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ibueno\Desktop\Desktop\SOLICITUDES\Informe_resumen_mensual\2020\Abril\"/>
    </mc:Choice>
  </mc:AlternateContent>
  <xr:revisionPtr revIDLastSave="0" documentId="13_ncr:1_{F453261A-79E5-47A6-825B-6C52B7214DB6}" xr6:coauthVersionLast="45" xr6:coauthVersionMax="45" xr10:uidLastSave="{00000000-0000-0000-0000-000000000000}"/>
  <bookViews>
    <workbookView xWindow="-28920" yWindow="-30" windowWidth="29040" windowHeight="15840" tabRatio="825" firstSheet="1" activeTab="1" xr2:uid="{00000000-000D-0000-FFFF-FFFF00000000}"/>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XVI" sheetId="34" r:id="rId16"/>
    <sheet name="VIII" sheetId="13" r:id="rId17"/>
    <sheet name="IX" sheetId="14" r:id="rId18"/>
    <sheet name="XIV" sheetId="15" r:id="rId19"/>
    <sheet name="X" sheetId="16" r:id="rId20"/>
    <sheet name="XI" sheetId="17" r:id="rId21"/>
    <sheet name="XII" sheetId="18" r:id="rId22"/>
    <sheet name="XIII" sheetId="19" r:id="rId23"/>
    <sheet name="Índice BxH" sheetId="22" r:id="rId24"/>
    <sheet name="Concesiones Mensuales BxH" sheetId="25" r:id="rId25"/>
    <sheet name="Solicitudes y Rechazos BxH" sheetId="26" r:id="rId26"/>
    <sheet name="Concesiones Mensuales Regional" sheetId="27" r:id="rId27"/>
    <sheet name="Índice STJ" sheetId="24" r:id="rId28"/>
    <sheet name="Contratación Solicitudes" sheetId="29" r:id="rId29"/>
    <sheet name="Contratación Trámite" sheetId="30" r:id="rId30"/>
    <sheet name="Cotización Solicitudes" sheetId="31" r:id="rId31"/>
    <sheet name="Cotización Trámite" sheetId="32" r:id="rId32"/>
    <sheet name="Subsidios Pagados" sheetId="33" r:id="rId33"/>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7">IX!$B$1:$L$86</definedName>
    <definedName name="_xlnm.Print_Area" localSheetId="12">V!$B$1:$L$99</definedName>
    <definedName name="_xlnm.Print_Area" localSheetId="13">VI!$B$1:$L$89</definedName>
    <definedName name="_xlnm.Print_Area" localSheetId="14">VII!$B$1:$L$82</definedName>
    <definedName name="_xlnm.Print_Area" localSheetId="16">VIII!$B$1:$L$88</definedName>
    <definedName name="_xlnm.Print_Area" localSheetId="19">X!$B$1:$L$82</definedName>
    <definedName name="_xlnm.Print_Area" localSheetId="20">XI!$B$1:$L$42</definedName>
    <definedName name="_xlnm.Print_Area" localSheetId="21">XII!$B$1:$L$44</definedName>
    <definedName name="_xlnm.Print_Area" localSheetId="22">XIII!$B$1:$L$127</definedName>
    <definedName name="_xlnm.Print_Area" localSheetId="18">XIV!$B$1:$L$46</definedName>
    <definedName name="_xlnm.Print_Area" localSheetId="15">XVI!$B$1:$L$64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4" i="33" l="1"/>
  <c r="L108" i="32"/>
  <c r="H108" i="32"/>
  <c r="E108" i="32"/>
  <c r="K107" i="32"/>
  <c r="H107" i="32"/>
  <c r="E107" i="32"/>
  <c r="L107" i="32"/>
  <c r="B108" i="32"/>
  <c r="B106" i="30"/>
  <c r="D107" i="31"/>
  <c r="C107" i="31"/>
  <c r="E106" i="31"/>
  <c r="D106" i="30"/>
  <c r="E106" i="30"/>
  <c r="C106" i="30"/>
  <c r="F105" i="30"/>
  <c r="D111" i="29"/>
  <c r="E111" i="29"/>
  <c r="F111" i="29"/>
  <c r="C111" i="29"/>
  <c r="F110" i="29"/>
  <c r="H43" i="27"/>
  <c r="G43" i="27"/>
  <c r="F43" i="27"/>
  <c r="E43" i="27"/>
  <c r="I43" i="27"/>
  <c r="H42" i="27"/>
  <c r="G42" i="27"/>
  <c r="F42" i="27"/>
  <c r="E42"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D97" i="26"/>
  <c r="E97" i="26"/>
  <c r="C97" i="26"/>
  <c r="B97" i="26"/>
  <c r="E96" i="26"/>
  <c r="D110" i="25"/>
  <c r="E110" i="25"/>
  <c r="F110" i="25"/>
  <c r="G110" i="25"/>
  <c r="H110" i="25"/>
  <c r="I110" i="25"/>
  <c r="J110" i="25"/>
  <c r="C110" i="25"/>
  <c r="J109" i="25"/>
  <c r="I109" i="25"/>
  <c r="K106" i="32"/>
  <c r="H106" i="32"/>
  <c r="E106" i="32"/>
  <c r="E107" i="31"/>
  <c r="E105" i="31"/>
  <c r="F104" i="30"/>
  <c r="F109" i="29"/>
  <c r="L106" i="32"/>
  <c r="E95" i="26"/>
  <c r="I108" i="25"/>
  <c r="J108" i="25"/>
  <c r="S28" i="4"/>
  <c r="L38" i="7"/>
  <c r="L29" i="5"/>
  <c r="L80" i="12"/>
  <c r="L44" i="13"/>
  <c r="S28" i="3"/>
  <c r="R28" i="3"/>
  <c r="M25" i="5"/>
  <c r="L20" i="8"/>
  <c r="L26" i="9"/>
  <c r="L50" i="9"/>
  <c r="L34" i="6"/>
  <c r="L38" i="8"/>
  <c r="L15" i="5"/>
  <c r="L18" i="6"/>
  <c r="L20" i="7"/>
  <c r="L49" i="10"/>
  <c r="L96" i="10"/>
  <c r="L44" i="11"/>
  <c r="L41" i="12"/>
  <c r="L32" i="34"/>
  <c r="L86" i="11"/>
  <c r="L62" i="34"/>
  <c r="L86" i="13"/>
  <c r="L42" i="18"/>
  <c r="L22" i="18"/>
  <c r="L124" i="19"/>
  <c r="L63" i="19"/>
  <c r="L40" i="17"/>
  <c r="L21" i="17"/>
  <c r="L80" i="16"/>
  <c r="L41" i="16"/>
  <c r="L44" i="15"/>
  <c r="L23" i="15"/>
  <c r="L84" i="14"/>
  <c r="L43" i="14"/>
  <c r="K105" i="32"/>
  <c r="H105" i="32"/>
  <c r="E105" i="32"/>
  <c r="L105" i="32"/>
  <c r="E104" i="31"/>
  <c r="F106" i="30"/>
  <c r="F103" i="30"/>
  <c r="F108" i="29"/>
  <c r="E94" i="26"/>
  <c r="J107" i="25"/>
  <c r="I107" i="25"/>
  <c r="K104" i="32"/>
  <c r="H104" i="32"/>
  <c r="E104" i="32"/>
  <c r="K103" i="32"/>
  <c r="H103" i="32"/>
  <c r="E103" i="32"/>
  <c r="L102" i="32"/>
  <c r="L101" i="32"/>
  <c r="L100" i="32"/>
  <c r="L99" i="32"/>
  <c r="L98" i="32"/>
  <c r="L97" i="32"/>
  <c r="L96" i="32"/>
  <c r="L95" i="32"/>
  <c r="L94" i="32"/>
  <c r="L93" i="32"/>
  <c r="L92" i="32"/>
  <c r="L91" i="32"/>
  <c r="L89" i="32"/>
  <c r="K88" i="32"/>
  <c r="H88" i="32"/>
  <c r="L88" i="32"/>
  <c r="E88" i="32"/>
  <c r="K87" i="32"/>
  <c r="H87" i="32"/>
  <c r="L87" i="32"/>
  <c r="E87" i="32"/>
  <c r="K86" i="32"/>
  <c r="H86" i="32"/>
  <c r="L86" i="32"/>
  <c r="E86" i="32"/>
  <c r="K85" i="32"/>
  <c r="H85" i="32"/>
  <c r="L85" i="32"/>
  <c r="E85" i="32"/>
  <c r="K84" i="32"/>
  <c r="H84" i="32"/>
  <c r="L84" i="32"/>
  <c r="E84" i="32"/>
  <c r="K83" i="32"/>
  <c r="H83" i="32"/>
  <c r="L83" i="32"/>
  <c r="E83" i="32"/>
  <c r="K82" i="32"/>
  <c r="H82" i="32"/>
  <c r="L82" i="32"/>
  <c r="E82" i="32"/>
  <c r="K81" i="32"/>
  <c r="H81" i="32"/>
  <c r="E81" i="32"/>
  <c r="L81" i="32"/>
  <c r="K80" i="32"/>
  <c r="H80" i="32"/>
  <c r="E80" i="32"/>
  <c r="L80" i="32"/>
  <c r="K79" i="32"/>
  <c r="H79" i="32"/>
  <c r="E79" i="32"/>
  <c r="L79" i="32"/>
  <c r="K78" i="32"/>
  <c r="K90" i="32"/>
  <c r="H78" i="32"/>
  <c r="H90" i="32"/>
  <c r="E78" i="32"/>
  <c r="E90" i="32"/>
  <c r="K76" i="32"/>
  <c r="H76" i="32"/>
  <c r="E76" i="32"/>
  <c r="L76" i="32"/>
  <c r="K75" i="32"/>
  <c r="H75" i="32"/>
  <c r="E75" i="32"/>
  <c r="L75" i="32"/>
  <c r="K74" i="32"/>
  <c r="H74" i="32"/>
  <c r="E74" i="32"/>
  <c r="L74" i="32"/>
  <c r="K73" i="32"/>
  <c r="H73" i="32"/>
  <c r="E73" i="32"/>
  <c r="L73" i="32"/>
  <c r="K72" i="32"/>
  <c r="H72" i="32"/>
  <c r="E72" i="32"/>
  <c r="L72" i="32"/>
  <c r="K71" i="32"/>
  <c r="H71" i="32"/>
  <c r="E71" i="32"/>
  <c r="L71" i="32"/>
  <c r="K70" i="32"/>
  <c r="H70" i="32"/>
  <c r="E70" i="32"/>
  <c r="L70" i="32"/>
  <c r="K69" i="32"/>
  <c r="H69" i="32"/>
  <c r="E69" i="32"/>
  <c r="L69" i="32"/>
  <c r="K68" i="32"/>
  <c r="H68" i="32"/>
  <c r="E68" i="32"/>
  <c r="L68" i="32"/>
  <c r="K67" i="32"/>
  <c r="H67" i="32"/>
  <c r="E67" i="32"/>
  <c r="L67" i="32"/>
  <c r="K66" i="32"/>
  <c r="H66" i="32"/>
  <c r="E66" i="32"/>
  <c r="L66" i="32"/>
  <c r="K65" i="32"/>
  <c r="K77" i="32"/>
  <c r="H65" i="32"/>
  <c r="H77" i="32"/>
  <c r="E65" i="32"/>
  <c r="E77" i="32"/>
  <c r="K63" i="32"/>
  <c r="H63" i="32"/>
  <c r="E63" i="32"/>
  <c r="L63" i="32"/>
  <c r="K62" i="32"/>
  <c r="H62" i="32"/>
  <c r="E62" i="32"/>
  <c r="L62" i="32"/>
  <c r="K61" i="32"/>
  <c r="H61" i="32"/>
  <c r="E61" i="32"/>
  <c r="L61" i="32"/>
  <c r="K60" i="32"/>
  <c r="H60" i="32"/>
  <c r="E60" i="32"/>
  <c r="L60" i="32"/>
  <c r="K59" i="32"/>
  <c r="H59" i="32"/>
  <c r="E59" i="32"/>
  <c r="L59" i="32"/>
  <c r="K58" i="32"/>
  <c r="H58" i="32"/>
  <c r="E58" i="32"/>
  <c r="L58" i="32"/>
  <c r="K57" i="32"/>
  <c r="H57" i="32"/>
  <c r="E57" i="32"/>
  <c r="L57" i="32"/>
  <c r="K56" i="32"/>
  <c r="K64" i="32"/>
  <c r="H56" i="32"/>
  <c r="H64" i="32"/>
  <c r="E56" i="32"/>
  <c r="E64" i="32"/>
  <c r="L55" i="32"/>
  <c r="L54" i="32"/>
  <c r="L53" i="32"/>
  <c r="L52" i="32"/>
  <c r="K51" i="32"/>
  <c r="H51" i="32"/>
  <c r="E51" i="32"/>
  <c r="L50" i="32"/>
  <c r="L49" i="32"/>
  <c r="L48" i="32"/>
  <c r="L47" i="32"/>
  <c r="L46" i="32"/>
  <c r="L45" i="32"/>
  <c r="L44" i="32"/>
  <c r="L43" i="32"/>
  <c r="L42" i="32"/>
  <c r="L41" i="32"/>
  <c r="L40" i="32"/>
  <c r="L39" i="32"/>
  <c r="K38" i="32"/>
  <c r="H38" i="32"/>
  <c r="E38" i="32"/>
  <c r="L37" i="32"/>
  <c r="L36" i="32"/>
  <c r="L35" i="32"/>
  <c r="L34" i="32"/>
  <c r="L33" i="32"/>
  <c r="L32" i="32"/>
  <c r="L31" i="32"/>
  <c r="L30" i="32"/>
  <c r="L29" i="32"/>
  <c r="L28" i="32"/>
  <c r="L27" i="32"/>
  <c r="L26" i="32"/>
  <c r="K25" i="32"/>
  <c r="H25" i="32"/>
  <c r="E25" i="32"/>
  <c r="L24" i="32"/>
  <c r="L23" i="32"/>
  <c r="L22" i="32"/>
  <c r="L21" i="32"/>
  <c r="L20" i="32"/>
  <c r="L19" i="32"/>
  <c r="L18" i="32"/>
  <c r="L17" i="32"/>
  <c r="L16" i="32"/>
  <c r="L15" i="32"/>
  <c r="L14" i="32"/>
  <c r="L13" i="32"/>
  <c r="L12" i="32"/>
  <c r="K11" i="32"/>
  <c r="H11" i="32"/>
  <c r="E11" i="32"/>
  <c r="E103" i="31"/>
  <c r="E102" i="31"/>
  <c r="D102" i="31"/>
  <c r="C102" i="31"/>
  <c r="F102" i="30"/>
  <c r="E101" i="30"/>
  <c r="D101" i="30"/>
  <c r="C101" i="30"/>
  <c r="F107" i="29"/>
  <c r="F106" i="29"/>
  <c r="E106" i="29"/>
  <c r="D106" i="29"/>
  <c r="C106" i="29"/>
  <c r="F15" i="29"/>
  <c r="C28" i="29"/>
  <c r="F28" i="29"/>
  <c r="C41" i="29"/>
  <c r="F41" i="29"/>
  <c r="C54" i="29"/>
  <c r="F54" i="29"/>
  <c r="F59" i="29"/>
  <c r="F61" i="29"/>
  <c r="F62" i="29"/>
  <c r="F63" i="29"/>
  <c r="F64" i="29"/>
  <c r="F65" i="29"/>
  <c r="F66" i="29"/>
  <c r="C67" i="29"/>
  <c r="F68" i="29"/>
  <c r="F69" i="29"/>
  <c r="F80" i="29"/>
  <c r="F70" i="29"/>
  <c r="F71" i="29"/>
  <c r="F72" i="29"/>
  <c r="F73" i="29"/>
  <c r="F74" i="29"/>
  <c r="F75" i="29"/>
  <c r="F76" i="29"/>
  <c r="F77" i="29"/>
  <c r="F78" i="29"/>
  <c r="F79" i="29"/>
  <c r="C80" i="29"/>
  <c r="D80" i="29"/>
  <c r="E80" i="29"/>
  <c r="F81" i="29"/>
  <c r="F82" i="29"/>
  <c r="F83" i="29"/>
  <c r="F84" i="29"/>
  <c r="F85" i="29"/>
  <c r="F86" i="29"/>
  <c r="F87" i="29"/>
  <c r="F88" i="29"/>
  <c r="F89" i="29"/>
  <c r="F90" i="29"/>
  <c r="F91" i="29"/>
  <c r="C93" i="29"/>
  <c r="D93" i="29"/>
  <c r="E93" i="29"/>
  <c r="F67" i="29"/>
  <c r="L38" i="32"/>
  <c r="F93" i="29"/>
  <c r="F112" i="29"/>
  <c r="L25" i="32"/>
  <c r="L104" i="32"/>
  <c r="L11" i="32"/>
  <c r="L64" i="32"/>
  <c r="L56" i="32"/>
  <c r="L65" i="32"/>
  <c r="L77" i="32"/>
  <c r="L78" i="32"/>
  <c r="L90" i="32"/>
  <c r="L103" i="32"/>
  <c r="C112" i="29"/>
  <c r="F101" i="30"/>
  <c r="L51" i="32"/>
  <c r="E93" i="26"/>
  <c r="E92" i="26"/>
  <c r="D92" i="26"/>
  <c r="C92" i="26"/>
  <c r="D79" i="26"/>
  <c r="C79" i="26"/>
  <c r="E76" i="26"/>
  <c r="E75" i="26"/>
  <c r="E74" i="26"/>
  <c r="E73" i="26"/>
  <c r="E72" i="26"/>
  <c r="E71" i="26"/>
  <c r="E70" i="26"/>
  <c r="E68" i="26"/>
  <c r="E67" i="26"/>
  <c r="D66" i="26"/>
  <c r="E65" i="26"/>
  <c r="E64" i="26"/>
  <c r="E63" i="26"/>
  <c r="E62" i="26"/>
  <c r="E61" i="26"/>
  <c r="E60" i="26"/>
  <c r="C66" i="26"/>
  <c r="E58" i="26"/>
  <c r="E57" i="26"/>
  <c r="E56" i="26"/>
  <c r="E55" i="26"/>
  <c r="E54" i="26"/>
  <c r="D53" i="26"/>
  <c r="C53" i="26"/>
  <c r="E52" i="26"/>
  <c r="E51" i="26"/>
  <c r="E50" i="26"/>
  <c r="E49" i="26"/>
  <c r="E48" i="26"/>
  <c r="E47" i="26"/>
  <c r="E46" i="26"/>
  <c r="E45" i="26"/>
  <c r="E44" i="26"/>
  <c r="E43" i="26"/>
  <c r="E42" i="26"/>
  <c r="E41" i="26"/>
  <c r="D40" i="26"/>
  <c r="C40" i="26"/>
  <c r="E39" i="26"/>
  <c r="E38" i="26"/>
  <c r="E37" i="26"/>
  <c r="E36" i="26"/>
  <c r="E35" i="26"/>
  <c r="E34" i="26"/>
  <c r="E33" i="26"/>
  <c r="E32" i="26"/>
  <c r="E31" i="26"/>
  <c r="E30" i="26"/>
  <c r="E29" i="26"/>
  <c r="E28" i="26"/>
  <c r="E27" i="26"/>
  <c r="D27" i="26"/>
  <c r="D98" i="26"/>
  <c r="C27" i="26"/>
  <c r="C98" i="26"/>
  <c r="E14" i="26"/>
  <c r="E13" i="26"/>
  <c r="E12" i="26"/>
  <c r="E11" i="26"/>
  <c r="E10" i="26"/>
  <c r="J106" i="25"/>
  <c r="I106" i="25"/>
  <c r="J105" i="25"/>
  <c r="I105" i="25"/>
  <c r="H105" i="25"/>
  <c r="G105" i="25"/>
  <c r="F105" i="25"/>
  <c r="E105" i="25"/>
  <c r="D105" i="25"/>
  <c r="C105" i="25"/>
  <c r="H92" i="25"/>
  <c r="G92" i="25"/>
  <c r="F92" i="25"/>
  <c r="E92" i="25"/>
  <c r="D92" i="25"/>
  <c r="C92" i="25"/>
  <c r="J89" i="25"/>
  <c r="I89" i="25"/>
  <c r="J88" i="25"/>
  <c r="I88" i="25"/>
  <c r="J87" i="25"/>
  <c r="I87" i="25"/>
  <c r="J86" i="25"/>
  <c r="I86" i="25"/>
  <c r="J85" i="25"/>
  <c r="I85" i="25"/>
  <c r="J84" i="25"/>
  <c r="I84" i="25"/>
  <c r="J83" i="25"/>
  <c r="I83" i="25"/>
  <c r="J82" i="25"/>
  <c r="I82" i="25"/>
  <c r="J81" i="25"/>
  <c r="I81" i="25"/>
  <c r="J80" i="25"/>
  <c r="I80" i="25"/>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I79"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I55" i="25"/>
  <c r="J54" i="25"/>
  <c r="I54" i="25"/>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I53" i="25"/>
  <c r="H40" i="25"/>
  <c r="G40" i="25"/>
  <c r="F40" i="25"/>
  <c r="E40" i="25"/>
  <c r="D40" i="25"/>
  <c r="C40" i="25"/>
  <c r="J39" i="25"/>
  <c r="I39" i="25"/>
  <c r="J38" i="25"/>
  <c r="I38" i="25"/>
  <c r="J37" i="25"/>
  <c r="I37" i="25"/>
  <c r="J36" i="25"/>
  <c r="I36" i="25"/>
  <c r="J35" i="25"/>
  <c r="I35" i="25"/>
  <c r="I40" i="25"/>
  <c r="J27" i="25"/>
  <c r="I27" i="25"/>
  <c r="J66" i="25"/>
  <c r="J92" i="25"/>
  <c r="E79" i="26"/>
  <c r="E40" i="26"/>
  <c r="E98" i="26"/>
  <c r="E53" i="26"/>
  <c r="J53" i="25"/>
  <c r="J79" i="25"/>
  <c r="J40" i="25"/>
  <c r="J111" i="25"/>
  <c r="I66" i="25"/>
  <c r="I111" i="25"/>
  <c r="I92" i="25"/>
  <c r="E59" i="26"/>
  <c r="E66" i="26"/>
  <c r="F100" i="30"/>
  <c r="F97" i="30"/>
  <c r="F96" i="30"/>
  <c r="F95" i="30"/>
  <c r="F94" i="30"/>
  <c r="F93" i="30"/>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D89" i="31"/>
  <c r="C89" i="31"/>
  <c r="E87" i="31"/>
  <c r="E86" i="31"/>
  <c r="E85" i="31"/>
  <c r="E84" i="31"/>
  <c r="E83" i="31"/>
  <c r="E82" i="31"/>
  <c r="E81" i="31"/>
  <c r="E80" i="31"/>
  <c r="E79" i="31"/>
  <c r="E78" i="31"/>
  <c r="E77" i="31"/>
  <c r="D76" i="31"/>
  <c r="C76" i="31"/>
  <c r="E75" i="31"/>
  <c r="E74" i="31"/>
  <c r="E73" i="31"/>
  <c r="E72" i="31"/>
  <c r="E71" i="31"/>
  <c r="E70" i="31"/>
  <c r="E69" i="31"/>
  <c r="E68" i="31"/>
  <c r="E67" i="31"/>
  <c r="E66" i="31"/>
  <c r="E65" i="31"/>
  <c r="E64" i="31"/>
  <c r="E62" i="31"/>
  <c r="E61" i="31"/>
  <c r="E60" i="31"/>
  <c r="E59" i="31"/>
  <c r="E58" i="31"/>
  <c r="E57" i="31"/>
  <c r="E56" i="31"/>
  <c r="E55" i="31"/>
  <c r="E50" i="31"/>
  <c r="E37" i="31"/>
  <c r="E24" i="31"/>
  <c r="E10" i="31"/>
  <c r="F89" i="30"/>
  <c r="E88" i="30"/>
  <c r="D88" i="30"/>
  <c r="C88" i="30"/>
  <c r="F87" i="30"/>
  <c r="F86" i="30"/>
  <c r="F85" i="30"/>
  <c r="F84" i="30"/>
  <c r="F83" i="30"/>
  <c r="F82" i="30"/>
  <c r="F81" i="30"/>
  <c r="F80" i="30"/>
  <c r="F79" i="30"/>
  <c r="F78" i="30"/>
  <c r="F77" i="30"/>
  <c r="F76" i="30"/>
  <c r="E75" i="30"/>
  <c r="D75" i="30"/>
  <c r="C75" i="30"/>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E49" i="30"/>
  <c r="D49" i="30"/>
  <c r="C49" i="30"/>
  <c r="F48" i="30"/>
  <c r="F47" i="30"/>
  <c r="F46" i="30"/>
  <c r="F45" i="30"/>
  <c r="F44" i="30"/>
  <c r="F43" i="30"/>
  <c r="F42" i="30"/>
  <c r="F41" i="30"/>
  <c r="F40" i="30"/>
  <c r="F39" i="30"/>
  <c r="F38" i="30"/>
  <c r="F37" i="30"/>
  <c r="E36" i="30"/>
  <c r="D36" i="30"/>
  <c r="C36" i="30"/>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10" i="30"/>
  <c r="F49" i="30"/>
  <c r="E63" i="31"/>
  <c r="E76" i="31"/>
  <c r="E89" i="31"/>
  <c r="F36" i="30"/>
  <c r="F75" i="30"/>
  <c r="F88" i="30"/>
  <c r="F23" i="30"/>
  <c r="F62" i="30"/>
  <c r="E108" i="31"/>
  <c r="E61" i="34"/>
  <c r="E60" i="34"/>
  <c r="E59" i="34"/>
  <c r="E58" i="34"/>
  <c r="E57" i="34"/>
  <c r="E56" i="34"/>
  <c r="E55" i="34"/>
  <c r="E54" i="34"/>
  <c r="E53" i="34"/>
  <c r="E52" i="34"/>
  <c r="E51" i="34"/>
  <c r="E50" i="34"/>
  <c r="E49" i="34"/>
  <c r="E48" i="34"/>
  <c r="E47" i="34"/>
  <c r="E46" i="34"/>
  <c r="E45" i="34"/>
  <c r="E44" i="34"/>
  <c r="E43" i="34"/>
  <c r="E42" i="34"/>
  <c r="E41" i="34"/>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I28" i="5"/>
  <c r="I27" i="5"/>
  <c r="I26" i="5"/>
  <c r="B6" i="26"/>
  <c r="I58" i="34"/>
  <c r="I50" i="34"/>
  <c r="I48" i="34"/>
  <c r="I47" i="34"/>
  <c r="K47" i="34"/>
  <c r="M47" i="34"/>
  <c r="I46" i="34"/>
  <c r="I42" i="34"/>
  <c r="I31" i="34"/>
  <c r="I30" i="34"/>
  <c r="I28" i="34"/>
  <c r="I27" i="34"/>
  <c r="I24" i="34"/>
  <c r="I23" i="34"/>
  <c r="I20" i="34"/>
  <c r="I19" i="34"/>
  <c r="I16" i="34"/>
  <c r="I15" i="34"/>
  <c r="I12" i="34"/>
  <c r="I11" i="34"/>
  <c r="E31" i="34"/>
  <c r="E28" i="34"/>
  <c r="E27" i="34"/>
  <c r="E26" i="34"/>
  <c r="E24" i="34"/>
  <c r="E23" i="34"/>
  <c r="E22" i="34"/>
  <c r="E21" i="34"/>
  <c r="E20" i="34"/>
  <c r="E19" i="34"/>
  <c r="E18" i="34"/>
  <c r="E16" i="34"/>
  <c r="E15" i="34"/>
  <c r="E14" i="34"/>
  <c r="E12" i="34"/>
  <c r="B36" i="34"/>
  <c r="B6" i="34"/>
  <c r="D32" i="34"/>
  <c r="I51" i="34"/>
  <c r="K51" i="34"/>
  <c r="M51" i="34"/>
  <c r="I52" i="34"/>
  <c r="K52" i="34"/>
  <c r="M52" i="34"/>
  <c r="I53" i="34"/>
  <c r="K53" i="34"/>
  <c r="M53" i="34"/>
  <c r="I54" i="34"/>
  <c r="K54" i="34"/>
  <c r="M54" i="34"/>
  <c r="I59" i="34"/>
  <c r="K59" i="34"/>
  <c r="M59" i="34"/>
  <c r="G62" i="34"/>
  <c r="I43" i="34"/>
  <c r="K43" i="34"/>
  <c r="M43" i="34"/>
  <c r="I44" i="34"/>
  <c r="K44" i="34"/>
  <c r="M44" i="34"/>
  <c r="I45" i="34"/>
  <c r="K45" i="34"/>
  <c r="M45" i="34"/>
  <c r="E11" i="34"/>
  <c r="K11" i="34"/>
  <c r="M11" i="34"/>
  <c r="H32" i="34"/>
  <c r="I55" i="34"/>
  <c r="K55" i="34"/>
  <c r="M55" i="34"/>
  <c r="I56" i="34"/>
  <c r="K56" i="34"/>
  <c r="M56" i="34"/>
  <c r="I57" i="34"/>
  <c r="K57" i="34"/>
  <c r="M57" i="34"/>
  <c r="E30" i="34"/>
  <c r="K30" i="34"/>
  <c r="M30" i="34"/>
  <c r="E29" i="34"/>
  <c r="I18" i="34"/>
  <c r="K18" i="34"/>
  <c r="M18" i="34"/>
  <c r="I17" i="34"/>
  <c r="I14" i="34"/>
  <c r="K14" i="34"/>
  <c r="M14" i="34"/>
  <c r="C62" i="34"/>
  <c r="I60" i="34"/>
  <c r="K60" i="34"/>
  <c r="M60" i="34"/>
  <c r="I61" i="34"/>
  <c r="K61" i="34"/>
  <c r="M61" i="34"/>
  <c r="I26" i="34"/>
  <c r="K26" i="34"/>
  <c r="M26" i="34"/>
  <c r="I25" i="34"/>
  <c r="I22" i="34"/>
  <c r="K22" i="34"/>
  <c r="M22" i="34"/>
  <c r="I49" i="34"/>
  <c r="K49" i="34"/>
  <c r="M49" i="34"/>
  <c r="E13" i="34"/>
  <c r="K20" i="34"/>
  <c r="M20" i="34"/>
  <c r="K28" i="34"/>
  <c r="M28" i="34"/>
  <c r="K12" i="34"/>
  <c r="M12" i="34"/>
  <c r="C32" i="34"/>
  <c r="K31" i="34"/>
  <c r="M31" i="34"/>
  <c r="I29" i="34"/>
  <c r="E25" i="34"/>
  <c r="K24" i="34"/>
  <c r="M24" i="34"/>
  <c r="K23" i="34"/>
  <c r="M23" i="34"/>
  <c r="I21" i="34"/>
  <c r="E17" i="34"/>
  <c r="K16" i="34"/>
  <c r="M16" i="34"/>
  <c r="K15" i="34"/>
  <c r="M15" i="34"/>
  <c r="G32" i="34"/>
  <c r="K27" i="34"/>
  <c r="M27" i="34"/>
  <c r="K19" i="34"/>
  <c r="M19" i="34"/>
  <c r="I13" i="34"/>
  <c r="K42" i="34"/>
  <c r="M42" i="34"/>
  <c r="K58" i="34"/>
  <c r="M58" i="34"/>
  <c r="D62" i="34"/>
  <c r="K48" i="34"/>
  <c r="M48" i="34"/>
  <c r="K50" i="34"/>
  <c r="M50" i="34"/>
  <c r="H62" i="34"/>
  <c r="I41" i="34"/>
  <c r="K46" i="34"/>
  <c r="M46" i="34"/>
  <c r="I62" i="34"/>
  <c r="K21" i="34"/>
  <c r="M21" i="34"/>
  <c r="K25" i="34"/>
  <c r="M25" i="34"/>
  <c r="K29" i="34"/>
  <c r="M29" i="34"/>
  <c r="K13" i="34"/>
  <c r="M13" i="34"/>
  <c r="I32" i="34"/>
  <c r="E32" i="34"/>
  <c r="K17" i="34"/>
  <c r="M17" i="34"/>
  <c r="E62" i="34"/>
  <c r="K41" i="34"/>
  <c r="M41" i="34"/>
  <c r="J13" i="34"/>
  <c r="F17" i="34"/>
  <c r="J54" i="34"/>
  <c r="J47" i="34"/>
  <c r="J55" i="34"/>
  <c r="J51" i="34"/>
  <c r="J42" i="34"/>
  <c r="J43" i="34"/>
  <c r="J59" i="34"/>
  <c r="J41" i="34"/>
  <c r="J50" i="34"/>
  <c r="J57" i="34"/>
  <c r="J61" i="34"/>
  <c r="J58" i="34"/>
  <c r="J49" i="34"/>
  <c r="J53" i="34"/>
  <c r="J45" i="34"/>
  <c r="J62" i="34"/>
  <c r="J48" i="34"/>
  <c r="J44" i="34"/>
  <c r="J56" i="34"/>
  <c r="J46" i="34"/>
  <c r="J60" i="34"/>
  <c r="J52" i="34"/>
  <c r="J29" i="34"/>
  <c r="J21" i="34"/>
  <c r="F32" i="34"/>
  <c r="F11" i="34"/>
  <c r="K32" i="34"/>
  <c r="F15" i="34"/>
  <c r="F22" i="34"/>
  <c r="F23" i="34"/>
  <c r="F30" i="34"/>
  <c r="F31" i="34"/>
  <c r="F14" i="34"/>
  <c r="F24" i="34"/>
  <c r="F21" i="34"/>
  <c r="F26" i="34"/>
  <c r="F13" i="34"/>
  <c r="F16" i="34"/>
  <c r="F29" i="34"/>
  <c r="F27" i="34"/>
  <c r="F20" i="34"/>
  <c r="F28" i="34"/>
  <c r="F18" i="34"/>
  <c r="F12" i="34"/>
  <c r="F19" i="34"/>
  <c r="J32" i="34"/>
  <c r="J11" i="34"/>
  <c r="J22" i="34"/>
  <c r="J30" i="34"/>
  <c r="J15" i="34"/>
  <c r="J23" i="34"/>
  <c r="J31" i="34"/>
  <c r="J16" i="34"/>
  <c r="J12" i="34"/>
  <c r="J24" i="34"/>
  <c r="J14" i="34"/>
  <c r="J18" i="34"/>
  <c r="J26" i="34"/>
  <c r="J27" i="34"/>
  <c r="J28" i="34"/>
  <c r="J17" i="34"/>
  <c r="J19" i="34"/>
  <c r="J20" i="34"/>
  <c r="J25" i="34"/>
  <c r="F25" i="34"/>
  <c r="F62" i="34"/>
  <c r="F60" i="34"/>
  <c r="F56" i="34"/>
  <c r="F52" i="34"/>
  <c r="F48" i="34"/>
  <c r="F44" i="34"/>
  <c r="F61" i="34"/>
  <c r="F57" i="34"/>
  <c r="F53" i="34"/>
  <c r="F49" i="34"/>
  <c r="F45" i="34"/>
  <c r="F41" i="34"/>
  <c r="F58" i="34"/>
  <c r="F54" i="34"/>
  <c r="F50" i="34"/>
  <c r="F46" i="34"/>
  <c r="F42" i="34"/>
  <c r="K62" i="34"/>
  <c r="F59" i="34"/>
  <c r="F43" i="34"/>
  <c r="F47" i="34"/>
  <c r="F51" i="34"/>
  <c r="F55" i="34"/>
  <c r="M62" i="34"/>
  <c r="K63" i="34"/>
  <c r="M32" i="34"/>
  <c r="K33" i="34"/>
  <c r="I123" i="19"/>
  <c r="E123" i="19"/>
  <c r="I122" i="19"/>
  <c r="E122" i="19"/>
  <c r="I121" i="19"/>
  <c r="E121" i="19"/>
  <c r="I120" i="19"/>
  <c r="E120" i="19"/>
  <c r="I119" i="19"/>
  <c r="E119" i="19"/>
  <c r="I118" i="19"/>
  <c r="E118" i="19"/>
  <c r="I117" i="19"/>
  <c r="E117" i="19"/>
  <c r="I116" i="19"/>
  <c r="E116" i="19"/>
  <c r="I115" i="19"/>
  <c r="E115" i="19"/>
  <c r="I114" i="19"/>
  <c r="E114" i="19"/>
  <c r="I113" i="19"/>
  <c r="E113" i="19"/>
  <c r="I112" i="19"/>
  <c r="E112" i="19"/>
  <c r="I111" i="19"/>
  <c r="E111" i="19"/>
  <c r="I110" i="19"/>
  <c r="E110" i="19"/>
  <c r="I109" i="19"/>
  <c r="E109" i="19"/>
  <c r="I108" i="19"/>
  <c r="E108" i="19"/>
  <c r="I107" i="19"/>
  <c r="E107" i="19"/>
  <c r="I106" i="19"/>
  <c r="E106" i="19"/>
  <c r="I105" i="19"/>
  <c r="E105" i="19"/>
  <c r="I104" i="19"/>
  <c r="E104" i="19"/>
  <c r="I103" i="19"/>
  <c r="E103" i="19"/>
  <c r="I102" i="19"/>
  <c r="E102" i="19"/>
  <c r="I101" i="19"/>
  <c r="E101" i="19"/>
  <c r="I100" i="19"/>
  <c r="E100" i="19"/>
  <c r="I99" i="19"/>
  <c r="E99" i="19"/>
  <c r="I98" i="19"/>
  <c r="E98" i="19"/>
  <c r="I97" i="19"/>
  <c r="E97" i="19"/>
  <c r="I96" i="19"/>
  <c r="E96" i="19"/>
  <c r="I95" i="19"/>
  <c r="E95" i="19"/>
  <c r="I94" i="19"/>
  <c r="E94" i="19"/>
  <c r="I93" i="19"/>
  <c r="E93" i="19"/>
  <c r="I92" i="19"/>
  <c r="E92" i="19"/>
  <c r="I91" i="19"/>
  <c r="E91" i="19"/>
  <c r="I90" i="19"/>
  <c r="E90" i="19"/>
  <c r="I89" i="19"/>
  <c r="E89" i="19"/>
  <c r="I88" i="19"/>
  <c r="E88" i="19"/>
  <c r="I87" i="19"/>
  <c r="E87" i="19"/>
  <c r="I86" i="19"/>
  <c r="E86" i="19"/>
  <c r="I85" i="19"/>
  <c r="E85" i="19"/>
  <c r="I84" i="19"/>
  <c r="E84" i="19"/>
  <c r="I83" i="19"/>
  <c r="E83" i="19"/>
  <c r="I82" i="19"/>
  <c r="E82" i="19"/>
  <c r="I81" i="19"/>
  <c r="E81" i="19"/>
  <c r="I80" i="19"/>
  <c r="E80" i="19"/>
  <c r="I79" i="19"/>
  <c r="E79" i="19"/>
  <c r="I78" i="19"/>
  <c r="E78" i="19"/>
  <c r="I77" i="19"/>
  <c r="E77" i="19"/>
  <c r="I76" i="19"/>
  <c r="E76" i="19"/>
  <c r="I75" i="19"/>
  <c r="E75" i="19"/>
  <c r="I74" i="19"/>
  <c r="E74" i="19"/>
  <c r="I73" i="19"/>
  <c r="E73" i="19"/>
  <c r="I72" i="19"/>
  <c r="E72" i="19"/>
  <c r="I62" i="19"/>
  <c r="E62" i="19"/>
  <c r="I61" i="19"/>
  <c r="E61" i="19"/>
  <c r="I60" i="19"/>
  <c r="E60" i="19"/>
  <c r="I59" i="19"/>
  <c r="E59" i="19"/>
  <c r="I58" i="19"/>
  <c r="E58" i="19"/>
  <c r="I57" i="19"/>
  <c r="E57" i="19"/>
  <c r="I56" i="19"/>
  <c r="E56" i="19"/>
  <c r="I55" i="19"/>
  <c r="E55" i="19"/>
  <c r="I54" i="19"/>
  <c r="E54" i="19"/>
  <c r="I53" i="19"/>
  <c r="E53" i="19"/>
  <c r="I52" i="19"/>
  <c r="E52" i="19"/>
  <c r="I51" i="19"/>
  <c r="E51" i="19"/>
  <c r="I50" i="19"/>
  <c r="E50" i="19"/>
  <c r="I49" i="19"/>
  <c r="E49" i="19"/>
  <c r="I48" i="19"/>
  <c r="E48" i="19"/>
  <c r="I47" i="19"/>
  <c r="E47" i="19"/>
  <c r="I46" i="19"/>
  <c r="E46" i="19"/>
  <c r="I45" i="19"/>
  <c r="E45" i="19"/>
  <c r="I44" i="19"/>
  <c r="E44" i="19"/>
  <c r="I43" i="19"/>
  <c r="E43" i="19"/>
  <c r="I42" i="19"/>
  <c r="E42" i="19"/>
  <c r="I41" i="19"/>
  <c r="E41" i="19"/>
  <c r="I40" i="19"/>
  <c r="E40" i="19"/>
  <c r="I39" i="19"/>
  <c r="E39" i="19"/>
  <c r="I38" i="19"/>
  <c r="E38" i="19"/>
  <c r="I37" i="19"/>
  <c r="E37" i="19"/>
  <c r="I36" i="19"/>
  <c r="E36" i="19"/>
  <c r="I35" i="19"/>
  <c r="E35" i="19"/>
  <c r="I34" i="19"/>
  <c r="E34" i="19"/>
  <c r="I33" i="19"/>
  <c r="E33" i="19"/>
  <c r="I32" i="19"/>
  <c r="E32" i="19"/>
  <c r="I31" i="19"/>
  <c r="E31" i="19"/>
  <c r="I30" i="19"/>
  <c r="E30" i="19"/>
  <c r="I29" i="19"/>
  <c r="E29" i="19"/>
  <c r="I28" i="19"/>
  <c r="E28" i="19"/>
  <c r="I27" i="19"/>
  <c r="E27" i="19"/>
  <c r="I26" i="19"/>
  <c r="E26" i="19"/>
  <c r="I25" i="19"/>
  <c r="E25" i="19"/>
  <c r="I24" i="19"/>
  <c r="E24" i="19"/>
  <c r="I23" i="19"/>
  <c r="E23" i="19"/>
  <c r="I22" i="19"/>
  <c r="E22" i="19"/>
  <c r="I21" i="19"/>
  <c r="E21" i="19"/>
  <c r="I20" i="19"/>
  <c r="E20" i="19"/>
  <c r="I19" i="19"/>
  <c r="E19" i="19"/>
  <c r="I18" i="19"/>
  <c r="E18" i="19"/>
  <c r="I17" i="19"/>
  <c r="E17" i="19"/>
  <c r="I16" i="19"/>
  <c r="E16" i="19"/>
  <c r="I15" i="19"/>
  <c r="E15" i="19"/>
  <c r="I14" i="19"/>
  <c r="E14" i="19"/>
  <c r="I13" i="19"/>
  <c r="E13" i="19"/>
  <c r="I12" i="19"/>
  <c r="E12" i="19"/>
  <c r="I11" i="19"/>
  <c r="E11" i="19"/>
  <c r="I41" i="18"/>
  <c r="E41" i="18"/>
  <c r="I40" i="18"/>
  <c r="E40" i="18"/>
  <c r="I39" i="18"/>
  <c r="E39" i="18"/>
  <c r="I38" i="18"/>
  <c r="E38" i="18"/>
  <c r="I37" i="18"/>
  <c r="E37" i="18"/>
  <c r="I36" i="18"/>
  <c r="E36" i="18"/>
  <c r="I35" i="18"/>
  <c r="E35" i="18"/>
  <c r="I34" i="18"/>
  <c r="E34" i="18"/>
  <c r="I33" i="18"/>
  <c r="E33" i="18"/>
  <c r="I32" i="18"/>
  <c r="E32" i="18"/>
  <c r="I31" i="18"/>
  <c r="E31" i="18"/>
  <c r="I21" i="18"/>
  <c r="E21" i="18"/>
  <c r="I20" i="18"/>
  <c r="E20" i="18"/>
  <c r="I19" i="18"/>
  <c r="E19" i="18"/>
  <c r="I18" i="18"/>
  <c r="E18" i="18"/>
  <c r="I17" i="18"/>
  <c r="E17" i="18"/>
  <c r="I16" i="18"/>
  <c r="E16" i="18"/>
  <c r="I15" i="18"/>
  <c r="E15" i="18"/>
  <c r="I14" i="18"/>
  <c r="E14" i="18"/>
  <c r="I13" i="18"/>
  <c r="E13" i="18"/>
  <c r="I12" i="18"/>
  <c r="E12" i="18"/>
  <c r="I11" i="18"/>
  <c r="E11" i="18"/>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I76" i="16"/>
  <c r="E76" i="16"/>
  <c r="I75" i="16"/>
  <c r="E75" i="16"/>
  <c r="I74" i="16"/>
  <c r="E74" i="16"/>
  <c r="I73" i="16"/>
  <c r="E73" i="16"/>
  <c r="I72" i="16"/>
  <c r="E72" i="16"/>
  <c r="I71" i="16"/>
  <c r="E71" i="16"/>
  <c r="I70" i="16"/>
  <c r="E70" i="16"/>
  <c r="I69" i="16"/>
  <c r="E69" i="16"/>
  <c r="I68" i="16"/>
  <c r="E68" i="16"/>
  <c r="I67" i="16"/>
  <c r="E67" i="16"/>
  <c r="I66" i="16"/>
  <c r="E66" i="16"/>
  <c r="I65" i="16"/>
  <c r="E65" i="16"/>
  <c r="I64" i="16"/>
  <c r="E64" i="16"/>
  <c r="I63" i="16"/>
  <c r="E63" i="16"/>
  <c r="I62" i="16"/>
  <c r="E62" i="16"/>
  <c r="I61" i="16"/>
  <c r="E61" i="16"/>
  <c r="I60" i="16"/>
  <c r="E60" i="16"/>
  <c r="I59" i="16"/>
  <c r="E59" i="16"/>
  <c r="I58" i="16"/>
  <c r="E58" i="16"/>
  <c r="I57" i="16"/>
  <c r="E57" i="16"/>
  <c r="I56" i="16"/>
  <c r="E56" i="16"/>
  <c r="I55" i="16"/>
  <c r="E55" i="16"/>
  <c r="I54" i="16"/>
  <c r="E54" i="16"/>
  <c r="I53" i="16"/>
  <c r="E53" i="16"/>
  <c r="I52" i="16"/>
  <c r="E52" i="16"/>
  <c r="I51" i="16"/>
  <c r="E51" i="16"/>
  <c r="I50" i="16"/>
  <c r="E50" i="16"/>
  <c r="I40" i="16"/>
  <c r="E40" i="16"/>
  <c r="I39" i="16"/>
  <c r="E39" i="16"/>
  <c r="I38" i="16"/>
  <c r="E38" i="16"/>
  <c r="I37" i="16"/>
  <c r="E37" i="16"/>
  <c r="I36" i="16"/>
  <c r="E36" i="16"/>
  <c r="I35" i="16"/>
  <c r="E35" i="16"/>
  <c r="I34" i="16"/>
  <c r="E34" i="16"/>
  <c r="I33" i="16"/>
  <c r="E33" i="16"/>
  <c r="I32" i="16"/>
  <c r="E32" i="16"/>
  <c r="I31" i="16"/>
  <c r="E31" i="16"/>
  <c r="I30" i="16"/>
  <c r="E30" i="16"/>
  <c r="I29" i="16"/>
  <c r="E29" i="16"/>
  <c r="I28" i="16"/>
  <c r="E28" i="16"/>
  <c r="I27" i="16"/>
  <c r="E27" i="16"/>
  <c r="I26" i="16"/>
  <c r="E26" i="16"/>
  <c r="I25" i="16"/>
  <c r="E25" i="16"/>
  <c r="I24" i="16"/>
  <c r="E24" i="16"/>
  <c r="I23" i="16"/>
  <c r="E23" i="16"/>
  <c r="I22" i="16"/>
  <c r="E22" i="16"/>
  <c r="I21" i="16"/>
  <c r="E21" i="16"/>
  <c r="I20" i="16"/>
  <c r="E20" i="16"/>
  <c r="I19" i="16"/>
  <c r="E19" i="16"/>
  <c r="I18" i="16"/>
  <c r="E18" i="16"/>
  <c r="I17" i="16"/>
  <c r="E17" i="16"/>
  <c r="I16" i="16"/>
  <c r="E16" i="16"/>
  <c r="I15" i="16"/>
  <c r="E15" i="16"/>
  <c r="I14" i="16"/>
  <c r="E14" i="16"/>
  <c r="I13" i="16"/>
  <c r="E13" i="16"/>
  <c r="I12" i="16"/>
  <c r="E12" i="16"/>
  <c r="I11" i="16"/>
  <c r="E11" i="16"/>
  <c r="I43" i="15"/>
  <c r="E43" i="15"/>
  <c r="I42" i="15"/>
  <c r="E42" i="15"/>
  <c r="I41" i="15"/>
  <c r="E41" i="15"/>
  <c r="I40" i="15"/>
  <c r="E40" i="15"/>
  <c r="I39" i="15"/>
  <c r="E39" i="15"/>
  <c r="I38" i="15"/>
  <c r="E38" i="15"/>
  <c r="I37" i="15"/>
  <c r="E37" i="15"/>
  <c r="I36" i="15"/>
  <c r="E36" i="15"/>
  <c r="I35" i="15"/>
  <c r="E35" i="15"/>
  <c r="I34" i="15"/>
  <c r="E34" i="15"/>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I82" i="14"/>
  <c r="E82" i="14"/>
  <c r="I81" i="14"/>
  <c r="E81" i="14"/>
  <c r="I80" i="14"/>
  <c r="E80" i="14"/>
  <c r="I79" i="14"/>
  <c r="E79" i="14"/>
  <c r="I78" i="14"/>
  <c r="E78" i="14"/>
  <c r="I77" i="14"/>
  <c r="E77" i="14"/>
  <c r="I76" i="14"/>
  <c r="E76" i="14"/>
  <c r="I75" i="14"/>
  <c r="E75" i="14"/>
  <c r="I74" i="14"/>
  <c r="E74" i="14"/>
  <c r="I73" i="14"/>
  <c r="E73" i="14"/>
  <c r="I72" i="14"/>
  <c r="E72" i="14"/>
  <c r="I71" i="14"/>
  <c r="E71" i="14"/>
  <c r="I70" i="14"/>
  <c r="E70" i="14"/>
  <c r="I69" i="14"/>
  <c r="E69" i="14"/>
  <c r="I68" i="14"/>
  <c r="E68" i="14"/>
  <c r="I67" i="14"/>
  <c r="E67" i="14"/>
  <c r="I66" i="14"/>
  <c r="E66" i="14"/>
  <c r="I65" i="14"/>
  <c r="E65" i="14"/>
  <c r="I64" i="14"/>
  <c r="E64" i="14"/>
  <c r="I63" i="14"/>
  <c r="E63" i="14"/>
  <c r="I62" i="14"/>
  <c r="E62" i="14"/>
  <c r="I61" i="14"/>
  <c r="E61" i="14"/>
  <c r="I60" i="14"/>
  <c r="E60" i="14"/>
  <c r="I59" i="14"/>
  <c r="E59" i="14"/>
  <c r="I58" i="14"/>
  <c r="E58" i="14"/>
  <c r="I57" i="14"/>
  <c r="E57" i="14"/>
  <c r="I56" i="14"/>
  <c r="E56" i="14"/>
  <c r="I55" i="14"/>
  <c r="E55" i="14"/>
  <c r="I54" i="14"/>
  <c r="E54" i="14"/>
  <c r="I53" i="14"/>
  <c r="E53" i="14"/>
  <c r="I52" i="14"/>
  <c r="E52" i="14"/>
  <c r="I42" i="14"/>
  <c r="E42" i="14"/>
  <c r="I41" i="14"/>
  <c r="E41" i="14"/>
  <c r="I40" i="14"/>
  <c r="E40" i="14"/>
  <c r="I39" i="14"/>
  <c r="E39" i="14"/>
  <c r="I38" i="14"/>
  <c r="E38" i="14"/>
  <c r="I37" i="14"/>
  <c r="E37" i="14"/>
  <c r="I36" i="14"/>
  <c r="E36" i="14"/>
  <c r="I35" i="14"/>
  <c r="E35" i="14"/>
  <c r="I34" i="14"/>
  <c r="E34" i="14"/>
  <c r="I33" i="14"/>
  <c r="E33" i="14"/>
  <c r="I32" i="14"/>
  <c r="E32" i="14"/>
  <c r="I31" i="14"/>
  <c r="E31" i="14"/>
  <c r="I30" i="14"/>
  <c r="E30" i="14"/>
  <c r="I29" i="14"/>
  <c r="E29" i="14"/>
  <c r="I28" i="14"/>
  <c r="E28" i="14"/>
  <c r="I27" i="14"/>
  <c r="E27" i="14"/>
  <c r="I26" i="14"/>
  <c r="E26" i="14"/>
  <c r="I25" i="14"/>
  <c r="E25" i="14"/>
  <c r="I24" i="14"/>
  <c r="E24" i="14"/>
  <c r="I23" i="14"/>
  <c r="E23" i="14"/>
  <c r="I22" i="14"/>
  <c r="E22" i="14"/>
  <c r="I21" i="14"/>
  <c r="E21" i="14"/>
  <c r="I20" i="14"/>
  <c r="E20" i="14"/>
  <c r="I19" i="14"/>
  <c r="E19" i="14"/>
  <c r="I18" i="14"/>
  <c r="E18" i="14"/>
  <c r="I17" i="14"/>
  <c r="E17" i="14"/>
  <c r="I16" i="14"/>
  <c r="E16" i="14"/>
  <c r="I15" i="14"/>
  <c r="E15" i="14"/>
  <c r="I14" i="14"/>
  <c r="E14" i="14"/>
  <c r="I13" i="14"/>
  <c r="E13" i="14"/>
  <c r="I12" i="14"/>
  <c r="E12" i="14"/>
  <c r="I11" i="14"/>
  <c r="E11" i="14"/>
  <c r="I85" i="13"/>
  <c r="E85" i="13"/>
  <c r="I84" i="13"/>
  <c r="E84" i="13"/>
  <c r="I83" i="13"/>
  <c r="E83" i="13"/>
  <c r="I82" i="13"/>
  <c r="E82" i="13"/>
  <c r="I81" i="13"/>
  <c r="E81" i="13"/>
  <c r="I80" i="13"/>
  <c r="E80" i="13"/>
  <c r="I79" i="13"/>
  <c r="E79" i="13"/>
  <c r="I78" i="13"/>
  <c r="E78" i="13"/>
  <c r="I77" i="13"/>
  <c r="E77" i="13"/>
  <c r="I76" i="13"/>
  <c r="E76" i="13"/>
  <c r="I75" i="13"/>
  <c r="E75" i="13"/>
  <c r="I74" i="13"/>
  <c r="E74" i="13"/>
  <c r="I73" i="13"/>
  <c r="E73" i="13"/>
  <c r="I72" i="13"/>
  <c r="E72" i="13"/>
  <c r="I71" i="13"/>
  <c r="E71" i="13"/>
  <c r="I70" i="13"/>
  <c r="E70" i="13"/>
  <c r="I69" i="13"/>
  <c r="E69" i="13"/>
  <c r="I68" i="13"/>
  <c r="E68" i="13"/>
  <c r="I67" i="13"/>
  <c r="E67" i="13"/>
  <c r="I66" i="13"/>
  <c r="E66" i="13"/>
  <c r="I65" i="13"/>
  <c r="E65" i="13"/>
  <c r="I64" i="13"/>
  <c r="E64" i="13"/>
  <c r="I63" i="13"/>
  <c r="E63" i="13"/>
  <c r="I62" i="13"/>
  <c r="E62" i="13"/>
  <c r="I61" i="13"/>
  <c r="E61" i="13"/>
  <c r="I60" i="13"/>
  <c r="E60" i="13"/>
  <c r="I59" i="13"/>
  <c r="E59" i="13"/>
  <c r="I58" i="13"/>
  <c r="E58" i="13"/>
  <c r="I57" i="13"/>
  <c r="E57" i="13"/>
  <c r="I56" i="13"/>
  <c r="E56" i="13"/>
  <c r="I55" i="13"/>
  <c r="E55" i="13"/>
  <c r="I54" i="13"/>
  <c r="E54" i="13"/>
  <c r="I53" i="13"/>
  <c r="E53" i="13"/>
  <c r="I43" i="13"/>
  <c r="E43" i="13"/>
  <c r="I42" i="13"/>
  <c r="E42" i="13"/>
  <c r="I41" i="13"/>
  <c r="E41" i="13"/>
  <c r="I40" i="13"/>
  <c r="E40" i="13"/>
  <c r="I39" i="13"/>
  <c r="E39" i="13"/>
  <c r="I38" i="13"/>
  <c r="E38" i="13"/>
  <c r="I37" i="13"/>
  <c r="E37" i="13"/>
  <c r="I36" i="13"/>
  <c r="E36" i="13"/>
  <c r="I35" i="13"/>
  <c r="E35" i="13"/>
  <c r="I34" i="13"/>
  <c r="E34" i="13"/>
  <c r="I33" i="13"/>
  <c r="E33" i="13"/>
  <c r="I32" i="13"/>
  <c r="E32" i="13"/>
  <c r="I31" i="13"/>
  <c r="E31" i="13"/>
  <c r="I30" i="13"/>
  <c r="E30" i="13"/>
  <c r="I29" i="13"/>
  <c r="E29" i="13"/>
  <c r="I28" i="13"/>
  <c r="E28" i="13"/>
  <c r="I27" i="13"/>
  <c r="E27" i="13"/>
  <c r="I26" i="13"/>
  <c r="E26" i="13"/>
  <c r="I25" i="13"/>
  <c r="E25" i="13"/>
  <c r="I24" i="13"/>
  <c r="E24" i="13"/>
  <c r="I23" i="13"/>
  <c r="E23" i="13"/>
  <c r="I22" i="13"/>
  <c r="E22" i="13"/>
  <c r="I21" i="13"/>
  <c r="E21" i="13"/>
  <c r="I20" i="13"/>
  <c r="E20" i="13"/>
  <c r="I19" i="13"/>
  <c r="E19" i="13"/>
  <c r="I18" i="13"/>
  <c r="E18" i="13"/>
  <c r="I17" i="13"/>
  <c r="E17" i="13"/>
  <c r="I16" i="13"/>
  <c r="E16" i="13"/>
  <c r="I15" i="13"/>
  <c r="E15" i="13"/>
  <c r="I14" i="13"/>
  <c r="E14" i="13"/>
  <c r="I13" i="13"/>
  <c r="E13" i="13"/>
  <c r="I12" i="13"/>
  <c r="E12" i="13"/>
  <c r="I11" i="13"/>
  <c r="E11" i="13"/>
  <c r="I79" i="12"/>
  <c r="K79" i="12"/>
  <c r="M79" i="12"/>
  <c r="I78" i="12"/>
  <c r="K78" i="12"/>
  <c r="M78" i="12"/>
  <c r="I77" i="12"/>
  <c r="K77" i="12"/>
  <c r="M77" i="12"/>
  <c r="I76" i="12"/>
  <c r="K76" i="12"/>
  <c r="M76" i="12"/>
  <c r="I75" i="12"/>
  <c r="K75" i="12"/>
  <c r="M75" i="12"/>
  <c r="I74" i="12"/>
  <c r="K74" i="12"/>
  <c r="M74" i="12"/>
  <c r="I73" i="12"/>
  <c r="K73" i="12"/>
  <c r="M73" i="12"/>
  <c r="I72" i="12"/>
  <c r="K72" i="12"/>
  <c r="M72" i="12"/>
  <c r="I71" i="12"/>
  <c r="K71" i="12"/>
  <c r="M71" i="12"/>
  <c r="I70" i="12"/>
  <c r="K70" i="12"/>
  <c r="M70" i="12"/>
  <c r="I69" i="12"/>
  <c r="K69" i="12"/>
  <c r="M69" i="12"/>
  <c r="I68" i="12"/>
  <c r="K68" i="12"/>
  <c r="M68" i="12"/>
  <c r="I67" i="12"/>
  <c r="K67" i="12"/>
  <c r="M67" i="12"/>
  <c r="I66" i="12"/>
  <c r="K66" i="12"/>
  <c r="M66" i="12"/>
  <c r="I65" i="12"/>
  <c r="K65" i="12"/>
  <c r="M65" i="12"/>
  <c r="I64" i="12"/>
  <c r="K64" i="12"/>
  <c r="M64" i="12"/>
  <c r="I63" i="12"/>
  <c r="K63" i="12"/>
  <c r="M63" i="12"/>
  <c r="I62" i="12"/>
  <c r="K62" i="12"/>
  <c r="M62" i="12"/>
  <c r="I61" i="12"/>
  <c r="K61" i="12"/>
  <c r="M61" i="12"/>
  <c r="I60" i="12"/>
  <c r="K60" i="12"/>
  <c r="M60" i="12"/>
  <c r="I59" i="12"/>
  <c r="K59" i="12"/>
  <c r="M59" i="12"/>
  <c r="I58" i="12"/>
  <c r="K58" i="12"/>
  <c r="M58" i="12"/>
  <c r="I57" i="12"/>
  <c r="K57" i="12"/>
  <c r="M57" i="12"/>
  <c r="I56" i="12"/>
  <c r="K56" i="12"/>
  <c r="M56" i="12"/>
  <c r="I55" i="12"/>
  <c r="K55" i="12"/>
  <c r="M55" i="12"/>
  <c r="I54" i="12"/>
  <c r="K54" i="12"/>
  <c r="M54" i="12"/>
  <c r="I53" i="12"/>
  <c r="K53" i="12"/>
  <c r="M53" i="12"/>
  <c r="I52" i="12"/>
  <c r="K52" i="12"/>
  <c r="M52" i="12"/>
  <c r="I51" i="12"/>
  <c r="K51" i="12"/>
  <c r="M51" i="12"/>
  <c r="I50" i="12"/>
  <c r="K50" i="12"/>
  <c r="M50" i="12"/>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I16" i="12"/>
  <c r="E16" i="12"/>
  <c r="I15" i="12"/>
  <c r="E15" i="12"/>
  <c r="I14" i="12"/>
  <c r="E14" i="12"/>
  <c r="I13" i="12"/>
  <c r="E13" i="12"/>
  <c r="I12" i="12"/>
  <c r="E12" i="12"/>
  <c r="I11" i="12"/>
  <c r="E11" i="12"/>
  <c r="I85" i="11"/>
  <c r="E85" i="11"/>
  <c r="I84" i="11"/>
  <c r="E84" i="11"/>
  <c r="I83" i="11"/>
  <c r="E83" i="11"/>
  <c r="I82" i="11"/>
  <c r="E82" i="11"/>
  <c r="I81" i="11"/>
  <c r="E81" i="11"/>
  <c r="I80" i="11"/>
  <c r="E80" i="11"/>
  <c r="I79" i="11"/>
  <c r="E79" i="11"/>
  <c r="I78" i="11"/>
  <c r="E78" i="11"/>
  <c r="I77" i="11"/>
  <c r="E77" i="11"/>
  <c r="I76" i="11"/>
  <c r="E76" i="11"/>
  <c r="I75" i="11"/>
  <c r="E75" i="11"/>
  <c r="I74" i="11"/>
  <c r="E74" i="11"/>
  <c r="I73" i="11"/>
  <c r="E73" i="11"/>
  <c r="I72" i="11"/>
  <c r="E72" i="11"/>
  <c r="I71" i="11"/>
  <c r="E71" i="11"/>
  <c r="I70" i="11"/>
  <c r="E70" i="11"/>
  <c r="I69" i="11"/>
  <c r="E69" i="11"/>
  <c r="I68" i="11"/>
  <c r="E68" i="11"/>
  <c r="I67" i="11"/>
  <c r="E67" i="11"/>
  <c r="I66" i="11"/>
  <c r="E66" i="11"/>
  <c r="I65" i="11"/>
  <c r="E65" i="11"/>
  <c r="I64" i="11"/>
  <c r="E64" i="11"/>
  <c r="I63" i="11"/>
  <c r="E63" i="11"/>
  <c r="I62" i="11"/>
  <c r="E62" i="11"/>
  <c r="I61" i="11"/>
  <c r="E61" i="11"/>
  <c r="I60" i="11"/>
  <c r="E60" i="11"/>
  <c r="I59" i="11"/>
  <c r="E59" i="11"/>
  <c r="I58" i="11"/>
  <c r="E58" i="11"/>
  <c r="I57" i="11"/>
  <c r="E57" i="11"/>
  <c r="I56" i="11"/>
  <c r="E56" i="11"/>
  <c r="I55" i="11"/>
  <c r="E55" i="11"/>
  <c r="I54" i="11"/>
  <c r="E54" i="11"/>
  <c r="I53" i="11"/>
  <c r="E53" i="11"/>
  <c r="I43" i="11"/>
  <c r="E43" i="11"/>
  <c r="I42" i="11"/>
  <c r="E42" i="11"/>
  <c r="I41" i="11"/>
  <c r="E41" i="11"/>
  <c r="I40" i="11"/>
  <c r="E40" i="11"/>
  <c r="I39" i="11"/>
  <c r="E39" i="11"/>
  <c r="I38" i="11"/>
  <c r="E38" i="11"/>
  <c r="I37" i="11"/>
  <c r="E37" i="11"/>
  <c r="I36" i="11"/>
  <c r="E36" i="11"/>
  <c r="I35" i="11"/>
  <c r="E35" i="11"/>
  <c r="I34" i="11"/>
  <c r="E34" i="11"/>
  <c r="I33" i="11"/>
  <c r="E33" i="11"/>
  <c r="I32" i="11"/>
  <c r="E32" i="11"/>
  <c r="I31" i="11"/>
  <c r="E31" i="11"/>
  <c r="I30" i="11"/>
  <c r="E30" i="11"/>
  <c r="I29" i="11"/>
  <c r="E29" i="11"/>
  <c r="I28" i="11"/>
  <c r="E28" i="11"/>
  <c r="I27" i="11"/>
  <c r="E27" i="11"/>
  <c r="I26" i="11"/>
  <c r="E26" i="11"/>
  <c r="I25" i="11"/>
  <c r="E25" i="11"/>
  <c r="I24" i="11"/>
  <c r="E24" i="11"/>
  <c r="I23" i="11"/>
  <c r="E23" i="11"/>
  <c r="I22" i="11"/>
  <c r="E22" i="11"/>
  <c r="I21" i="11"/>
  <c r="E21" i="11"/>
  <c r="I20" i="11"/>
  <c r="E20" i="11"/>
  <c r="I19" i="11"/>
  <c r="E19" i="11"/>
  <c r="I18" i="11"/>
  <c r="E18" i="11"/>
  <c r="I17" i="11"/>
  <c r="E17" i="11"/>
  <c r="I16" i="11"/>
  <c r="E16" i="11"/>
  <c r="I15" i="11"/>
  <c r="E15" i="11"/>
  <c r="I14" i="11"/>
  <c r="E14" i="11"/>
  <c r="I13" i="11"/>
  <c r="E13" i="11"/>
  <c r="I12" i="11"/>
  <c r="E12" i="11"/>
  <c r="I11" i="11"/>
  <c r="E11" i="11"/>
  <c r="L33" i="34"/>
  <c r="M33" i="34"/>
  <c r="H33" i="34"/>
  <c r="C33" i="34"/>
  <c r="G33" i="34"/>
  <c r="D33" i="34"/>
  <c r="I33" i="34"/>
  <c r="E33" i="34"/>
  <c r="L63" i="34"/>
  <c r="M63" i="34"/>
  <c r="D63" i="34"/>
  <c r="C63" i="34"/>
  <c r="H63" i="34"/>
  <c r="G63" i="34"/>
  <c r="E63" i="34"/>
  <c r="I63" i="34"/>
  <c r="K14" i="11"/>
  <c r="M14" i="11"/>
  <c r="K38" i="11"/>
  <c r="M38" i="11"/>
  <c r="K42" i="11"/>
  <c r="M42" i="11"/>
  <c r="K57" i="11"/>
  <c r="M57" i="11"/>
  <c r="K16" i="13"/>
  <c r="M16" i="13"/>
  <c r="K55" i="13"/>
  <c r="M55" i="13"/>
  <c r="K34" i="15"/>
  <c r="M34" i="15"/>
  <c r="K36" i="15"/>
  <c r="M36" i="15"/>
  <c r="K38" i="15"/>
  <c r="M38" i="15"/>
  <c r="K40" i="15"/>
  <c r="M40" i="15"/>
  <c r="K11" i="18"/>
  <c r="M11" i="18"/>
  <c r="K13" i="18"/>
  <c r="M13" i="18"/>
  <c r="K15" i="18"/>
  <c r="M15" i="18"/>
  <c r="K17" i="18"/>
  <c r="M17" i="18"/>
  <c r="K19" i="18"/>
  <c r="M19" i="18"/>
  <c r="K21" i="18"/>
  <c r="M21" i="18"/>
  <c r="K58" i="11"/>
  <c r="M58" i="11"/>
  <c r="K17" i="12"/>
  <c r="M17" i="12"/>
  <c r="K58" i="13"/>
  <c r="M58" i="13"/>
  <c r="K60" i="13"/>
  <c r="M60" i="13"/>
  <c r="K32" i="18"/>
  <c r="M32" i="18"/>
  <c r="K79" i="13"/>
  <c r="M79" i="13"/>
  <c r="K54" i="11"/>
  <c r="M54" i="11"/>
  <c r="K32" i="13"/>
  <c r="M32" i="13"/>
  <c r="K18" i="11"/>
  <c r="M18" i="11"/>
  <c r="K22" i="11"/>
  <c r="M22" i="11"/>
  <c r="K26" i="11"/>
  <c r="M26" i="11"/>
  <c r="K30" i="11"/>
  <c r="M30" i="11"/>
  <c r="K34" i="11"/>
  <c r="M34" i="11"/>
  <c r="K19" i="13"/>
  <c r="M19" i="13"/>
  <c r="K23" i="13"/>
  <c r="M23" i="13"/>
  <c r="K64" i="13"/>
  <c r="M64" i="13"/>
  <c r="K72" i="13"/>
  <c r="M72" i="13"/>
  <c r="K82" i="13"/>
  <c r="M82" i="13"/>
  <c r="K84" i="13"/>
  <c r="M84" i="13"/>
  <c r="K63" i="13"/>
  <c r="M63" i="13"/>
  <c r="K67" i="13"/>
  <c r="M67" i="13"/>
  <c r="K71" i="13"/>
  <c r="M71" i="13"/>
  <c r="K75" i="13"/>
  <c r="M75" i="13"/>
  <c r="K34" i="13"/>
  <c r="M34" i="13"/>
  <c r="K40" i="13"/>
  <c r="M40" i="13"/>
  <c r="K42" i="13"/>
  <c r="M42" i="13"/>
  <c r="K59" i="13"/>
  <c r="M59" i="13"/>
  <c r="K74" i="13"/>
  <c r="M74" i="13"/>
  <c r="K76" i="13"/>
  <c r="M76" i="13"/>
  <c r="K15" i="13"/>
  <c r="M15" i="13"/>
  <c r="K80" i="13"/>
  <c r="M80" i="13"/>
  <c r="K61" i="11"/>
  <c r="M61" i="11"/>
  <c r="K65" i="11"/>
  <c r="M65" i="11"/>
  <c r="K69" i="11"/>
  <c r="M69" i="11"/>
  <c r="K73" i="11"/>
  <c r="M73" i="11"/>
  <c r="K77" i="11"/>
  <c r="M77" i="11"/>
  <c r="K81" i="11"/>
  <c r="M81" i="11"/>
  <c r="K85" i="11"/>
  <c r="M85" i="11"/>
  <c r="K31" i="13"/>
  <c r="M31" i="13"/>
  <c r="K56" i="13"/>
  <c r="M56" i="13"/>
  <c r="K66" i="13"/>
  <c r="M66" i="13"/>
  <c r="K68" i="13"/>
  <c r="M68" i="13"/>
  <c r="K83" i="13"/>
  <c r="M83" i="13"/>
  <c r="K12" i="14"/>
  <c r="M12" i="14"/>
  <c r="K14" i="14"/>
  <c r="M14" i="14"/>
  <c r="K16" i="14"/>
  <c r="M16" i="14"/>
  <c r="K18" i="14"/>
  <c r="M18" i="14"/>
  <c r="K20" i="14"/>
  <c r="M20" i="14"/>
  <c r="K22" i="14"/>
  <c r="M22" i="14"/>
  <c r="K24" i="14"/>
  <c r="M24" i="14"/>
  <c r="K26" i="14"/>
  <c r="M26" i="14"/>
  <c r="K28" i="14"/>
  <c r="M28" i="14"/>
  <c r="K30" i="14"/>
  <c r="M30" i="14"/>
  <c r="K32" i="14"/>
  <c r="M32" i="14"/>
  <c r="K34" i="14"/>
  <c r="M34" i="14"/>
  <c r="K36" i="14"/>
  <c r="M36" i="14"/>
  <c r="K15" i="16"/>
  <c r="M15" i="16"/>
  <c r="K38" i="14"/>
  <c r="M38" i="14"/>
  <c r="K40" i="14"/>
  <c r="M40" i="14"/>
  <c r="K42" i="14"/>
  <c r="M42" i="14"/>
  <c r="K53" i="14"/>
  <c r="M53" i="14"/>
  <c r="K55" i="14"/>
  <c r="M55" i="14"/>
  <c r="K57" i="14"/>
  <c r="M57" i="14"/>
  <c r="K59" i="14"/>
  <c r="M59" i="14"/>
  <c r="K61" i="14"/>
  <c r="M61" i="14"/>
  <c r="K63" i="14"/>
  <c r="M63" i="14"/>
  <c r="K65" i="14"/>
  <c r="M65" i="14"/>
  <c r="K67" i="14"/>
  <c r="M67" i="14"/>
  <c r="K69" i="14"/>
  <c r="M69" i="14"/>
  <c r="K71" i="14"/>
  <c r="M71" i="14"/>
  <c r="K73" i="14"/>
  <c r="M73" i="14"/>
  <c r="K75" i="14"/>
  <c r="M75" i="14"/>
  <c r="K77" i="14"/>
  <c r="M77" i="14"/>
  <c r="K79" i="14"/>
  <c r="M79" i="14"/>
  <c r="K81" i="14"/>
  <c r="M81" i="14"/>
  <c r="K83" i="14"/>
  <c r="M83" i="14"/>
  <c r="K35" i="15"/>
  <c r="M35" i="15"/>
  <c r="K39" i="15"/>
  <c r="M39" i="15"/>
  <c r="K43" i="15"/>
  <c r="M43" i="15"/>
  <c r="K14" i="16"/>
  <c r="M14" i="16"/>
  <c r="K18" i="16"/>
  <c r="M18" i="16"/>
  <c r="K22" i="16"/>
  <c r="M22" i="16"/>
  <c r="K26" i="16"/>
  <c r="M26" i="16"/>
  <c r="K30" i="16"/>
  <c r="M30" i="16"/>
  <c r="K34" i="16"/>
  <c r="M34" i="16"/>
  <c r="K38" i="16"/>
  <c r="M38" i="16"/>
  <c r="K53" i="16"/>
  <c r="M53" i="16"/>
  <c r="K57" i="16"/>
  <c r="M57" i="16"/>
  <c r="K61" i="16"/>
  <c r="M61" i="16"/>
  <c r="K65" i="16"/>
  <c r="M65" i="16"/>
  <c r="K69" i="16"/>
  <c r="M69" i="16"/>
  <c r="K73" i="16"/>
  <c r="M73" i="16"/>
  <c r="K77" i="16"/>
  <c r="M77" i="16"/>
  <c r="K33" i="18"/>
  <c r="M33" i="18"/>
  <c r="K35" i="18"/>
  <c r="M35" i="18"/>
  <c r="K37" i="18"/>
  <c r="M37" i="18"/>
  <c r="K39" i="18"/>
  <c r="M39" i="18"/>
  <c r="K41" i="18"/>
  <c r="M41" i="18"/>
  <c r="K14" i="19"/>
  <c r="M14" i="19"/>
  <c r="K16" i="19"/>
  <c r="M16" i="19"/>
  <c r="K18" i="19"/>
  <c r="M18" i="19"/>
  <c r="K20" i="19"/>
  <c r="M20" i="19"/>
  <c r="K22" i="19"/>
  <c r="M22" i="19"/>
  <c r="K26" i="19"/>
  <c r="M26" i="19"/>
  <c r="K28" i="19"/>
  <c r="M28" i="19"/>
  <c r="K30" i="19"/>
  <c r="M30" i="19"/>
  <c r="K32" i="19"/>
  <c r="M32" i="19"/>
  <c r="K34" i="19"/>
  <c r="M34" i="19"/>
  <c r="K36" i="19"/>
  <c r="M36" i="19"/>
  <c r="K38" i="19"/>
  <c r="M38" i="19"/>
  <c r="K40" i="19"/>
  <c r="M40" i="19"/>
  <c r="K42" i="19"/>
  <c r="M42" i="19"/>
  <c r="K44" i="19"/>
  <c r="M44" i="19"/>
  <c r="K46" i="19"/>
  <c r="M46" i="19"/>
  <c r="K50" i="19"/>
  <c r="M50" i="19"/>
  <c r="K54" i="19"/>
  <c r="M54" i="19"/>
  <c r="K56" i="19"/>
  <c r="M56" i="19"/>
  <c r="K58" i="19"/>
  <c r="M58" i="19"/>
  <c r="K60" i="19"/>
  <c r="M60" i="19"/>
  <c r="K62" i="19"/>
  <c r="M62" i="19"/>
  <c r="K73" i="19"/>
  <c r="M73" i="19"/>
  <c r="K75" i="19"/>
  <c r="M75" i="19"/>
  <c r="K77" i="19"/>
  <c r="M77" i="19"/>
  <c r="K79" i="19"/>
  <c r="M79" i="19"/>
  <c r="K81" i="19"/>
  <c r="M81" i="19"/>
  <c r="K83" i="19"/>
  <c r="M83" i="19"/>
  <c r="K85" i="19"/>
  <c r="M85" i="19"/>
  <c r="K87" i="19"/>
  <c r="M87" i="19"/>
  <c r="K91" i="19"/>
  <c r="M91" i="19"/>
  <c r="K95" i="19"/>
  <c r="M95" i="19"/>
  <c r="K97" i="19"/>
  <c r="M97" i="19"/>
  <c r="K99" i="19"/>
  <c r="M99" i="19"/>
  <c r="K103" i="19"/>
  <c r="M103" i="19"/>
  <c r="K105" i="19"/>
  <c r="M105" i="19"/>
  <c r="K107" i="19"/>
  <c r="M107" i="19"/>
  <c r="K109" i="19"/>
  <c r="M109" i="19"/>
  <c r="K111" i="19"/>
  <c r="M111" i="19"/>
  <c r="K113" i="19"/>
  <c r="M113" i="19"/>
  <c r="K115" i="19"/>
  <c r="M115" i="19"/>
  <c r="K117" i="19"/>
  <c r="M117" i="19"/>
  <c r="K119" i="19"/>
  <c r="M119" i="19"/>
  <c r="K123" i="19"/>
  <c r="M123" i="19"/>
  <c r="K80" i="19"/>
  <c r="M80" i="19"/>
  <c r="K88" i="19"/>
  <c r="M88" i="19"/>
  <c r="K96" i="19"/>
  <c r="M96" i="19"/>
  <c r="K104" i="19"/>
  <c r="M104" i="19"/>
  <c r="K112" i="19"/>
  <c r="M112" i="19"/>
  <c r="K116" i="19"/>
  <c r="M116" i="19"/>
  <c r="K120" i="19"/>
  <c r="M120" i="19"/>
  <c r="K122" i="19"/>
  <c r="M122" i="19"/>
  <c r="K11" i="19"/>
  <c r="M11" i="19"/>
  <c r="K15" i="19"/>
  <c r="M15" i="19"/>
  <c r="K31" i="19"/>
  <c r="M31" i="19"/>
  <c r="K35" i="19"/>
  <c r="M35" i="19"/>
  <c r="K39" i="19"/>
  <c r="M39" i="19"/>
  <c r="K43" i="19"/>
  <c r="M43" i="19"/>
  <c r="K51" i="19"/>
  <c r="M51" i="19"/>
  <c r="K31" i="18"/>
  <c r="M31" i="18"/>
  <c r="K12" i="18"/>
  <c r="M12" i="18"/>
  <c r="K30" i="17"/>
  <c r="M30" i="17"/>
  <c r="K34" i="17"/>
  <c r="M34" i="17"/>
  <c r="K31" i="17"/>
  <c r="M31" i="17"/>
  <c r="K33" i="17"/>
  <c r="M33" i="17"/>
  <c r="K35" i="17"/>
  <c r="M35" i="17"/>
  <c r="K39" i="17"/>
  <c r="M39" i="17"/>
  <c r="K14" i="17"/>
  <c r="M14" i="17"/>
  <c r="K18" i="17"/>
  <c r="M18" i="17"/>
  <c r="K50" i="16"/>
  <c r="M50" i="16"/>
  <c r="K54" i="16"/>
  <c r="M54" i="16"/>
  <c r="K32" i="15"/>
  <c r="M32" i="15"/>
  <c r="K42" i="15"/>
  <c r="M42" i="15"/>
  <c r="K13" i="15"/>
  <c r="M13" i="15"/>
  <c r="K17" i="15"/>
  <c r="M17" i="15"/>
  <c r="K21" i="15"/>
  <c r="M21" i="15"/>
  <c r="K11" i="13"/>
  <c r="M11" i="13"/>
  <c r="K18" i="13"/>
  <c r="M18" i="13"/>
  <c r="K24" i="13"/>
  <c r="M24" i="13"/>
  <c r="K26" i="13"/>
  <c r="M26" i="13"/>
  <c r="K39" i="13"/>
  <c r="M39" i="13"/>
  <c r="K12" i="12"/>
  <c r="M12" i="12"/>
  <c r="K16" i="12"/>
  <c r="M16" i="12"/>
  <c r="K20" i="12"/>
  <c r="M20" i="12"/>
  <c r="K24" i="12"/>
  <c r="M24" i="12"/>
  <c r="K28" i="12"/>
  <c r="M28" i="12"/>
  <c r="K32" i="12"/>
  <c r="M32" i="12"/>
  <c r="K36" i="12"/>
  <c r="M36" i="12"/>
  <c r="K40" i="12"/>
  <c r="M40" i="12"/>
  <c r="K53" i="11"/>
  <c r="M53" i="11"/>
  <c r="K70" i="11"/>
  <c r="M70" i="11"/>
  <c r="K15" i="11"/>
  <c r="M15" i="11"/>
  <c r="K19" i="11"/>
  <c r="M19" i="11"/>
  <c r="K72" i="19"/>
  <c r="M72" i="19"/>
  <c r="K76" i="19"/>
  <c r="M76" i="19"/>
  <c r="K84" i="19"/>
  <c r="M84" i="19"/>
  <c r="K92" i="19"/>
  <c r="M92" i="19"/>
  <c r="K100" i="19"/>
  <c r="M100" i="19"/>
  <c r="K108" i="19"/>
  <c r="M108" i="19"/>
  <c r="K89" i="19"/>
  <c r="M89" i="19"/>
  <c r="K93" i="19"/>
  <c r="M93" i="19"/>
  <c r="K101" i="19"/>
  <c r="M101" i="19"/>
  <c r="K121" i="19"/>
  <c r="M121" i="19"/>
  <c r="K74" i="19"/>
  <c r="M74" i="19"/>
  <c r="K78" i="19"/>
  <c r="M78" i="19"/>
  <c r="K82" i="19"/>
  <c r="M82" i="19"/>
  <c r="K86" i="19"/>
  <c r="M86" i="19"/>
  <c r="K90" i="19"/>
  <c r="M90" i="19"/>
  <c r="K94" i="19"/>
  <c r="M94" i="19"/>
  <c r="K98" i="19"/>
  <c r="M98" i="19"/>
  <c r="K102" i="19"/>
  <c r="M102" i="19"/>
  <c r="K106" i="19"/>
  <c r="M106" i="19"/>
  <c r="K110" i="19"/>
  <c r="M110" i="19"/>
  <c r="K114" i="19"/>
  <c r="M114" i="19"/>
  <c r="K118" i="19"/>
  <c r="M118" i="19"/>
  <c r="K19" i="19"/>
  <c r="M19" i="19"/>
  <c r="K23" i="19"/>
  <c r="M23" i="19"/>
  <c r="K27" i="19"/>
  <c r="M27" i="19"/>
  <c r="K55" i="19"/>
  <c r="M55" i="19"/>
  <c r="K12" i="19"/>
  <c r="M12" i="19"/>
  <c r="K24" i="19"/>
  <c r="M24" i="19"/>
  <c r="K48" i="19"/>
  <c r="M48" i="19"/>
  <c r="K52" i="19"/>
  <c r="M52" i="19"/>
  <c r="K13" i="19"/>
  <c r="M13" i="19"/>
  <c r="K17" i="19"/>
  <c r="M17" i="19"/>
  <c r="K21" i="19"/>
  <c r="M21" i="19"/>
  <c r="K25" i="19"/>
  <c r="M25" i="19"/>
  <c r="K29" i="19"/>
  <c r="M29" i="19"/>
  <c r="K33" i="19"/>
  <c r="M33" i="19"/>
  <c r="K37" i="19"/>
  <c r="M37" i="19"/>
  <c r="K41" i="19"/>
  <c r="M41" i="19"/>
  <c r="K45" i="19"/>
  <c r="M45" i="19"/>
  <c r="K49" i="19"/>
  <c r="M49" i="19"/>
  <c r="K53" i="19"/>
  <c r="M53" i="19"/>
  <c r="K57" i="19"/>
  <c r="M57" i="19"/>
  <c r="K61" i="19"/>
  <c r="M61" i="19"/>
  <c r="K47" i="19"/>
  <c r="M47" i="19"/>
  <c r="K59" i="19"/>
  <c r="M59" i="19"/>
  <c r="K34" i="18"/>
  <c r="M34" i="18"/>
  <c r="K36" i="18"/>
  <c r="M36" i="18"/>
  <c r="K40" i="18"/>
  <c r="M40" i="18"/>
  <c r="K38" i="18"/>
  <c r="M38" i="18"/>
  <c r="K14" i="18"/>
  <c r="M14" i="18"/>
  <c r="K16" i="18"/>
  <c r="M16" i="18"/>
  <c r="K20" i="18"/>
  <c r="M20" i="18"/>
  <c r="K18" i="18"/>
  <c r="M18" i="18"/>
  <c r="K32" i="17"/>
  <c r="M32" i="17"/>
  <c r="K36" i="17"/>
  <c r="M36" i="17"/>
  <c r="K37" i="17"/>
  <c r="M37" i="17"/>
  <c r="K38" i="17"/>
  <c r="M38" i="17"/>
  <c r="K11" i="17"/>
  <c r="M11" i="17"/>
  <c r="K15" i="17"/>
  <c r="M15" i="17"/>
  <c r="K19" i="17"/>
  <c r="M19" i="17"/>
  <c r="K12" i="17"/>
  <c r="M12" i="17"/>
  <c r="K16" i="17"/>
  <c r="M16" i="17"/>
  <c r="K20" i="17"/>
  <c r="M20" i="17"/>
  <c r="K13" i="17"/>
  <c r="M13" i="17"/>
  <c r="K17" i="17"/>
  <c r="M17" i="17"/>
  <c r="K58" i="16"/>
  <c r="M58" i="16"/>
  <c r="K62" i="16"/>
  <c r="M62" i="16"/>
  <c r="K66" i="16"/>
  <c r="M66" i="16"/>
  <c r="K70" i="16"/>
  <c r="M70" i="16"/>
  <c r="K74" i="16"/>
  <c r="M74" i="16"/>
  <c r="K78" i="16"/>
  <c r="M78" i="16"/>
  <c r="K51" i="16"/>
  <c r="M51" i="16"/>
  <c r="K55" i="16"/>
  <c r="M55" i="16"/>
  <c r="K59" i="16"/>
  <c r="M59" i="16"/>
  <c r="K63" i="16"/>
  <c r="M63" i="16"/>
  <c r="K67" i="16"/>
  <c r="M67" i="16"/>
  <c r="K71" i="16"/>
  <c r="M71" i="16"/>
  <c r="K75" i="16"/>
  <c r="M75" i="16"/>
  <c r="K79" i="16"/>
  <c r="M79" i="16"/>
  <c r="K52" i="16"/>
  <c r="M52" i="16"/>
  <c r="K56" i="16"/>
  <c r="M56" i="16"/>
  <c r="K60" i="16"/>
  <c r="M60" i="16"/>
  <c r="K64" i="16"/>
  <c r="M64" i="16"/>
  <c r="K68" i="16"/>
  <c r="M68" i="16"/>
  <c r="K72" i="16"/>
  <c r="M72" i="16"/>
  <c r="K76" i="16"/>
  <c r="M76" i="16"/>
  <c r="K11" i="16"/>
  <c r="M11" i="16"/>
  <c r="K19" i="16"/>
  <c r="M19" i="16"/>
  <c r="K23" i="16"/>
  <c r="M23" i="16"/>
  <c r="K27" i="16"/>
  <c r="M27" i="16"/>
  <c r="K31" i="16"/>
  <c r="M31" i="16"/>
  <c r="K35" i="16"/>
  <c r="M35" i="16"/>
  <c r="K39" i="16"/>
  <c r="M39" i="16"/>
  <c r="K12" i="16"/>
  <c r="M12" i="16"/>
  <c r="K16" i="16"/>
  <c r="M16" i="16"/>
  <c r="K20" i="16"/>
  <c r="M20" i="16"/>
  <c r="K24" i="16"/>
  <c r="M24" i="16"/>
  <c r="K28" i="16"/>
  <c r="M28" i="16"/>
  <c r="K32" i="16"/>
  <c r="M32" i="16"/>
  <c r="K36" i="16"/>
  <c r="M36" i="16"/>
  <c r="K40" i="16"/>
  <c r="M40" i="16"/>
  <c r="K13" i="16"/>
  <c r="M13" i="16"/>
  <c r="K17" i="16"/>
  <c r="M17" i="16"/>
  <c r="K21" i="16"/>
  <c r="M21" i="16"/>
  <c r="K25" i="16"/>
  <c r="M25" i="16"/>
  <c r="K29" i="16"/>
  <c r="M29" i="16"/>
  <c r="K33" i="16"/>
  <c r="M33" i="16"/>
  <c r="K37" i="16"/>
  <c r="M37" i="16"/>
  <c r="K33" i="15"/>
  <c r="M33" i="15"/>
  <c r="K37" i="15"/>
  <c r="M37" i="15"/>
  <c r="K41" i="15"/>
  <c r="M41" i="15"/>
  <c r="K14" i="15"/>
  <c r="M14" i="15"/>
  <c r="K18" i="15"/>
  <c r="M18" i="15"/>
  <c r="K22" i="15"/>
  <c r="M22" i="15"/>
  <c r="K11" i="15"/>
  <c r="M11" i="15"/>
  <c r="K15" i="15"/>
  <c r="M15" i="15"/>
  <c r="K19" i="15"/>
  <c r="M19" i="15"/>
  <c r="K12" i="15"/>
  <c r="M12" i="15"/>
  <c r="K16" i="15"/>
  <c r="M16" i="15"/>
  <c r="K20" i="15"/>
  <c r="M20" i="15"/>
  <c r="K52" i="14"/>
  <c r="M52" i="14"/>
  <c r="K56" i="14"/>
  <c r="M56" i="14"/>
  <c r="K60" i="14"/>
  <c r="M60" i="14"/>
  <c r="K64" i="14"/>
  <c r="M64" i="14"/>
  <c r="K68" i="14"/>
  <c r="M68" i="14"/>
  <c r="K72" i="14"/>
  <c r="M72" i="14"/>
  <c r="K76" i="14"/>
  <c r="M76" i="14"/>
  <c r="K80" i="14"/>
  <c r="M80" i="14"/>
  <c r="K54" i="14"/>
  <c r="M54" i="14"/>
  <c r="K58" i="14"/>
  <c r="M58" i="14"/>
  <c r="K62" i="14"/>
  <c r="M62" i="14"/>
  <c r="K66" i="14"/>
  <c r="M66" i="14"/>
  <c r="K70" i="14"/>
  <c r="M70" i="14"/>
  <c r="K74" i="14"/>
  <c r="M74" i="14"/>
  <c r="K78" i="14"/>
  <c r="M78" i="14"/>
  <c r="K82" i="14"/>
  <c r="M82" i="14"/>
  <c r="K11" i="14"/>
  <c r="M11" i="14"/>
  <c r="K15" i="14"/>
  <c r="M15" i="14"/>
  <c r="K19" i="14"/>
  <c r="M19" i="14"/>
  <c r="K23" i="14"/>
  <c r="M23" i="14"/>
  <c r="K27" i="14"/>
  <c r="M27" i="14"/>
  <c r="K31" i="14"/>
  <c r="M31" i="14"/>
  <c r="K35" i="14"/>
  <c r="M35" i="14"/>
  <c r="K39" i="14"/>
  <c r="M39" i="14"/>
  <c r="K13" i="14"/>
  <c r="M13" i="14"/>
  <c r="K17" i="14"/>
  <c r="M17" i="14"/>
  <c r="K21" i="14"/>
  <c r="M21" i="14"/>
  <c r="K25" i="14"/>
  <c r="M25" i="14"/>
  <c r="K29" i="14"/>
  <c r="M29" i="14"/>
  <c r="K33" i="14"/>
  <c r="M33" i="14"/>
  <c r="K37" i="14"/>
  <c r="M37" i="14"/>
  <c r="K41" i="14"/>
  <c r="M41" i="14"/>
  <c r="K54" i="13"/>
  <c r="M54" i="13"/>
  <c r="K62" i="13"/>
  <c r="M62" i="13"/>
  <c r="K70" i="13"/>
  <c r="M70" i="13"/>
  <c r="K78" i="13"/>
  <c r="M78" i="13"/>
  <c r="K53" i="13"/>
  <c r="M53" i="13"/>
  <c r="K57" i="13"/>
  <c r="M57" i="13"/>
  <c r="K61" i="13"/>
  <c r="M61" i="13"/>
  <c r="K65" i="13"/>
  <c r="M65" i="13"/>
  <c r="K69" i="13"/>
  <c r="M69" i="13"/>
  <c r="K73" i="13"/>
  <c r="M73" i="13"/>
  <c r="K77" i="13"/>
  <c r="M77" i="13"/>
  <c r="K81" i="13"/>
  <c r="M81" i="13"/>
  <c r="K85" i="13"/>
  <c r="M85" i="13"/>
  <c r="K28" i="13"/>
  <c r="M28" i="13"/>
  <c r="K43" i="13"/>
  <c r="M43" i="13"/>
  <c r="K12" i="13"/>
  <c r="M12" i="13"/>
  <c r="K36" i="13"/>
  <c r="M36" i="13"/>
  <c r="K27" i="13"/>
  <c r="M27" i="13"/>
  <c r="K20" i="13"/>
  <c r="M20" i="13"/>
  <c r="K35" i="13"/>
  <c r="M35" i="13"/>
  <c r="K14" i="13"/>
  <c r="M14" i="13"/>
  <c r="K22" i="13"/>
  <c r="M22" i="13"/>
  <c r="K30" i="13"/>
  <c r="M30" i="13"/>
  <c r="K38" i="13"/>
  <c r="M38" i="13"/>
  <c r="K13" i="13"/>
  <c r="M13" i="13"/>
  <c r="K17" i="13"/>
  <c r="M17" i="13"/>
  <c r="K21" i="13"/>
  <c r="M21" i="13"/>
  <c r="K25" i="13"/>
  <c r="M25" i="13"/>
  <c r="K29" i="13"/>
  <c r="M29" i="13"/>
  <c r="K33" i="13"/>
  <c r="M33" i="13"/>
  <c r="K37" i="13"/>
  <c r="M37" i="13"/>
  <c r="K41" i="13"/>
  <c r="M41" i="13"/>
  <c r="K13" i="12"/>
  <c r="M13" i="12"/>
  <c r="K21" i="12"/>
  <c r="M21" i="12"/>
  <c r="K25" i="12"/>
  <c r="M25" i="12"/>
  <c r="K29" i="12"/>
  <c r="M29" i="12"/>
  <c r="K33" i="12"/>
  <c r="M33" i="12"/>
  <c r="K37" i="12"/>
  <c r="M37" i="12"/>
  <c r="K14" i="12"/>
  <c r="M14" i="12"/>
  <c r="K18" i="12"/>
  <c r="M18" i="12"/>
  <c r="K22" i="12"/>
  <c r="M22" i="12"/>
  <c r="K26" i="12"/>
  <c r="M26" i="12"/>
  <c r="K30" i="12"/>
  <c r="M30" i="12"/>
  <c r="K34" i="12"/>
  <c r="M34" i="12"/>
  <c r="K38" i="12"/>
  <c r="M38" i="12"/>
  <c r="K11" i="12"/>
  <c r="M11" i="12"/>
  <c r="K15" i="12"/>
  <c r="M15" i="12"/>
  <c r="K19" i="12"/>
  <c r="M19" i="12"/>
  <c r="K23" i="12"/>
  <c r="M23" i="12"/>
  <c r="K27" i="12"/>
  <c r="M27" i="12"/>
  <c r="K31" i="12"/>
  <c r="M31" i="12"/>
  <c r="K35" i="12"/>
  <c r="M35" i="12"/>
  <c r="K39" i="12"/>
  <c r="M39" i="12"/>
  <c r="K66" i="11"/>
  <c r="M66" i="11"/>
  <c r="K62" i="11"/>
  <c r="M62" i="11"/>
  <c r="K74" i="11"/>
  <c r="M74" i="11"/>
  <c r="K78" i="11"/>
  <c r="M78" i="11"/>
  <c r="K82" i="11"/>
  <c r="M82" i="11"/>
  <c r="K55" i="11"/>
  <c r="M55" i="11"/>
  <c r="K59" i="11"/>
  <c r="M59" i="11"/>
  <c r="K63" i="11"/>
  <c r="M63" i="11"/>
  <c r="K67" i="11"/>
  <c r="M67" i="11"/>
  <c r="K71" i="11"/>
  <c r="M71" i="11"/>
  <c r="K75" i="11"/>
  <c r="M75" i="11"/>
  <c r="K79" i="11"/>
  <c r="M79" i="11"/>
  <c r="K83" i="11"/>
  <c r="M83" i="11"/>
  <c r="K56" i="11"/>
  <c r="M56" i="11"/>
  <c r="K60" i="11"/>
  <c r="M60" i="11"/>
  <c r="K64" i="11"/>
  <c r="M64" i="11"/>
  <c r="K68" i="11"/>
  <c r="M68" i="11"/>
  <c r="K72" i="11"/>
  <c r="M72" i="11"/>
  <c r="K76" i="11"/>
  <c r="M76" i="11"/>
  <c r="K80" i="11"/>
  <c r="M80" i="11"/>
  <c r="K84" i="11"/>
  <c r="M84" i="11"/>
  <c r="K11" i="11"/>
  <c r="M11" i="11"/>
  <c r="K27" i="11"/>
  <c r="M27" i="11"/>
  <c r="K23" i="11"/>
  <c r="M23" i="11"/>
  <c r="K31" i="11"/>
  <c r="M31" i="11"/>
  <c r="K35" i="11"/>
  <c r="M35" i="11"/>
  <c r="K39" i="11"/>
  <c r="M39" i="11"/>
  <c r="K43" i="11"/>
  <c r="M43" i="11"/>
  <c r="K12" i="11"/>
  <c r="M12" i="11"/>
  <c r="K16" i="11"/>
  <c r="M16" i="11"/>
  <c r="K20" i="11"/>
  <c r="M20" i="11"/>
  <c r="K24" i="11"/>
  <c r="M24" i="11"/>
  <c r="K28" i="11"/>
  <c r="M28" i="11"/>
  <c r="K32" i="11"/>
  <c r="M32" i="11"/>
  <c r="K36" i="11"/>
  <c r="M36" i="11"/>
  <c r="K40" i="11"/>
  <c r="M40" i="11"/>
  <c r="K13" i="11"/>
  <c r="M13" i="11"/>
  <c r="K17" i="11"/>
  <c r="M17" i="11"/>
  <c r="K21" i="11"/>
  <c r="M21" i="11"/>
  <c r="K25" i="11"/>
  <c r="M25" i="11"/>
  <c r="K29" i="11"/>
  <c r="M29" i="11"/>
  <c r="K33" i="11"/>
  <c r="M33" i="11"/>
  <c r="K37" i="11"/>
  <c r="M37" i="11"/>
  <c r="K41" i="11"/>
  <c r="M41" i="11"/>
  <c r="I95" i="10"/>
  <c r="E95" i="10"/>
  <c r="I94" i="10"/>
  <c r="E94" i="10"/>
  <c r="I93" i="10"/>
  <c r="E93" i="10"/>
  <c r="I92" i="10"/>
  <c r="E92" i="10"/>
  <c r="I91" i="10"/>
  <c r="E91" i="10"/>
  <c r="I90" i="10"/>
  <c r="E90" i="10"/>
  <c r="I89" i="10"/>
  <c r="E89" i="10"/>
  <c r="I88" i="10"/>
  <c r="E88" i="10"/>
  <c r="I87" i="10"/>
  <c r="E87" i="10"/>
  <c r="I86" i="10"/>
  <c r="E86" i="10"/>
  <c r="I85" i="10"/>
  <c r="E85" i="10"/>
  <c r="I84" i="10"/>
  <c r="E84" i="10"/>
  <c r="I83" i="10"/>
  <c r="E83" i="10"/>
  <c r="I82" i="10"/>
  <c r="E82" i="10"/>
  <c r="I81" i="10"/>
  <c r="E81" i="10"/>
  <c r="I80" i="10"/>
  <c r="E80" i="10"/>
  <c r="I79" i="10"/>
  <c r="E79" i="10"/>
  <c r="I78" i="10"/>
  <c r="E78" i="10"/>
  <c r="I77" i="10"/>
  <c r="E77" i="10"/>
  <c r="I76" i="10"/>
  <c r="E76" i="10"/>
  <c r="I75" i="10"/>
  <c r="E75" i="10"/>
  <c r="I74" i="10"/>
  <c r="E74" i="10"/>
  <c r="I73" i="10"/>
  <c r="E73" i="10"/>
  <c r="I72" i="10"/>
  <c r="E72" i="10"/>
  <c r="I71" i="10"/>
  <c r="E71" i="10"/>
  <c r="I70" i="10"/>
  <c r="E70" i="10"/>
  <c r="I69" i="10"/>
  <c r="E69" i="10"/>
  <c r="I68" i="10"/>
  <c r="E68" i="10"/>
  <c r="I67" i="10"/>
  <c r="E67" i="10"/>
  <c r="I66" i="10"/>
  <c r="E66" i="10"/>
  <c r="I65" i="10"/>
  <c r="E65" i="10"/>
  <c r="I64" i="10"/>
  <c r="E64" i="10"/>
  <c r="I63" i="10"/>
  <c r="E63" i="10"/>
  <c r="I62" i="10"/>
  <c r="E62" i="10"/>
  <c r="I61" i="10"/>
  <c r="E61" i="10"/>
  <c r="I60" i="10"/>
  <c r="E60" i="10"/>
  <c r="I59" i="10"/>
  <c r="E59" i="10"/>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I48" i="9"/>
  <c r="E48" i="9"/>
  <c r="I47" i="9"/>
  <c r="E47" i="9"/>
  <c r="I46" i="9"/>
  <c r="E46" i="9"/>
  <c r="I45" i="9"/>
  <c r="E45" i="9"/>
  <c r="I44" i="9"/>
  <c r="E44" i="9"/>
  <c r="I43" i="9"/>
  <c r="E43" i="9"/>
  <c r="I42" i="9"/>
  <c r="E42" i="9"/>
  <c r="I41" i="9"/>
  <c r="E41" i="9"/>
  <c r="I40" i="9"/>
  <c r="E40" i="9"/>
  <c r="I39" i="9"/>
  <c r="E39" i="9"/>
  <c r="I38" i="9"/>
  <c r="E38" i="9"/>
  <c r="I37" i="9"/>
  <c r="E37" i="9"/>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I36" i="8"/>
  <c r="E36" i="8"/>
  <c r="I35" i="8"/>
  <c r="E35" i="8"/>
  <c r="I34" i="8"/>
  <c r="E34" i="8"/>
  <c r="I33" i="8"/>
  <c r="E33" i="8"/>
  <c r="I32" i="8"/>
  <c r="E32" i="8"/>
  <c r="I31" i="8"/>
  <c r="E31" i="8"/>
  <c r="I30" i="8"/>
  <c r="E30" i="8"/>
  <c r="I29" i="8"/>
  <c r="E29" i="8"/>
  <c r="I19" i="8"/>
  <c r="E19" i="8"/>
  <c r="I18" i="8"/>
  <c r="E18" i="8"/>
  <c r="I17" i="8"/>
  <c r="E17" i="8"/>
  <c r="I16" i="8"/>
  <c r="E16" i="8"/>
  <c r="I15" i="8"/>
  <c r="E15" i="8"/>
  <c r="I14" i="8"/>
  <c r="E14" i="8"/>
  <c r="I13" i="8"/>
  <c r="E13" i="8"/>
  <c r="I12" i="8"/>
  <c r="E12" i="8"/>
  <c r="I11" i="8"/>
  <c r="E11" i="8"/>
  <c r="I37" i="7"/>
  <c r="E37" i="7"/>
  <c r="I36" i="7"/>
  <c r="E36" i="7"/>
  <c r="I35" i="7"/>
  <c r="E35" i="7"/>
  <c r="I34" i="7"/>
  <c r="E34" i="7"/>
  <c r="I33" i="7"/>
  <c r="E33" i="7"/>
  <c r="I32" i="7"/>
  <c r="E32" i="7"/>
  <c r="I31" i="7"/>
  <c r="E31" i="7"/>
  <c r="I30" i="7"/>
  <c r="E30" i="7"/>
  <c r="I29" i="7"/>
  <c r="E29" i="7"/>
  <c r="I19" i="7"/>
  <c r="E19" i="7"/>
  <c r="I18" i="7"/>
  <c r="E18" i="7"/>
  <c r="I17" i="7"/>
  <c r="E17" i="7"/>
  <c r="I16" i="7"/>
  <c r="E16" i="7"/>
  <c r="I15" i="7"/>
  <c r="E15" i="7"/>
  <c r="I14" i="7"/>
  <c r="E14" i="7"/>
  <c r="I13" i="7"/>
  <c r="E13" i="7"/>
  <c r="I12" i="7"/>
  <c r="E12" i="7"/>
  <c r="I11" i="7"/>
  <c r="E11" i="7"/>
  <c r="I33" i="6"/>
  <c r="E33" i="6"/>
  <c r="I32" i="6"/>
  <c r="E32" i="6"/>
  <c r="I31" i="6"/>
  <c r="E31" i="6"/>
  <c r="I30" i="6"/>
  <c r="E30" i="6"/>
  <c r="I29" i="6"/>
  <c r="E29" i="6"/>
  <c r="I28" i="6"/>
  <c r="E28" i="6"/>
  <c r="I27" i="6"/>
  <c r="E27" i="6"/>
  <c r="I17" i="6"/>
  <c r="E17" i="6"/>
  <c r="I16" i="6"/>
  <c r="E16" i="6"/>
  <c r="I15" i="6"/>
  <c r="E15" i="6"/>
  <c r="I14" i="6"/>
  <c r="E14" i="6"/>
  <c r="I13" i="6"/>
  <c r="E13" i="6"/>
  <c r="I12" i="6"/>
  <c r="E12" i="6"/>
  <c r="I11" i="6"/>
  <c r="E11" i="6"/>
  <c r="G29" i="5"/>
  <c r="D29" i="5"/>
  <c r="C29" i="5"/>
  <c r="K27" i="5"/>
  <c r="M27" i="5"/>
  <c r="H15" i="5"/>
  <c r="G15" i="5"/>
  <c r="D15" i="5"/>
  <c r="C15" i="5"/>
  <c r="I14" i="5"/>
  <c r="E14" i="5"/>
  <c r="I13" i="5"/>
  <c r="E13" i="5"/>
  <c r="I12" i="5"/>
  <c r="E12" i="5"/>
  <c r="I11" i="5"/>
  <c r="E11" i="5"/>
  <c r="B6" i="2"/>
  <c r="I29" i="5"/>
  <c r="K26" i="5"/>
  <c r="M26" i="5"/>
  <c r="K28" i="5"/>
  <c r="M28" i="5"/>
  <c r="K11" i="6"/>
  <c r="M11" i="6"/>
  <c r="K13" i="6"/>
  <c r="M13" i="6"/>
  <c r="K15" i="6"/>
  <c r="M15" i="6"/>
  <c r="K17" i="6"/>
  <c r="M17" i="6"/>
  <c r="K13" i="7"/>
  <c r="M13" i="7"/>
  <c r="K15" i="7"/>
  <c r="M15" i="7"/>
  <c r="K17" i="7"/>
  <c r="M17" i="7"/>
  <c r="K11" i="8"/>
  <c r="M11" i="8"/>
  <c r="K13" i="8"/>
  <c r="M13" i="8"/>
  <c r="I15" i="5"/>
  <c r="K11" i="5"/>
  <c r="M11" i="5"/>
  <c r="K13" i="5"/>
  <c r="M13" i="5"/>
  <c r="J25" i="5"/>
  <c r="K27" i="6"/>
  <c r="M27" i="6"/>
  <c r="K29" i="6"/>
  <c r="M29" i="6"/>
  <c r="K31" i="6"/>
  <c r="M31" i="6"/>
  <c r="K33" i="6"/>
  <c r="M33" i="6"/>
  <c r="K29" i="7"/>
  <c r="M29" i="7"/>
  <c r="K31" i="7"/>
  <c r="M31" i="7"/>
  <c r="K33" i="7"/>
  <c r="M33" i="7"/>
  <c r="K35" i="7"/>
  <c r="M35" i="7"/>
  <c r="K37" i="7"/>
  <c r="M37" i="7"/>
  <c r="K18" i="8"/>
  <c r="M18" i="8"/>
  <c r="K29" i="8"/>
  <c r="M29" i="8"/>
  <c r="K33" i="8"/>
  <c r="M33" i="8"/>
  <c r="K37" i="8"/>
  <c r="M37" i="8"/>
  <c r="K37" i="9"/>
  <c r="M37" i="9"/>
  <c r="K39" i="9"/>
  <c r="M39" i="9"/>
  <c r="K41" i="9"/>
  <c r="M41" i="9"/>
  <c r="K43" i="9"/>
  <c r="M43" i="9"/>
  <c r="K45" i="9"/>
  <c r="M45" i="9"/>
  <c r="K47" i="9"/>
  <c r="M47" i="9"/>
  <c r="K49" i="9"/>
  <c r="M49" i="9"/>
  <c r="K59" i="10"/>
  <c r="M59" i="10"/>
  <c r="K61" i="10"/>
  <c r="M61" i="10"/>
  <c r="K63" i="10"/>
  <c r="M63" i="10"/>
  <c r="K65" i="10"/>
  <c r="M65" i="10"/>
  <c r="K67" i="10"/>
  <c r="M67" i="10"/>
  <c r="K69" i="10"/>
  <c r="M69" i="10"/>
  <c r="K71" i="10"/>
  <c r="M71" i="10"/>
  <c r="K73" i="10"/>
  <c r="M73" i="10"/>
  <c r="K75" i="10"/>
  <c r="M75" i="10"/>
  <c r="K77" i="10"/>
  <c r="M77" i="10"/>
  <c r="K79" i="10"/>
  <c r="M79" i="10"/>
  <c r="K81" i="10"/>
  <c r="M81" i="10"/>
  <c r="K83" i="10"/>
  <c r="M83" i="10"/>
  <c r="K85" i="10"/>
  <c r="M85" i="10"/>
  <c r="K87" i="10"/>
  <c r="M87" i="10"/>
  <c r="K89" i="10"/>
  <c r="M89" i="10"/>
  <c r="K91" i="10"/>
  <c r="M91" i="10"/>
  <c r="K93" i="10"/>
  <c r="M93" i="10"/>
  <c r="K95" i="10"/>
  <c r="M95" i="10"/>
  <c r="K12" i="10"/>
  <c r="M12" i="10"/>
  <c r="K14" i="10"/>
  <c r="M14" i="10"/>
  <c r="K16" i="10"/>
  <c r="M16" i="10"/>
  <c r="K18" i="10"/>
  <c r="M18" i="10"/>
  <c r="K20" i="10"/>
  <c r="M20" i="10"/>
  <c r="K22" i="10"/>
  <c r="M22" i="10"/>
  <c r="K24" i="10"/>
  <c r="M24" i="10"/>
  <c r="K26" i="10"/>
  <c r="M26" i="10"/>
  <c r="K28" i="10"/>
  <c r="M28" i="10"/>
  <c r="K30" i="10"/>
  <c r="M30" i="10"/>
  <c r="K32" i="10"/>
  <c r="M32" i="10"/>
  <c r="K34" i="10"/>
  <c r="M34" i="10"/>
  <c r="K36" i="10"/>
  <c r="M36" i="10"/>
  <c r="K38" i="10"/>
  <c r="M38" i="10"/>
  <c r="K40" i="10"/>
  <c r="M40" i="10"/>
  <c r="K42" i="10"/>
  <c r="M42" i="10"/>
  <c r="K44" i="10"/>
  <c r="M44" i="10"/>
  <c r="K46" i="10"/>
  <c r="M46" i="10"/>
  <c r="K48" i="10"/>
  <c r="M48" i="10"/>
  <c r="K21" i="10"/>
  <c r="M21" i="10"/>
  <c r="K37" i="10"/>
  <c r="M37" i="10"/>
  <c r="K45" i="10"/>
  <c r="M45" i="10"/>
  <c r="K39" i="10"/>
  <c r="M39" i="10"/>
  <c r="K42" i="9"/>
  <c r="M42" i="9"/>
  <c r="K46" i="9"/>
  <c r="M46" i="9"/>
  <c r="K48" i="9"/>
  <c r="M48" i="9"/>
  <c r="K11" i="9"/>
  <c r="M11" i="9"/>
  <c r="K13" i="9"/>
  <c r="M13" i="9"/>
  <c r="K15" i="9"/>
  <c r="M15" i="9"/>
  <c r="K17" i="9"/>
  <c r="M17" i="9"/>
  <c r="K19" i="9"/>
  <c r="M19" i="9"/>
  <c r="K21" i="9"/>
  <c r="M21" i="9"/>
  <c r="K23" i="9"/>
  <c r="M23" i="9"/>
  <c r="K25" i="9"/>
  <c r="M25" i="9"/>
  <c r="K15" i="8"/>
  <c r="M15" i="8"/>
  <c r="K17" i="8"/>
  <c r="M17" i="8"/>
  <c r="K19" i="8"/>
  <c r="M19" i="8"/>
  <c r="K11" i="7"/>
  <c r="M11" i="7"/>
  <c r="K19" i="7"/>
  <c r="M19" i="7"/>
  <c r="E15" i="5"/>
  <c r="K60" i="10"/>
  <c r="M60" i="10"/>
  <c r="K64" i="10"/>
  <c r="M64" i="10"/>
  <c r="K68" i="10"/>
  <c r="M68" i="10"/>
  <c r="K72" i="10"/>
  <c r="M72" i="10"/>
  <c r="K76" i="10"/>
  <c r="M76" i="10"/>
  <c r="K80" i="10"/>
  <c r="M80" i="10"/>
  <c r="K84" i="10"/>
  <c r="M84" i="10"/>
  <c r="K88" i="10"/>
  <c r="M88" i="10"/>
  <c r="K92" i="10"/>
  <c r="M92" i="10"/>
  <c r="K58" i="10"/>
  <c r="M58" i="10"/>
  <c r="K62" i="10"/>
  <c r="M62" i="10"/>
  <c r="K66" i="10"/>
  <c r="M66" i="10"/>
  <c r="K70" i="10"/>
  <c r="M70" i="10"/>
  <c r="K74" i="10"/>
  <c r="M74" i="10"/>
  <c r="K78" i="10"/>
  <c r="M78" i="10"/>
  <c r="K82" i="10"/>
  <c r="M82" i="10"/>
  <c r="K86" i="10"/>
  <c r="M86" i="10"/>
  <c r="K90" i="10"/>
  <c r="M90" i="10"/>
  <c r="K94" i="10"/>
  <c r="M94" i="10"/>
  <c r="K13" i="10"/>
  <c r="M13" i="10"/>
  <c r="K17" i="10"/>
  <c r="M17" i="10"/>
  <c r="K25" i="10"/>
  <c r="M25" i="10"/>
  <c r="K29" i="10"/>
  <c r="M29" i="10"/>
  <c r="K33" i="10"/>
  <c r="M33" i="10"/>
  <c r="K41" i="10"/>
  <c r="M41" i="10"/>
  <c r="K15" i="10"/>
  <c r="M15" i="10"/>
  <c r="K19" i="10"/>
  <c r="M19" i="10"/>
  <c r="K11" i="10"/>
  <c r="M11" i="10"/>
  <c r="K23" i="10"/>
  <c r="M23" i="10"/>
  <c r="K27" i="10"/>
  <c r="M27" i="10"/>
  <c r="K31" i="10"/>
  <c r="M31" i="10"/>
  <c r="K35" i="10"/>
  <c r="M35" i="10"/>
  <c r="K43" i="10"/>
  <c r="M43" i="10"/>
  <c r="K47" i="10"/>
  <c r="M47" i="10"/>
  <c r="K38" i="9"/>
  <c r="M38" i="9"/>
  <c r="K35" i="9"/>
  <c r="M35" i="9"/>
  <c r="K36" i="9"/>
  <c r="M36" i="9"/>
  <c r="K40" i="9"/>
  <c r="M40" i="9"/>
  <c r="K44" i="9"/>
  <c r="M44" i="9"/>
  <c r="K14" i="9"/>
  <c r="M14" i="9"/>
  <c r="K18" i="9"/>
  <c r="M18" i="9"/>
  <c r="K22" i="9"/>
  <c r="M22" i="9"/>
  <c r="K12" i="9"/>
  <c r="M12" i="9"/>
  <c r="K16" i="9"/>
  <c r="M16" i="9"/>
  <c r="K20" i="9"/>
  <c r="M20" i="9"/>
  <c r="K24" i="9"/>
  <c r="M24" i="9"/>
  <c r="K30" i="8"/>
  <c r="M30" i="8"/>
  <c r="K34" i="8"/>
  <c r="M34" i="8"/>
  <c r="K31" i="8"/>
  <c r="M31" i="8"/>
  <c r="K35" i="8"/>
  <c r="M35" i="8"/>
  <c r="K32" i="8"/>
  <c r="M32" i="8"/>
  <c r="K36" i="8"/>
  <c r="M36" i="8"/>
  <c r="K14" i="8"/>
  <c r="M14" i="8"/>
  <c r="K12" i="8"/>
  <c r="M12" i="8"/>
  <c r="K16" i="8"/>
  <c r="M16" i="8"/>
  <c r="K30" i="7"/>
  <c r="M30" i="7"/>
  <c r="K34" i="7"/>
  <c r="M34" i="7"/>
  <c r="K32" i="7"/>
  <c r="M32" i="7"/>
  <c r="K36" i="7"/>
  <c r="M36" i="7"/>
  <c r="K12" i="7"/>
  <c r="M12" i="7"/>
  <c r="K16" i="7"/>
  <c r="M16" i="7"/>
  <c r="K14" i="7"/>
  <c r="M14" i="7"/>
  <c r="K18" i="7"/>
  <c r="M18" i="7"/>
  <c r="K30" i="6"/>
  <c r="M30" i="6"/>
  <c r="K28" i="6"/>
  <c r="M28" i="6"/>
  <c r="K32" i="6"/>
  <c r="M32" i="6"/>
  <c r="K14" i="6"/>
  <c r="M14" i="6"/>
  <c r="K12" i="6"/>
  <c r="M12" i="6"/>
  <c r="K16" i="6"/>
  <c r="M16" i="6"/>
  <c r="K12" i="5"/>
  <c r="M12" i="5"/>
  <c r="K14" i="5"/>
  <c r="M14" i="5"/>
  <c r="M29" i="5"/>
  <c r="H30" i="5"/>
  <c r="E30" i="5"/>
  <c r="L30" i="5"/>
  <c r="D30" i="5"/>
  <c r="M15" i="5"/>
  <c r="J12" i="5"/>
  <c r="I16" i="5"/>
  <c r="G30" i="5"/>
  <c r="I30" i="5"/>
  <c r="C30" i="5"/>
  <c r="F12" i="5"/>
  <c r="E16" i="5"/>
  <c r="J27" i="5"/>
  <c r="F26" i="5"/>
  <c r="F27" i="5"/>
  <c r="F28" i="5"/>
  <c r="F25" i="5"/>
  <c r="J26" i="5"/>
  <c r="J28" i="5"/>
  <c r="F13" i="5"/>
  <c r="K29" i="5"/>
  <c r="K30" i="5"/>
  <c r="F15" i="5"/>
  <c r="J13" i="5"/>
  <c r="F11" i="5"/>
  <c r="F14" i="5"/>
  <c r="J29" i="5"/>
  <c r="J15" i="5"/>
  <c r="F29" i="5"/>
  <c r="J11" i="5"/>
  <c r="K15" i="5"/>
  <c r="J14" i="5"/>
  <c r="M30" i="5"/>
  <c r="L16" i="5"/>
  <c r="D16" i="5"/>
  <c r="H16" i="5"/>
  <c r="C16" i="5"/>
  <c r="B67" i="19"/>
  <c r="B26" i="18"/>
  <c r="B25" i="17"/>
  <c r="B45" i="16"/>
  <c r="B27" i="15"/>
  <c r="B47" i="14"/>
  <c r="B48" i="13"/>
  <c r="B45" i="12"/>
  <c r="B48" i="11"/>
  <c r="B53" i="10"/>
  <c r="B30" i="9"/>
  <c r="B24" i="8"/>
  <c r="B24" i="7"/>
  <c r="B6" i="7"/>
  <c r="B6" i="8"/>
  <c r="B6" i="9"/>
  <c r="B6" i="10"/>
  <c r="B6" i="11"/>
  <c r="B6" i="12"/>
  <c r="B6" i="13"/>
  <c r="B6" i="14"/>
  <c r="B6" i="15"/>
  <c r="B6" i="16"/>
  <c r="B6" i="17"/>
  <c r="B6" i="18"/>
  <c r="B6" i="19"/>
  <c r="B6" i="6"/>
  <c r="B22" i="6"/>
  <c r="B20" i="5"/>
  <c r="B6" i="5"/>
  <c r="B6" i="4"/>
  <c r="H63" i="19"/>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44" i="13"/>
  <c r="D44" i="13"/>
  <c r="H86" i="13"/>
  <c r="G44" i="13"/>
  <c r="C44" i="13"/>
  <c r="D86" i="13"/>
  <c r="C86" i="13"/>
  <c r="G86"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E44" i="15"/>
  <c r="E41" i="16"/>
  <c r="E63" i="19"/>
  <c r="E124" i="19"/>
  <c r="I124" i="19"/>
  <c r="I63" i="19"/>
  <c r="I42" i="18"/>
  <c r="E42" i="18"/>
  <c r="E22" i="18"/>
  <c r="I22" i="18"/>
  <c r="E40" i="17"/>
  <c r="E21" i="17"/>
  <c r="I21" i="17"/>
  <c r="I40" i="17"/>
  <c r="I80" i="16"/>
  <c r="E80" i="16"/>
  <c r="I41" i="16"/>
  <c r="I23" i="15"/>
  <c r="I44" i="15"/>
  <c r="E23" i="15"/>
  <c r="F44" i="15"/>
  <c r="I84" i="14"/>
  <c r="E84" i="14"/>
  <c r="E43" i="14"/>
  <c r="I43" i="14"/>
  <c r="I86" i="13"/>
  <c r="I44" i="13"/>
  <c r="E86" i="13"/>
  <c r="E44"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F42" i="15"/>
  <c r="F43" i="15"/>
  <c r="K84" i="14"/>
  <c r="F39" i="15"/>
  <c r="F37" i="15"/>
  <c r="F40" i="15"/>
  <c r="F32" i="15"/>
  <c r="F41" i="15"/>
  <c r="F34" i="15"/>
  <c r="F33" i="15"/>
  <c r="F38" i="15"/>
  <c r="F35" i="15"/>
  <c r="F36" i="15"/>
  <c r="J29" i="6"/>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80" i="13"/>
  <c r="J72" i="13"/>
  <c r="J64" i="13"/>
  <c r="J56" i="13"/>
  <c r="J84" i="13"/>
  <c r="J76" i="13"/>
  <c r="J68" i="13"/>
  <c r="J60" i="13"/>
  <c r="J69" i="13"/>
  <c r="J81" i="13"/>
  <c r="J62" i="13"/>
  <c r="J75" i="13"/>
  <c r="J58" i="13"/>
  <c r="J74" i="13"/>
  <c r="J71" i="13"/>
  <c r="J77" i="13"/>
  <c r="J57" i="13"/>
  <c r="J70" i="13"/>
  <c r="J67" i="13"/>
  <c r="J63" i="13"/>
  <c r="J53" i="13"/>
  <c r="J85" i="13"/>
  <c r="J65" i="13"/>
  <c r="J78" i="13"/>
  <c r="J59" i="13"/>
  <c r="J66" i="13"/>
  <c r="J82" i="13"/>
  <c r="J55" i="13"/>
  <c r="J61" i="13"/>
  <c r="J73" i="13"/>
  <c r="J54" i="13"/>
  <c r="J83" i="13"/>
  <c r="J79" i="13"/>
  <c r="F78" i="13"/>
  <c r="F70" i="13"/>
  <c r="F62" i="13"/>
  <c r="F54" i="13"/>
  <c r="F82" i="13"/>
  <c r="F74" i="13"/>
  <c r="F66" i="13"/>
  <c r="F58" i="13"/>
  <c r="F83" i="13"/>
  <c r="F75" i="13"/>
  <c r="F67" i="13"/>
  <c r="F59" i="13"/>
  <c r="F55" i="13"/>
  <c r="F56" i="13"/>
  <c r="F65" i="13"/>
  <c r="F61" i="13"/>
  <c r="F84" i="13"/>
  <c r="F63" i="13"/>
  <c r="F57" i="13"/>
  <c r="F80" i="13"/>
  <c r="F53" i="13"/>
  <c r="F76" i="13"/>
  <c r="F85" i="13"/>
  <c r="F71" i="13"/>
  <c r="F72" i="13"/>
  <c r="F81" i="13"/>
  <c r="F68" i="13"/>
  <c r="F77" i="13"/>
  <c r="F79" i="13"/>
  <c r="F64" i="13"/>
  <c r="F73" i="13"/>
  <c r="F60" i="13"/>
  <c r="F69" i="13"/>
  <c r="J36" i="13"/>
  <c r="J28" i="13"/>
  <c r="J20" i="13"/>
  <c r="J12" i="13"/>
  <c r="J25" i="13"/>
  <c r="J24" i="13"/>
  <c r="J41" i="13"/>
  <c r="J40" i="13"/>
  <c r="J17" i="13"/>
  <c r="J16" i="13"/>
  <c r="J33" i="13"/>
  <c r="J32" i="13"/>
  <c r="J13" i="13"/>
  <c r="J31" i="13"/>
  <c r="J15" i="13"/>
  <c r="J23" i="13"/>
  <c r="J38" i="13"/>
  <c r="J11" i="13"/>
  <c r="J43" i="13"/>
  <c r="J26" i="13"/>
  <c r="J42" i="13"/>
  <c r="J37" i="13"/>
  <c r="J39" i="13"/>
  <c r="J14" i="13"/>
  <c r="J29" i="13"/>
  <c r="J35" i="13"/>
  <c r="J22" i="13"/>
  <c r="J27" i="13"/>
  <c r="J18" i="13"/>
  <c r="J34" i="13"/>
  <c r="J21" i="13"/>
  <c r="J30" i="13"/>
  <c r="J19" i="13"/>
  <c r="F42" i="13"/>
  <c r="F34" i="13"/>
  <c r="F26" i="13"/>
  <c r="F18" i="13"/>
  <c r="F38" i="13"/>
  <c r="F14" i="13"/>
  <c r="F30" i="13"/>
  <c r="F22" i="13"/>
  <c r="F43" i="13"/>
  <c r="F23" i="13"/>
  <c r="F13" i="13"/>
  <c r="F35" i="13"/>
  <c r="F24" i="13"/>
  <c r="F33" i="13"/>
  <c r="F15" i="13"/>
  <c r="F19" i="13"/>
  <c r="F37" i="13"/>
  <c r="F16" i="13"/>
  <c r="F25" i="13"/>
  <c r="F28" i="13"/>
  <c r="F39" i="13"/>
  <c r="F12" i="13"/>
  <c r="F21" i="13"/>
  <c r="F27" i="13"/>
  <c r="F20" i="13"/>
  <c r="F31" i="13"/>
  <c r="F17" i="13"/>
  <c r="F40" i="13"/>
  <c r="F36" i="13"/>
  <c r="F29" i="13"/>
  <c r="F11" i="13"/>
  <c r="F32" i="13"/>
  <c r="F41"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F49" i="10"/>
  <c r="F21" i="17"/>
  <c r="K21" i="17"/>
  <c r="J124" i="19"/>
  <c r="F124" i="19"/>
  <c r="K124" i="19"/>
  <c r="K63" i="19"/>
  <c r="F63" i="19"/>
  <c r="J63" i="19"/>
  <c r="J22" i="18"/>
  <c r="K22" i="18"/>
  <c r="F22" i="18"/>
  <c r="J42" i="18"/>
  <c r="F42" i="18"/>
  <c r="K42" i="18"/>
  <c r="F40" i="17"/>
  <c r="J40" i="17"/>
  <c r="J21" i="17"/>
  <c r="K40" i="17"/>
  <c r="F80" i="16"/>
  <c r="K80" i="16"/>
  <c r="J41" i="16"/>
  <c r="K41" i="16"/>
  <c r="F23" i="15"/>
  <c r="K23" i="15"/>
  <c r="J23" i="15"/>
  <c r="J44" i="15"/>
  <c r="J84" i="14"/>
  <c r="F84" i="14"/>
  <c r="J43" i="14"/>
  <c r="F43" i="14"/>
  <c r="K43" i="14"/>
  <c r="K86" i="13"/>
  <c r="F86" i="13"/>
  <c r="K44" i="13"/>
  <c r="F44" i="13"/>
  <c r="J44" i="13"/>
  <c r="J86" i="13"/>
  <c r="J41" i="12"/>
  <c r="F80" i="12"/>
  <c r="K80" i="12"/>
  <c r="F41" i="12"/>
  <c r="K41" i="12"/>
  <c r="J80" i="12"/>
  <c r="K44" i="11"/>
  <c r="F44" i="11"/>
  <c r="J44" i="11"/>
  <c r="J86" i="11"/>
  <c r="F86" i="11"/>
  <c r="K86" i="11"/>
  <c r="K49" i="10"/>
  <c r="J49" i="10"/>
  <c r="F96" i="10"/>
  <c r="K96" i="10"/>
  <c r="J96" i="10"/>
  <c r="F50" i="9"/>
  <c r="K50" i="9"/>
  <c r="F26" i="9"/>
  <c r="K26" i="9"/>
  <c r="J50" i="9"/>
  <c r="J26" i="9"/>
  <c r="F20" i="8"/>
  <c r="K20" i="8"/>
  <c r="J38" i="8"/>
  <c r="J20" i="8"/>
  <c r="F38" i="8"/>
  <c r="K38" i="8"/>
  <c r="J20" i="7"/>
  <c r="K20" i="7"/>
  <c r="F20" i="7"/>
  <c r="K38" i="7"/>
  <c r="K34" i="6"/>
  <c r="F18" i="6"/>
  <c r="K18" i="6"/>
  <c r="F34" i="6"/>
  <c r="J18" i="6"/>
  <c r="J34" i="6"/>
  <c r="M34" i="6"/>
  <c r="M38" i="7"/>
  <c r="M38" i="8"/>
  <c r="K39" i="8"/>
  <c r="M20" i="8"/>
  <c r="K21" i="8"/>
  <c r="M26" i="9"/>
  <c r="M49" i="10"/>
  <c r="K50" i="10"/>
  <c r="M41" i="12"/>
  <c r="M44" i="13"/>
  <c r="K45" i="13"/>
  <c r="M41" i="16"/>
  <c r="K42" i="16"/>
  <c r="M40" i="17"/>
  <c r="K41" i="17"/>
  <c r="M42" i="18"/>
  <c r="K43" i="18"/>
  <c r="M22" i="18"/>
  <c r="K23" i="18"/>
  <c r="M63" i="19"/>
  <c r="K64" i="19"/>
  <c r="M21" i="17"/>
  <c r="K22" i="17"/>
  <c r="M44" i="15"/>
  <c r="K45" i="15"/>
  <c r="M43" i="14"/>
  <c r="K44" i="14"/>
  <c r="M124" i="19"/>
  <c r="K125" i="19"/>
  <c r="M18" i="6"/>
  <c r="K19" i="6"/>
  <c r="M96" i="10"/>
  <c r="M86" i="11"/>
  <c r="M20" i="7"/>
  <c r="M50" i="9"/>
  <c r="K51" i="9"/>
  <c r="M44" i="11"/>
  <c r="K45" i="11"/>
  <c r="M80" i="12"/>
  <c r="K81" i="12"/>
  <c r="M86" i="13"/>
  <c r="K87" i="13"/>
  <c r="M23" i="15"/>
  <c r="K24" i="15"/>
  <c r="M80" i="16"/>
  <c r="K81" i="16"/>
  <c r="M84" i="14"/>
  <c r="K85" i="14"/>
  <c r="O28" i="3"/>
  <c r="D28" i="3"/>
  <c r="C28" i="3"/>
  <c r="N28" i="3"/>
  <c r="M28" i="3"/>
  <c r="G28" i="3"/>
  <c r="F28" i="3"/>
  <c r="P28" i="3"/>
  <c r="Q28" i="3"/>
  <c r="G16" i="5"/>
  <c r="C28" i="4"/>
  <c r="N28" i="4"/>
  <c r="P28" i="4"/>
  <c r="R28" i="4"/>
  <c r="O28" i="4"/>
  <c r="M28" i="4"/>
  <c r="F28" i="4"/>
  <c r="G28" i="4"/>
  <c r="Q28" i="4"/>
  <c r="D28" i="4"/>
  <c r="L87" i="11"/>
  <c r="G87" i="11"/>
  <c r="H87" i="11"/>
  <c r="D87" i="11"/>
  <c r="C87" i="11"/>
  <c r="E87" i="11"/>
  <c r="I87" i="11"/>
  <c r="G39" i="7"/>
  <c r="L39" i="7"/>
  <c r="D39" i="7"/>
  <c r="C39" i="7"/>
  <c r="H39" i="7"/>
  <c r="E39" i="7"/>
  <c r="I39" i="7"/>
  <c r="L85" i="14"/>
  <c r="G85" i="14"/>
  <c r="C85" i="14"/>
  <c r="H85" i="14"/>
  <c r="D85" i="14"/>
  <c r="I85" i="14"/>
  <c r="E85" i="14"/>
  <c r="L24" i="15"/>
  <c r="M24" i="15"/>
  <c r="H24" i="15"/>
  <c r="C24" i="15"/>
  <c r="G24" i="15"/>
  <c r="D24" i="15"/>
  <c r="E24" i="15"/>
  <c r="I24" i="15"/>
  <c r="L81" i="12"/>
  <c r="D81" i="12"/>
  <c r="G81" i="12"/>
  <c r="C81" i="12"/>
  <c r="H81" i="12"/>
  <c r="E81" i="12"/>
  <c r="I81" i="12"/>
  <c r="K87" i="11"/>
  <c r="M87" i="11"/>
  <c r="L19" i="6"/>
  <c r="H19" i="6"/>
  <c r="C19" i="6"/>
  <c r="G19" i="6"/>
  <c r="D19" i="6"/>
  <c r="I19" i="6"/>
  <c r="E19" i="6"/>
  <c r="L44" i="14"/>
  <c r="M44" i="14"/>
  <c r="D44" i="14"/>
  <c r="H44" i="14"/>
  <c r="G44" i="14"/>
  <c r="C44" i="14"/>
  <c r="E44" i="14"/>
  <c r="I44" i="14"/>
  <c r="L22" i="17"/>
  <c r="M22" i="17"/>
  <c r="D22" i="17"/>
  <c r="C22" i="17"/>
  <c r="H22" i="17"/>
  <c r="G22" i="17"/>
  <c r="I22" i="17"/>
  <c r="E22" i="17"/>
  <c r="L23" i="18"/>
  <c r="G23" i="18"/>
  <c r="D23" i="18"/>
  <c r="H23" i="18"/>
  <c r="C23" i="18"/>
  <c r="E23" i="18"/>
  <c r="I23" i="18"/>
  <c r="L41" i="17"/>
  <c r="G41" i="17"/>
  <c r="D41" i="17"/>
  <c r="H41" i="17"/>
  <c r="C41" i="17"/>
  <c r="E41" i="17"/>
  <c r="I41" i="17"/>
  <c r="L45" i="13"/>
  <c r="M45" i="13"/>
  <c r="D45" i="13"/>
  <c r="G45" i="13"/>
  <c r="C45" i="13"/>
  <c r="H45" i="13"/>
  <c r="I45" i="13"/>
  <c r="E45" i="13"/>
  <c r="K39" i="7"/>
  <c r="M85" i="14"/>
  <c r="M19" i="6"/>
  <c r="M23" i="18"/>
  <c r="L21" i="8"/>
  <c r="M21" i="8"/>
  <c r="D21" i="8"/>
  <c r="C21" i="8"/>
  <c r="H21" i="8"/>
  <c r="G21" i="8"/>
  <c r="I21" i="8"/>
  <c r="E21" i="8"/>
  <c r="L21" i="7"/>
  <c r="D21" i="7"/>
  <c r="G21" i="7"/>
  <c r="H21" i="7"/>
  <c r="C21" i="7"/>
  <c r="I21" i="7"/>
  <c r="E21" i="7"/>
  <c r="I42" i="12"/>
  <c r="L42" i="12"/>
  <c r="C42" i="12"/>
  <c r="H42" i="12"/>
  <c r="D42" i="12"/>
  <c r="G42" i="12"/>
  <c r="E42" i="12"/>
  <c r="I27" i="9"/>
  <c r="L27" i="9"/>
  <c r="D27" i="9"/>
  <c r="G27" i="9"/>
  <c r="H27" i="9"/>
  <c r="C27" i="9"/>
  <c r="E27" i="9"/>
  <c r="L35" i="6"/>
  <c r="G35" i="6"/>
  <c r="H35" i="6"/>
  <c r="C35" i="6"/>
  <c r="D35" i="6"/>
  <c r="I35" i="6"/>
  <c r="E35" i="6"/>
  <c r="M81" i="12"/>
  <c r="G51" i="9"/>
  <c r="L51" i="9"/>
  <c r="M51" i="9"/>
  <c r="D51" i="9"/>
  <c r="C51" i="9"/>
  <c r="H51" i="9"/>
  <c r="E51" i="9"/>
  <c r="I51" i="9"/>
  <c r="M41" i="17"/>
  <c r="L50" i="10"/>
  <c r="M50" i="10"/>
  <c r="G50" i="10"/>
  <c r="D50" i="10"/>
  <c r="H50" i="10"/>
  <c r="C50" i="10"/>
  <c r="E50" i="10"/>
  <c r="I50" i="10"/>
  <c r="L97" i="10"/>
  <c r="G97" i="10"/>
  <c r="D97" i="10"/>
  <c r="C97" i="10"/>
  <c r="H97" i="10"/>
  <c r="I97" i="10"/>
  <c r="E97" i="10"/>
  <c r="L81" i="16"/>
  <c r="M81" i="16"/>
  <c r="C81" i="16"/>
  <c r="D81" i="16"/>
  <c r="G81" i="16"/>
  <c r="H81" i="16"/>
  <c r="E81" i="16"/>
  <c r="I81" i="16"/>
  <c r="L87" i="13"/>
  <c r="M87" i="13"/>
  <c r="G87" i="13"/>
  <c r="C87" i="13"/>
  <c r="H87" i="13"/>
  <c r="D87" i="13"/>
  <c r="E87" i="13"/>
  <c r="I87" i="13"/>
  <c r="L45" i="11"/>
  <c r="M45" i="11"/>
  <c r="G45" i="11"/>
  <c r="C45" i="11"/>
  <c r="H45" i="11"/>
  <c r="D45" i="11"/>
  <c r="I45" i="11"/>
  <c r="E45" i="11"/>
  <c r="K21" i="7"/>
  <c r="M21" i="7"/>
  <c r="K97" i="10"/>
  <c r="L125" i="19"/>
  <c r="M125" i="19"/>
  <c r="H125" i="19"/>
  <c r="D125" i="19"/>
  <c r="G125" i="19"/>
  <c r="C125" i="19"/>
  <c r="E125" i="19"/>
  <c r="I125" i="19"/>
  <c r="L45" i="15"/>
  <c r="M45" i="15"/>
  <c r="G45" i="15"/>
  <c r="C45" i="15"/>
  <c r="D45" i="15"/>
  <c r="H45" i="15"/>
  <c r="E45" i="15"/>
  <c r="I45" i="15"/>
  <c r="L64" i="19"/>
  <c r="M64" i="19"/>
  <c r="D64" i="19"/>
  <c r="C64" i="19"/>
  <c r="G64" i="19"/>
  <c r="H64" i="19"/>
  <c r="I64" i="19"/>
  <c r="E64" i="19"/>
  <c r="L43" i="18"/>
  <c r="M43" i="18"/>
  <c r="C43" i="18"/>
  <c r="H43" i="18"/>
  <c r="G43" i="18"/>
  <c r="D43" i="18"/>
  <c r="E43" i="18"/>
  <c r="I43" i="18"/>
  <c r="L42" i="16"/>
  <c r="M42" i="16"/>
  <c r="G42" i="16"/>
  <c r="H42" i="16"/>
  <c r="C42" i="16"/>
  <c r="D42" i="16"/>
  <c r="I42" i="16"/>
  <c r="E42" i="16"/>
  <c r="K42" i="12"/>
  <c r="K27" i="9"/>
  <c r="M27" i="9"/>
  <c r="L39" i="8"/>
  <c r="M39" i="8"/>
  <c r="H39" i="8"/>
  <c r="C39" i="8"/>
  <c r="G39" i="8"/>
  <c r="D39" i="8"/>
  <c r="I39" i="8"/>
  <c r="E39" i="8"/>
  <c r="K35" i="6"/>
  <c r="M35" i="6"/>
  <c r="K28" i="3"/>
  <c r="K16" i="5"/>
  <c r="M16" i="5"/>
  <c r="K28" i="4"/>
  <c r="M42" i="12"/>
  <c r="M97" i="10"/>
  <c r="M39" i="7"/>
</calcChain>
</file>

<file path=xl/sharedStrings.xml><?xml version="1.0" encoding="utf-8"?>
<sst xmlns="http://schemas.openxmlformats.org/spreadsheetml/2006/main" count="1885" uniqueCount="661">
  <si>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</si>
  <si>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</si>
  <si>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</si>
  <si>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</si>
  <si>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</si>
  <si>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</si>
  <si>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</si>
  <si>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</si>
  <si>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</si>
  <si>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</si>
  <si>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</si>
  <si>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</si>
  <si>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</si>
  <si>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</si>
  <si>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</si>
  <si>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</si>
  <si>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</si>
  <si>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</si>
  <si>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</si>
  <si>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</si>
  <si>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</si>
  <si>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</si>
  <si>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</si>
  <si>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</si>
  <si>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</si>
  <si>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</si>
  <si>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</si>
  <si>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Total 2017</t>
  </si>
  <si>
    <t>TOTAL</t>
  </si>
  <si>
    <t>TOTAL CONCEDIDAS  (no incluye ex Pasis)</t>
  </si>
  <si>
    <t>MES</t>
  </si>
  <si>
    <t>Total PBS+APS</t>
  </si>
  <si>
    <t>Femenino</t>
  </si>
  <si>
    <t>REGIÓN</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</si>
  <si>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</si>
  <si>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</si>
  <si>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</si>
  <si>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</si>
  <si>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</si>
  <si>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</si>
  <si>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</si>
  <si>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</si>
  <si>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</si>
  <si>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</si>
  <si>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</si>
  <si>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</si>
  <si>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</si>
  <si>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</si>
  <si>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</si>
  <si>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</si>
  <si>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</si>
  <si>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</si>
  <si>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</si>
  <si>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</si>
  <si>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</si>
  <si>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</si>
  <si>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</si>
  <si>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</si>
  <si>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</si>
  <si>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</si>
  <si>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</si>
  <si>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</si>
  <si>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</si>
  <si>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</si>
  <si>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</si>
  <si>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</si>
  <si>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</si>
  <si>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</si>
  <si>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</si>
  <si>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</si>
  <si>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</si>
  <si>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</si>
  <si>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</si>
  <si>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</si>
  <si>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</si>
  <si>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</si>
  <si>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</si>
  <si>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</si>
  <si>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</si>
  <si>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</si>
  <si>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</si>
  <si>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</si>
  <si>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</si>
  <si>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</si>
  <si>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</si>
  <si>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</si>
  <si>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</si>
  <si>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</si>
  <si>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</si>
  <si>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</si>
  <si>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</si>
  <si>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</si>
  <si>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</si>
  <si>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</si>
  <si>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</si>
  <si>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</si>
  <si>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</si>
  <si>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</si>
  <si>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</si>
  <si>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</si>
  <si>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</si>
  <si>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</si>
  <si>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</si>
  <si>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</si>
  <si>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</si>
  <si>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</si>
  <si>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</si>
  <si>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</si>
  <si>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</si>
  <si>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</si>
  <si>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</si>
  <si>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</si>
  <si>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</si>
  <si>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</si>
  <si>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</si>
  <si>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</si>
  <si>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</si>
  <si>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</si>
  <si>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</si>
  <si>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</si>
  <si>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</si>
  <si>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</si>
  <si>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</si>
  <si>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</si>
  <si>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</si>
  <si>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</si>
  <si>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</si>
  <si>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</si>
  <si>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</si>
  <si>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</si>
  <si>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</si>
  <si>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</si>
  <si>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</si>
  <si>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</si>
  <si>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</si>
  <si>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</si>
  <si>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</si>
  <si>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</si>
  <si>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</si>
  <si>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</si>
  <si>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</si>
  <si>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</si>
  <si>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</si>
  <si>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</si>
  <si>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</si>
  <si>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</si>
  <si>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</si>
  <si>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</si>
  <si>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</si>
  <si>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</si>
  <si>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</si>
  <si>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</si>
  <si>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</si>
  <si>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</si>
  <si>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</si>
  <si>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</si>
  <si>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</si>
  <si>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</si>
  <si>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</si>
  <si>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</si>
  <si>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</si>
  <si>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</si>
  <si>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</si>
  <si>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</si>
  <si>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</si>
  <si>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</si>
  <si>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</si>
  <si>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</si>
  <si>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</si>
  <si>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</si>
  <si>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</si>
  <si>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</si>
  <si>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</si>
  <si>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</si>
  <si>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</si>
  <si>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</si>
  <si>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</si>
  <si>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</si>
  <si>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</si>
  <si>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</si>
  <si>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</si>
  <si>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</si>
  <si>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</si>
  <si>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</si>
  <si>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</si>
  <si>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</si>
  <si>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</si>
  <si>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</si>
  <si>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</si>
  <si>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</si>
  <si>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</si>
  <si>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</si>
  <si>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</si>
  <si>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</si>
  <si>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</si>
  <si>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</si>
  <si>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</si>
  <si>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</si>
  <si>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</si>
  <si>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</si>
  <si>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</si>
  <si>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</si>
  <si>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</si>
  <si>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</si>
  <si>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</si>
  <si>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</si>
  <si>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</si>
  <si>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</si>
  <si>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</si>
  <si>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</si>
  <si>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</si>
  <si>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</si>
  <si>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</si>
  <si>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</si>
  <si>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</si>
  <si>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</si>
  <si>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</si>
  <si>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</si>
  <si>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</si>
  <si>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</si>
  <si>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</si>
  <si>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</si>
  <si>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</si>
  <si>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</si>
  <si>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</si>
  <si>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</si>
  <si>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</si>
  <si>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</si>
  <si>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</si>
  <si>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</si>
  <si>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</si>
  <si>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</si>
  <si>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</si>
  <si>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</si>
  <si>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</si>
  <si>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</si>
  <si>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</si>
  <si>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</si>
  <si>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</si>
  <si>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</si>
  <si>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</si>
  <si>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</si>
  <si>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</si>
  <si>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</si>
  <si>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</si>
  <si>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</si>
  <si>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</si>
  <si>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</si>
  <si>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</si>
  <si>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</si>
  <si>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</si>
  <si>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</si>
  <si>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</si>
  <si>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</si>
  <si>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</si>
  <si>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</si>
  <si>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</si>
  <si>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</si>
  <si>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</si>
  <si>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</si>
  <si>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</si>
  <si>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</si>
  <si>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</si>
  <si>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</si>
  <si>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</si>
  <si>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</si>
  <si>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</si>
  <si>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</si>
  <si>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</si>
  <si>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</si>
  <si>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</si>
  <si>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</si>
  <si>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</si>
  <si>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</si>
  <si>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</si>
  <si>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</si>
  <si>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</si>
  <si>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</si>
  <si>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</si>
  <si>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</si>
  <si>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</si>
  <si>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</si>
  <si>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</si>
  <si>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</si>
  <si>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</si>
  <si>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</si>
  <si>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</si>
  <si>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</si>
  <si>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</si>
  <si>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</si>
  <si>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</si>
  <si>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</si>
  <si>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</si>
  <si>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</si>
  <si>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</si>
  <si>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</si>
  <si>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</si>
  <si>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</si>
  <si>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</si>
  <si>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</si>
  <si>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</si>
  <si>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</si>
  <si>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</si>
  <si>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</si>
  <si>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</si>
  <si>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</si>
  <si>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</si>
  <si>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</si>
  <si>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</si>
  <si>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</si>
  <si>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</si>
  <si>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</si>
  <si>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</si>
  <si>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</si>
  <si>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</si>
  <si>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</si>
  <si>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</si>
  <si>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</si>
  <si>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</si>
  <si>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</si>
  <si>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</si>
  <si>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</si>
  <si>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</si>
  <si>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</si>
  <si>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</si>
  <si>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</si>
  <si>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</si>
  <si>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</si>
  <si>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</si>
  <si>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</si>
  <si>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</si>
  <si>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</si>
  <si>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</si>
  <si>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</si>
  <si>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</si>
  <si>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</si>
  <si>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</si>
  <si>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</si>
  <si>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</si>
  <si>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</si>
  <si>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</si>
  <si>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</si>
  <si>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</si>
  <si>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</si>
  <si>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</si>
  <si>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</si>
  <si>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</si>
  <si>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</si>
  <si>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</si>
  <si>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</si>
  <si>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</si>
  <si>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</si>
  <si>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</si>
  <si>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</si>
  <si>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</si>
  <si>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</si>
  <si>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</si>
  <si>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</si>
  <si>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</si>
  <si>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</si>
  <si>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</si>
  <si>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</si>
  <si>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</si>
  <si>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</si>
  <si>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</si>
  <si>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</si>
  <si>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</si>
  <si>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</si>
  <si>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</si>
  <si>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</si>
  <si>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</si>
  <si>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</si>
  <si>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</si>
  <si>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</si>
  <si>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</si>
  <si>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</si>
  <si>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</si>
  <si>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</si>
  <si>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</si>
  <si>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</si>
  <si>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</si>
  <si>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</si>
  <si>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</si>
  <si>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</si>
  <si>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</si>
  <si>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</si>
  <si>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</si>
  <si>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</si>
  <si>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</si>
  <si>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</si>
  <si>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</si>
  <si>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</si>
  <si>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</si>
  <si>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</si>
  <si>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</si>
  <si>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</si>
  <si>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</si>
  <si>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</si>
  <si>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</si>
  <si>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</si>
  <si>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</si>
  <si>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</si>
  <si>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</si>
  <si>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</si>
  <si>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</si>
  <si>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</si>
  <si>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</si>
  <si>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</si>
  <si>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</si>
  <si>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</si>
  <si>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</si>
  <si>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</si>
  <si>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</si>
  <si>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</si>
  <si>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</si>
  <si>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</si>
  <si>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</si>
  <si>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</si>
  <si>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</si>
  <si>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</si>
  <si>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</si>
  <si>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</si>
  <si>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</si>
  <si>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</si>
  <si>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</si>
  <si>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</si>
  <si>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</si>
  <si>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</si>
  <si>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</si>
  <si>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</si>
  <si>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</si>
  <si>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</si>
  <si>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</si>
  <si>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</si>
  <si>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</si>
  <si>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</si>
  <si>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</si>
  <si>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</si>
  <si>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</si>
  <si>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</si>
  <si>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</si>
  <si>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</si>
  <si>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</si>
  <si>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</si>
  <si>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</si>
  <si>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</si>
  <si>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</si>
  <si>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</si>
  <si>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</si>
  <si>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</si>
  <si>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</si>
  <si>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</si>
  <si>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</si>
  <si>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</si>
  <si>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</si>
  <si>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</si>
  <si>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</si>
  <si>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</si>
  <si>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</si>
  <si>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</si>
  <si>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</si>
  <si>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</si>
  <si>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</si>
  <si>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</si>
  <si>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</si>
  <si>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</si>
  <si>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</si>
  <si>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</si>
  <si>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</si>
  <si>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</si>
  <si>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</si>
  <si>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</si>
  <si>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</si>
  <si>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</si>
  <si>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</si>
  <si>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</si>
  <si>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</si>
  <si>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</si>
  <si>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</si>
  <si>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</si>
  <si>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</si>
  <si>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</si>
  <si>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</si>
  <si>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</si>
  <si>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</si>
  <si>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</si>
  <si>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Región</t>
  </si>
  <si>
    <t>Total</t>
  </si>
  <si>
    <t>PBS</t>
  </si>
  <si>
    <t>APS</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</si>
  <si>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</si>
  <si>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</si>
  <si>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</si>
  <si>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</si>
  <si>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</si>
  <si>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</si>
  <si>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</si>
  <si>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</si>
  <si>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</si>
  <si>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</si>
  <si>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</si>
  <si>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</si>
  <si>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</si>
  <si>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</si>
  <si>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</si>
  <si>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</si>
  <si>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</si>
  <si>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</si>
  <si>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</si>
  <si>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</si>
  <si>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</si>
  <si>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</si>
  <si>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</si>
  <si>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</si>
  <si>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</si>
  <si>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</si>
  <si>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</si>
  <si>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</si>
  <si>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</si>
  <si>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</si>
  <si>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</si>
  <si>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</si>
  <si>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</si>
  <si>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</si>
  <si>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</si>
  <si>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</si>
  <si>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</si>
  <si>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</si>
  <si>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</si>
  <si>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</si>
  <si>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</si>
  <si>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</si>
  <si>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</si>
  <si>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</si>
  <si>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</si>
  <si>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</si>
  <si>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</si>
  <si>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</si>
  <si>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</si>
  <si>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</si>
  <si>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</si>
  <si>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</si>
  <si>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</si>
  <si>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</si>
  <si>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</si>
  <si>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</si>
  <si>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</si>
  <si>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</si>
  <si>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</si>
  <si>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</si>
  <si>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</si>
  <si>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</si>
  <si>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</si>
  <si>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</si>
  <si>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</si>
  <si>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</si>
  <si>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</si>
  <si>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</si>
  <si>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</si>
  <si>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</si>
  <si>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</si>
  <si>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</si>
  <si>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</si>
  <si>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</si>
  <si>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</si>
  <si>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</si>
  <si>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</si>
  <si>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</si>
  <si>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</si>
  <si>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</si>
  <si>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</si>
  <si>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</si>
  <si>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</si>
  <si>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</si>
  <si>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</si>
  <si>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</si>
  <si>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</si>
  <si>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</si>
  <si>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t>Número de beneficios concedidos mensuales en el Sistema de Pensiones Solidarias, según tipo de beneficio, sexo y origen de tramitación del beneficio</t>
  </si>
  <si>
    <t>Número de Solicitudes de Beneficios del Pilar Solidario según tipo de beneficio - XVI Región de Ñuble</t>
  </si>
  <si>
    <t>Número de Concesiones de Beneficios del Pilar Solidario según tipo de beneficio - XVI Región de Ñuble</t>
  </si>
  <si>
    <t>Cuota Única</t>
  </si>
  <si>
    <t>Ñuble</t>
  </si>
  <si>
    <t>XVI</t>
  </si>
  <si>
    <t>ÑUBLE</t>
  </si>
  <si>
    <t>A dic-18</t>
  </si>
  <si>
    <t>Diciembre de 2018</t>
  </si>
  <si>
    <t>Total 2018</t>
  </si>
  <si>
    <t>Total a Dic-18</t>
  </si>
  <si>
    <t>IPS</t>
  </si>
  <si>
    <t>AFP y Cías. de Seguros</t>
  </si>
  <si>
    <t>Total 2019</t>
  </si>
  <si>
    <t>Total a Dic-19</t>
  </si>
  <si>
    <t>El número de beneficios concesionados no coincide con el número de beneficios pagados por las siguientes razones:
•El total acumulado de concesiones de la Reforma Previsional incluye personas fallecidas:
El número de personas fallecidas que recibían PBS y APS durante el año 2019 correspondió a:  54.613
El número de personas fallecidas desde julio de 2008 a diciembre 2018 correspondió a: 453.803  
•Existen personas a quienes se les ha extinguido o suspendido el beneficio.
•El mes de concedida la pensión no necesariamente coincide con el primer mes de pago.</t>
  </si>
  <si>
    <t>Nbis</t>
  </si>
  <si>
    <t>Total PBS + APS + Nbis</t>
  </si>
  <si>
    <t>C. Web</t>
  </si>
  <si>
    <t>Total PBS+APS+Nbis</t>
  </si>
  <si>
    <t>% de Concesiones</t>
  </si>
  <si>
    <t>* Con fecha marzo 2016 Fonasa puso término al convenio de recaudación que mantenía con IPS.</t>
  </si>
  <si>
    <t>mar-20***</t>
  </si>
  <si>
    <t>XVI Ñuble</t>
  </si>
  <si>
    <t>El presente archivo contiene los principales cuadros del Informe Estadístico Mensual del Pilar Solidario del mes de abril de 2020. 
Correspondiente a:</t>
  </si>
  <si>
    <t>El presente archivo contiene los principales cuadros sobre el Sistema de Pensiones Solidarias del Informe Estadístico Mensual del Pilar Solidario del mes abril de 2020. 
Los cuadros entregan información de los beneficios solicitados y concedidos mensualmente a nivel nacional, desde julio de 2008 a abril de 2020, asi como también la información de las solicitudes y concesiones a nivel regional y comunal acumulado a abril de 2020.</t>
  </si>
  <si>
    <t>Solicitudes recibidas en el Sistema de Pensiones Solidarias, según mes, desde julio 2008 a abril 2020</t>
  </si>
  <si>
    <t>Concesiones en el Sistema de Pensiones Solidarias, por mes, desde julio 2008 a abril 2020</t>
  </si>
  <si>
    <t>Solicitudes recibidas en el Sistema de Pensiones Solidarias acumuladas desde julio 2008 a abril 2020, según región</t>
  </si>
  <si>
    <t>Concesiones en el Sistema de Pensiones Solidarias acumuladas desde julio 2008 a abril 2020, según región</t>
  </si>
  <si>
    <t>Solicitudes y Concesiones en el Sistema de Pensiones Solidarias acumulado a abril 2020 por región y comuna:</t>
  </si>
  <si>
    <t>Julio de 2008 a abril 2020</t>
  </si>
  <si>
    <t>Acumuladas de julio de 2008 a abril de 2020</t>
  </si>
  <si>
    <t>A continuación se entregan los principales cuadros sobre Bono por Hijo que contiene el Informe Estadístico Mensual del Pilar Solidario del mes de abril 2020, incluyendo información de Solicitudes, Concesiones y Rechazos de Bono por hijo a nivel nacional, desde su implementación a la fecha, y las concesiones a nivel regional.</t>
  </si>
  <si>
    <t>Concesiones de Bono por Hijo a nivel nacional, por mes, desde Agosto 2009 a abril 2020</t>
  </si>
  <si>
    <t>Solicitudes, Rechazos y concesiones a nivel nacional, por mes, desde Agosto 2009 a abril 2020</t>
  </si>
  <si>
    <t>Concesiones de Bono por Hijo a nivel regional en el mes de abril 2020</t>
  </si>
  <si>
    <t>Agosto 2009 a abril 2020</t>
  </si>
  <si>
    <t>a abr-20</t>
  </si>
  <si>
    <t>abril 2020</t>
  </si>
  <si>
    <t>A continuación se entregan los principales cuadros sobre el Subsidio Previsional a los Trabajadores Jóvenes del Informe Estadístico Mensual del Pilar Solidario a abril 2020</t>
  </si>
  <si>
    <t>Solicitudes del Subsidio a la Contratación por parte del empleador, por mes, desde octubre 2008 a abril 2020</t>
  </si>
  <si>
    <t>Solicitudes de subsidio a la contratación, según estado de la solicitud, por mes, desde enero 2012 a abril 2020</t>
  </si>
  <si>
    <t>Solicitudes del Subsidio a la cotización según sexo, por mes, julio 2011 a abril 2020</t>
  </si>
  <si>
    <t>Solicitudes del subsidio a la cotización, según estado de las solicitudes, sexo, por mes, desde julio 2011 a abril 2020</t>
  </si>
  <si>
    <t>Subsidios pagados según tipo de subsidio, por mes, desde abril 2009 a abril 2020</t>
  </si>
  <si>
    <t>Octubre de 2008 a abril 2020</t>
  </si>
  <si>
    <t>Total a abr-20</t>
  </si>
  <si>
    <t>abr-20***</t>
  </si>
  <si>
    <t>Este archivo contiene información al 16 de junio de 2020.</t>
  </si>
  <si>
    <t>Enero'18</t>
  </si>
  <si>
    <t>Febrero'18</t>
  </si>
  <si>
    <t>Marzo'18</t>
  </si>
  <si>
    <t>Abril'18</t>
  </si>
  <si>
    <t>Mayo'18</t>
  </si>
  <si>
    <t>Junio'18</t>
  </si>
  <si>
    <t>Julio'18</t>
  </si>
  <si>
    <t>Agosto'18</t>
  </si>
  <si>
    <t>Septiembre'18</t>
  </si>
  <si>
    <t>Octubre '18</t>
  </si>
  <si>
    <t>Noviembre '18</t>
  </si>
  <si>
    <t>Diciembre '18</t>
  </si>
  <si>
    <t>Enero'19</t>
  </si>
  <si>
    <t>Febrero '19</t>
  </si>
  <si>
    <t>Marzo '19</t>
  </si>
  <si>
    <t>Abril '19</t>
  </si>
  <si>
    <t>Mayo '19</t>
  </si>
  <si>
    <t>Junio '19</t>
  </si>
  <si>
    <t>Julio '19</t>
  </si>
  <si>
    <t>Agosto '19</t>
  </si>
  <si>
    <t>Septiembre '19</t>
  </si>
  <si>
    <t>Octubre '19</t>
  </si>
  <si>
    <t>Noviembre '19</t>
  </si>
  <si>
    <t>Diciembre '19</t>
  </si>
  <si>
    <t>Enero'20</t>
  </si>
  <si>
    <t>Febrero'20</t>
  </si>
  <si>
    <t>Marzo'20</t>
  </si>
  <si>
    <t>Abril'20</t>
  </si>
  <si>
    <t>Enero´18</t>
  </si>
  <si>
    <t>Enero' 19</t>
  </si>
  <si>
    <t>Enero' 20</t>
  </si>
  <si>
    <t>Febrero '20</t>
  </si>
  <si>
    <t>***El número de trabajadores que recibieron el pago el mes de marzo 2020 se explica por el atraso en el envio de la información del pago de cotizaciones electrónicas de FONASA de las remuneraciones del mes de enero, lo que repercutió en una disminución en el número y monto de subsidios pagados en marzo 2020. Dicha situación se regularizó en los pagos del mes de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</si>
</sst>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_-;\-* #,##0_-;_-* &quot;-&quot;_-;_-@_-"/>
    <numFmt numFmtId="165" formatCode="_-* #,##0.00_-;\-* #,##0.00_-;_-* &quot;-&quot;??_-;_-@_-"/>
    <numFmt numFmtId="166" formatCode="_-* #,##0.00\ _€_-;\-* #,##0.00\ _€_-;_-* &quot;-&quot;??\ _€_-;_-@_-"/>
    <numFmt numFmtId="167" formatCode="_-* #,##0_-;\-* #,##0_-;_-* &quot;-&quot;??_-;_-@_-"/>
    <numFmt numFmtId="168" formatCode="0.0%"/>
    <numFmt numFmtId="169" formatCode="0.0"/>
    <numFmt numFmtId="170" formatCode="_-&quot;$&quot;\ * #,##0.00_-;\-&quot;$&quot;\ * #,##0.00_-;_-&quot;$&quot;\ * &quot;-&quot;??_-;_-@_-"/>
    <numFmt numFmtId="171" formatCode="_-[$€-2]\ * #,##0.00_-;\-[$€-2]\ * #,##0.00_-;_-[$€-2]\ * &quot;-&quot;??_-"/>
  </numFmts>
  <fonts count="74"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b/>
      <sz val="9"/>
      <color rgb="FF000000"/>
      <name val="Calibri"/>
      <family val="2"/>
    </font>
    <font>
      <sz val="8"/>
      <color rgb="FF000000"/>
      <name val="Calibri"/>
      <family val="2"/>
    </font>
    <font>
      <sz val="10"/>
      <name val="Arial"/>
      <family val="2"/>
    </font>
    <font>
      <b/>
      <sz val="8"/>
      <color rgb="FF000000"/>
      <name val="Calibri"/>
      <family val="2"/>
    </font>
    <font>
      <b/>
      <sz val="8"/>
      <color rgb="FFFFFFFF"/>
      <name val="Calibri"/>
      <family val="2"/>
    </font>
    <font>
      <b/>
      <sz val="9"/>
      <color rgb="FFFFFFFF"/>
      <name val="Calibri"/>
      <family val="2"/>
    </font>
    <font>
      <sz val="9"/>
      <color rgb="FFFFFFFF"/>
      <name val="Calibri"/>
      <family val="2"/>
    </font>
    <font>
      <b/>
      <sz val="9"/>
      <name val="Calibri"/>
      <family val="2"/>
    </font>
    <font>
      <sz val="9"/>
      <name val="Calibri"/>
      <family val="2"/>
    </font>
    <font>
      <b/>
      <sz val="10"/>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name val="Comic Sans MS"/>
      <family val="4"/>
    </font>
    <font>
      <sz val="10"/>
      <name val="Verdan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18"/>
      <color theme="3"/>
      <name val="Calibri Light"/>
      <family val="2"/>
      <scheme val="major"/>
    </font>
    <font>
      <sz val="8"/>
      <name val="Calibri"/>
      <family val="2"/>
      <scheme val="minor"/>
    </font>
  </fonts>
  <fills count="46">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rgb="FFF68A8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4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9" fillId="0" borderId="0" applyNumberFormat="0" applyFill="0" applyBorder="0" applyAlignment="0" applyProtection="0"/>
    <xf numFmtId="0" fontId="9" fillId="0" borderId="0"/>
    <xf numFmtId="0" fontId="9" fillId="0" borderId="0"/>
    <xf numFmtId="0" fontId="33" fillId="0" borderId="0"/>
    <xf numFmtId="0" fontId="1" fillId="0" borderId="0"/>
    <xf numFmtId="0" fontId="9" fillId="0" borderId="0"/>
    <xf numFmtId="0" fontId="1" fillId="0" borderId="0"/>
    <xf numFmtId="0" fontId="1" fillId="0" borderId="0"/>
    <xf numFmtId="0" fontId="42" fillId="0" borderId="35" applyNumberFormat="0" applyFill="0" applyAlignment="0" applyProtection="0"/>
    <xf numFmtId="0" fontId="43" fillId="0" borderId="36" applyNumberFormat="0" applyFill="0" applyAlignment="0" applyProtection="0"/>
    <xf numFmtId="0" fontId="43" fillId="0" borderId="0" applyNumberFormat="0" applyFill="0" applyBorder="0" applyAlignment="0" applyProtection="0"/>
    <xf numFmtId="0" fontId="45" fillId="16" borderId="0" applyNumberFormat="0" applyBorder="0" applyAlignment="0" applyProtection="0"/>
    <xf numFmtId="0" fontId="46" fillId="18" borderId="37" applyNumberFormat="0" applyAlignment="0" applyProtection="0"/>
    <xf numFmtId="0" fontId="47" fillId="19" borderId="38" applyNumberFormat="0" applyAlignment="0" applyProtection="0"/>
    <xf numFmtId="0" fontId="48" fillId="19" borderId="37" applyNumberFormat="0" applyAlignment="0" applyProtection="0"/>
    <xf numFmtId="0" fontId="49" fillId="0" borderId="39" applyNumberFormat="0" applyFill="0" applyAlignment="0" applyProtection="0"/>
    <xf numFmtId="0" fontId="50" fillId="20" borderId="40"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0" fillId="0" borderId="42"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9" fontId="9" fillId="0" borderId="0" applyFont="0" applyFill="0" applyBorder="0" applyAlignment="0" applyProtection="0"/>
    <xf numFmtId="0" fontId="1" fillId="0" borderId="0"/>
    <xf numFmtId="0" fontId="9" fillId="0" borderId="0"/>
    <xf numFmtId="0" fontId="1" fillId="0" borderId="0"/>
    <xf numFmtId="0" fontId="1" fillId="0" borderId="0"/>
    <xf numFmtId="0" fontId="54" fillId="30"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54" fillId="26" borderId="0" applyNumberFormat="0" applyBorder="0" applyAlignment="0" applyProtection="0"/>
    <xf numFmtId="0" fontId="1" fillId="26" borderId="0" applyNumberFormat="0" applyBorder="0" applyAlignment="0" applyProtection="0"/>
    <xf numFmtId="0" fontId="54" fillId="22" borderId="0" applyNumberFormat="0" applyBorder="0" applyAlignment="0" applyProtection="0"/>
    <xf numFmtId="0" fontId="1" fillId="22" borderId="0" applyNumberFormat="0" applyBorder="0" applyAlignment="0" applyProtection="0"/>
    <xf numFmtId="0" fontId="54" fillId="34" borderId="0" applyNumberFormat="0" applyBorder="0" applyAlignment="0" applyProtection="0"/>
    <xf numFmtId="0" fontId="1" fillId="38" borderId="0" applyNumberFormat="0" applyBorder="0" applyAlignment="0" applyProtection="0"/>
    <xf numFmtId="0" fontId="54" fillId="38" borderId="0" applyNumberFormat="0" applyBorder="0" applyAlignment="0" applyProtection="0"/>
    <xf numFmtId="0" fontId="1" fillId="42" borderId="0" applyNumberFormat="0" applyBorder="0" applyAlignment="0" applyProtection="0"/>
    <xf numFmtId="0" fontId="54" fillId="42" borderId="0" applyNumberFormat="0" applyBorder="0" applyAlignment="0" applyProtection="0"/>
    <xf numFmtId="0" fontId="1" fillId="23" borderId="0" applyNumberFormat="0" applyBorder="0" applyAlignment="0" applyProtection="0"/>
    <xf numFmtId="0" fontId="54" fillId="23" borderId="0" applyNumberFormat="0" applyBorder="0" applyAlignment="0" applyProtection="0"/>
    <xf numFmtId="0" fontId="1" fillId="27" borderId="0" applyNumberFormat="0" applyBorder="0" applyAlignment="0" applyProtection="0"/>
    <xf numFmtId="0" fontId="54" fillId="27" borderId="0" applyNumberFormat="0" applyBorder="0" applyAlignment="0" applyProtection="0"/>
    <xf numFmtId="0" fontId="1" fillId="31" borderId="0" applyNumberFormat="0" applyBorder="0" applyAlignment="0" applyProtection="0"/>
    <xf numFmtId="0" fontId="54" fillId="31" borderId="0" applyNumberFormat="0" applyBorder="0" applyAlignment="0" applyProtection="0"/>
    <xf numFmtId="0" fontId="1" fillId="35" borderId="0" applyNumberFormat="0" applyBorder="0" applyAlignment="0" applyProtection="0"/>
    <xf numFmtId="0" fontId="54" fillId="35" borderId="0" applyNumberFormat="0" applyBorder="0" applyAlignment="0" applyProtection="0"/>
    <xf numFmtId="0" fontId="1" fillId="39" borderId="0" applyNumberFormat="0" applyBorder="0" applyAlignment="0" applyProtection="0"/>
    <xf numFmtId="0" fontId="54" fillId="39" borderId="0" applyNumberFormat="0" applyBorder="0" applyAlignment="0" applyProtection="0"/>
    <xf numFmtId="0" fontId="1" fillId="43" borderId="0" applyNumberFormat="0" applyBorder="0" applyAlignment="0" applyProtection="0"/>
    <xf numFmtId="0" fontId="54" fillId="43" borderId="0" applyNumberFormat="0" applyBorder="0" applyAlignment="0" applyProtection="0"/>
    <xf numFmtId="0" fontId="2" fillId="24" borderId="0" applyNumberFormat="0" applyBorder="0" applyAlignment="0" applyProtection="0"/>
    <xf numFmtId="0" fontId="55" fillId="24" borderId="0" applyNumberFormat="0" applyBorder="0" applyAlignment="0" applyProtection="0"/>
    <xf numFmtId="0" fontId="2" fillId="28" borderId="0" applyNumberFormat="0" applyBorder="0" applyAlignment="0" applyProtection="0"/>
    <xf numFmtId="0" fontId="55" fillId="28" borderId="0" applyNumberFormat="0" applyBorder="0" applyAlignment="0" applyProtection="0"/>
    <xf numFmtId="0" fontId="2" fillId="32" borderId="0" applyNumberFormat="0" applyBorder="0" applyAlignment="0" applyProtection="0"/>
    <xf numFmtId="0" fontId="55" fillId="32" borderId="0" applyNumberFormat="0" applyBorder="0" applyAlignment="0" applyProtection="0"/>
    <xf numFmtId="0" fontId="2" fillId="36" borderId="0" applyNumberFormat="0" applyBorder="0" applyAlignment="0" applyProtection="0"/>
    <xf numFmtId="0" fontId="55" fillId="36" borderId="0" applyNumberFormat="0" applyBorder="0" applyAlignment="0" applyProtection="0"/>
    <xf numFmtId="0" fontId="2" fillId="40" borderId="0" applyNumberFormat="0" applyBorder="0" applyAlignment="0" applyProtection="0"/>
    <xf numFmtId="0" fontId="55" fillId="40" borderId="0" applyNumberFormat="0" applyBorder="0" applyAlignment="0" applyProtection="0"/>
    <xf numFmtId="0" fontId="2" fillId="44" borderId="0" applyNumberFormat="0" applyBorder="0" applyAlignment="0" applyProtection="0"/>
    <xf numFmtId="0" fontId="55" fillId="44" borderId="0" applyNumberFormat="0" applyBorder="0" applyAlignment="0" applyProtection="0"/>
    <xf numFmtId="0" fontId="44" fillId="15" borderId="0" applyNumberFormat="0" applyBorder="0" applyAlignment="0" applyProtection="0"/>
    <xf numFmtId="0" fontId="56" fillId="15" borderId="0" applyNumberFormat="0" applyBorder="0" applyAlignment="0" applyProtection="0"/>
    <xf numFmtId="0" fontId="48" fillId="19" borderId="37" applyNumberFormat="0" applyAlignment="0" applyProtection="0"/>
    <xf numFmtId="0" fontId="57" fillId="19" borderId="37" applyNumberFormat="0" applyAlignment="0" applyProtection="0"/>
    <xf numFmtId="0" fontId="50" fillId="20" borderId="40" applyNumberFormat="0" applyAlignment="0" applyProtection="0"/>
    <xf numFmtId="0" fontId="58" fillId="20" borderId="40" applyNumberFormat="0" applyAlignment="0" applyProtection="0"/>
    <xf numFmtId="0" fontId="49" fillId="0" borderId="39" applyNumberFormat="0" applyFill="0" applyAlignment="0" applyProtection="0"/>
    <xf numFmtId="0" fontId="59" fillId="0" borderId="39" applyNumberFormat="0" applyFill="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2" fillId="2" borderId="0" applyNumberFormat="0" applyBorder="0" applyAlignment="0" applyProtection="0"/>
    <xf numFmtId="0" fontId="55" fillId="2" borderId="0" applyNumberFormat="0" applyBorder="0" applyAlignment="0" applyProtection="0"/>
    <xf numFmtId="0" fontId="2" fillId="25" borderId="0" applyNumberFormat="0" applyBorder="0" applyAlignment="0" applyProtection="0"/>
    <xf numFmtId="0" fontId="55" fillId="25" borderId="0" applyNumberFormat="0" applyBorder="0" applyAlignment="0" applyProtection="0"/>
    <xf numFmtId="0" fontId="2" fillId="29" borderId="0" applyNumberFormat="0" applyBorder="0" applyAlignment="0" applyProtection="0"/>
    <xf numFmtId="0" fontId="55" fillId="29" borderId="0" applyNumberFormat="0" applyBorder="0" applyAlignment="0" applyProtection="0"/>
    <xf numFmtId="0" fontId="2" fillId="33" borderId="0" applyNumberFormat="0" applyBorder="0" applyAlignment="0" applyProtection="0"/>
    <xf numFmtId="0" fontId="55" fillId="33" borderId="0" applyNumberFormat="0" applyBorder="0" applyAlignment="0" applyProtection="0"/>
    <xf numFmtId="0" fontId="2" fillId="37" borderId="0" applyNumberFormat="0" applyBorder="0" applyAlignment="0" applyProtection="0"/>
    <xf numFmtId="0" fontId="55" fillId="37" borderId="0" applyNumberFormat="0" applyBorder="0" applyAlignment="0" applyProtection="0"/>
    <xf numFmtId="0" fontId="2" fillId="41" borderId="0" applyNumberFormat="0" applyBorder="0" applyAlignment="0" applyProtection="0"/>
    <xf numFmtId="0" fontId="55" fillId="41" borderId="0" applyNumberFormat="0" applyBorder="0" applyAlignment="0" applyProtection="0"/>
    <xf numFmtId="0" fontId="46" fillId="18" borderId="37" applyNumberFormat="0" applyAlignment="0" applyProtection="0"/>
    <xf numFmtId="0" fontId="61" fillId="18" borderId="37" applyNumberFormat="0" applyAlignment="0" applyProtection="0"/>
    <xf numFmtId="171" fontId="9" fillId="0" borderId="0" applyFont="0" applyFill="0" applyBorder="0" applyAlignment="0" applyProtection="0"/>
    <xf numFmtId="171" fontId="9" fillId="0" borderId="0" applyFont="0" applyFill="0" applyBorder="0" applyAlignment="0" applyProtection="0"/>
    <xf numFmtId="0" fontId="45" fillId="16" borderId="0" applyNumberFormat="0" applyBorder="0" applyAlignment="0" applyProtection="0"/>
    <xf numFmtId="0" fontId="62" fillId="16"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53" fillId="17" borderId="0" applyNumberFormat="0" applyBorder="0" applyAlignment="0" applyProtection="0"/>
    <xf numFmtId="0" fontId="63"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21" borderId="41" applyNumberFormat="0" applyFont="0" applyAlignment="0" applyProtection="0"/>
    <xf numFmtId="9" fontId="9" fillId="0" borderId="0" applyFont="0" applyFill="0" applyBorder="0" applyAlignment="0" applyProtection="0"/>
    <xf numFmtId="0" fontId="47" fillId="19" borderId="38" applyNumberFormat="0" applyAlignment="0" applyProtection="0"/>
    <xf numFmtId="0" fontId="66" fillId="19" borderId="38" applyNumberFormat="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52" fillId="0" borderId="0" applyNumberFormat="0" applyFill="0" applyBorder="0" applyAlignment="0" applyProtection="0"/>
    <xf numFmtId="0" fontId="68" fillId="0" borderId="0" applyNumberFormat="0" applyFill="0" applyBorder="0" applyAlignment="0" applyProtection="0"/>
    <xf numFmtId="0" fontId="41" fillId="0" borderId="34" applyNumberFormat="0" applyFill="0" applyAlignment="0" applyProtection="0"/>
    <xf numFmtId="0" fontId="69" fillId="0" borderId="34" applyNumberFormat="0" applyFill="0" applyAlignment="0" applyProtection="0"/>
    <xf numFmtId="0" fontId="42" fillId="0" borderId="35" applyNumberFormat="0" applyFill="0" applyAlignment="0" applyProtection="0"/>
    <xf numFmtId="0" fontId="70" fillId="0" borderId="35" applyNumberFormat="0" applyFill="0" applyAlignment="0" applyProtection="0"/>
    <xf numFmtId="0" fontId="43" fillId="0" borderId="36" applyNumberFormat="0" applyFill="0" applyAlignment="0" applyProtection="0"/>
    <xf numFmtId="0" fontId="60" fillId="0" borderId="36" applyNumberFormat="0" applyFill="0" applyAlignment="0" applyProtection="0"/>
    <xf numFmtId="0" fontId="20" fillId="0" borderId="42" applyNumberFormat="0" applyFill="0" applyAlignment="0" applyProtection="0"/>
    <xf numFmtId="0" fontId="71" fillId="0" borderId="42" applyNumberFormat="0" applyFill="0" applyAlignment="0" applyProtection="0"/>
    <xf numFmtId="170"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0" fontId="9" fillId="0" borderId="0"/>
    <xf numFmtId="0" fontId="1" fillId="21" borderId="41" applyNumberFormat="0" applyFont="0" applyAlignment="0" applyProtection="0"/>
    <xf numFmtId="0" fontId="72" fillId="0" borderId="0" applyNumberForma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33" fillId="0" borderId="0"/>
    <xf numFmtId="41" fontId="1" fillId="0" borderId="0" applyFont="0" applyFill="0" applyBorder="0" applyAlignment="0" applyProtection="0"/>
  </cellStyleXfs>
  <cellXfs count="418">
    <xf numFmtId="0" fontId="0" fillId="0" borderId="0" xfId="0"/>
    <xf numFmtId="167" fontId="6" fillId="3" borderId="6" xfId="3" applyNumberFormat="1" applyFont="1" applyFill="1" applyBorder="1" applyAlignment="1">
      <alignment horizontal="center" vertical="center"/>
    </xf>
    <xf numFmtId="167" fontId="8" fillId="0" borderId="16" xfId="1" applyNumberFormat="1" applyFont="1" applyFill="1" applyBorder="1"/>
    <xf numFmtId="167" fontId="7" fillId="3" borderId="7" xfId="1" applyNumberFormat="1" applyFont="1" applyFill="1" applyBorder="1"/>
    <xf numFmtId="167" fontId="3" fillId="5" borderId="12" xfId="3" applyNumberFormat="1" applyFont="1" applyFill="1" applyBorder="1" applyAlignment="1">
      <alignment horizontal="center" vertical="center" wrapText="1"/>
    </xf>
    <xf numFmtId="167" fontId="3" fillId="5" borderId="15" xfId="3" applyNumberFormat="1" applyFont="1" applyFill="1" applyBorder="1" applyAlignment="1">
      <alignment horizontal="center" vertical="center" wrapText="1"/>
    </xf>
    <xf numFmtId="167" fontId="5" fillId="0" borderId="22" xfId="3" applyNumberFormat="1" applyFont="1" applyFill="1" applyBorder="1" applyAlignment="1">
      <alignment vertical="center" wrapText="1"/>
    </xf>
    <xf numFmtId="167" fontId="5" fillId="3" borderId="26" xfId="3" applyNumberFormat="1" applyFont="1" applyFill="1" applyBorder="1" applyAlignment="1">
      <alignment vertical="center" wrapText="1"/>
    </xf>
    <xf numFmtId="167" fontId="5" fillId="0" borderId="1" xfId="3" applyNumberFormat="1" applyFont="1" applyFill="1" applyBorder="1" applyAlignment="1">
      <alignment vertical="center" wrapText="1"/>
    </xf>
    <xf numFmtId="167" fontId="5" fillId="4" borderId="22" xfId="3" applyNumberFormat="1" applyFont="1" applyFill="1" applyBorder="1" applyAlignment="1">
      <alignment vertical="center" wrapText="1"/>
    </xf>
    <xf numFmtId="167" fontId="11" fillId="4" borderId="7" xfId="5" applyNumberFormat="1" applyFont="1" applyFill="1" applyBorder="1" applyAlignment="1">
      <alignment vertical="center" wrapText="1"/>
    </xf>
    <xf numFmtId="168" fontId="11" fillId="4" borderId="7" xfId="2" applyNumberFormat="1" applyFont="1" applyFill="1" applyBorder="1" applyAlignment="1">
      <alignment vertical="center" wrapText="1"/>
    </xf>
    <xf numFmtId="167" fontId="12" fillId="4" borderId="7" xfId="5" applyNumberFormat="1" applyFont="1" applyFill="1" applyBorder="1" applyAlignment="1">
      <alignment vertical="center" wrapText="1"/>
    </xf>
    <xf numFmtId="9" fontId="11" fillId="4" borderId="7" xfId="2" applyFont="1" applyFill="1" applyBorder="1" applyAlignment="1">
      <alignment vertical="center" wrapText="1"/>
    </xf>
    <xf numFmtId="9" fontId="11" fillId="4" borderId="7" xfId="2" applyNumberFormat="1" applyFont="1" applyFill="1" applyBorder="1" applyAlignment="1">
      <alignment vertical="center" wrapText="1"/>
    </xf>
    <xf numFmtId="167" fontId="4" fillId="5" borderId="7"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0" fontId="8" fillId="0" borderId="0" xfId="0" applyFont="1"/>
    <xf numFmtId="167" fontId="11" fillId="6" borderId="0" xfId="5" applyNumberFormat="1" applyFont="1" applyFill="1"/>
    <xf numFmtId="167" fontId="11" fillId="6" borderId="0" xfId="5" applyNumberFormat="1" applyFont="1" applyFill="1" applyBorder="1"/>
    <xf numFmtId="0" fontId="13" fillId="0" borderId="0" xfId="6" applyFont="1" applyAlignment="1" applyProtection="1"/>
    <xf numFmtId="167" fontId="11" fillId="4" borderId="0" xfId="5" applyNumberFormat="1" applyFont="1" applyFill="1" applyAlignment="1"/>
    <xf numFmtId="167" fontId="11" fillId="4" borderId="0" xfId="5" applyNumberFormat="1" applyFont="1" applyFill="1"/>
    <xf numFmtId="168" fontId="11" fillId="6" borderId="0" xfId="2" applyNumberFormat="1" applyFont="1" applyFill="1"/>
    <xf numFmtId="167" fontId="12" fillId="3" borderId="7" xfId="5" applyNumberFormat="1" applyFont="1" applyFill="1" applyBorder="1" applyAlignment="1">
      <alignment vertical="center" wrapText="1"/>
    </xf>
    <xf numFmtId="9" fontId="11" fillId="3" borderId="7" xfId="2" applyFont="1" applyFill="1" applyBorder="1" applyAlignment="1">
      <alignment vertical="center" wrapText="1"/>
    </xf>
    <xf numFmtId="9" fontId="12" fillId="3" borderId="7" xfId="2" applyFont="1" applyFill="1" applyBorder="1" applyAlignment="1">
      <alignment vertical="center" wrapText="1"/>
    </xf>
    <xf numFmtId="167"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7" fontId="11" fillId="6" borderId="0" xfId="5" applyNumberFormat="1" applyFont="1" applyFill="1" applyAlignment="1">
      <alignment wrapText="1"/>
    </xf>
    <xf numFmtId="0" fontId="8" fillId="0" borderId="0" xfId="0" applyFont="1" applyBorder="1"/>
    <xf numFmtId="168" fontId="11" fillId="4" borderId="19" xfId="2" applyNumberFormat="1" applyFont="1" applyFill="1" applyBorder="1" applyAlignment="1">
      <alignment vertical="center" wrapText="1"/>
    </xf>
    <xf numFmtId="9" fontId="11" fillId="4" borderId="19" xfId="2" applyNumberFormat="1" applyFont="1" applyFill="1" applyBorder="1" applyAlignment="1">
      <alignment vertical="center" wrapText="1"/>
    </xf>
    <xf numFmtId="167" fontId="6" fillId="4" borderId="7" xfId="5" applyNumberFormat="1" applyFont="1" applyFill="1" applyBorder="1" applyAlignment="1">
      <alignment vertical="center" wrapText="1"/>
    </xf>
    <xf numFmtId="168" fontId="6" fillId="4" borderId="7" xfId="2" applyNumberFormat="1" applyFont="1" applyFill="1" applyBorder="1" applyAlignment="1">
      <alignment vertical="center" wrapText="1"/>
    </xf>
    <xf numFmtId="167" fontId="5" fillId="4" borderId="7" xfId="5" applyNumberFormat="1" applyFont="1" applyFill="1" applyBorder="1" applyAlignment="1">
      <alignment vertical="center" wrapText="1"/>
    </xf>
    <xf numFmtId="9" fontId="6" fillId="4" borderId="7" xfId="2" applyNumberFormat="1" applyFont="1" applyFill="1" applyBorder="1" applyAlignment="1">
      <alignment vertical="center" wrapText="1"/>
    </xf>
    <xf numFmtId="9" fontId="12" fillId="4" borderId="7" xfId="2" applyNumberFormat="1" applyFont="1" applyFill="1" applyBorder="1" applyAlignment="1">
      <alignment vertical="center" wrapText="1"/>
    </xf>
    <xf numFmtId="0" fontId="7" fillId="0" borderId="0" xfId="0" applyFont="1"/>
    <xf numFmtId="0" fontId="8" fillId="0" borderId="0" xfId="0" applyFont="1" applyFill="1"/>
    <xf numFmtId="167" fontId="5" fillId="3" borderId="7" xfId="5"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7" fontId="11" fillId="0" borderId="0" xfId="5" applyNumberFormat="1" applyFont="1" applyFill="1" applyAlignment="1">
      <alignment wrapText="1"/>
    </xf>
    <xf numFmtId="167" fontId="11" fillId="0" borderId="0" xfId="5" applyNumberFormat="1" applyFont="1" applyFill="1"/>
    <xf numFmtId="167" fontId="11" fillId="0" borderId="7" xfId="5" applyNumberFormat="1" applyFont="1" applyFill="1" applyBorder="1" applyAlignment="1">
      <alignment vertical="center" wrapText="1"/>
    </xf>
    <xf numFmtId="167" fontId="12" fillId="0" borderId="7" xfId="5" applyNumberFormat="1" applyFont="1" applyFill="1" applyBorder="1" applyAlignment="1">
      <alignment vertical="center" wrapText="1"/>
    </xf>
    <xf numFmtId="167" fontId="11" fillId="4" borderId="0" xfId="5" applyNumberFormat="1" applyFont="1" applyFill="1" applyBorder="1" applyAlignment="1"/>
    <xf numFmtId="167" fontId="11" fillId="4" borderId="7" xfId="5" applyNumberFormat="1" applyFont="1" applyFill="1" applyBorder="1" applyAlignment="1">
      <alignment horizontal="right" vertical="center" wrapText="1"/>
    </xf>
    <xf numFmtId="168" fontId="11" fillId="4" borderId="7" xfId="2" applyNumberFormat="1" applyFont="1" applyFill="1" applyBorder="1" applyAlignment="1">
      <alignment horizontal="right" vertical="center" wrapText="1"/>
    </xf>
    <xf numFmtId="167" fontId="12" fillId="4" borderId="7" xfId="5" applyNumberFormat="1" applyFont="1" applyFill="1" applyBorder="1" applyAlignment="1">
      <alignment horizontal="right" vertical="center" wrapText="1"/>
    </xf>
    <xf numFmtId="9" fontId="11" fillId="4" borderId="7" xfId="2" applyNumberFormat="1" applyFont="1" applyFill="1" applyBorder="1" applyAlignment="1">
      <alignment horizontal="right" vertical="center" wrapText="1"/>
    </xf>
    <xf numFmtId="9" fontId="11" fillId="6" borderId="0" xfId="2" applyNumberFormat="1" applyFont="1" applyFill="1"/>
    <xf numFmtId="167" fontId="12" fillId="4" borderId="0" xfId="5" applyNumberFormat="1" applyFont="1" applyFill="1" applyBorder="1" applyAlignment="1"/>
    <xf numFmtId="167" fontId="11" fillId="4" borderId="0" xfId="5" applyNumberFormat="1" applyFont="1" applyFill="1" applyBorder="1"/>
    <xf numFmtId="167" fontId="14" fillId="6" borderId="0" xfId="5" applyNumberFormat="1" applyFont="1" applyFill="1" applyBorder="1" applyAlignment="1">
      <alignment horizontal="center" vertical="center" wrapText="1"/>
    </xf>
    <xf numFmtId="167" fontId="8" fillId="6" borderId="0" xfId="5" applyNumberFormat="1" applyFont="1" applyFill="1" applyBorder="1" applyAlignment="1">
      <alignment horizontal="center" vertical="center"/>
    </xf>
    <xf numFmtId="167" fontId="14" fillId="6" borderId="0" xfId="5" applyNumberFormat="1" applyFont="1" applyFill="1" applyBorder="1" applyAlignment="1">
      <alignment vertical="center" wrapText="1"/>
    </xf>
    <xf numFmtId="167"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7" fontId="3" fillId="5" borderId="7" xfId="5" applyNumberFormat="1" applyFont="1" applyFill="1" applyBorder="1" applyAlignment="1">
      <alignment horizontal="center" vertical="center" wrapText="1"/>
    </xf>
    <xf numFmtId="0" fontId="15" fillId="0" borderId="0" xfId="0" applyFont="1"/>
    <xf numFmtId="0" fontId="8" fillId="0" borderId="0" xfId="0" applyFont="1" applyBorder="1" applyAlignment="1">
      <alignment horizontal="left" vertical="top" wrapText="1"/>
    </xf>
    <xf numFmtId="169" fontId="8" fillId="0" borderId="0" xfId="0" applyNumberFormat="1" applyFont="1"/>
    <xf numFmtId="168" fontId="8" fillId="0" borderId="0" xfId="2" applyNumberFormat="1" applyFont="1"/>
    <xf numFmtId="17" fontId="7" fillId="11" borderId="7" xfId="0" applyNumberFormat="1" applyFont="1" applyFill="1" applyBorder="1" applyAlignment="1">
      <alignment horizontal="left"/>
    </xf>
    <xf numFmtId="0" fontId="7" fillId="11" borderId="7" xfId="0" applyNumberFormat="1" applyFont="1" applyFill="1" applyBorder="1" applyAlignment="1">
      <alignment horizontal="left"/>
    </xf>
    <xf numFmtId="167" fontId="5" fillId="11" borderId="7" xfId="1" applyNumberFormat="1" applyFont="1" applyFill="1" applyBorder="1"/>
    <xf numFmtId="17" fontId="8" fillId="4" borderId="7" xfId="0" applyNumberFormat="1" applyFont="1" applyFill="1" applyBorder="1" applyAlignment="1">
      <alignment horizontal="left"/>
    </xf>
    <xf numFmtId="167" fontId="6" fillId="4" borderId="7" xfId="1" applyNumberFormat="1" applyFont="1" applyFill="1" applyBorder="1"/>
    <xf numFmtId="167" fontId="8" fillId="4" borderId="7" xfId="1" applyNumberFormat="1" applyFont="1" applyFill="1" applyBorder="1"/>
    <xf numFmtId="167" fontId="8" fillId="4" borderId="7" xfId="1" applyNumberFormat="1" applyFont="1" applyFill="1" applyBorder="1" applyAlignment="1">
      <alignment horizontal="right"/>
    </xf>
    <xf numFmtId="17" fontId="7" fillId="4" borderId="7" xfId="0" applyNumberFormat="1" applyFont="1" applyFill="1" applyBorder="1" applyAlignment="1">
      <alignment horizontal="left"/>
    </xf>
    <xf numFmtId="167" fontId="7" fillId="4" borderId="7" xfId="1" applyNumberFormat="1" applyFont="1" applyFill="1" applyBorder="1" applyAlignment="1">
      <alignment horizontal="right"/>
    </xf>
    <xf numFmtId="0" fontId="7" fillId="4" borderId="7" xfId="0" applyFont="1" applyFill="1" applyBorder="1" applyAlignment="1">
      <alignment horizontal="right"/>
    </xf>
    <xf numFmtId="167" fontId="7" fillId="3" borderId="7" xfId="1" applyNumberFormat="1" applyFont="1" applyFill="1" applyBorder="1" applyAlignment="1">
      <alignment horizontal="right"/>
    </xf>
    <xf numFmtId="0" fontId="8" fillId="4" borderId="7" xfId="0" applyFont="1" applyFill="1" applyBorder="1" applyAlignment="1">
      <alignment horizontal="right"/>
    </xf>
    <xf numFmtId="167" fontId="8" fillId="3" borderId="7" xfId="1" applyNumberFormat="1" applyFont="1" applyFill="1" applyBorder="1" applyAlignment="1">
      <alignment horizontal="right"/>
    </xf>
    <xf numFmtId="167" fontId="7" fillId="3" borderId="7" xfId="0" applyNumberFormat="1" applyFont="1" applyFill="1" applyBorder="1" applyAlignment="1">
      <alignment horizontal="right"/>
    </xf>
    <xf numFmtId="17" fontId="8" fillId="0" borderId="7" xfId="0" applyNumberFormat="1" applyFont="1" applyBorder="1" applyAlignment="1">
      <alignment horizontal="left"/>
    </xf>
    <xf numFmtId="17" fontId="7" fillId="0" borderId="7" xfId="0" applyNumberFormat="1" applyFont="1" applyBorder="1" applyAlignment="1">
      <alignment horizontal="left"/>
    </xf>
    <xf numFmtId="17" fontId="8" fillId="4" borderId="19" xfId="0" applyNumberFormat="1" applyFont="1" applyFill="1" applyBorder="1" applyAlignment="1">
      <alignment horizontal="left"/>
    </xf>
    <xf numFmtId="167" fontId="7" fillId="3" borderId="7" xfId="0" applyNumberFormat="1" applyFont="1" applyFill="1" applyBorder="1"/>
    <xf numFmtId="0" fontId="7" fillId="3" borderId="7" xfId="0" applyNumberFormat="1" applyFont="1" applyFill="1" applyBorder="1" applyAlignment="1">
      <alignment horizontal="left"/>
    </xf>
    <xf numFmtId="167" fontId="7" fillId="3" borderId="7" xfId="0" applyNumberFormat="1" applyFont="1" applyFill="1" applyBorder="1" applyAlignment="1"/>
    <xf numFmtId="17" fontId="8" fillId="8" borderId="7" xfId="0" applyNumberFormat="1" applyFont="1" applyFill="1" applyBorder="1" applyAlignment="1">
      <alignment horizontal="left" vertical="center"/>
    </xf>
    <xf numFmtId="3" fontId="8" fillId="8" borderId="7" xfId="0" applyNumberFormat="1" applyFont="1" applyFill="1" applyBorder="1" applyAlignment="1">
      <alignment horizontal="center" vertical="center"/>
    </xf>
    <xf numFmtId="0" fontId="8" fillId="8" borderId="7" xfId="0" applyFont="1" applyFill="1" applyBorder="1" applyAlignment="1">
      <alignment horizontal="center" vertical="center"/>
    </xf>
    <xf numFmtId="0" fontId="8" fillId="4" borderId="7" xfId="0" applyFont="1" applyFill="1" applyBorder="1" applyAlignment="1">
      <alignment horizontal="center" vertical="center"/>
    </xf>
    <xf numFmtId="3" fontId="8" fillId="4" borderId="7"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3" borderId="0" xfId="0" applyFont="1" applyFill="1"/>
    <xf numFmtId="0" fontId="0" fillId="13" borderId="0" xfId="0" applyFill="1"/>
    <xf numFmtId="0" fontId="10" fillId="0" borderId="0" xfId="6" applyAlignment="1" applyProtection="1"/>
    <xf numFmtId="167" fontId="13" fillId="6" borderId="0" xfId="5" applyNumberFormat="1" applyFont="1" applyFill="1" applyBorder="1"/>
    <xf numFmtId="0" fontId="13" fillId="0" borderId="0" xfId="0" applyFont="1"/>
    <xf numFmtId="0" fontId="21" fillId="0" borderId="0" xfId="0" applyFont="1"/>
    <xf numFmtId="0" fontId="20" fillId="0" borderId="0" xfId="0" applyFont="1" applyBorder="1"/>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0" fillId="0" borderId="0" xfId="0" applyFont="1"/>
    <xf numFmtId="0" fontId="15" fillId="0" borderId="0" xfId="0" applyFont="1" applyAlignment="1">
      <alignment vertical="center" wrapText="1"/>
    </xf>
    <xf numFmtId="0" fontId="20" fillId="13" borderId="0" xfId="0" applyFont="1" applyFill="1"/>
    <xf numFmtId="0" fontId="22" fillId="0" borderId="0" xfId="0" applyFont="1"/>
    <xf numFmtId="0" fontId="15" fillId="0" borderId="27" xfId="0" applyFont="1" applyBorder="1"/>
    <xf numFmtId="0" fontId="22" fillId="0" borderId="32" xfId="0" applyFont="1" applyBorder="1"/>
    <xf numFmtId="0" fontId="22" fillId="0" borderId="10" xfId="0" applyFont="1" applyBorder="1"/>
    <xf numFmtId="0" fontId="22" fillId="0" borderId="33" xfId="0" applyFont="1" applyBorder="1"/>
    <xf numFmtId="0" fontId="22" fillId="0" borderId="16" xfId="0" applyFont="1" applyBorder="1"/>
    <xf numFmtId="0" fontId="23" fillId="0" borderId="0" xfId="6" quotePrefix="1" applyFont="1" applyAlignment="1" applyProtection="1"/>
    <xf numFmtId="0" fontId="23" fillId="0" borderId="0" xfId="6" applyFont="1" applyAlignment="1" applyProtection="1"/>
    <xf numFmtId="0" fontId="25" fillId="0" borderId="0" xfId="6" applyFont="1" applyAlignment="1" applyProtection="1"/>
    <xf numFmtId="0" fontId="15" fillId="0" borderId="0" xfId="0" applyFont="1" applyFill="1" applyBorder="1"/>
    <xf numFmtId="0" fontId="25" fillId="0" borderId="0" xfId="6" quotePrefix="1" applyFont="1" applyAlignment="1" applyProtection="1"/>
    <xf numFmtId="0" fontId="22" fillId="0" borderId="31" xfId="0" applyFont="1" applyBorder="1"/>
    <xf numFmtId="0" fontId="22" fillId="0" borderId="0" xfId="0" applyFont="1" applyBorder="1"/>
    <xf numFmtId="0" fontId="22" fillId="0" borderId="11" xfId="0" applyFont="1" applyBorder="1"/>
    <xf numFmtId="0" fontId="22" fillId="0" borderId="18" xfId="0" applyFont="1" applyBorder="1"/>
    <xf numFmtId="0" fontId="23" fillId="0" borderId="0" xfId="6" quotePrefix="1" applyFont="1" applyFill="1" applyBorder="1" applyAlignment="1" applyProtection="1"/>
    <xf numFmtId="0" fontId="17" fillId="0" borderId="0" xfId="0" applyFont="1" applyAlignment="1">
      <alignment horizontal="left" vertical="center"/>
    </xf>
    <xf numFmtId="0" fontId="26" fillId="0" borderId="0" xfId="6" applyFont="1" applyAlignment="1" applyProtection="1"/>
    <xf numFmtId="0" fontId="27" fillId="0" borderId="0" xfId="6" applyFont="1" applyAlignment="1" applyProtection="1"/>
    <xf numFmtId="0" fontId="28" fillId="0" borderId="0" xfId="6" applyFont="1" applyAlignment="1" applyProtection="1"/>
    <xf numFmtId="0" fontId="30" fillId="0" borderId="7" xfId="9" applyFont="1" applyBorder="1" applyAlignment="1">
      <alignment horizontal="center" vertical="center"/>
    </xf>
    <xf numFmtId="0" fontId="22" fillId="0" borderId="18" xfId="0" applyFont="1" applyFill="1" applyBorder="1"/>
    <xf numFmtId="0" fontId="30" fillId="0" borderId="7" xfId="10" applyFont="1" applyBorder="1" applyAlignment="1">
      <alignment horizontal="center" vertical="center"/>
    </xf>
    <xf numFmtId="167" fontId="3" fillId="5" borderId="7" xfId="5" applyNumberFormat="1" applyFont="1" applyFill="1" applyBorder="1" applyAlignment="1">
      <alignment horizontal="center" vertical="center" wrapText="1"/>
    </xf>
    <xf numFmtId="17" fontId="22" fillId="0" borderId="7" xfId="0" applyNumberFormat="1" applyFont="1" applyBorder="1" applyAlignment="1">
      <alignment horizontal="left"/>
    </xf>
    <xf numFmtId="17" fontId="32" fillId="0" borderId="7" xfId="0" applyNumberFormat="1" applyFont="1" applyFill="1" applyBorder="1" applyAlignment="1">
      <alignment horizontal="left" vertical="center"/>
    </xf>
    <xf numFmtId="3" fontId="32" fillId="0"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0" fontId="34" fillId="7" borderId="7" xfId="0" applyFont="1" applyFill="1" applyBorder="1" applyAlignment="1">
      <alignment horizontal="left" vertical="center"/>
    </xf>
    <xf numFmtId="3" fontId="34" fillId="3" borderId="7" xfId="0" applyNumberFormat="1" applyFont="1" applyFill="1" applyBorder="1" applyAlignment="1">
      <alignment horizontal="right" vertical="center"/>
    </xf>
    <xf numFmtId="0" fontId="11" fillId="0" borderId="7" xfId="10" applyFont="1" applyBorder="1" applyAlignment="1">
      <alignment horizontal="right"/>
    </xf>
    <xf numFmtId="3" fontId="8" fillId="0" borderId="7" xfId="13" applyNumberFormat="1" applyFont="1" applyBorder="1" applyAlignment="1">
      <alignment horizontal="right"/>
    </xf>
    <xf numFmtId="3" fontId="6" fillId="0" borderId="7" xfId="13" applyNumberFormat="1" applyFont="1" applyBorder="1" applyAlignment="1">
      <alignment horizontal="right"/>
    </xf>
    <xf numFmtId="3" fontId="11"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right"/>
    </xf>
    <xf numFmtId="0" fontId="15" fillId="4" borderId="7" xfId="0" applyNumberFormat="1" applyFont="1" applyFill="1" applyBorder="1" applyAlignment="1">
      <alignment horizontal="left"/>
    </xf>
    <xf numFmtId="167" fontId="15" fillId="0" borderId="7" xfId="1" applyNumberFormat="1" applyFont="1" applyBorder="1"/>
    <xf numFmtId="0" fontId="0" fillId="0" borderId="0" xfId="0" applyFont="1" applyBorder="1" applyAlignment="1">
      <alignment horizontal="left" vertical="top" wrapText="1"/>
    </xf>
    <xf numFmtId="0" fontId="3" fillId="5" borderId="7" xfId="0" applyFont="1" applyFill="1" applyBorder="1" applyAlignment="1">
      <alignment horizontal="center"/>
    </xf>
    <xf numFmtId="0" fontId="3" fillId="5" borderId="7"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167" fontId="7" fillId="3" borderId="16" xfId="1" applyNumberFormat="1" applyFont="1" applyFill="1" applyBorder="1"/>
    <xf numFmtId="167" fontId="7" fillId="0" borderId="16" xfId="1" applyNumberFormat="1" applyFont="1" applyFill="1" applyBorder="1"/>
    <xf numFmtId="3" fontId="6" fillId="0" borderId="7" xfId="10" applyNumberFormat="1" applyFont="1" applyBorder="1" applyAlignment="1">
      <alignment horizontal="center"/>
    </xf>
    <xf numFmtId="0" fontId="6" fillId="0" borderId="7" xfId="10" applyFont="1" applyBorder="1" applyAlignment="1">
      <alignment horizontal="center" vertical="center"/>
    </xf>
    <xf numFmtId="0" fontId="34" fillId="7" borderId="7" xfId="0" applyFont="1" applyFill="1" applyBorder="1" applyAlignment="1">
      <alignment horizontal="left" vertical="center" wrapText="1"/>
    </xf>
    <xf numFmtId="0" fontId="32" fillId="7" borderId="7" xfId="0" applyFont="1" applyFill="1" applyBorder="1" applyAlignment="1">
      <alignment horizontal="center" vertical="center" wrapText="1"/>
    </xf>
    <xf numFmtId="3" fontId="34" fillId="7" borderId="7" xfId="0" applyNumberFormat="1" applyFont="1" applyFill="1" applyBorder="1" applyAlignment="1">
      <alignment horizontal="right" vertical="center" wrapText="1"/>
    </xf>
    <xf numFmtId="17" fontId="32" fillId="0" borderId="7" xfId="0" applyNumberFormat="1" applyFont="1" applyBorder="1" applyAlignment="1">
      <alignment horizontal="left" vertical="center"/>
    </xf>
    <xf numFmtId="0" fontId="32" fillId="0" borderId="7" xfId="0" applyFont="1" applyBorder="1" applyAlignment="1">
      <alignment horizontal="right" vertical="center"/>
    </xf>
    <xf numFmtId="3" fontId="32" fillId="8" borderId="7" xfId="0" applyNumberFormat="1" applyFont="1" applyFill="1" applyBorder="1" applyAlignment="1">
      <alignment horizontal="right" vertical="center"/>
    </xf>
    <xf numFmtId="0" fontId="32" fillId="8" borderId="7" xfId="0" applyFont="1" applyFill="1" applyBorder="1" applyAlignment="1">
      <alignment horizontal="right" vertical="center"/>
    </xf>
    <xf numFmtId="3" fontId="34" fillId="7" borderId="7" xfId="0" applyNumberFormat="1" applyFont="1" applyFill="1" applyBorder="1" applyAlignment="1">
      <alignment horizontal="right" vertical="center"/>
    </xf>
    <xf numFmtId="167" fontId="8" fillId="11" borderId="7" xfId="1" applyNumberFormat="1" applyFont="1" applyFill="1" applyBorder="1"/>
    <xf numFmtId="17" fontId="15" fillId="4" borderId="7" xfId="0" applyNumberFormat="1" applyFont="1" applyFill="1" applyBorder="1" applyAlignment="1">
      <alignment horizontal="left"/>
    </xf>
    <xf numFmtId="167" fontId="15" fillId="4" borderId="7" xfId="1" applyNumberFormat="1" applyFont="1" applyFill="1" applyBorder="1"/>
    <xf numFmtId="17" fontId="22" fillId="4" borderId="7" xfId="0" applyNumberFormat="1" applyFont="1" applyFill="1" applyBorder="1" applyAlignment="1">
      <alignment horizontal="left"/>
    </xf>
    <xf numFmtId="167" fontId="22" fillId="4" borderId="7" xfId="1" applyNumberFormat="1" applyFont="1" applyFill="1" applyBorder="1"/>
    <xf numFmtId="167" fontId="22" fillId="0" borderId="7" xfId="1" applyNumberFormat="1" applyFont="1" applyFill="1" applyBorder="1"/>
    <xf numFmtId="0" fontId="22" fillId="0" borderId="7" xfId="0" applyFont="1" applyBorder="1"/>
    <xf numFmtId="167" fontId="15" fillId="0" borderId="7" xfId="0" applyNumberFormat="1" applyFont="1" applyFill="1" applyBorder="1"/>
    <xf numFmtId="17" fontId="22" fillId="0" borderId="7" xfId="0" applyNumberFormat="1" applyFont="1" applyFill="1" applyBorder="1" applyAlignment="1">
      <alignment horizontal="left"/>
    </xf>
    <xf numFmtId="167" fontId="15" fillId="0" borderId="7" xfId="1" applyNumberFormat="1" applyFont="1" applyFill="1" applyBorder="1"/>
    <xf numFmtId="0" fontId="15" fillId="0" borderId="7" xfId="0" applyFont="1" applyBorder="1"/>
    <xf numFmtId="0" fontId="40" fillId="5" borderId="7" xfId="0" applyFont="1" applyFill="1" applyBorder="1" applyAlignment="1">
      <alignment horizontal="center" vertical="center"/>
    </xf>
    <xf numFmtId="0" fontId="40" fillId="5" borderId="7" xfId="0" applyFont="1" applyFill="1" applyBorder="1" applyAlignment="1">
      <alignment horizontal="center"/>
    </xf>
    <xf numFmtId="3" fontId="18" fillId="8" borderId="7" xfId="14" applyNumberFormat="1" applyFont="1" applyFill="1" applyBorder="1" applyAlignment="1">
      <alignment horizontal="center" wrapText="1"/>
    </xf>
    <xf numFmtId="0" fontId="6" fillId="14" borderId="7" xfId="0" applyFont="1" applyFill="1" applyBorder="1" applyAlignment="1">
      <alignment horizontal="center" vertical="center" wrapText="1"/>
    </xf>
    <xf numFmtId="0" fontId="5" fillId="14" borderId="7" xfId="0" applyFont="1" applyFill="1" applyBorder="1" applyAlignment="1">
      <alignment horizontal="center" vertical="center" wrapText="1"/>
    </xf>
    <xf numFmtId="167" fontId="8" fillId="4" borderId="7" xfId="1" applyNumberFormat="1" applyFont="1" applyFill="1" applyBorder="1"/>
    <xf numFmtId="0" fontId="8" fillId="0" borderId="0" xfId="0" applyFont="1"/>
    <xf numFmtId="167" fontId="7" fillId="11" borderId="7" xfId="1" applyNumberFormat="1" applyFont="1" applyFill="1" applyBorder="1"/>
    <xf numFmtId="17" fontId="7" fillId="12" borderId="7" xfId="0" applyNumberFormat="1" applyFont="1" applyFill="1" applyBorder="1" applyAlignment="1">
      <alignment horizontal="left"/>
    </xf>
    <xf numFmtId="167" fontId="7" fillId="12" borderId="7" xfId="0" applyNumberFormat="1" applyFont="1" applyFill="1" applyBorder="1"/>
    <xf numFmtId="0" fontId="8" fillId="0" borderId="0" xfId="0" applyFont="1"/>
    <xf numFmtId="167" fontId="8" fillId="3" borderId="7" xfId="1" applyNumberFormat="1" applyFont="1" applyFill="1" applyBorder="1" applyAlignment="1">
      <alignment horizontal="right"/>
    </xf>
    <xf numFmtId="17" fontId="8" fillId="0" borderId="7" xfId="0" applyNumberFormat="1" applyFont="1" applyBorder="1" applyAlignment="1">
      <alignment horizontal="left"/>
    </xf>
    <xf numFmtId="3" fontId="11" fillId="0" borderId="7" xfId="10" applyNumberFormat="1" applyFont="1" applyBorder="1" applyAlignment="1">
      <alignment horizontal="right"/>
    </xf>
    <xf numFmtId="167" fontId="22" fillId="0" borderId="7" xfId="1" applyNumberFormat="1" applyFont="1" applyBorder="1"/>
    <xf numFmtId="17" fontId="8" fillId="4" borderId="7" xfId="0" applyNumberFormat="1" applyFont="1" applyFill="1" applyBorder="1" applyAlignment="1">
      <alignment horizontal="left"/>
    </xf>
    <xf numFmtId="0" fontId="8" fillId="0" borderId="0" xfId="0" applyFont="1"/>
    <xf numFmtId="17" fontId="8" fillId="8" borderId="7" xfId="0" applyNumberFormat="1" applyFont="1" applyFill="1" applyBorder="1" applyAlignment="1">
      <alignment horizontal="left" vertical="center"/>
    </xf>
    <xf numFmtId="167" fontId="7" fillId="12" borderId="7" xfId="0" applyNumberFormat="1" applyFont="1" applyFill="1" applyBorder="1" applyAlignment="1">
      <alignment horizontal="right"/>
    </xf>
    <xf numFmtId="3" fontId="6" fillId="0" borderId="7" xfId="10" applyNumberFormat="1" applyFont="1" applyBorder="1" applyAlignment="1">
      <alignment horizontal="right"/>
    </xf>
    <xf numFmtId="3" fontId="8" fillId="0" borderId="7" xfId="10" applyNumberFormat="1" applyFont="1" applyBorder="1" applyAlignment="1">
      <alignment horizontal="right"/>
    </xf>
    <xf numFmtId="3" fontId="6" fillId="0" borderId="7" xfId="10" applyNumberFormat="1" applyFont="1" applyBorder="1" applyAlignment="1">
      <alignment horizontal="center"/>
    </xf>
    <xf numFmtId="0" fontId="6" fillId="0" borderId="7" xfId="10" applyFont="1" applyBorder="1" applyAlignment="1">
      <alignment horizontal="center" vertical="center"/>
    </xf>
    <xf numFmtId="3" fontId="18" fillId="8" borderId="7" xfId="14" applyNumberFormat="1" applyFont="1" applyFill="1" applyBorder="1" applyAlignment="1">
      <alignment horizontal="center" wrapText="1"/>
    </xf>
    <xf numFmtId="0" fontId="16" fillId="5" borderId="7" xfId="0" applyFont="1" applyFill="1" applyBorder="1" applyAlignment="1">
      <alignment horizontal="center" vertical="center"/>
    </xf>
    <xf numFmtId="0" fontId="16" fillId="5" borderId="7" xfId="0" applyFont="1" applyFill="1" applyBorder="1" applyAlignment="1">
      <alignment horizontal="center" vertical="center" wrapText="1"/>
    </xf>
    <xf numFmtId="3" fontId="8" fillId="0" borderId="7" xfId="12" applyNumberFormat="1" applyFont="1" applyBorder="1"/>
    <xf numFmtId="3" fontId="8" fillId="0" borderId="20" xfId="15" applyNumberFormat="1" applyFont="1" applyBorder="1"/>
    <xf numFmtId="3" fontId="8" fillId="0" borderId="7" xfId="15" applyNumberFormat="1" applyFont="1" applyBorder="1"/>
    <xf numFmtId="3" fontId="8" fillId="0" borderId="7" xfId="49" applyNumberFormat="1" applyFont="1" applyBorder="1"/>
    <xf numFmtId="167" fontId="5" fillId="3" borderId="22" xfId="3" applyNumberFormat="1" applyFont="1" applyFill="1" applyBorder="1" applyAlignment="1">
      <alignment horizontal="left" vertical="center" wrapText="1"/>
    </xf>
    <xf numFmtId="167" fontId="7" fillId="3" borderId="22" xfId="3" applyNumberFormat="1" applyFont="1" applyFill="1" applyBorder="1" applyAlignment="1">
      <alignment horizontal="left" vertical="center" wrapText="1"/>
    </xf>
    <xf numFmtId="167" fontId="5" fillId="3" borderId="22" xfId="3" applyNumberFormat="1" applyFont="1" applyFill="1" applyBorder="1" applyAlignment="1">
      <alignment vertical="center" wrapText="1"/>
    </xf>
    <xf numFmtId="167" fontId="6" fillId="3" borderId="7" xfId="3" applyNumberFormat="1" applyFont="1" applyFill="1" applyBorder="1" applyAlignment="1">
      <alignment horizontal="center" vertical="center"/>
    </xf>
    <xf numFmtId="167" fontId="6" fillId="3" borderId="52" xfId="3" applyNumberFormat="1" applyFont="1" applyFill="1" applyBorder="1" applyAlignment="1">
      <alignment horizontal="center" vertical="center"/>
    </xf>
    <xf numFmtId="0" fontId="35" fillId="5" borderId="7" xfId="0" applyFont="1" applyFill="1" applyBorder="1" applyAlignment="1">
      <alignment horizontal="center" vertical="center" wrapText="1"/>
    </xf>
    <xf numFmtId="167" fontId="3" fillId="5" borderId="53" xfId="3" applyNumberFormat="1" applyFont="1" applyFill="1" applyBorder="1" applyAlignment="1">
      <alignment horizontal="center" vertical="center" wrapText="1"/>
    </xf>
    <xf numFmtId="3" fontId="34" fillId="9" borderId="7" xfId="0" applyNumberFormat="1" applyFont="1" applyFill="1" applyBorder="1" applyAlignment="1">
      <alignment horizontal="right" vertical="center"/>
    </xf>
    <xf numFmtId="168" fontId="12" fillId="0" borderId="7" xfId="2" applyNumberFormat="1" applyFont="1" applyFill="1" applyBorder="1" applyAlignment="1">
      <alignment vertical="center" wrapText="1"/>
    </xf>
    <xf numFmtId="168" fontId="11" fillId="0" borderId="7" xfId="2" applyNumberFormat="1" applyFont="1" applyFill="1" applyBorder="1" applyAlignment="1">
      <alignment vertical="center" wrapText="1"/>
    </xf>
    <xf numFmtId="17" fontId="18" fillId="0" borderId="7" xfId="0" applyNumberFormat="1" applyFont="1" applyBorder="1" applyAlignment="1">
      <alignment horizontal="left" vertical="center"/>
    </xf>
    <xf numFmtId="3" fontId="8" fillId="0" borderId="7" xfId="192" applyNumberFormat="1" applyFont="1" applyBorder="1"/>
    <xf numFmtId="17" fontId="17" fillId="3" borderId="7" xfId="0" applyNumberFormat="1" applyFont="1" applyFill="1" applyBorder="1" applyAlignment="1">
      <alignment horizontal="left" vertical="center"/>
    </xf>
    <xf numFmtId="3" fontId="18" fillId="3" borderId="7" xfId="0" applyNumberFormat="1" applyFont="1" applyFill="1" applyBorder="1" applyAlignment="1">
      <alignment horizontal="right" vertical="center"/>
    </xf>
    <xf numFmtId="0" fontId="17" fillId="10" borderId="7" xfId="0" applyFont="1" applyFill="1" applyBorder="1" applyAlignment="1">
      <alignment horizontal="left" vertical="center"/>
    </xf>
    <xf numFmtId="3" fontId="17" fillId="10" borderId="7" xfId="0" applyNumberFormat="1" applyFont="1" applyFill="1" applyBorder="1" applyAlignment="1">
      <alignment horizontal="right" vertical="center"/>
    </xf>
    <xf numFmtId="3" fontId="6" fillId="0" borderId="7" xfId="241" applyNumberFormat="1" applyFont="1" applyBorder="1" applyAlignment="1">
      <alignment horizontal="center"/>
    </xf>
    <xf numFmtId="3" fontId="18" fillId="8" borderId="58" xfId="241" applyNumberFormat="1" applyFont="1" applyFill="1" applyBorder="1" applyAlignment="1">
      <alignment horizontal="center" wrapText="1"/>
    </xf>
    <xf numFmtId="167" fontId="6" fillId="0" borderId="25" xfId="3" applyNumberFormat="1" applyFont="1" applyFill="1" applyBorder="1" applyAlignment="1">
      <alignment horizontal="center" vertical="center" wrapText="1"/>
    </xf>
    <xf numFmtId="167" fontId="6" fillId="0" borderId="54" xfId="3" applyNumberFormat="1" applyFont="1" applyFill="1" applyBorder="1" applyAlignment="1">
      <alignment horizontal="center" vertical="center" wrapText="1"/>
    </xf>
    <xf numFmtId="167" fontId="6" fillId="0" borderId="48" xfId="3" applyNumberFormat="1" applyFont="1" applyFill="1" applyBorder="1" applyAlignment="1">
      <alignment horizontal="center" vertical="center" wrapText="1"/>
    </xf>
    <xf numFmtId="167" fontId="6" fillId="0" borderId="55" xfId="3" applyNumberFormat="1" applyFont="1" applyFill="1" applyBorder="1" applyAlignment="1">
      <alignment horizontal="center" vertical="center" wrapText="1"/>
    </xf>
    <xf numFmtId="167" fontId="6" fillId="0" borderId="9" xfId="3" applyNumberFormat="1" applyFont="1" applyFill="1" applyBorder="1" applyAlignment="1">
      <alignment horizontal="center" vertical="center" wrapText="1"/>
    </xf>
    <xf numFmtId="167" fontId="6" fillId="0" borderId="7" xfId="3" applyNumberFormat="1" applyFont="1" applyFill="1" applyBorder="1" applyAlignment="1">
      <alignment horizontal="center" vertical="center" wrapText="1"/>
    </xf>
    <xf numFmtId="167" fontId="6" fillId="0" borderId="19" xfId="3" applyNumberFormat="1" applyFont="1" applyFill="1" applyBorder="1" applyAlignment="1">
      <alignment horizontal="center" vertical="center" wrapText="1"/>
    </xf>
    <xf numFmtId="167" fontId="6" fillId="0" borderId="8" xfId="3" applyNumberFormat="1" applyFont="1" applyFill="1" applyBorder="1" applyAlignment="1">
      <alignment horizontal="center" vertical="center" wrapText="1"/>
    </xf>
    <xf numFmtId="167" fontId="5" fillId="45" borderId="44" xfId="3" applyNumberFormat="1" applyFont="1" applyFill="1" applyBorder="1" applyAlignment="1">
      <alignment horizontal="center" vertical="center" wrapText="1"/>
    </xf>
    <xf numFmtId="167" fontId="5" fillId="45" borderId="45" xfId="3" applyNumberFormat="1" applyFont="1" applyFill="1" applyBorder="1" applyAlignment="1">
      <alignment horizontal="center" vertical="center" wrapText="1"/>
    </xf>
    <xf numFmtId="167" fontId="5" fillId="45" borderId="49" xfId="3" applyNumberFormat="1" applyFont="1" applyFill="1" applyBorder="1" applyAlignment="1">
      <alignment horizontal="center" vertical="center" wrapText="1"/>
    </xf>
    <xf numFmtId="167" fontId="5" fillId="45" borderId="46" xfId="3" applyNumberFormat="1" applyFont="1" applyFill="1" applyBorder="1" applyAlignment="1">
      <alignment horizontal="center" vertical="center" wrapText="1"/>
    </xf>
    <xf numFmtId="9" fontId="5" fillId="0" borderId="56" xfId="2" applyFont="1" applyFill="1" applyBorder="1" applyAlignment="1">
      <alignment horizontal="center" vertical="center" wrapText="1"/>
    </xf>
    <xf numFmtId="9" fontId="5" fillId="0" borderId="28" xfId="2" applyFont="1" applyFill="1" applyBorder="1" applyAlignment="1">
      <alignment horizontal="center" vertical="center" wrapText="1"/>
    </xf>
    <xf numFmtId="167" fontId="6" fillId="4" borderId="23" xfId="3" applyNumberFormat="1" applyFont="1" applyFill="1" applyBorder="1" applyAlignment="1">
      <alignment horizontal="center" vertical="center" wrapText="1"/>
    </xf>
    <xf numFmtId="167" fontId="6" fillId="4" borderId="17" xfId="3" applyNumberFormat="1" applyFont="1" applyFill="1" applyBorder="1" applyAlignment="1">
      <alignment horizontal="center" vertical="center" wrapText="1"/>
    </xf>
    <xf numFmtId="167" fontId="6" fillId="4" borderId="47" xfId="3" applyNumberFormat="1" applyFont="1" applyFill="1" applyBorder="1" applyAlignment="1">
      <alignment horizontal="center" vertical="center" wrapText="1"/>
    </xf>
    <xf numFmtId="167" fontId="6" fillId="4" borderId="9" xfId="3" applyNumberFormat="1" applyFont="1" applyFill="1" applyBorder="1" applyAlignment="1">
      <alignment horizontal="center" vertical="center" wrapText="1"/>
    </xf>
    <xf numFmtId="167" fontId="6" fillId="4" borderId="7" xfId="3" applyNumberFormat="1" applyFont="1" applyFill="1" applyBorder="1" applyAlignment="1">
      <alignment horizontal="center" vertical="center" wrapText="1"/>
    </xf>
    <xf numFmtId="167" fontId="6" fillId="4" borderId="8" xfId="3" applyNumberFormat="1" applyFont="1" applyFill="1" applyBorder="1" applyAlignment="1">
      <alignment horizontal="center" vertical="center" wrapText="1"/>
    </xf>
    <xf numFmtId="10" fontId="6" fillId="4" borderId="8" xfId="2" applyNumberFormat="1" applyFont="1" applyFill="1" applyBorder="1" applyAlignment="1">
      <alignment horizontal="center" vertical="center" wrapText="1"/>
    </xf>
    <xf numFmtId="9" fontId="5" fillId="0" borderId="44" xfId="2" applyFont="1" applyFill="1" applyBorder="1" applyAlignment="1">
      <alignment horizontal="center" vertical="center" wrapText="1"/>
    </xf>
    <xf numFmtId="9" fontId="5" fillId="0" borderId="45" xfId="2" applyFont="1" applyFill="1" applyBorder="1" applyAlignment="1">
      <alignment horizontal="center" vertical="center" wrapText="1"/>
    </xf>
    <xf numFmtId="9" fontId="5" fillId="0" borderId="46" xfId="2" applyFont="1" applyFill="1" applyBorder="1" applyAlignment="1">
      <alignment horizontal="center" vertical="center" wrapText="1"/>
    </xf>
    <xf numFmtId="0" fontId="3" fillId="5" borderId="7" xfId="0" applyFont="1" applyFill="1" applyBorder="1" applyAlignment="1">
      <alignment horizontal="center" vertical="center" wrapText="1"/>
    </xf>
    <xf numFmtId="0" fontId="17" fillId="7" borderId="7" xfId="0" applyFont="1" applyFill="1" applyBorder="1" applyAlignment="1">
      <alignment horizontal="left" vertical="center" wrapText="1"/>
    </xf>
    <xf numFmtId="3" fontId="17" fillId="3" borderId="7" xfId="0" applyNumberFormat="1" applyFont="1" applyFill="1" applyBorder="1" applyAlignment="1">
      <alignment horizontal="right" vertical="center"/>
    </xf>
    <xf numFmtId="0" fontId="17" fillId="3" borderId="7" xfId="0" applyFont="1" applyFill="1" applyBorder="1" applyAlignment="1">
      <alignment horizontal="left" vertical="center"/>
    </xf>
    <xf numFmtId="3" fontId="18" fillId="0" borderId="7" xfId="0" applyNumberFormat="1" applyFont="1" applyBorder="1" applyAlignment="1">
      <alignment horizontal="right" vertical="center"/>
    </xf>
    <xf numFmtId="0" fontId="18" fillId="0" borderId="7" xfId="0" applyFont="1" applyBorder="1" applyAlignment="1">
      <alignment horizontal="right" vertical="center"/>
    </xf>
    <xf numFmtId="3" fontId="18" fillId="0" borderId="7" xfId="0" applyNumberFormat="1" applyFont="1" applyFill="1" applyBorder="1" applyAlignment="1">
      <alignment horizontal="right" vertical="center"/>
    </xf>
    <xf numFmtId="17" fontId="7" fillId="3" borderId="7" xfId="0" applyNumberFormat="1" applyFont="1" applyFill="1" applyBorder="1" applyAlignment="1">
      <alignment horizontal="left"/>
    </xf>
    <xf numFmtId="0" fontId="18" fillId="0" borderId="0" xfId="0" applyFont="1" applyAlignment="1">
      <alignment vertical="center"/>
    </xf>
    <xf numFmtId="0" fontId="29" fillId="0" borderId="7" xfId="0" applyFont="1" applyBorder="1" applyAlignment="1">
      <alignment vertical="center"/>
    </xf>
    <xf numFmtId="3" fontId="39" fillId="0" borderId="7" xfId="0" applyNumberFormat="1" applyFont="1" applyBorder="1" applyAlignment="1">
      <alignment horizontal="right" vertical="center"/>
    </xf>
    <xf numFmtId="0" fontId="39" fillId="0" borderId="7" xfId="0" applyFont="1" applyBorder="1" applyAlignment="1">
      <alignment vertical="center"/>
    </xf>
    <xf numFmtId="3" fontId="39" fillId="0" borderId="7" xfId="0" applyNumberFormat="1" applyFont="1" applyBorder="1" applyAlignment="1">
      <alignment vertical="center"/>
    </xf>
    <xf numFmtId="0" fontId="31" fillId="9" borderId="7" xfId="0" applyFont="1" applyFill="1" applyBorder="1" applyAlignment="1">
      <alignment vertical="center"/>
    </xf>
    <xf numFmtId="3" fontId="38" fillId="9" borderId="7" xfId="0" applyNumberFormat="1" applyFont="1" applyFill="1" applyBorder="1" applyAlignment="1">
      <alignment horizontal="right" vertical="center"/>
    </xf>
    <xf numFmtId="0" fontId="38" fillId="9" borderId="7" xfId="0" applyFont="1" applyFill="1" applyBorder="1" applyAlignment="1">
      <alignment vertical="center"/>
    </xf>
    <xf numFmtId="0" fontId="18" fillId="0" borderId="0" xfId="0" applyFont="1" applyAlignment="1">
      <alignment horizontal="left" vertical="center"/>
    </xf>
    <xf numFmtId="0" fontId="18" fillId="0" borderId="0" xfId="0" applyFont="1" applyAlignment="1">
      <alignment horizontal="left" vertical="top"/>
    </xf>
    <xf numFmtId="167" fontId="3" fillId="5" borderId="7" xfId="5" applyNumberFormat="1" applyFont="1" applyFill="1" applyBorder="1" applyAlignment="1">
      <alignment horizontal="center" vertical="center" wrapText="1"/>
    </xf>
    <xf numFmtId="167" fontId="3" fillId="5" borderId="51" xfId="3" applyNumberFormat="1" applyFont="1" applyFill="1" applyBorder="1" applyAlignment="1">
      <alignment horizontal="center" vertical="center" wrapText="1"/>
    </xf>
    <xf numFmtId="167" fontId="3" fillId="5" borderId="21" xfId="3" applyNumberFormat="1" applyFont="1" applyFill="1" applyBorder="1" applyAlignment="1">
      <alignment horizontal="center" vertical="center" wrapText="1"/>
    </xf>
    <xf numFmtId="167" fontId="3" fillId="5" borderId="3" xfId="3" applyNumberFormat="1" applyFont="1" applyFill="1" applyBorder="1" applyAlignment="1">
      <alignment horizontal="center" vertical="center" wrapText="1"/>
    </xf>
    <xf numFmtId="167" fontId="7" fillId="3" borderId="5" xfId="1" applyNumberFormat="1" applyFont="1" applyFill="1" applyBorder="1"/>
    <xf numFmtId="167" fontId="7" fillId="3" borderId="59" xfId="1" applyNumberFormat="1" applyFont="1" applyFill="1" applyBorder="1"/>
    <xf numFmtId="167" fontId="7" fillId="0" borderId="59" xfId="1" applyNumberFormat="1" applyFont="1" applyFill="1" applyBorder="1"/>
    <xf numFmtId="167" fontId="8" fillId="0" borderId="59" xfId="1" applyNumberFormat="1" applyFont="1" applyFill="1" applyBorder="1"/>
    <xf numFmtId="167" fontId="6" fillId="0" borderId="60" xfId="3" applyNumberFormat="1" applyFont="1" applyFill="1" applyBorder="1" applyAlignment="1">
      <alignment horizontal="center" vertical="center" wrapText="1"/>
    </xf>
    <xf numFmtId="167" fontId="6" fillId="0" borderId="6" xfId="3" applyNumberFormat="1" applyFont="1" applyFill="1" applyBorder="1" applyAlignment="1">
      <alignment horizontal="center" vertical="center" wrapText="1"/>
    </xf>
    <xf numFmtId="167" fontId="5" fillId="45" borderId="61" xfId="3" applyNumberFormat="1" applyFont="1" applyFill="1" applyBorder="1" applyAlignment="1">
      <alignment horizontal="center" vertical="center" wrapText="1"/>
    </xf>
    <xf numFmtId="9" fontId="5" fillId="0" borderId="21" xfId="2" applyFont="1" applyFill="1" applyBorder="1" applyAlignment="1">
      <alignment horizontal="center" vertical="center" wrapText="1"/>
    </xf>
    <xf numFmtId="9" fontId="5" fillId="0" borderId="13" xfId="2" applyFont="1" applyFill="1" applyBorder="1" applyAlignment="1">
      <alignment horizontal="center" vertical="center" wrapText="1"/>
    </xf>
    <xf numFmtId="9" fontId="5" fillId="0" borderId="15" xfId="2" applyFont="1" applyFill="1" applyBorder="1" applyAlignment="1">
      <alignment horizontal="center" vertical="center" wrapText="1"/>
    </xf>
    <xf numFmtId="167" fontId="4" fillId="5" borderId="25" xfId="3" applyNumberFormat="1" applyFont="1" applyFill="1" applyBorder="1" applyAlignment="1">
      <alignment horizontal="center" vertical="center"/>
    </xf>
    <xf numFmtId="167" fontId="4" fillId="5" borderId="54" xfId="3" applyNumberFormat="1" applyFont="1" applyFill="1" applyBorder="1" applyAlignment="1">
      <alignment horizontal="center" vertical="center"/>
    </xf>
    <xf numFmtId="167" fontId="3" fillId="5" borderId="54" xfId="3" applyNumberFormat="1" applyFont="1" applyFill="1" applyBorder="1" applyAlignment="1">
      <alignment horizontal="center" vertical="center"/>
    </xf>
    <xf numFmtId="167" fontId="6" fillId="4" borderId="16" xfId="3" applyNumberFormat="1" applyFont="1" applyFill="1" applyBorder="1" applyAlignment="1">
      <alignment horizontal="center" vertical="center" wrapText="1"/>
    </xf>
    <xf numFmtId="167" fontId="6" fillId="4" borderId="6" xfId="3" applyNumberFormat="1" applyFont="1" applyFill="1" applyBorder="1" applyAlignment="1">
      <alignment horizontal="center" vertical="center" wrapText="1"/>
    </xf>
    <xf numFmtId="167" fontId="11" fillId="6" borderId="7" xfId="5" applyNumberFormat="1" applyFont="1" applyFill="1" applyBorder="1"/>
    <xf numFmtId="167" fontId="12" fillId="6" borderId="7" xfId="5" applyNumberFormat="1" applyFont="1" applyFill="1" applyBorder="1"/>
    <xf numFmtId="41" fontId="11" fillId="6" borderId="0" xfId="242" applyFont="1" applyFill="1"/>
    <xf numFmtId="0" fontId="8" fillId="0" borderId="0" xfId="0" applyFont="1" applyAlignment="1">
      <alignment horizontal="left"/>
    </xf>
    <xf numFmtId="0" fontId="36" fillId="5" borderId="7" xfId="0" applyFont="1" applyFill="1" applyBorder="1" applyAlignment="1">
      <alignment horizontal="center" vertical="center"/>
    </xf>
    <xf numFmtId="167" fontId="3" fillId="5" borderId="55" xfId="3" applyNumberFormat="1" applyFont="1" applyFill="1" applyBorder="1" applyAlignment="1">
      <alignment horizontal="center" vertical="center" wrapText="1"/>
    </xf>
    <xf numFmtId="167" fontId="6" fillId="3" borderId="9" xfId="3" applyNumberFormat="1" applyFont="1" applyFill="1" applyBorder="1" applyAlignment="1">
      <alignment horizontal="center" vertical="center"/>
    </xf>
    <xf numFmtId="0" fontId="7" fillId="11" borderId="7" xfId="0" applyFont="1" applyFill="1" applyBorder="1" applyAlignment="1">
      <alignment horizontal="left"/>
    </xf>
    <xf numFmtId="0" fontId="30" fillId="0" borderId="7" xfId="0" applyFont="1" applyBorder="1" applyAlignment="1">
      <alignment horizontal="center" vertical="center"/>
    </xf>
    <xf numFmtId="0" fontId="22" fillId="0" borderId="31" xfId="0" applyFont="1" applyBorder="1" applyAlignment="1">
      <alignment horizontal="left" vertical="top" wrapText="1"/>
    </xf>
    <xf numFmtId="0" fontId="22" fillId="0" borderId="0" xfId="0" applyFont="1" applyBorder="1" applyAlignment="1">
      <alignment horizontal="left" vertical="top" wrapText="1"/>
    </xf>
    <xf numFmtId="0" fontId="22" fillId="0" borderId="11" xfId="0" applyFont="1" applyBorder="1" applyAlignment="1">
      <alignment horizontal="left" vertical="top" wrapText="1"/>
    </xf>
    <xf numFmtId="0" fontId="23" fillId="0" borderId="0" xfId="6" quotePrefix="1" applyFont="1" applyAlignment="1" applyProtection="1">
      <alignment horizontal="left"/>
    </xf>
    <xf numFmtId="0" fontId="23" fillId="0" borderId="0" xfId="6" applyFont="1" applyAlignment="1" applyProtection="1">
      <alignment horizontal="left"/>
    </xf>
    <xf numFmtId="0" fontId="23" fillId="0" borderId="0" xfId="6" applyFont="1" applyAlignment="1" applyProtection="1"/>
    <xf numFmtId="0" fontId="15" fillId="0" borderId="0" xfId="0" applyFont="1" applyAlignment="1">
      <alignment horizontal="center"/>
    </xf>
    <xf numFmtId="167" fontId="3" fillId="5" borderId="30" xfId="3" applyNumberFormat="1" applyFont="1" applyFill="1" applyBorder="1" applyAlignment="1">
      <alignment horizontal="center" vertical="center" wrapText="1"/>
    </xf>
    <xf numFmtId="167" fontId="3" fillId="5" borderId="50" xfId="3" applyNumberFormat="1"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51" xfId="0" applyFont="1" applyBorder="1" applyAlignment="1">
      <alignment horizontal="center"/>
    </xf>
    <xf numFmtId="0" fontId="5" fillId="0" borderId="62" xfId="0" applyFont="1" applyBorder="1" applyAlignment="1">
      <alignment horizontal="center"/>
    </xf>
    <xf numFmtId="0" fontId="8" fillId="0" borderId="0" xfId="0" applyFont="1" applyAlignment="1">
      <alignment horizontal="left" vertical="top" wrapText="1"/>
    </xf>
    <xf numFmtId="167" fontId="3" fillId="5" borderId="4" xfId="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 fontId="15" fillId="0" borderId="0" xfId="0" applyNumberFormat="1" applyFont="1" applyAlignment="1">
      <alignment horizontal="center"/>
    </xf>
    <xf numFmtId="0" fontId="5" fillId="0" borderId="14" xfId="0" applyFont="1" applyBorder="1" applyAlignment="1">
      <alignment horizontal="center"/>
    </xf>
    <xf numFmtId="0" fontId="24" fillId="0" borderId="0" xfId="0" applyFont="1" applyAlignment="1">
      <alignment horizontal="center"/>
    </xf>
    <xf numFmtId="167" fontId="3" fillId="5" borderId="43" xfId="3" applyNumberFormat="1" applyFont="1" applyFill="1" applyBorder="1" applyAlignment="1">
      <alignment horizontal="center" vertical="center" wrapText="1"/>
    </xf>
    <xf numFmtId="0" fontId="5" fillId="0" borderId="29" xfId="0" applyFont="1" applyBorder="1" applyAlignment="1">
      <alignment horizontal="center"/>
    </xf>
    <xf numFmtId="167" fontId="3" fillId="5" borderId="19" xfId="5" applyNumberFormat="1" applyFont="1" applyFill="1" applyBorder="1" applyAlignment="1">
      <alignment horizontal="center" vertical="center" wrapText="1"/>
    </xf>
    <xf numFmtId="167" fontId="3" fillId="5" borderId="6" xfId="5" applyNumberFormat="1" applyFont="1" applyFill="1" applyBorder="1" applyAlignment="1">
      <alignment horizontal="center" vertical="center" wrapText="1"/>
    </xf>
    <xf numFmtId="167" fontId="3" fillId="5" borderId="7" xfId="5" applyNumberFormat="1" applyFont="1" applyFill="1" applyBorder="1" applyAlignment="1">
      <alignment horizontal="center" vertical="center" wrapText="1"/>
    </xf>
    <xf numFmtId="167" fontId="3" fillId="5" borderId="24" xfId="5" applyNumberFormat="1" applyFont="1" applyFill="1" applyBorder="1" applyAlignment="1">
      <alignment horizontal="center" vertical="center" wrapText="1"/>
    </xf>
    <xf numFmtId="167" fontId="24" fillId="0" borderId="0" xfId="5" applyNumberFormat="1" applyFont="1" applyFill="1" applyBorder="1" applyAlignment="1">
      <alignment horizontal="center" vertical="center"/>
    </xf>
    <xf numFmtId="167" fontId="3" fillId="5" borderId="17" xfId="5" applyNumberFormat="1" applyFont="1" applyFill="1" applyBorder="1" applyAlignment="1">
      <alignment horizontal="center" vertical="center" wrapText="1"/>
    </xf>
    <xf numFmtId="167" fontId="3" fillId="5" borderId="20" xfId="5" applyNumberFormat="1" applyFont="1" applyFill="1" applyBorder="1" applyAlignment="1">
      <alignment horizontal="center" vertical="center" wrapText="1"/>
    </xf>
    <xf numFmtId="0" fontId="22" fillId="0" borderId="18" xfId="0" applyFont="1" applyBorder="1" applyAlignment="1">
      <alignment horizontal="left" vertical="top" wrapText="1"/>
    </xf>
    <xf numFmtId="0" fontId="22" fillId="0" borderId="33" xfId="0" applyFont="1" applyBorder="1" applyAlignment="1">
      <alignment horizontal="left" vertical="top" wrapText="1"/>
    </xf>
    <xf numFmtId="0" fontId="22" fillId="0" borderId="16" xfId="0" applyFont="1" applyBorder="1" applyAlignment="1">
      <alignment horizontal="left" vertical="top" wrapText="1"/>
    </xf>
    <xf numFmtId="0" fontId="34" fillId="0" borderId="7" xfId="0" applyFont="1" applyBorder="1" applyAlignment="1">
      <alignment horizontal="center" vertical="center"/>
    </xf>
    <xf numFmtId="0" fontId="35" fillId="5" borderId="20" xfId="0" applyFont="1" applyFill="1" applyBorder="1" applyAlignment="1">
      <alignment horizontal="center" vertical="center" wrapText="1"/>
    </xf>
    <xf numFmtId="0" fontId="35" fillId="5" borderId="57" xfId="0" applyFont="1" applyFill="1" applyBorder="1" applyAlignment="1">
      <alignment horizontal="center" vertical="center" wrapText="1"/>
    </xf>
    <xf numFmtId="0" fontId="35" fillId="5" borderId="17" xfId="0" applyFont="1" applyFill="1" applyBorder="1" applyAlignment="1">
      <alignment horizontal="center" vertical="center" wrapText="1"/>
    </xf>
    <xf numFmtId="0" fontId="35" fillId="5" borderId="19" xfId="0" applyFont="1" applyFill="1" applyBorder="1" applyAlignment="1">
      <alignment horizontal="center" vertical="center"/>
    </xf>
    <xf numFmtId="0" fontId="35" fillId="5" borderId="24" xfId="0" applyFont="1" applyFill="1" applyBorder="1" applyAlignment="1">
      <alignment horizontal="center" vertical="center"/>
    </xf>
    <xf numFmtId="0" fontId="35" fillId="5" borderId="6" xfId="0" applyFont="1" applyFill="1" applyBorder="1" applyAlignment="1">
      <alignment horizontal="center" vertical="center"/>
    </xf>
    <xf numFmtId="0" fontId="3" fillId="5" borderId="7" xfId="0" applyFont="1" applyFill="1" applyBorder="1" applyAlignment="1">
      <alignment horizontal="center"/>
    </xf>
    <xf numFmtId="17" fontId="15" fillId="0" borderId="0" xfId="0" quotePrefix="1" applyNumberFormat="1" applyFont="1" applyAlignment="1">
      <alignment horizontal="center"/>
    </xf>
    <xf numFmtId="0" fontId="15" fillId="0" borderId="0" xfId="0" quotePrefix="1" applyFont="1" applyAlignment="1">
      <alignment horizontal="center"/>
    </xf>
    <xf numFmtId="0" fontId="36" fillId="5" borderId="7" xfId="0" applyFont="1" applyFill="1" applyBorder="1" applyAlignment="1">
      <alignment horizontal="center" vertical="center"/>
    </xf>
    <xf numFmtId="0" fontId="37" fillId="5" borderId="7" xfId="0" applyFont="1" applyFill="1" applyBorder="1" applyAlignment="1">
      <alignment horizontal="center" vertical="center"/>
    </xf>
    <xf numFmtId="0" fontId="38" fillId="0" borderId="7" xfId="0" applyFont="1" applyBorder="1" applyAlignment="1">
      <alignment horizontal="center" vertical="center"/>
    </xf>
    <xf numFmtId="0" fontId="38" fillId="9" borderId="7" xfId="0" applyFont="1" applyFill="1" applyBorder="1" applyAlignment="1">
      <alignment horizontal="center" vertical="center"/>
    </xf>
    <xf numFmtId="0" fontId="15" fillId="0" borderId="0" xfId="0" applyFont="1" applyAlignment="1">
      <alignment horizontal="center" vertical="top" wrapText="1"/>
    </xf>
    <xf numFmtId="0" fontId="3" fillId="5" borderId="20" xfId="0" applyNumberFormat="1" applyFont="1" applyFill="1" applyBorder="1" applyAlignment="1">
      <alignment horizontal="center" vertical="center" wrapText="1"/>
    </xf>
    <xf numFmtId="0" fontId="3" fillId="5" borderId="57" xfId="0" applyNumberFormat="1" applyFont="1" applyFill="1" applyBorder="1" applyAlignment="1">
      <alignment horizontal="center" vertical="center" wrapText="1"/>
    </xf>
    <xf numFmtId="0" fontId="3" fillId="5" borderId="17" xfId="0" applyNumberFormat="1"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xf>
    <xf numFmtId="0" fontId="3" fillId="5" borderId="7"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6" xfId="0" applyFont="1" applyFill="1" applyBorder="1" applyAlignment="1">
      <alignment horizontal="center" vertical="center"/>
    </xf>
    <xf numFmtId="17" fontId="7" fillId="3" borderId="19" xfId="0" applyNumberFormat="1" applyFont="1" applyFill="1" applyBorder="1" applyAlignment="1">
      <alignment horizontal="left"/>
    </xf>
    <xf numFmtId="17" fontId="7" fillId="3" borderId="24" xfId="0" applyNumberFormat="1" applyFont="1" applyFill="1" applyBorder="1" applyAlignment="1">
      <alignment horizontal="left"/>
    </xf>
    <xf numFmtId="17" fontId="7" fillId="3" borderId="6" xfId="0" applyNumberFormat="1" applyFont="1" applyFill="1" applyBorder="1" applyAlignment="1">
      <alignment horizontal="left"/>
    </xf>
    <xf numFmtId="0" fontId="7" fillId="3" borderId="19" xfId="0" applyNumberFormat="1" applyFont="1" applyFill="1" applyBorder="1" applyAlignment="1">
      <alignment horizontal="left"/>
    </xf>
    <xf numFmtId="0" fontId="7" fillId="3" borderId="24" xfId="0" applyNumberFormat="1" applyFont="1" applyFill="1" applyBorder="1" applyAlignment="1">
      <alignment horizontal="left"/>
    </xf>
    <xf numFmtId="0" fontId="7" fillId="3" borderId="6" xfId="0" applyNumberFormat="1" applyFont="1" applyFill="1" applyBorder="1" applyAlignment="1">
      <alignment horizontal="left"/>
    </xf>
    <xf numFmtId="17" fontId="7" fillId="12" borderId="7" xfId="0" applyNumberFormat="1" applyFont="1" applyFill="1" applyBorder="1" applyAlignment="1">
      <alignment horizontal="center"/>
    </xf>
    <xf numFmtId="0" fontId="40" fillId="5" borderId="7" xfId="0" applyFont="1" applyFill="1" applyBorder="1" applyAlignment="1">
      <alignment horizontal="center" vertical="center"/>
    </xf>
    <xf numFmtId="0" fontId="40" fillId="5" borderId="7" xfId="0" applyFont="1" applyFill="1" applyBorder="1" applyAlignment="1">
      <alignment horizontal="center" vertical="center" wrapText="1"/>
    </xf>
    <xf numFmtId="0" fontId="40" fillId="5" borderId="7" xfId="0" applyFont="1" applyFill="1" applyBorder="1" applyAlignment="1">
      <alignment horizontal="center"/>
    </xf>
    <xf numFmtId="0" fontId="7" fillId="0" borderId="7" xfId="0" applyFont="1" applyBorder="1" applyAlignment="1">
      <alignment horizontal="center" vertical="center" wrapText="1"/>
    </xf>
    <xf numFmtId="0" fontId="16" fillId="5" borderId="7" xfId="0" applyFont="1" applyFill="1" applyBorder="1" applyAlignment="1">
      <alignment horizontal="center" vertical="center"/>
    </xf>
    <xf numFmtId="0" fontId="5" fillId="14" borderId="7" xfId="0" applyFont="1" applyFill="1" applyBorder="1" applyAlignment="1">
      <alignment horizontal="center" vertical="center"/>
    </xf>
    <xf numFmtId="0" fontId="16" fillId="5" borderId="7" xfId="0" applyFont="1" applyFill="1" applyBorder="1" applyAlignment="1">
      <alignment horizontal="center" vertical="center" wrapText="1"/>
    </xf>
    <xf numFmtId="0" fontId="5" fillId="14" borderId="7" xfId="0" applyFont="1" applyFill="1" applyBorder="1" applyAlignment="1">
      <alignment horizontal="center" vertical="center" wrapText="1"/>
    </xf>
    <xf numFmtId="167" fontId="5" fillId="3" borderId="43" xfId="3" applyNumberFormat="1" applyFont="1" applyFill="1" applyBorder="1" applyAlignment="1">
      <alignment horizontal="left" vertical="center" wrapText="1"/>
    </xf>
    <xf numFmtId="167" fontId="6" fillId="4" borderId="43" xfId="3" applyNumberFormat="1" applyFont="1" applyFill="1" applyBorder="1" applyAlignment="1">
      <alignment vertical="center" wrapText="1"/>
    </xf>
    <xf numFmtId="167" fontId="6" fillId="0" borderId="22" xfId="3" applyNumberFormat="1" applyFont="1" applyFill="1" applyBorder="1" applyAlignment="1">
      <alignment vertical="center" wrapText="1"/>
    </xf>
    <xf numFmtId="167" fontId="6" fillId="4" borderId="22" xfId="3" applyNumberFormat="1" applyFont="1" applyFill="1" applyBorder="1" applyAlignment="1">
      <alignment vertical="center" wrapText="1"/>
    </xf>
    <xf numFmtId="167" fontId="6" fillId="4" borderId="50" xfId="3" applyNumberFormat="1" applyFont="1" applyFill="1" applyBorder="1" applyAlignment="1">
      <alignment vertical="center" wrapText="1"/>
    </xf>
    <xf numFmtId="167" fontId="7" fillId="0" borderId="56" xfId="1" applyNumberFormat="1" applyFont="1" applyFill="1" applyBorder="1"/>
    <xf numFmtId="167" fontId="3" fillId="5" borderId="60" xfId="3" applyNumberFormat="1" applyFont="1" applyFill="1" applyBorder="1" applyAlignment="1">
      <alignment horizontal="center" vertical="center" wrapText="1"/>
    </xf>
    <xf numFmtId="0" fontId="5" fillId="0" borderId="30" xfId="0" applyFont="1" applyBorder="1" applyAlignment="1">
      <alignment horizontal="center"/>
    </xf>
    <xf numFmtId="167" fontId="4" fillId="5" borderId="7" xfId="3" applyNumberFormat="1" applyFont="1" applyFill="1" applyBorder="1" applyAlignment="1">
      <alignment horizontal="center" vertical="center"/>
    </xf>
    <xf numFmtId="167" fontId="3" fillId="5" borderId="7" xfId="3" applyNumberFormat="1" applyFont="1" applyFill="1" applyBorder="1" applyAlignment="1">
      <alignment horizontal="center" vertical="center" wrapText="1"/>
    </xf>
    <xf numFmtId="167" fontId="4" fillId="5" borderId="7" xfId="3" applyNumberFormat="1" applyFont="1" applyFill="1" applyBorder="1" applyAlignment="1">
      <alignment horizontal="center" vertical="center" wrapText="1"/>
    </xf>
    <xf numFmtId="0" fontId="3" fillId="5" borderId="7" xfId="3" applyNumberFormat="1" applyFont="1" applyFill="1" applyBorder="1" applyAlignment="1">
      <alignment horizontal="center" vertical="center" wrapText="1"/>
    </xf>
    <xf numFmtId="167" fontId="8" fillId="0" borderId="7" xfId="1" applyNumberFormat="1" applyFont="1" applyFill="1" applyBorder="1"/>
    <xf numFmtId="167" fontId="7" fillId="0" borderId="7" xfId="1" applyNumberFormat="1" applyFont="1" applyFill="1" applyBorder="1"/>
    <xf numFmtId="167" fontId="4" fillId="5" borderId="9" xfId="3" applyNumberFormat="1" applyFont="1" applyFill="1" applyBorder="1" applyAlignment="1">
      <alignment horizontal="center" vertical="center"/>
    </xf>
    <xf numFmtId="167" fontId="3" fillId="5" borderId="8" xfId="3" applyNumberFormat="1" applyFont="1" applyFill="1" applyBorder="1" applyAlignment="1">
      <alignment horizontal="center" vertical="center" wrapText="1"/>
    </xf>
    <xf numFmtId="167" fontId="6" fillId="3" borderId="8" xfId="3" applyNumberFormat="1" applyFont="1" applyFill="1" applyBorder="1" applyAlignment="1">
      <alignment horizontal="center" vertical="center"/>
    </xf>
    <xf numFmtId="167" fontId="7" fillId="3" borderId="9" xfId="1" applyNumberFormat="1" applyFont="1" applyFill="1" applyBorder="1"/>
    <xf numFmtId="167" fontId="7" fillId="3" borderId="8" xfId="1" applyNumberFormat="1" applyFont="1" applyFill="1" applyBorder="1"/>
    <xf numFmtId="167" fontId="8" fillId="0" borderId="9" xfId="1" applyNumberFormat="1" applyFont="1" applyFill="1" applyBorder="1"/>
    <xf numFmtId="167" fontId="7" fillId="0" borderId="8" xfId="1" applyNumberFormat="1" applyFont="1" applyFill="1" applyBorder="1"/>
    <xf numFmtId="167" fontId="7" fillId="0" borderId="44" xfId="1" applyNumberFormat="1" applyFont="1" applyFill="1" applyBorder="1"/>
    <xf numFmtId="167" fontId="7" fillId="0" borderId="45" xfId="1" applyNumberFormat="1" applyFont="1" applyFill="1" applyBorder="1"/>
    <xf numFmtId="167" fontId="7" fillId="0" borderId="46" xfId="1" applyNumberFormat="1" applyFont="1" applyFill="1" applyBorder="1"/>
    <xf numFmtId="167" fontId="5" fillId="0" borderId="26" xfId="3" applyNumberFormat="1" applyFont="1" applyFill="1" applyBorder="1" applyAlignment="1">
      <alignment vertical="center" wrapText="1"/>
    </xf>
    <xf numFmtId="167" fontId="7" fillId="0" borderId="63" xfId="1" applyNumberFormat="1" applyFont="1" applyFill="1" applyBorder="1"/>
    <xf numFmtId="0" fontId="5" fillId="0" borderId="64" xfId="0" applyFont="1" applyBorder="1" applyAlignment="1">
      <alignment horizontal="center"/>
    </xf>
    <xf numFmtId="0" fontId="5" fillId="0" borderId="65" xfId="0" applyFont="1" applyBorder="1" applyAlignment="1">
      <alignment horizontal="center"/>
    </xf>
    <xf numFmtId="0" fontId="5" fillId="0" borderId="5" xfId="0" applyFont="1" applyBorder="1" applyAlignment="1">
      <alignment horizontal="center"/>
    </xf>
    <xf numFmtId="167" fontId="3" fillId="5" borderId="66" xfId="3" applyNumberFormat="1" applyFont="1" applyFill="1" applyBorder="1" applyAlignment="1">
      <alignment horizontal="center" vertical="center" wrapText="1"/>
    </xf>
    <xf numFmtId="167" fontId="7" fillId="3" borderId="60" xfId="1" applyNumberFormat="1" applyFont="1" applyFill="1" applyBorder="1"/>
    <xf numFmtId="167" fontId="3" fillId="5" borderId="7" xfId="3" applyNumberFormat="1" applyFont="1" applyFill="1" applyBorder="1" applyAlignment="1">
      <alignment horizontal="center" vertical="center"/>
    </xf>
    <xf numFmtId="0" fontId="3" fillId="5" borderId="54" xfId="3" applyNumberFormat="1" applyFont="1" applyFill="1" applyBorder="1" applyAlignment="1">
      <alignment horizontal="center" vertical="center" wrapText="1"/>
    </xf>
    <xf numFmtId="167" fontId="3" fillId="5" borderId="54" xfId="3" applyNumberFormat="1" applyFont="1" applyFill="1" applyBorder="1" applyAlignment="1">
      <alignment horizontal="center" vertical="center" wrapText="1"/>
    </xf>
    <xf numFmtId="0" fontId="5" fillId="0" borderId="12" xfId="0" applyFont="1" applyBorder="1" applyAlignment="1">
      <alignment horizontal="center"/>
    </xf>
    <xf numFmtId="0" fontId="5" fillId="0" borderId="60" xfId="0" applyFont="1" applyBorder="1" applyAlignment="1">
      <alignment horizontal="center"/>
    </xf>
    <xf numFmtId="0" fontId="5" fillId="0" borderId="48" xfId="0" applyFont="1" applyBorder="1" applyAlignment="1">
      <alignment horizontal="center"/>
    </xf>
    <xf numFmtId="10" fontId="6" fillId="0" borderId="8" xfId="2" applyNumberFormat="1" applyFont="1" applyFill="1" applyBorder="1" applyAlignment="1">
      <alignment horizontal="center" vertical="center" wrapText="1"/>
    </xf>
    <xf numFmtId="167" fontId="5" fillId="45" borderId="67" xfId="3" applyNumberFormat="1" applyFont="1" applyFill="1" applyBorder="1" applyAlignment="1">
      <alignment horizontal="center" vertical="center" wrapText="1"/>
    </xf>
    <xf numFmtId="167" fontId="5" fillId="45" borderId="20" xfId="3" applyNumberFormat="1" applyFont="1" applyFill="1" applyBorder="1" applyAlignment="1">
      <alignment horizontal="center" vertical="center" wrapText="1"/>
    </xf>
    <xf numFmtId="10" fontId="5" fillId="45" borderId="68" xfId="2" applyNumberFormat="1" applyFont="1" applyFill="1" applyBorder="1" applyAlignment="1">
      <alignment horizontal="center" vertical="center" wrapText="1"/>
    </xf>
    <xf numFmtId="9" fontId="5" fillId="0" borderId="13" xfId="2" applyFont="1" applyFill="1" applyBorder="1" applyAlignment="1">
      <alignment horizontal="center" vertical="center" wrapText="1"/>
    </xf>
    <xf numFmtId="9" fontId="5" fillId="0" borderId="15" xfId="2" applyFont="1" applyFill="1" applyBorder="1" applyAlignment="1">
      <alignment horizontal="center" vertical="center" wrapText="1"/>
    </xf>
    <xf numFmtId="0" fontId="5" fillId="0" borderId="56" xfId="0" applyFont="1" applyBorder="1" applyAlignment="1">
      <alignment horizontal="center"/>
    </xf>
    <xf numFmtId="0" fontId="5" fillId="0" borderId="25" xfId="0" applyFont="1" applyBorder="1" applyAlignment="1">
      <alignment horizontal="center"/>
    </xf>
    <xf numFmtId="0" fontId="5" fillId="0" borderId="54" xfId="0" applyFont="1" applyBorder="1" applyAlignment="1">
      <alignment horizontal="center"/>
    </xf>
    <xf numFmtId="0" fontId="5" fillId="0" borderId="54" xfId="0" applyFont="1" applyBorder="1" applyAlignment="1">
      <alignment horizontal="center"/>
    </xf>
    <xf numFmtId="0" fontId="5" fillId="0" borderId="55" xfId="0" applyFont="1" applyBorder="1" applyAlignment="1">
      <alignment horizontal="center"/>
    </xf>
    <xf numFmtId="9" fontId="5" fillId="0" borderId="61" xfId="2" applyFont="1" applyFill="1" applyBorder="1" applyAlignment="1">
      <alignment horizontal="center" vertical="center" wrapText="1"/>
    </xf>
    <xf numFmtId="9" fontId="5" fillId="0" borderId="13" xfId="4" applyNumberFormat="1" applyFont="1" applyBorder="1" applyAlignment="1">
      <alignment horizontal="center"/>
    </xf>
    <xf numFmtId="9" fontId="5" fillId="0" borderId="15" xfId="4" applyNumberFormat="1" applyFont="1" applyBorder="1" applyAlignment="1">
      <alignment horizontal="center"/>
    </xf>
  </cellXfs>
  <cellStyles count="243">
    <cellStyle name="20% - Énfasis1" xfId="28" builtinId="30" customBuiltin="1"/>
    <cellStyle name="20% - Énfasis1 2" xfId="56" xr:uid="{00000000-0005-0000-0000-000001000000}"/>
    <cellStyle name="20% - Énfasis1 3" xfId="55" xr:uid="{00000000-0005-0000-0000-000002000000}"/>
    <cellStyle name="20% - Énfasis2" xfId="31" builtinId="34" customBuiltin="1"/>
    <cellStyle name="20% - Énfasis2 2" xfId="54" xr:uid="{00000000-0005-0000-0000-000004000000}"/>
    <cellStyle name="20% - Énfasis2 3" xfId="53" xr:uid="{00000000-0005-0000-0000-000005000000}"/>
    <cellStyle name="20% - Énfasis3" xfId="34" builtinId="38" customBuiltin="1"/>
    <cellStyle name="20% - Énfasis3 2" xfId="52" xr:uid="{00000000-0005-0000-0000-000007000000}"/>
    <cellStyle name="20% - Énfasis3 3" xfId="50" xr:uid="{00000000-0005-0000-0000-000008000000}"/>
    <cellStyle name="20% - Énfasis4" xfId="37" builtinId="42" customBuiltin="1"/>
    <cellStyle name="20% - Énfasis4 2" xfId="51" xr:uid="{00000000-0005-0000-0000-00000A000000}"/>
    <cellStyle name="20% - Énfasis4 3" xfId="57" xr:uid="{00000000-0005-0000-0000-00000B000000}"/>
    <cellStyle name="20% - Énfasis5" xfId="40" builtinId="46" customBuiltin="1"/>
    <cellStyle name="20% - Énfasis5 2" xfId="58" xr:uid="{00000000-0005-0000-0000-00000D000000}"/>
    <cellStyle name="20% - Énfasis5 3" xfId="59" xr:uid="{00000000-0005-0000-0000-00000E000000}"/>
    <cellStyle name="20% - Énfasis6" xfId="43" builtinId="50" customBuiltin="1"/>
    <cellStyle name="20% - Énfasis6 2" xfId="60" xr:uid="{00000000-0005-0000-0000-000010000000}"/>
    <cellStyle name="20% - Énfasis6 3" xfId="61" xr:uid="{00000000-0005-0000-0000-000011000000}"/>
    <cellStyle name="40% - Énfasis1" xfId="29" builtinId="31" customBuiltin="1"/>
    <cellStyle name="40% - Énfasis1 2" xfId="62" xr:uid="{00000000-0005-0000-0000-000013000000}"/>
    <cellStyle name="40% - Énfasis1 3" xfId="63" xr:uid="{00000000-0005-0000-0000-000014000000}"/>
    <cellStyle name="40% - Énfasis2" xfId="32" builtinId="35" customBuiltin="1"/>
    <cellStyle name="40% - Énfasis2 2" xfId="64" xr:uid="{00000000-0005-0000-0000-000016000000}"/>
    <cellStyle name="40% - Énfasis2 3" xfId="65" xr:uid="{00000000-0005-0000-0000-000017000000}"/>
    <cellStyle name="40% - Énfasis3" xfId="35" builtinId="39" customBuiltin="1"/>
    <cellStyle name="40% - Énfasis3 2" xfId="66" xr:uid="{00000000-0005-0000-0000-000019000000}"/>
    <cellStyle name="40% - Énfasis3 3" xfId="67" xr:uid="{00000000-0005-0000-0000-00001A000000}"/>
    <cellStyle name="40% - Énfasis4" xfId="38" builtinId="43" customBuiltin="1"/>
    <cellStyle name="40% - Énfasis4 2" xfId="68" xr:uid="{00000000-0005-0000-0000-00001C000000}"/>
    <cellStyle name="40% - Énfasis4 3" xfId="69" xr:uid="{00000000-0005-0000-0000-00001D000000}"/>
    <cellStyle name="40% - Énfasis5" xfId="41" builtinId="47" customBuiltin="1"/>
    <cellStyle name="40% - Énfasis5 2" xfId="70" xr:uid="{00000000-0005-0000-0000-00001F000000}"/>
    <cellStyle name="40% - Énfasis5 3" xfId="71" xr:uid="{00000000-0005-0000-0000-000020000000}"/>
    <cellStyle name="40% - Énfasis6" xfId="44" builtinId="51" customBuiltin="1"/>
    <cellStyle name="40% - Énfasis6 2" xfId="72" xr:uid="{00000000-0005-0000-0000-000022000000}"/>
    <cellStyle name="40% - Énfasis6 3" xfId="73" xr:uid="{00000000-0005-0000-0000-000023000000}"/>
    <cellStyle name="60% - Énfasis1 2" xfId="74" xr:uid="{00000000-0005-0000-0000-000024000000}"/>
    <cellStyle name="60% - Énfasis1 3" xfId="75" xr:uid="{00000000-0005-0000-0000-000025000000}"/>
    <cellStyle name="60% - Énfasis2 2" xfId="76" xr:uid="{00000000-0005-0000-0000-000026000000}"/>
    <cellStyle name="60% - Énfasis2 3" xfId="77" xr:uid="{00000000-0005-0000-0000-000027000000}"/>
    <cellStyle name="60% - Énfasis3 2" xfId="78" xr:uid="{00000000-0005-0000-0000-000028000000}"/>
    <cellStyle name="60% - Énfasis3 3" xfId="79" xr:uid="{00000000-0005-0000-0000-000029000000}"/>
    <cellStyle name="60% - Énfasis4 2" xfId="80" xr:uid="{00000000-0005-0000-0000-00002A000000}"/>
    <cellStyle name="60% - Énfasis4 3" xfId="81" xr:uid="{00000000-0005-0000-0000-00002B000000}"/>
    <cellStyle name="60% - Énfasis5 2" xfId="82" xr:uid="{00000000-0005-0000-0000-00002C000000}"/>
    <cellStyle name="60% - Énfasis5 3" xfId="83" xr:uid="{00000000-0005-0000-0000-00002D000000}"/>
    <cellStyle name="60% - Énfasis6 2" xfId="84" xr:uid="{00000000-0005-0000-0000-00002E000000}"/>
    <cellStyle name="60% - Énfasis6 3" xfId="85" xr:uid="{00000000-0005-0000-0000-00002F000000}"/>
    <cellStyle name="Buena 2" xfId="86" xr:uid="{00000000-0005-0000-0000-000030000000}"/>
    <cellStyle name="Buena 3" xfId="87" xr:uid="{00000000-0005-0000-0000-000031000000}"/>
    <cellStyle name="Cálculo" xfId="22" builtinId="22" customBuiltin="1"/>
    <cellStyle name="Cálculo 2" xfId="88" xr:uid="{00000000-0005-0000-0000-000033000000}"/>
    <cellStyle name="Cálculo 3" xfId="89" xr:uid="{00000000-0005-0000-0000-000034000000}"/>
    <cellStyle name="Celda de comprobación" xfId="24" builtinId="23" customBuiltin="1"/>
    <cellStyle name="Celda de comprobación 2" xfId="90" xr:uid="{00000000-0005-0000-0000-000036000000}"/>
    <cellStyle name="Celda de comprobación 3" xfId="91" xr:uid="{00000000-0005-0000-0000-000037000000}"/>
    <cellStyle name="Celda vinculada" xfId="23" builtinId="24" customBuiltin="1"/>
    <cellStyle name="Celda vinculada 2" xfId="92" xr:uid="{00000000-0005-0000-0000-000039000000}"/>
    <cellStyle name="Celda vinculada 3" xfId="93" xr:uid="{00000000-0005-0000-0000-00003A000000}"/>
    <cellStyle name="Encabezado 4" xfId="18" builtinId="19" customBuiltin="1"/>
    <cellStyle name="Encabezado 4 2" xfId="94" xr:uid="{00000000-0005-0000-0000-00003C000000}"/>
    <cellStyle name="Encabezado 4 3" xfId="95" xr:uid="{00000000-0005-0000-0000-00003D000000}"/>
    <cellStyle name="Énfasis1" xfId="3" builtinId="29" customBuiltin="1"/>
    <cellStyle name="Énfasis1 2" xfId="96" xr:uid="{00000000-0005-0000-0000-00003F000000}"/>
    <cellStyle name="Énfasis1 3" xfId="97" xr:uid="{00000000-0005-0000-0000-000040000000}"/>
    <cellStyle name="Énfasis2" xfId="30" builtinId="33" customBuiltin="1"/>
    <cellStyle name="Énfasis2 2" xfId="98" xr:uid="{00000000-0005-0000-0000-000042000000}"/>
    <cellStyle name="Énfasis2 3" xfId="99" xr:uid="{00000000-0005-0000-0000-000043000000}"/>
    <cellStyle name="Énfasis3" xfId="33" builtinId="37" customBuiltin="1"/>
    <cellStyle name="Énfasis3 2" xfId="100" xr:uid="{00000000-0005-0000-0000-000045000000}"/>
    <cellStyle name="Énfasis3 3" xfId="101" xr:uid="{00000000-0005-0000-0000-000046000000}"/>
    <cellStyle name="Énfasis4" xfId="36" builtinId="41" customBuiltin="1"/>
    <cellStyle name="Énfasis4 2" xfId="102" xr:uid="{00000000-0005-0000-0000-000048000000}"/>
    <cellStyle name="Énfasis4 3" xfId="103" xr:uid="{00000000-0005-0000-0000-000049000000}"/>
    <cellStyle name="Énfasis5" xfId="39" builtinId="45" customBuiltin="1"/>
    <cellStyle name="Énfasis5 2" xfId="104" xr:uid="{00000000-0005-0000-0000-00004B000000}"/>
    <cellStyle name="Énfasis5 3" xfId="105" xr:uid="{00000000-0005-0000-0000-00004C000000}"/>
    <cellStyle name="Énfasis6" xfId="42" builtinId="49" customBuiltin="1"/>
    <cellStyle name="Énfasis6 2" xfId="106" xr:uid="{00000000-0005-0000-0000-00004E000000}"/>
    <cellStyle name="Énfasis6 3" xfId="107" xr:uid="{00000000-0005-0000-0000-00004F000000}"/>
    <cellStyle name="Entrada" xfId="20" builtinId="20" customBuiltin="1"/>
    <cellStyle name="Entrada 2" xfId="108" xr:uid="{00000000-0005-0000-0000-000051000000}"/>
    <cellStyle name="Entrada 3" xfId="109" xr:uid="{00000000-0005-0000-0000-000052000000}"/>
    <cellStyle name="Euro" xfId="110" xr:uid="{00000000-0005-0000-0000-000053000000}"/>
    <cellStyle name="Euro 2" xfId="111" xr:uid="{00000000-0005-0000-0000-000054000000}"/>
    <cellStyle name="Hipervínculo" xfId="6" builtinId="8"/>
    <cellStyle name="Hipervínculo 2" xfId="8" xr:uid="{00000000-0005-0000-0000-000056000000}"/>
    <cellStyle name="Incorrecto" xfId="19" builtinId="27" customBuiltin="1"/>
    <cellStyle name="Incorrecto 2" xfId="112" xr:uid="{00000000-0005-0000-0000-000058000000}"/>
    <cellStyle name="Incorrecto 3" xfId="113" xr:uid="{00000000-0005-0000-0000-000059000000}"/>
    <cellStyle name="Millares" xfId="1" builtinId="3"/>
    <cellStyle name="Millares [0]" xfId="242" builtinId="6"/>
    <cellStyle name="Millares [0] 2" xfId="114" xr:uid="{00000000-0005-0000-0000-00005C000000}"/>
    <cellStyle name="Millares 10" xfId="211" xr:uid="{00000000-0005-0000-0000-00005D000000}"/>
    <cellStyle name="Millares 11" xfId="223" xr:uid="{00000000-0005-0000-0000-00005E000000}"/>
    <cellStyle name="Millares 12" xfId="212" xr:uid="{00000000-0005-0000-0000-00005F000000}"/>
    <cellStyle name="Millares 13" xfId="225" xr:uid="{00000000-0005-0000-0000-000060000000}"/>
    <cellStyle name="Millares 14" xfId="224" xr:uid="{00000000-0005-0000-0000-000061000000}"/>
    <cellStyle name="Millares 15" xfId="226" xr:uid="{00000000-0005-0000-0000-000062000000}"/>
    <cellStyle name="Millares 16" xfId="231" xr:uid="{00000000-0005-0000-0000-000063000000}"/>
    <cellStyle name="Millares 17" xfId="230" xr:uid="{00000000-0005-0000-0000-000064000000}"/>
    <cellStyle name="Millares 18" xfId="232" xr:uid="{00000000-0005-0000-0000-000065000000}"/>
    <cellStyle name="Millares 19" xfId="229" xr:uid="{00000000-0005-0000-0000-000066000000}"/>
    <cellStyle name="Millares 2" xfId="115" xr:uid="{00000000-0005-0000-0000-000067000000}"/>
    <cellStyle name="Millares 2 3" xfId="5" xr:uid="{00000000-0005-0000-0000-000068000000}"/>
    <cellStyle name="Millares 20" xfId="233" xr:uid="{00000000-0005-0000-0000-000069000000}"/>
    <cellStyle name="Millares 21" xfId="228" xr:uid="{00000000-0005-0000-0000-00006A000000}"/>
    <cellStyle name="Millares 22" xfId="227" xr:uid="{00000000-0005-0000-0000-00006B000000}"/>
    <cellStyle name="Millares 23" xfId="234" xr:uid="{00000000-0005-0000-0000-00006C000000}"/>
    <cellStyle name="Millares 24" xfId="235" xr:uid="{00000000-0005-0000-0000-00006D000000}"/>
    <cellStyle name="Millares 25" xfId="236" xr:uid="{00000000-0005-0000-0000-00006E000000}"/>
    <cellStyle name="Millares 26" xfId="237" xr:uid="{00000000-0005-0000-0000-00006F000000}"/>
    <cellStyle name="Millares 27" xfId="238" xr:uid="{00000000-0005-0000-0000-000070000000}"/>
    <cellStyle name="Millares 28" xfId="239" xr:uid="{00000000-0005-0000-0000-000071000000}"/>
    <cellStyle name="Millares 29" xfId="240" xr:uid="{00000000-0005-0000-0000-000072000000}"/>
    <cellStyle name="Millares 3" xfId="116" xr:uid="{00000000-0005-0000-0000-000073000000}"/>
    <cellStyle name="Millares 4" xfId="215" xr:uid="{00000000-0005-0000-0000-000074000000}"/>
    <cellStyle name="Millares 5" xfId="221" xr:uid="{00000000-0005-0000-0000-000075000000}"/>
    <cellStyle name="Millares 6" xfId="213" xr:uid="{00000000-0005-0000-0000-000076000000}"/>
    <cellStyle name="Millares 7" xfId="220" xr:uid="{00000000-0005-0000-0000-000077000000}"/>
    <cellStyle name="Millares 8" xfId="214" xr:uid="{00000000-0005-0000-0000-000078000000}"/>
    <cellStyle name="Millares 9" xfId="222" xr:uid="{00000000-0005-0000-0000-000079000000}"/>
    <cellStyle name="Moneda 2" xfId="209" xr:uid="{00000000-0005-0000-0000-00007A000000}"/>
    <cellStyle name="Moneda 3" xfId="216" xr:uid="{00000000-0005-0000-0000-00007B000000}"/>
    <cellStyle name="Neutral 2" xfId="117" xr:uid="{00000000-0005-0000-0000-00007C000000}"/>
    <cellStyle name="Neutral 3" xfId="118" xr:uid="{00000000-0005-0000-0000-00007D000000}"/>
    <cellStyle name="Normal" xfId="0" builtinId="0"/>
    <cellStyle name="Normal 10" xfId="10" xr:uid="{00000000-0005-0000-0000-00007F000000}"/>
    <cellStyle name="Normal 11" xfId="119" xr:uid="{00000000-0005-0000-0000-000080000000}"/>
    <cellStyle name="Normal 12" xfId="120" xr:uid="{00000000-0005-0000-0000-000081000000}"/>
    <cellStyle name="Normal 13" xfId="121" xr:uid="{00000000-0005-0000-0000-000082000000}"/>
    <cellStyle name="Normal 14" xfId="122" xr:uid="{00000000-0005-0000-0000-000083000000}"/>
    <cellStyle name="Normal 15" xfId="123" xr:uid="{00000000-0005-0000-0000-000084000000}"/>
    <cellStyle name="Normal 16" xfId="124" xr:uid="{00000000-0005-0000-0000-000085000000}"/>
    <cellStyle name="Normal 17" xfId="125" xr:uid="{00000000-0005-0000-0000-000086000000}"/>
    <cellStyle name="Normal 18" xfId="126" xr:uid="{00000000-0005-0000-0000-000087000000}"/>
    <cellStyle name="Normal 19" xfId="127" xr:uid="{00000000-0005-0000-0000-000088000000}"/>
    <cellStyle name="Normal 2" xfId="4" xr:uid="{00000000-0005-0000-0000-000089000000}"/>
    <cellStyle name="Normal 2 2" xfId="12" xr:uid="{00000000-0005-0000-0000-00008A000000}"/>
    <cellStyle name="Normal 2 2 2" xfId="128" xr:uid="{00000000-0005-0000-0000-00008B000000}"/>
    <cellStyle name="Normal 2 3" xfId="129" xr:uid="{00000000-0005-0000-0000-00008C000000}"/>
    <cellStyle name="Normal 2 4" xfId="217" xr:uid="{00000000-0005-0000-0000-00008D000000}"/>
    <cellStyle name="Normal 2 5" xfId="241" xr:uid="{00000000-0005-0000-0000-00008E000000}"/>
    <cellStyle name="Normal 20" xfId="130" xr:uid="{00000000-0005-0000-0000-00008F000000}"/>
    <cellStyle name="Normal 21" xfId="131" xr:uid="{00000000-0005-0000-0000-000090000000}"/>
    <cellStyle name="Normal 22" xfId="132" xr:uid="{00000000-0005-0000-0000-000091000000}"/>
    <cellStyle name="Normal 23" xfId="133" xr:uid="{00000000-0005-0000-0000-000092000000}"/>
    <cellStyle name="Normal 24" xfId="134" xr:uid="{00000000-0005-0000-0000-000093000000}"/>
    <cellStyle name="Normal 25" xfId="135" xr:uid="{00000000-0005-0000-0000-000094000000}"/>
    <cellStyle name="Normal 26" xfId="136" xr:uid="{00000000-0005-0000-0000-000095000000}"/>
    <cellStyle name="Normal 27" xfId="137" xr:uid="{00000000-0005-0000-0000-000096000000}"/>
    <cellStyle name="Normal 28" xfId="138" xr:uid="{00000000-0005-0000-0000-000097000000}"/>
    <cellStyle name="Normal 29" xfId="139" xr:uid="{00000000-0005-0000-0000-000098000000}"/>
    <cellStyle name="Normal 3" xfId="46" xr:uid="{00000000-0005-0000-0000-000099000000}"/>
    <cellStyle name="Normal 3 2" xfId="141" xr:uid="{00000000-0005-0000-0000-00009A000000}"/>
    <cellStyle name="Normal 3 3" xfId="142" xr:uid="{00000000-0005-0000-0000-00009B000000}"/>
    <cellStyle name="Normal 3 4" xfId="143" xr:uid="{00000000-0005-0000-0000-00009C000000}"/>
    <cellStyle name="Normal 3 5" xfId="14" xr:uid="{00000000-0005-0000-0000-00009D000000}"/>
    <cellStyle name="Normal 3 6" xfId="140" xr:uid="{00000000-0005-0000-0000-00009E000000}"/>
    <cellStyle name="Normal 30" xfId="144" xr:uid="{00000000-0005-0000-0000-00009F000000}"/>
    <cellStyle name="Normal 31" xfId="145" xr:uid="{00000000-0005-0000-0000-0000A0000000}"/>
    <cellStyle name="Normal 32" xfId="146" xr:uid="{00000000-0005-0000-0000-0000A1000000}"/>
    <cellStyle name="Normal 33" xfId="147" xr:uid="{00000000-0005-0000-0000-0000A2000000}"/>
    <cellStyle name="Normal 34" xfId="148" xr:uid="{00000000-0005-0000-0000-0000A3000000}"/>
    <cellStyle name="Normal 35" xfId="149" xr:uid="{00000000-0005-0000-0000-0000A4000000}"/>
    <cellStyle name="Normal 36" xfId="150" xr:uid="{00000000-0005-0000-0000-0000A5000000}"/>
    <cellStyle name="Normal 37" xfId="151" xr:uid="{00000000-0005-0000-0000-0000A6000000}"/>
    <cellStyle name="Normal 38" xfId="152" xr:uid="{00000000-0005-0000-0000-0000A7000000}"/>
    <cellStyle name="Normal 39" xfId="153" xr:uid="{00000000-0005-0000-0000-0000A8000000}"/>
    <cellStyle name="Normal 4" xfId="11" xr:uid="{00000000-0005-0000-0000-0000A9000000}"/>
    <cellStyle name="Normal 4 2" xfId="47" xr:uid="{00000000-0005-0000-0000-0000AA000000}"/>
    <cellStyle name="Normal 40" xfId="154" xr:uid="{00000000-0005-0000-0000-0000AB000000}"/>
    <cellStyle name="Normal 41" xfId="155" xr:uid="{00000000-0005-0000-0000-0000AC000000}"/>
    <cellStyle name="Normal 42" xfId="156" xr:uid="{00000000-0005-0000-0000-0000AD000000}"/>
    <cellStyle name="Normal 43" xfId="157" xr:uid="{00000000-0005-0000-0000-0000AE000000}"/>
    <cellStyle name="Normal 44" xfId="158" xr:uid="{00000000-0005-0000-0000-0000AF000000}"/>
    <cellStyle name="Normal 45" xfId="159" xr:uid="{00000000-0005-0000-0000-0000B0000000}"/>
    <cellStyle name="Normal 46" xfId="9" xr:uid="{00000000-0005-0000-0000-0000B1000000}"/>
    <cellStyle name="Normal 47" xfId="160" xr:uid="{00000000-0005-0000-0000-0000B2000000}"/>
    <cellStyle name="Normal 48" xfId="161" xr:uid="{00000000-0005-0000-0000-0000B3000000}"/>
    <cellStyle name="Normal 49" xfId="162" xr:uid="{00000000-0005-0000-0000-0000B4000000}"/>
    <cellStyle name="Normal 5" xfId="48" xr:uid="{00000000-0005-0000-0000-0000B5000000}"/>
    <cellStyle name="Normal 5 2" xfId="163" xr:uid="{00000000-0005-0000-0000-0000B6000000}"/>
    <cellStyle name="Normal 50" xfId="164" xr:uid="{00000000-0005-0000-0000-0000B7000000}"/>
    <cellStyle name="Normal 51" xfId="165" xr:uid="{00000000-0005-0000-0000-0000B8000000}"/>
    <cellStyle name="Normal 52" xfId="166" xr:uid="{00000000-0005-0000-0000-0000B9000000}"/>
    <cellStyle name="Normal 53" xfId="167" xr:uid="{00000000-0005-0000-0000-0000BA000000}"/>
    <cellStyle name="Normal 54" xfId="168" xr:uid="{00000000-0005-0000-0000-0000BB000000}"/>
    <cellStyle name="Normal 55" xfId="169" xr:uid="{00000000-0005-0000-0000-0000BC000000}"/>
    <cellStyle name="Normal 56" xfId="170" xr:uid="{00000000-0005-0000-0000-0000BD000000}"/>
    <cellStyle name="Normal 57" xfId="171" xr:uid="{00000000-0005-0000-0000-0000BE000000}"/>
    <cellStyle name="Normal 58" xfId="172" xr:uid="{00000000-0005-0000-0000-0000BF000000}"/>
    <cellStyle name="Normal 59" xfId="173" xr:uid="{00000000-0005-0000-0000-0000C0000000}"/>
    <cellStyle name="Normal 6" xfId="15" xr:uid="{00000000-0005-0000-0000-0000C1000000}"/>
    <cellStyle name="Normal 6 2" xfId="174" xr:uid="{00000000-0005-0000-0000-0000C2000000}"/>
    <cellStyle name="Normal 60" xfId="175" xr:uid="{00000000-0005-0000-0000-0000C3000000}"/>
    <cellStyle name="Normal 61" xfId="176" xr:uid="{00000000-0005-0000-0000-0000C4000000}"/>
    <cellStyle name="Normal 62" xfId="177" xr:uid="{00000000-0005-0000-0000-0000C5000000}"/>
    <cellStyle name="Normal 63" xfId="178" xr:uid="{00000000-0005-0000-0000-0000C6000000}"/>
    <cellStyle name="Normal 64" xfId="179" xr:uid="{00000000-0005-0000-0000-0000C7000000}"/>
    <cellStyle name="Normal 65" xfId="180" xr:uid="{00000000-0005-0000-0000-0000C8000000}"/>
    <cellStyle name="Normal 66" xfId="181" xr:uid="{00000000-0005-0000-0000-0000C9000000}"/>
    <cellStyle name="Normal 67" xfId="182" xr:uid="{00000000-0005-0000-0000-0000CA000000}"/>
    <cellStyle name="Normal 68" xfId="183" xr:uid="{00000000-0005-0000-0000-0000CB000000}"/>
    <cellStyle name="Normal 69" xfId="184" xr:uid="{00000000-0005-0000-0000-0000CC000000}"/>
    <cellStyle name="Normal 7" xfId="49" xr:uid="{00000000-0005-0000-0000-0000CD000000}"/>
    <cellStyle name="Normal 7 2" xfId="210" xr:uid="{00000000-0005-0000-0000-0000CE000000}"/>
    <cellStyle name="Normal 70" xfId="185" xr:uid="{00000000-0005-0000-0000-0000CF000000}"/>
    <cellStyle name="Normal 71" xfId="186" xr:uid="{00000000-0005-0000-0000-0000D0000000}"/>
    <cellStyle name="Normal 72" xfId="187" xr:uid="{00000000-0005-0000-0000-0000D1000000}"/>
    <cellStyle name="Normal 73" xfId="188" xr:uid="{00000000-0005-0000-0000-0000D2000000}"/>
    <cellStyle name="Normal 74" xfId="189" xr:uid="{00000000-0005-0000-0000-0000D3000000}"/>
    <cellStyle name="Normal 75" xfId="190" xr:uid="{00000000-0005-0000-0000-0000D4000000}"/>
    <cellStyle name="Normal 76" xfId="13" xr:uid="{00000000-0005-0000-0000-0000D5000000}"/>
    <cellStyle name="Normal 8" xfId="191" xr:uid="{00000000-0005-0000-0000-0000D6000000}"/>
    <cellStyle name="Normal 9" xfId="192" xr:uid="{00000000-0005-0000-0000-0000D7000000}"/>
    <cellStyle name="Notas 2" xfId="193" xr:uid="{00000000-0005-0000-0000-0000D8000000}"/>
    <cellStyle name="Notas 2 2" xfId="218" xr:uid="{00000000-0005-0000-0000-0000D9000000}"/>
    <cellStyle name="Porcentaje" xfId="2" builtinId="5"/>
    <cellStyle name="Porcentaje 2" xfId="45" xr:uid="{00000000-0005-0000-0000-0000DB000000}"/>
    <cellStyle name="Porcentaje 3" xfId="194" xr:uid="{00000000-0005-0000-0000-0000DC000000}"/>
    <cellStyle name="Porcentual 2" xfId="7" xr:uid="{00000000-0005-0000-0000-0000DD000000}"/>
    <cellStyle name="Salida" xfId="21" builtinId="21" customBuiltin="1"/>
    <cellStyle name="Salida 2" xfId="195" xr:uid="{00000000-0005-0000-0000-0000DF000000}"/>
    <cellStyle name="Salida 3" xfId="196" xr:uid="{00000000-0005-0000-0000-0000E0000000}"/>
    <cellStyle name="Texto de advertencia" xfId="25" builtinId="11" customBuiltin="1"/>
    <cellStyle name="Texto de advertencia 2" xfId="197" xr:uid="{00000000-0005-0000-0000-0000E2000000}"/>
    <cellStyle name="Texto de advertencia 3" xfId="198" xr:uid="{00000000-0005-0000-0000-0000E3000000}"/>
    <cellStyle name="Texto explicativo" xfId="26" builtinId="53" customBuiltin="1"/>
    <cellStyle name="Texto explicativo 2" xfId="199" xr:uid="{00000000-0005-0000-0000-0000E5000000}"/>
    <cellStyle name="Texto explicativo 3" xfId="200" xr:uid="{00000000-0005-0000-0000-0000E6000000}"/>
    <cellStyle name="Título 1 2" xfId="201" xr:uid="{00000000-0005-0000-0000-0000E7000000}"/>
    <cellStyle name="Título 1 3" xfId="202" xr:uid="{00000000-0005-0000-0000-0000E8000000}"/>
    <cellStyle name="Título 2" xfId="16" builtinId="17" customBuiltin="1"/>
    <cellStyle name="Título 2 2" xfId="203" xr:uid="{00000000-0005-0000-0000-0000EA000000}"/>
    <cellStyle name="Título 2 3" xfId="204" xr:uid="{00000000-0005-0000-0000-0000EB000000}"/>
    <cellStyle name="Título 3" xfId="17" builtinId="18" customBuiltin="1"/>
    <cellStyle name="Título 3 2" xfId="205" xr:uid="{00000000-0005-0000-0000-0000ED000000}"/>
    <cellStyle name="Título 3 3" xfId="206" xr:uid="{00000000-0005-0000-0000-0000EE000000}"/>
    <cellStyle name="Título 4" xfId="219" xr:uid="{00000000-0005-0000-0000-0000EF000000}"/>
    <cellStyle name="Total" xfId="27" builtinId="25" customBuiltin="1"/>
    <cellStyle name="Total 2" xfId="207" xr:uid="{00000000-0005-0000-0000-0000F1000000}"/>
    <cellStyle name="Total 3" xfId="208" xr:uid="{00000000-0005-0000-0000-0000F2000000}"/>
  </cellStyles>
  <dxfs count="0"/>
  <tableStyles count="0" defaultTableStyle="TableStyleMedium2" defaultPivotStyle="PivotStyleLight16"/>
  <colors>
    <mruColors>
      <color rgb="FFF68A8A"/>
      <color rgb="FFFF7C80"/>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
  <sheetViews>
    <sheetView workbookViewId="0">
      <selection activeCell="B3" sqref="B3"/>
    </sheetView>
  </sheetViews>
  <sheetFormatPr baseColWidth="10" defaultRowHeight="14.4" x14ac:dyDescent="0.3"/>
  <sheetData>
    <row r="2" spans="1:2" x14ac:dyDescent="0.3">
      <c r="A2" t="s">
        <v>463</v>
      </c>
      <c r="B2" t="s">
        <v>586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7">
    <pageSetUpPr fitToPage="1"/>
  </sheetPr>
  <dimension ref="A1:Q131"/>
  <sheetViews>
    <sheetView showGridLines="0" zoomScaleNormal="100" workbookViewId="0">
      <selection activeCell="C21" sqref="C21:M21"/>
    </sheetView>
  </sheetViews>
  <sheetFormatPr baseColWidth="10" defaultRowHeight="12" x14ac:dyDescent="0.25"/>
  <cols>
    <col min="1" max="1" width="6" style="18" customWidth="1"/>
    <col min="2" max="2" width="18.109375" style="18" customWidth="1"/>
    <col min="3" max="4" width="8.5546875" style="18" bestFit="1" customWidth="1"/>
    <col min="5" max="6" width="8.5546875" style="18" customWidth="1"/>
    <col min="7" max="7" width="9.44140625" style="18" bestFit="1" customWidth="1"/>
    <col min="8" max="8" width="7.5546875" style="18" bestFit="1" customWidth="1"/>
    <col min="9" max="10" width="7.5546875" style="18" customWidth="1"/>
    <col min="11" max="11" width="9.6640625" style="18" customWidth="1"/>
    <col min="12" max="12" width="11.109375" style="18" customWidth="1"/>
    <col min="13" max="14" width="11.44140625" style="18"/>
    <col min="15" max="15" width="12.44140625" style="18" bestFit="1" customWidth="1"/>
    <col min="16" max="251" width="11.44140625" style="18"/>
    <col min="252" max="252" width="18.109375" style="18" customWidth="1"/>
    <col min="253" max="254" width="8.5546875" style="18" bestFit="1" customWidth="1"/>
    <col min="255" max="256" width="8.5546875" style="18" customWidth="1"/>
    <col min="257" max="257" width="9.44140625" style="18" bestFit="1" customWidth="1"/>
    <col min="258" max="258" width="7.5546875" style="18" bestFit="1" customWidth="1"/>
    <col min="259" max="260" width="7.5546875" style="18" customWidth="1"/>
    <col min="261" max="261" width="9.6640625" style="18" customWidth="1"/>
    <col min="262" max="267" width="0" style="18" hidden="1" customWidth="1"/>
    <col min="268" max="268" width="11.109375" style="18" customWidth="1"/>
    <col min="269" max="270" width="11.44140625" style="18"/>
    <col min="271" max="271" width="12.44140625" style="18" bestFit="1" customWidth="1"/>
    <col min="272" max="507" width="11.44140625" style="18"/>
    <col min="508" max="508" width="18.109375" style="18" customWidth="1"/>
    <col min="509" max="510" width="8.5546875" style="18" bestFit="1" customWidth="1"/>
    <col min="511" max="512" width="8.5546875" style="18" customWidth="1"/>
    <col min="513" max="513" width="9.44140625" style="18" bestFit="1" customWidth="1"/>
    <col min="514" max="514" width="7.5546875" style="18" bestFit="1" customWidth="1"/>
    <col min="515" max="516" width="7.5546875" style="18" customWidth="1"/>
    <col min="517" max="517" width="9.6640625" style="18" customWidth="1"/>
    <col min="518" max="523" width="0" style="18" hidden="1" customWidth="1"/>
    <col min="524" max="524" width="11.109375" style="18" customWidth="1"/>
    <col min="525" max="526" width="11.44140625" style="18"/>
    <col min="527" max="527" width="12.44140625" style="18" bestFit="1" customWidth="1"/>
    <col min="528" max="763" width="11.44140625" style="18"/>
    <col min="764" max="764" width="18.109375" style="18" customWidth="1"/>
    <col min="765" max="766" width="8.5546875" style="18" bestFit="1" customWidth="1"/>
    <col min="767" max="768" width="8.5546875" style="18" customWidth="1"/>
    <col min="769" max="769" width="9.44140625" style="18" bestFit="1" customWidth="1"/>
    <col min="770" max="770" width="7.5546875" style="18" bestFit="1" customWidth="1"/>
    <col min="771" max="772" width="7.5546875" style="18" customWidth="1"/>
    <col min="773" max="773" width="9.6640625" style="18" customWidth="1"/>
    <col min="774" max="779" width="0" style="18" hidden="1" customWidth="1"/>
    <col min="780" max="780" width="11.109375" style="18" customWidth="1"/>
    <col min="781" max="782" width="11.44140625" style="18"/>
    <col min="783" max="783" width="12.44140625" style="18" bestFit="1" customWidth="1"/>
    <col min="784" max="1019" width="11.44140625" style="18"/>
    <col min="1020" max="1020" width="18.109375" style="18" customWidth="1"/>
    <col min="1021" max="1022" width="8.5546875" style="18" bestFit="1" customWidth="1"/>
    <col min="1023" max="1024" width="8.5546875" style="18" customWidth="1"/>
    <col min="1025" max="1025" width="9.44140625" style="18" bestFit="1" customWidth="1"/>
    <col min="1026" max="1026" width="7.5546875" style="18" bestFit="1" customWidth="1"/>
    <col min="1027" max="1028" width="7.5546875" style="18" customWidth="1"/>
    <col min="1029" max="1029" width="9.6640625" style="18" customWidth="1"/>
    <col min="1030" max="1035" width="0" style="18" hidden="1" customWidth="1"/>
    <col min="1036" max="1036" width="11.109375" style="18" customWidth="1"/>
    <col min="1037" max="1038" width="11.44140625" style="18"/>
    <col min="1039" max="1039" width="12.44140625" style="18" bestFit="1" customWidth="1"/>
    <col min="1040" max="1275" width="11.44140625" style="18"/>
    <col min="1276" max="1276" width="18.109375" style="18" customWidth="1"/>
    <col min="1277" max="1278" width="8.5546875" style="18" bestFit="1" customWidth="1"/>
    <col min="1279" max="1280" width="8.5546875" style="18" customWidth="1"/>
    <col min="1281" max="1281" width="9.44140625" style="18" bestFit="1" customWidth="1"/>
    <col min="1282" max="1282" width="7.5546875" style="18" bestFit="1" customWidth="1"/>
    <col min="1283" max="1284" width="7.5546875" style="18" customWidth="1"/>
    <col min="1285" max="1285" width="9.6640625" style="18" customWidth="1"/>
    <col min="1286" max="1291" width="0" style="18" hidden="1" customWidth="1"/>
    <col min="1292" max="1292" width="11.109375" style="18" customWidth="1"/>
    <col min="1293" max="1294" width="11.44140625" style="18"/>
    <col min="1295" max="1295" width="12.44140625" style="18" bestFit="1" customWidth="1"/>
    <col min="1296" max="1531" width="11.44140625" style="18"/>
    <col min="1532" max="1532" width="18.109375" style="18" customWidth="1"/>
    <col min="1533" max="1534" width="8.5546875" style="18" bestFit="1" customWidth="1"/>
    <col min="1535" max="1536" width="8.5546875" style="18" customWidth="1"/>
    <col min="1537" max="1537" width="9.44140625" style="18" bestFit="1" customWidth="1"/>
    <col min="1538" max="1538" width="7.5546875" style="18" bestFit="1" customWidth="1"/>
    <col min="1539" max="1540" width="7.5546875" style="18" customWidth="1"/>
    <col min="1541" max="1541" width="9.6640625" style="18" customWidth="1"/>
    <col min="1542" max="1547" width="0" style="18" hidden="1" customWidth="1"/>
    <col min="1548" max="1548" width="11.109375" style="18" customWidth="1"/>
    <col min="1549" max="1550" width="11.44140625" style="18"/>
    <col min="1551" max="1551" width="12.44140625" style="18" bestFit="1" customWidth="1"/>
    <col min="1552" max="1787" width="11.44140625" style="18"/>
    <col min="1788" max="1788" width="18.109375" style="18" customWidth="1"/>
    <col min="1789" max="1790" width="8.5546875" style="18" bestFit="1" customWidth="1"/>
    <col min="1791" max="1792" width="8.5546875" style="18" customWidth="1"/>
    <col min="1793" max="1793" width="9.44140625" style="18" bestFit="1" customWidth="1"/>
    <col min="1794" max="1794" width="7.5546875" style="18" bestFit="1" customWidth="1"/>
    <col min="1795" max="1796" width="7.5546875" style="18" customWidth="1"/>
    <col min="1797" max="1797" width="9.6640625" style="18" customWidth="1"/>
    <col min="1798" max="1803" width="0" style="18" hidden="1" customWidth="1"/>
    <col min="1804" max="1804" width="11.109375" style="18" customWidth="1"/>
    <col min="1805" max="1806" width="11.44140625" style="18"/>
    <col min="1807" max="1807" width="12.44140625" style="18" bestFit="1" customWidth="1"/>
    <col min="1808" max="2043" width="11.44140625" style="18"/>
    <col min="2044" max="2044" width="18.109375" style="18" customWidth="1"/>
    <col min="2045" max="2046" width="8.5546875" style="18" bestFit="1" customWidth="1"/>
    <col min="2047" max="2048" width="8.5546875" style="18" customWidth="1"/>
    <col min="2049" max="2049" width="9.44140625" style="18" bestFit="1" customWidth="1"/>
    <col min="2050" max="2050" width="7.5546875" style="18" bestFit="1" customWidth="1"/>
    <col min="2051" max="2052" width="7.5546875" style="18" customWidth="1"/>
    <col min="2053" max="2053" width="9.6640625" style="18" customWidth="1"/>
    <col min="2054" max="2059" width="0" style="18" hidden="1" customWidth="1"/>
    <col min="2060" max="2060" width="11.109375" style="18" customWidth="1"/>
    <col min="2061" max="2062" width="11.44140625" style="18"/>
    <col min="2063" max="2063" width="12.44140625" style="18" bestFit="1" customWidth="1"/>
    <col min="2064" max="2299" width="11.44140625" style="18"/>
    <col min="2300" max="2300" width="18.109375" style="18" customWidth="1"/>
    <col min="2301" max="2302" width="8.5546875" style="18" bestFit="1" customWidth="1"/>
    <col min="2303" max="2304" width="8.5546875" style="18" customWidth="1"/>
    <col min="2305" max="2305" width="9.44140625" style="18" bestFit="1" customWidth="1"/>
    <col min="2306" max="2306" width="7.5546875" style="18" bestFit="1" customWidth="1"/>
    <col min="2307" max="2308" width="7.5546875" style="18" customWidth="1"/>
    <col min="2309" max="2309" width="9.6640625" style="18" customWidth="1"/>
    <col min="2310" max="2315" width="0" style="18" hidden="1" customWidth="1"/>
    <col min="2316" max="2316" width="11.109375" style="18" customWidth="1"/>
    <col min="2317" max="2318" width="11.44140625" style="18"/>
    <col min="2319" max="2319" width="12.44140625" style="18" bestFit="1" customWidth="1"/>
    <col min="2320" max="2555" width="11.44140625" style="18"/>
    <col min="2556" max="2556" width="18.109375" style="18" customWidth="1"/>
    <col min="2557" max="2558" width="8.5546875" style="18" bestFit="1" customWidth="1"/>
    <col min="2559" max="2560" width="8.5546875" style="18" customWidth="1"/>
    <col min="2561" max="2561" width="9.44140625" style="18" bestFit="1" customWidth="1"/>
    <col min="2562" max="2562" width="7.5546875" style="18" bestFit="1" customWidth="1"/>
    <col min="2563" max="2564" width="7.5546875" style="18" customWidth="1"/>
    <col min="2565" max="2565" width="9.6640625" style="18" customWidth="1"/>
    <col min="2566" max="2571" width="0" style="18" hidden="1" customWidth="1"/>
    <col min="2572" max="2572" width="11.109375" style="18" customWidth="1"/>
    <col min="2573" max="2574" width="11.44140625" style="18"/>
    <col min="2575" max="2575" width="12.44140625" style="18" bestFit="1" customWidth="1"/>
    <col min="2576" max="2811" width="11.44140625" style="18"/>
    <col min="2812" max="2812" width="18.109375" style="18" customWidth="1"/>
    <col min="2813" max="2814" width="8.5546875" style="18" bestFit="1" customWidth="1"/>
    <col min="2815" max="2816" width="8.5546875" style="18" customWidth="1"/>
    <col min="2817" max="2817" width="9.44140625" style="18" bestFit="1" customWidth="1"/>
    <col min="2818" max="2818" width="7.5546875" style="18" bestFit="1" customWidth="1"/>
    <col min="2819" max="2820" width="7.5546875" style="18" customWidth="1"/>
    <col min="2821" max="2821" width="9.6640625" style="18" customWidth="1"/>
    <col min="2822" max="2827" width="0" style="18" hidden="1" customWidth="1"/>
    <col min="2828" max="2828" width="11.109375" style="18" customWidth="1"/>
    <col min="2829" max="2830" width="11.44140625" style="18"/>
    <col min="2831" max="2831" width="12.44140625" style="18" bestFit="1" customWidth="1"/>
    <col min="2832" max="3067" width="11.44140625" style="18"/>
    <col min="3068" max="3068" width="18.109375" style="18" customWidth="1"/>
    <col min="3069" max="3070" width="8.5546875" style="18" bestFit="1" customWidth="1"/>
    <col min="3071" max="3072" width="8.5546875" style="18" customWidth="1"/>
    <col min="3073" max="3073" width="9.44140625" style="18" bestFit="1" customWidth="1"/>
    <col min="3074" max="3074" width="7.5546875" style="18" bestFit="1" customWidth="1"/>
    <col min="3075" max="3076" width="7.5546875" style="18" customWidth="1"/>
    <col min="3077" max="3077" width="9.6640625" style="18" customWidth="1"/>
    <col min="3078" max="3083" width="0" style="18" hidden="1" customWidth="1"/>
    <col min="3084" max="3084" width="11.109375" style="18" customWidth="1"/>
    <col min="3085" max="3086" width="11.44140625" style="18"/>
    <col min="3087" max="3087" width="12.44140625" style="18" bestFit="1" customWidth="1"/>
    <col min="3088" max="3323" width="11.44140625" style="18"/>
    <col min="3324" max="3324" width="18.109375" style="18" customWidth="1"/>
    <col min="3325" max="3326" width="8.5546875" style="18" bestFit="1" customWidth="1"/>
    <col min="3327" max="3328" width="8.5546875" style="18" customWidth="1"/>
    <col min="3329" max="3329" width="9.44140625" style="18" bestFit="1" customWidth="1"/>
    <col min="3330" max="3330" width="7.5546875" style="18" bestFit="1" customWidth="1"/>
    <col min="3331" max="3332" width="7.5546875" style="18" customWidth="1"/>
    <col min="3333" max="3333" width="9.6640625" style="18" customWidth="1"/>
    <col min="3334" max="3339" width="0" style="18" hidden="1" customWidth="1"/>
    <col min="3340" max="3340" width="11.109375" style="18" customWidth="1"/>
    <col min="3341" max="3342" width="11.44140625" style="18"/>
    <col min="3343" max="3343" width="12.44140625" style="18" bestFit="1" customWidth="1"/>
    <col min="3344" max="3579" width="11.44140625" style="18"/>
    <col min="3580" max="3580" width="18.109375" style="18" customWidth="1"/>
    <col min="3581" max="3582" width="8.5546875" style="18" bestFit="1" customWidth="1"/>
    <col min="3583" max="3584" width="8.5546875" style="18" customWidth="1"/>
    <col min="3585" max="3585" width="9.44140625" style="18" bestFit="1" customWidth="1"/>
    <col min="3586" max="3586" width="7.5546875" style="18" bestFit="1" customWidth="1"/>
    <col min="3587" max="3588" width="7.5546875" style="18" customWidth="1"/>
    <col min="3589" max="3589" width="9.6640625" style="18" customWidth="1"/>
    <col min="3590" max="3595" width="0" style="18" hidden="1" customWidth="1"/>
    <col min="3596" max="3596" width="11.109375" style="18" customWidth="1"/>
    <col min="3597" max="3598" width="11.44140625" style="18"/>
    <col min="3599" max="3599" width="12.44140625" style="18" bestFit="1" customWidth="1"/>
    <col min="3600" max="3835" width="11.44140625" style="18"/>
    <col min="3836" max="3836" width="18.109375" style="18" customWidth="1"/>
    <col min="3837" max="3838" width="8.5546875" style="18" bestFit="1" customWidth="1"/>
    <col min="3839" max="3840" width="8.5546875" style="18" customWidth="1"/>
    <col min="3841" max="3841" width="9.44140625" style="18" bestFit="1" customWidth="1"/>
    <col min="3842" max="3842" width="7.5546875" style="18" bestFit="1" customWidth="1"/>
    <col min="3843" max="3844" width="7.5546875" style="18" customWidth="1"/>
    <col min="3845" max="3845" width="9.6640625" style="18" customWidth="1"/>
    <col min="3846" max="3851" width="0" style="18" hidden="1" customWidth="1"/>
    <col min="3852" max="3852" width="11.109375" style="18" customWidth="1"/>
    <col min="3853" max="3854" width="11.44140625" style="18"/>
    <col min="3855" max="3855" width="12.44140625" style="18" bestFit="1" customWidth="1"/>
    <col min="3856" max="4091" width="11.44140625" style="18"/>
    <col min="4092" max="4092" width="18.109375" style="18" customWidth="1"/>
    <col min="4093" max="4094" width="8.5546875" style="18" bestFit="1" customWidth="1"/>
    <col min="4095" max="4096" width="8.5546875" style="18" customWidth="1"/>
    <col min="4097" max="4097" width="9.44140625" style="18" bestFit="1" customWidth="1"/>
    <col min="4098" max="4098" width="7.5546875" style="18" bestFit="1" customWidth="1"/>
    <col min="4099" max="4100" width="7.5546875" style="18" customWidth="1"/>
    <col min="4101" max="4101" width="9.6640625" style="18" customWidth="1"/>
    <col min="4102" max="4107" width="0" style="18" hidden="1" customWidth="1"/>
    <col min="4108" max="4108" width="11.109375" style="18" customWidth="1"/>
    <col min="4109" max="4110" width="11.44140625" style="18"/>
    <col min="4111" max="4111" width="12.44140625" style="18" bestFit="1" customWidth="1"/>
    <col min="4112" max="4347" width="11.44140625" style="18"/>
    <col min="4348" max="4348" width="18.109375" style="18" customWidth="1"/>
    <col min="4349" max="4350" width="8.5546875" style="18" bestFit="1" customWidth="1"/>
    <col min="4351" max="4352" width="8.5546875" style="18" customWidth="1"/>
    <col min="4353" max="4353" width="9.44140625" style="18" bestFit="1" customWidth="1"/>
    <col min="4354" max="4354" width="7.5546875" style="18" bestFit="1" customWidth="1"/>
    <col min="4355" max="4356" width="7.5546875" style="18" customWidth="1"/>
    <col min="4357" max="4357" width="9.6640625" style="18" customWidth="1"/>
    <col min="4358" max="4363" width="0" style="18" hidden="1" customWidth="1"/>
    <col min="4364" max="4364" width="11.109375" style="18" customWidth="1"/>
    <col min="4365" max="4366" width="11.44140625" style="18"/>
    <col min="4367" max="4367" width="12.44140625" style="18" bestFit="1" customWidth="1"/>
    <col min="4368" max="4603" width="11.44140625" style="18"/>
    <col min="4604" max="4604" width="18.109375" style="18" customWidth="1"/>
    <col min="4605" max="4606" width="8.5546875" style="18" bestFit="1" customWidth="1"/>
    <col min="4607" max="4608" width="8.5546875" style="18" customWidth="1"/>
    <col min="4609" max="4609" width="9.44140625" style="18" bestFit="1" customWidth="1"/>
    <col min="4610" max="4610" width="7.5546875" style="18" bestFit="1" customWidth="1"/>
    <col min="4611" max="4612" width="7.5546875" style="18" customWidth="1"/>
    <col min="4613" max="4613" width="9.6640625" style="18" customWidth="1"/>
    <col min="4614" max="4619" width="0" style="18" hidden="1" customWidth="1"/>
    <col min="4620" max="4620" width="11.109375" style="18" customWidth="1"/>
    <col min="4621" max="4622" width="11.44140625" style="18"/>
    <col min="4623" max="4623" width="12.44140625" style="18" bestFit="1" customWidth="1"/>
    <col min="4624" max="4859" width="11.44140625" style="18"/>
    <col min="4860" max="4860" width="18.109375" style="18" customWidth="1"/>
    <col min="4861" max="4862" width="8.5546875" style="18" bestFit="1" customWidth="1"/>
    <col min="4863" max="4864" width="8.5546875" style="18" customWidth="1"/>
    <col min="4865" max="4865" width="9.44140625" style="18" bestFit="1" customWidth="1"/>
    <col min="4866" max="4866" width="7.5546875" style="18" bestFit="1" customWidth="1"/>
    <col min="4867" max="4868" width="7.5546875" style="18" customWidth="1"/>
    <col min="4869" max="4869" width="9.6640625" style="18" customWidth="1"/>
    <col min="4870" max="4875" width="0" style="18" hidden="1" customWidth="1"/>
    <col min="4876" max="4876" width="11.109375" style="18" customWidth="1"/>
    <col min="4877" max="4878" width="11.44140625" style="18"/>
    <col min="4879" max="4879" width="12.44140625" style="18" bestFit="1" customWidth="1"/>
    <col min="4880" max="5115" width="11.44140625" style="18"/>
    <col min="5116" max="5116" width="18.109375" style="18" customWidth="1"/>
    <col min="5117" max="5118" width="8.5546875" style="18" bestFit="1" customWidth="1"/>
    <col min="5119" max="5120" width="8.5546875" style="18" customWidth="1"/>
    <col min="5121" max="5121" width="9.44140625" style="18" bestFit="1" customWidth="1"/>
    <col min="5122" max="5122" width="7.5546875" style="18" bestFit="1" customWidth="1"/>
    <col min="5123" max="5124" width="7.5546875" style="18" customWidth="1"/>
    <col min="5125" max="5125" width="9.6640625" style="18" customWidth="1"/>
    <col min="5126" max="5131" width="0" style="18" hidden="1" customWidth="1"/>
    <col min="5132" max="5132" width="11.109375" style="18" customWidth="1"/>
    <col min="5133" max="5134" width="11.44140625" style="18"/>
    <col min="5135" max="5135" width="12.44140625" style="18" bestFit="1" customWidth="1"/>
    <col min="5136" max="5371" width="11.44140625" style="18"/>
    <col min="5372" max="5372" width="18.109375" style="18" customWidth="1"/>
    <col min="5373" max="5374" width="8.5546875" style="18" bestFit="1" customWidth="1"/>
    <col min="5375" max="5376" width="8.5546875" style="18" customWidth="1"/>
    <col min="5377" max="5377" width="9.44140625" style="18" bestFit="1" customWidth="1"/>
    <col min="5378" max="5378" width="7.5546875" style="18" bestFit="1" customWidth="1"/>
    <col min="5379" max="5380" width="7.5546875" style="18" customWidth="1"/>
    <col min="5381" max="5381" width="9.6640625" style="18" customWidth="1"/>
    <col min="5382" max="5387" width="0" style="18" hidden="1" customWidth="1"/>
    <col min="5388" max="5388" width="11.109375" style="18" customWidth="1"/>
    <col min="5389" max="5390" width="11.44140625" style="18"/>
    <col min="5391" max="5391" width="12.44140625" style="18" bestFit="1" customWidth="1"/>
    <col min="5392" max="5627" width="11.44140625" style="18"/>
    <col min="5628" max="5628" width="18.109375" style="18" customWidth="1"/>
    <col min="5629" max="5630" width="8.5546875" style="18" bestFit="1" customWidth="1"/>
    <col min="5631" max="5632" width="8.5546875" style="18" customWidth="1"/>
    <col min="5633" max="5633" width="9.44140625" style="18" bestFit="1" customWidth="1"/>
    <col min="5634" max="5634" width="7.5546875" style="18" bestFit="1" customWidth="1"/>
    <col min="5635" max="5636" width="7.5546875" style="18" customWidth="1"/>
    <col min="5637" max="5637" width="9.6640625" style="18" customWidth="1"/>
    <col min="5638" max="5643" width="0" style="18" hidden="1" customWidth="1"/>
    <col min="5644" max="5644" width="11.109375" style="18" customWidth="1"/>
    <col min="5645" max="5646" width="11.44140625" style="18"/>
    <col min="5647" max="5647" width="12.44140625" style="18" bestFit="1" customWidth="1"/>
    <col min="5648" max="5883" width="11.44140625" style="18"/>
    <col min="5884" max="5884" width="18.109375" style="18" customWidth="1"/>
    <col min="5885" max="5886" width="8.5546875" style="18" bestFit="1" customWidth="1"/>
    <col min="5887" max="5888" width="8.5546875" style="18" customWidth="1"/>
    <col min="5889" max="5889" width="9.44140625" style="18" bestFit="1" customWidth="1"/>
    <col min="5890" max="5890" width="7.5546875" style="18" bestFit="1" customWidth="1"/>
    <col min="5891" max="5892" width="7.5546875" style="18" customWidth="1"/>
    <col min="5893" max="5893" width="9.6640625" style="18" customWidth="1"/>
    <col min="5894" max="5899" width="0" style="18" hidden="1" customWidth="1"/>
    <col min="5900" max="5900" width="11.109375" style="18" customWidth="1"/>
    <col min="5901" max="5902" width="11.44140625" style="18"/>
    <col min="5903" max="5903" width="12.44140625" style="18" bestFit="1" customWidth="1"/>
    <col min="5904" max="6139" width="11.44140625" style="18"/>
    <col min="6140" max="6140" width="18.109375" style="18" customWidth="1"/>
    <col min="6141" max="6142" width="8.5546875" style="18" bestFit="1" customWidth="1"/>
    <col min="6143" max="6144" width="8.5546875" style="18" customWidth="1"/>
    <col min="6145" max="6145" width="9.44140625" style="18" bestFit="1" customWidth="1"/>
    <col min="6146" max="6146" width="7.5546875" style="18" bestFit="1" customWidth="1"/>
    <col min="6147" max="6148" width="7.5546875" style="18" customWidth="1"/>
    <col min="6149" max="6149" width="9.6640625" style="18" customWidth="1"/>
    <col min="6150" max="6155" width="0" style="18" hidden="1" customWidth="1"/>
    <col min="6156" max="6156" width="11.109375" style="18" customWidth="1"/>
    <col min="6157" max="6158" width="11.44140625" style="18"/>
    <col min="6159" max="6159" width="12.44140625" style="18" bestFit="1" customWidth="1"/>
    <col min="6160" max="6395" width="11.44140625" style="18"/>
    <col min="6396" max="6396" width="18.109375" style="18" customWidth="1"/>
    <col min="6397" max="6398" width="8.5546875" style="18" bestFit="1" customWidth="1"/>
    <col min="6399" max="6400" width="8.5546875" style="18" customWidth="1"/>
    <col min="6401" max="6401" width="9.44140625" style="18" bestFit="1" customWidth="1"/>
    <col min="6402" max="6402" width="7.5546875" style="18" bestFit="1" customWidth="1"/>
    <col min="6403" max="6404" width="7.5546875" style="18" customWidth="1"/>
    <col min="6405" max="6405" width="9.6640625" style="18" customWidth="1"/>
    <col min="6406" max="6411" width="0" style="18" hidden="1" customWidth="1"/>
    <col min="6412" max="6412" width="11.109375" style="18" customWidth="1"/>
    <col min="6413" max="6414" width="11.44140625" style="18"/>
    <col min="6415" max="6415" width="12.44140625" style="18" bestFit="1" customWidth="1"/>
    <col min="6416" max="6651" width="11.44140625" style="18"/>
    <col min="6652" max="6652" width="18.109375" style="18" customWidth="1"/>
    <col min="6653" max="6654" width="8.5546875" style="18" bestFit="1" customWidth="1"/>
    <col min="6655" max="6656" width="8.5546875" style="18" customWidth="1"/>
    <col min="6657" max="6657" width="9.44140625" style="18" bestFit="1" customWidth="1"/>
    <col min="6658" max="6658" width="7.5546875" style="18" bestFit="1" customWidth="1"/>
    <col min="6659" max="6660" width="7.5546875" style="18" customWidth="1"/>
    <col min="6661" max="6661" width="9.6640625" style="18" customWidth="1"/>
    <col min="6662" max="6667" width="0" style="18" hidden="1" customWidth="1"/>
    <col min="6668" max="6668" width="11.109375" style="18" customWidth="1"/>
    <col min="6669" max="6670" width="11.44140625" style="18"/>
    <col min="6671" max="6671" width="12.44140625" style="18" bestFit="1" customWidth="1"/>
    <col min="6672" max="6907" width="11.44140625" style="18"/>
    <col min="6908" max="6908" width="18.109375" style="18" customWidth="1"/>
    <col min="6909" max="6910" width="8.5546875" style="18" bestFit="1" customWidth="1"/>
    <col min="6911" max="6912" width="8.5546875" style="18" customWidth="1"/>
    <col min="6913" max="6913" width="9.44140625" style="18" bestFit="1" customWidth="1"/>
    <col min="6914" max="6914" width="7.5546875" style="18" bestFit="1" customWidth="1"/>
    <col min="6915" max="6916" width="7.5546875" style="18" customWidth="1"/>
    <col min="6917" max="6917" width="9.6640625" style="18" customWidth="1"/>
    <col min="6918" max="6923" width="0" style="18" hidden="1" customWidth="1"/>
    <col min="6924" max="6924" width="11.109375" style="18" customWidth="1"/>
    <col min="6925" max="6926" width="11.44140625" style="18"/>
    <col min="6927" max="6927" width="12.44140625" style="18" bestFit="1" customWidth="1"/>
    <col min="6928" max="7163" width="11.44140625" style="18"/>
    <col min="7164" max="7164" width="18.109375" style="18" customWidth="1"/>
    <col min="7165" max="7166" width="8.5546875" style="18" bestFit="1" customWidth="1"/>
    <col min="7167" max="7168" width="8.5546875" style="18" customWidth="1"/>
    <col min="7169" max="7169" width="9.44140625" style="18" bestFit="1" customWidth="1"/>
    <col min="7170" max="7170" width="7.5546875" style="18" bestFit="1" customWidth="1"/>
    <col min="7171" max="7172" width="7.5546875" style="18" customWidth="1"/>
    <col min="7173" max="7173" width="9.6640625" style="18" customWidth="1"/>
    <col min="7174" max="7179" width="0" style="18" hidden="1" customWidth="1"/>
    <col min="7180" max="7180" width="11.109375" style="18" customWidth="1"/>
    <col min="7181" max="7182" width="11.44140625" style="18"/>
    <col min="7183" max="7183" width="12.44140625" style="18" bestFit="1" customWidth="1"/>
    <col min="7184" max="7419" width="11.44140625" style="18"/>
    <col min="7420" max="7420" width="18.109375" style="18" customWidth="1"/>
    <col min="7421" max="7422" width="8.5546875" style="18" bestFit="1" customWidth="1"/>
    <col min="7423" max="7424" width="8.5546875" style="18" customWidth="1"/>
    <col min="7425" max="7425" width="9.44140625" style="18" bestFit="1" customWidth="1"/>
    <col min="7426" max="7426" width="7.5546875" style="18" bestFit="1" customWidth="1"/>
    <col min="7427" max="7428" width="7.5546875" style="18" customWidth="1"/>
    <col min="7429" max="7429" width="9.6640625" style="18" customWidth="1"/>
    <col min="7430" max="7435" width="0" style="18" hidden="1" customWidth="1"/>
    <col min="7436" max="7436" width="11.109375" style="18" customWidth="1"/>
    <col min="7437" max="7438" width="11.44140625" style="18"/>
    <col min="7439" max="7439" width="12.44140625" style="18" bestFit="1" customWidth="1"/>
    <col min="7440" max="7675" width="11.44140625" style="18"/>
    <col min="7676" max="7676" width="18.109375" style="18" customWidth="1"/>
    <col min="7677" max="7678" width="8.5546875" style="18" bestFit="1" customWidth="1"/>
    <col min="7679" max="7680" width="8.5546875" style="18" customWidth="1"/>
    <col min="7681" max="7681" width="9.44140625" style="18" bestFit="1" customWidth="1"/>
    <col min="7682" max="7682" width="7.5546875" style="18" bestFit="1" customWidth="1"/>
    <col min="7683" max="7684" width="7.5546875" style="18" customWidth="1"/>
    <col min="7685" max="7685" width="9.6640625" style="18" customWidth="1"/>
    <col min="7686" max="7691" width="0" style="18" hidden="1" customWidth="1"/>
    <col min="7692" max="7692" width="11.109375" style="18" customWidth="1"/>
    <col min="7693" max="7694" width="11.44140625" style="18"/>
    <col min="7695" max="7695" width="12.44140625" style="18" bestFit="1" customWidth="1"/>
    <col min="7696" max="7931" width="11.44140625" style="18"/>
    <col min="7932" max="7932" width="18.109375" style="18" customWidth="1"/>
    <col min="7933" max="7934" width="8.5546875" style="18" bestFit="1" customWidth="1"/>
    <col min="7935" max="7936" width="8.5546875" style="18" customWidth="1"/>
    <col min="7937" max="7937" width="9.44140625" style="18" bestFit="1" customWidth="1"/>
    <col min="7938" max="7938" width="7.5546875" style="18" bestFit="1" customWidth="1"/>
    <col min="7939" max="7940" width="7.5546875" style="18" customWidth="1"/>
    <col min="7941" max="7941" width="9.6640625" style="18" customWidth="1"/>
    <col min="7942" max="7947" width="0" style="18" hidden="1" customWidth="1"/>
    <col min="7948" max="7948" width="11.109375" style="18" customWidth="1"/>
    <col min="7949" max="7950" width="11.44140625" style="18"/>
    <col min="7951" max="7951" width="12.44140625" style="18" bestFit="1" customWidth="1"/>
    <col min="7952" max="8187" width="11.44140625" style="18"/>
    <col min="8188" max="8188" width="18.109375" style="18" customWidth="1"/>
    <col min="8189" max="8190" width="8.5546875" style="18" bestFit="1" customWidth="1"/>
    <col min="8191" max="8192" width="8.5546875" style="18" customWidth="1"/>
    <col min="8193" max="8193" width="9.44140625" style="18" bestFit="1" customWidth="1"/>
    <col min="8194" max="8194" width="7.5546875" style="18" bestFit="1" customWidth="1"/>
    <col min="8195" max="8196" width="7.5546875" style="18" customWidth="1"/>
    <col min="8197" max="8197" width="9.6640625" style="18" customWidth="1"/>
    <col min="8198" max="8203" width="0" style="18" hidden="1" customWidth="1"/>
    <col min="8204" max="8204" width="11.109375" style="18" customWidth="1"/>
    <col min="8205" max="8206" width="11.44140625" style="18"/>
    <col min="8207" max="8207" width="12.44140625" style="18" bestFit="1" customWidth="1"/>
    <col min="8208" max="8443" width="11.44140625" style="18"/>
    <col min="8444" max="8444" width="18.109375" style="18" customWidth="1"/>
    <col min="8445" max="8446" width="8.5546875" style="18" bestFit="1" customWidth="1"/>
    <col min="8447" max="8448" width="8.5546875" style="18" customWidth="1"/>
    <col min="8449" max="8449" width="9.44140625" style="18" bestFit="1" customWidth="1"/>
    <col min="8450" max="8450" width="7.5546875" style="18" bestFit="1" customWidth="1"/>
    <col min="8451" max="8452" width="7.5546875" style="18" customWidth="1"/>
    <col min="8453" max="8453" width="9.6640625" style="18" customWidth="1"/>
    <col min="8454" max="8459" width="0" style="18" hidden="1" customWidth="1"/>
    <col min="8460" max="8460" width="11.109375" style="18" customWidth="1"/>
    <col min="8461" max="8462" width="11.44140625" style="18"/>
    <col min="8463" max="8463" width="12.44140625" style="18" bestFit="1" customWidth="1"/>
    <col min="8464" max="8699" width="11.44140625" style="18"/>
    <col min="8700" max="8700" width="18.109375" style="18" customWidth="1"/>
    <col min="8701" max="8702" width="8.5546875" style="18" bestFit="1" customWidth="1"/>
    <col min="8703" max="8704" width="8.5546875" style="18" customWidth="1"/>
    <col min="8705" max="8705" width="9.44140625" style="18" bestFit="1" customWidth="1"/>
    <col min="8706" max="8706" width="7.5546875" style="18" bestFit="1" customWidth="1"/>
    <col min="8707" max="8708" width="7.5546875" style="18" customWidth="1"/>
    <col min="8709" max="8709" width="9.6640625" style="18" customWidth="1"/>
    <col min="8710" max="8715" width="0" style="18" hidden="1" customWidth="1"/>
    <col min="8716" max="8716" width="11.109375" style="18" customWidth="1"/>
    <col min="8717" max="8718" width="11.44140625" style="18"/>
    <col min="8719" max="8719" width="12.44140625" style="18" bestFit="1" customWidth="1"/>
    <col min="8720" max="8955" width="11.44140625" style="18"/>
    <col min="8956" max="8956" width="18.109375" style="18" customWidth="1"/>
    <col min="8957" max="8958" width="8.5546875" style="18" bestFit="1" customWidth="1"/>
    <col min="8959" max="8960" width="8.5546875" style="18" customWidth="1"/>
    <col min="8961" max="8961" width="9.44140625" style="18" bestFit="1" customWidth="1"/>
    <col min="8962" max="8962" width="7.5546875" style="18" bestFit="1" customWidth="1"/>
    <col min="8963" max="8964" width="7.5546875" style="18" customWidth="1"/>
    <col min="8965" max="8965" width="9.6640625" style="18" customWidth="1"/>
    <col min="8966" max="8971" width="0" style="18" hidden="1" customWidth="1"/>
    <col min="8972" max="8972" width="11.109375" style="18" customWidth="1"/>
    <col min="8973" max="8974" width="11.44140625" style="18"/>
    <col min="8975" max="8975" width="12.44140625" style="18" bestFit="1" customWidth="1"/>
    <col min="8976" max="9211" width="11.44140625" style="18"/>
    <col min="9212" max="9212" width="18.109375" style="18" customWidth="1"/>
    <col min="9213" max="9214" width="8.5546875" style="18" bestFit="1" customWidth="1"/>
    <col min="9215" max="9216" width="8.5546875" style="18" customWidth="1"/>
    <col min="9217" max="9217" width="9.44140625" style="18" bestFit="1" customWidth="1"/>
    <col min="9218" max="9218" width="7.5546875" style="18" bestFit="1" customWidth="1"/>
    <col min="9219" max="9220" width="7.5546875" style="18" customWidth="1"/>
    <col min="9221" max="9221" width="9.6640625" style="18" customWidth="1"/>
    <col min="9222" max="9227" width="0" style="18" hidden="1" customWidth="1"/>
    <col min="9228" max="9228" width="11.109375" style="18" customWidth="1"/>
    <col min="9229" max="9230" width="11.44140625" style="18"/>
    <col min="9231" max="9231" width="12.44140625" style="18" bestFit="1" customWidth="1"/>
    <col min="9232" max="9467" width="11.44140625" style="18"/>
    <col min="9468" max="9468" width="18.109375" style="18" customWidth="1"/>
    <col min="9469" max="9470" width="8.5546875" style="18" bestFit="1" customWidth="1"/>
    <col min="9471" max="9472" width="8.5546875" style="18" customWidth="1"/>
    <col min="9473" max="9473" width="9.44140625" style="18" bestFit="1" customWidth="1"/>
    <col min="9474" max="9474" width="7.5546875" style="18" bestFit="1" customWidth="1"/>
    <col min="9475" max="9476" width="7.5546875" style="18" customWidth="1"/>
    <col min="9477" max="9477" width="9.6640625" style="18" customWidth="1"/>
    <col min="9478" max="9483" width="0" style="18" hidden="1" customWidth="1"/>
    <col min="9484" max="9484" width="11.109375" style="18" customWidth="1"/>
    <col min="9485" max="9486" width="11.44140625" style="18"/>
    <col min="9487" max="9487" width="12.44140625" style="18" bestFit="1" customWidth="1"/>
    <col min="9488" max="9723" width="11.44140625" style="18"/>
    <col min="9724" max="9724" width="18.109375" style="18" customWidth="1"/>
    <col min="9725" max="9726" width="8.5546875" style="18" bestFit="1" customWidth="1"/>
    <col min="9727" max="9728" width="8.5546875" style="18" customWidth="1"/>
    <col min="9729" max="9729" width="9.44140625" style="18" bestFit="1" customWidth="1"/>
    <col min="9730" max="9730" width="7.5546875" style="18" bestFit="1" customWidth="1"/>
    <col min="9731" max="9732" width="7.5546875" style="18" customWidth="1"/>
    <col min="9733" max="9733" width="9.6640625" style="18" customWidth="1"/>
    <col min="9734" max="9739" width="0" style="18" hidden="1" customWidth="1"/>
    <col min="9740" max="9740" width="11.109375" style="18" customWidth="1"/>
    <col min="9741" max="9742" width="11.44140625" style="18"/>
    <col min="9743" max="9743" width="12.44140625" style="18" bestFit="1" customWidth="1"/>
    <col min="9744" max="9979" width="11.44140625" style="18"/>
    <col min="9980" max="9980" width="18.109375" style="18" customWidth="1"/>
    <col min="9981" max="9982" width="8.5546875" style="18" bestFit="1" customWidth="1"/>
    <col min="9983" max="9984" width="8.5546875" style="18" customWidth="1"/>
    <col min="9985" max="9985" width="9.44140625" style="18" bestFit="1" customWidth="1"/>
    <col min="9986" max="9986" width="7.5546875" style="18" bestFit="1" customWidth="1"/>
    <col min="9987" max="9988" width="7.5546875" style="18" customWidth="1"/>
    <col min="9989" max="9989" width="9.6640625" style="18" customWidth="1"/>
    <col min="9990" max="9995" width="0" style="18" hidden="1" customWidth="1"/>
    <col min="9996" max="9996" width="11.109375" style="18" customWidth="1"/>
    <col min="9997" max="9998" width="11.44140625" style="18"/>
    <col min="9999" max="9999" width="12.44140625" style="18" bestFit="1" customWidth="1"/>
    <col min="10000" max="10235" width="11.44140625" style="18"/>
    <col min="10236" max="10236" width="18.109375" style="18" customWidth="1"/>
    <col min="10237" max="10238" width="8.5546875" style="18" bestFit="1" customWidth="1"/>
    <col min="10239" max="10240" width="8.5546875" style="18" customWidth="1"/>
    <col min="10241" max="10241" width="9.44140625" style="18" bestFit="1" customWidth="1"/>
    <col min="10242" max="10242" width="7.5546875" style="18" bestFit="1" customWidth="1"/>
    <col min="10243" max="10244" width="7.5546875" style="18" customWidth="1"/>
    <col min="10245" max="10245" width="9.6640625" style="18" customWidth="1"/>
    <col min="10246" max="10251" width="0" style="18" hidden="1" customWidth="1"/>
    <col min="10252" max="10252" width="11.109375" style="18" customWidth="1"/>
    <col min="10253" max="10254" width="11.44140625" style="18"/>
    <col min="10255" max="10255" width="12.44140625" style="18" bestFit="1" customWidth="1"/>
    <col min="10256" max="10491" width="11.44140625" style="18"/>
    <col min="10492" max="10492" width="18.109375" style="18" customWidth="1"/>
    <col min="10493" max="10494" width="8.5546875" style="18" bestFit="1" customWidth="1"/>
    <col min="10495" max="10496" width="8.5546875" style="18" customWidth="1"/>
    <col min="10497" max="10497" width="9.44140625" style="18" bestFit="1" customWidth="1"/>
    <col min="10498" max="10498" width="7.5546875" style="18" bestFit="1" customWidth="1"/>
    <col min="10499" max="10500" width="7.5546875" style="18" customWidth="1"/>
    <col min="10501" max="10501" width="9.6640625" style="18" customWidth="1"/>
    <col min="10502" max="10507" width="0" style="18" hidden="1" customWidth="1"/>
    <col min="10508" max="10508" width="11.109375" style="18" customWidth="1"/>
    <col min="10509" max="10510" width="11.44140625" style="18"/>
    <col min="10511" max="10511" width="12.44140625" style="18" bestFit="1" customWidth="1"/>
    <col min="10512" max="10747" width="11.44140625" style="18"/>
    <col min="10748" max="10748" width="18.109375" style="18" customWidth="1"/>
    <col min="10749" max="10750" width="8.5546875" style="18" bestFit="1" customWidth="1"/>
    <col min="10751" max="10752" width="8.5546875" style="18" customWidth="1"/>
    <col min="10753" max="10753" width="9.44140625" style="18" bestFit="1" customWidth="1"/>
    <col min="10754" max="10754" width="7.5546875" style="18" bestFit="1" customWidth="1"/>
    <col min="10755" max="10756" width="7.5546875" style="18" customWidth="1"/>
    <col min="10757" max="10757" width="9.6640625" style="18" customWidth="1"/>
    <col min="10758" max="10763" width="0" style="18" hidden="1" customWidth="1"/>
    <col min="10764" max="10764" width="11.109375" style="18" customWidth="1"/>
    <col min="10765" max="10766" width="11.44140625" style="18"/>
    <col min="10767" max="10767" width="12.44140625" style="18" bestFit="1" customWidth="1"/>
    <col min="10768" max="11003" width="11.44140625" style="18"/>
    <col min="11004" max="11004" width="18.109375" style="18" customWidth="1"/>
    <col min="11005" max="11006" width="8.5546875" style="18" bestFit="1" customWidth="1"/>
    <col min="11007" max="11008" width="8.5546875" style="18" customWidth="1"/>
    <col min="11009" max="11009" width="9.44140625" style="18" bestFit="1" customWidth="1"/>
    <col min="11010" max="11010" width="7.5546875" style="18" bestFit="1" customWidth="1"/>
    <col min="11011" max="11012" width="7.5546875" style="18" customWidth="1"/>
    <col min="11013" max="11013" width="9.6640625" style="18" customWidth="1"/>
    <col min="11014" max="11019" width="0" style="18" hidden="1" customWidth="1"/>
    <col min="11020" max="11020" width="11.109375" style="18" customWidth="1"/>
    <col min="11021" max="11022" width="11.44140625" style="18"/>
    <col min="11023" max="11023" width="12.44140625" style="18" bestFit="1" customWidth="1"/>
    <col min="11024" max="11259" width="11.44140625" style="18"/>
    <col min="11260" max="11260" width="18.109375" style="18" customWidth="1"/>
    <col min="11261" max="11262" width="8.5546875" style="18" bestFit="1" customWidth="1"/>
    <col min="11263" max="11264" width="8.5546875" style="18" customWidth="1"/>
    <col min="11265" max="11265" width="9.44140625" style="18" bestFit="1" customWidth="1"/>
    <col min="11266" max="11266" width="7.5546875" style="18" bestFit="1" customWidth="1"/>
    <col min="11267" max="11268" width="7.5546875" style="18" customWidth="1"/>
    <col min="11269" max="11269" width="9.6640625" style="18" customWidth="1"/>
    <col min="11270" max="11275" width="0" style="18" hidden="1" customWidth="1"/>
    <col min="11276" max="11276" width="11.109375" style="18" customWidth="1"/>
    <col min="11277" max="11278" width="11.44140625" style="18"/>
    <col min="11279" max="11279" width="12.44140625" style="18" bestFit="1" customWidth="1"/>
    <col min="11280" max="11515" width="11.44140625" style="18"/>
    <col min="11516" max="11516" width="18.109375" style="18" customWidth="1"/>
    <col min="11517" max="11518" width="8.5546875" style="18" bestFit="1" customWidth="1"/>
    <col min="11519" max="11520" width="8.5546875" style="18" customWidth="1"/>
    <col min="11521" max="11521" width="9.44140625" style="18" bestFit="1" customWidth="1"/>
    <col min="11522" max="11522" width="7.5546875" style="18" bestFit="1" customWidth="1"/>
    <col min="11523" max="11524" width="7.5546875" style="18" customWidth="1"/>
    <col min="11525" max="11525" width="9.6640625" style="18" customWidth="1"/>
    <col min="11526" max="11531" width="0" style="18" hidden="1" customWidth="1"/>
    <col min="11532" max="11532" width="11.109375" style="18" customWidth="1"/>
    <col min="11533" max="11534" width="11.44140625" style="18"/>
    <col min="11535" max="11535" width="12.44140625" style="18" bestFit="1" customWidth="1"/>
    <col min="11536" max="11771" width="11.44140625" style="18"/>
    <col min="11772" max="11772" width="18.109375" style="18" customWidth="1"/>
    <col min="11773" max="11774" width="8.5546875" style="18" bestFit="1" customWidth="1"/>
    <col min="11775" max="11776" width="8.5546875" style="18" customWidth="1"/>
    <col min="11777" max="11777" width="9.44140625" style="18" bestFit="1" customWidth="1"/>
    <col min="11778" max="11778" width="7.5546875" style="18" bestFit="1" customWidth="1"/>
    <col min="11779" max="11780" width="7.5546875" style="18" customWidth="1"/>
    <col min="11781" max="11781" width="9.6640625" style="18" customWidth="1"/>
    <col min="11782" max="11787" width="0" style="18" hidden="1" customWidth="1"/>
    <col min="11788" max="11788" width="11.109375" style="18" customWidth="1"/>
    <col min="11789" max="11790" width="11.44140625" style="18"/>
    <col min="11791" max="11791" width="12.44140625" style="18" bestFit="1" customWidth="1"/>
    <col min="11792" max="12027" width="11.44140625" style="18"/>
    <col min="12028" max="12028" width="18.109375" style="18" customWidth="1"/>
    <col min="12029" max="12030" width="8.5546875" style="18" bestFit="1" customWidth="1"/>
    <col min="12031" max="12032" width="8.5546875" style="18" customWidth="1"/>
    <col min="12033" max="12033" width="9.44140625" style="18" bestFit="1" customWidth="1"/>
    <col min="12034" max="12034" width="7.5546875" style="18" bestFit="1" customWidth="1"/>
    <col min="12035" max="12036" width="7.5546875" style="18" customWidth="1"/>
    <col min="12037" max="12037" width="9.6640625" style="18" customWidth="1"/>
    <col min="12038" max="12043" width="0" style="18" hidden="1" customWidth="1"/>
    <col min="12044" max="12044" width="11.109375" style="18" customWidth="1"/>
    <col min="12045" max="12046" width="11.44140625" style="18"/>
    <col min="12047" max="12047" width="12.44140625" style="18" bestFit="1" customWidth="1"/>
    <col min="12048" max="12283" width="11.44140625" style="18"/>
    <col min="12284" max="12284" width="18.109375" style="18" customWidth="1"/>
    <col min="12285" max="12286" width="8.5546875" style="18" bestFit="1" customWidth="1"/>
    <col min="12287" max="12288" width="8.5546875" style="18" customWidth="1"/>
    <col min="12289" max="12289" width="9.44140625" style="18" bestFit="1" customWidth="1"/>
    <col min="12290" max="12290" width="7.5546875" style="18" bestFit="1" customWidth="1"/>
    <col min="12291" max="12292" width="7.5546875" style="18" customWidth="1"/>
    <col min="12293" max="12293" width="9.6640625" style="18" customWidth="1"/>
    <col min="12294" max="12299" width="0" style="18" hidden="1" customWidth="1"/>
    <col min="12300" max="12300" width="11.109375" style="18" customWidth="1"/>
    <col min="12301" max="12302" width="11.44140625" style="18"/>
    <col min="12303" max="12303" width="12.44140625" style="18" bestFit="1" customWidth="1"/>
    <col min="12304" max="12539" width="11.44140625" style="18"/>
    <col min="12540" max="12540" width="18.109375" style="18" customWidth="1"/>
    <col min="12541" max="12542" width="8.5546875" style="18" bestFit="1" customWidth="1"/>
    <col min="12543" max="12544" width="8.5546875" style="18" customWidth="1"/>
    <col min="12545" max="12545" width="9.44140625" style="18" bestFit="1" customWidth="1"/>
    <col min="12546" max="12546" width="7.5546875" style="18" bestFit="1" customWidth="1"/>
    <col min="12547" max="12548" width="7.5546875" style="18" customWidth="1"/>
    <col min="12549" max="12549" width="9.6640625" style="18" customWidth="1"/>
    <col min="12550" max="12555" width="0" style="18" hidden="1" customWidth="1"/>
    <col min="12556" max="12556" width="11.109375" style="18" customWidth="1"/>
    <col min="12557" max="12558" width="11.44140625" style="18"/>
    <col min="12559" max="12559" width="12.44140625" style="18" bestFit="1" customWidth="1"/>
    <col min="12560" max="12795" width="11.44140625" style="18"/>
    <col min="12796" max="12796" width="18.109375" style="18" customWidth="1"/>
    <col min="12797" max="12798" width="8.5546875" style="18" bestFit="1" customWidth="1"/>
    <col min="12799" max="12800" width="8.5546875" style="18" customWidth="1"/>
    <col min="12801" max="12801" width="9.44140625" style="18" bestFit="1" customWidth="1"/>
    <col min="12802" max="12802" width="7.5546875" style="18" bestFit="1" customWidth="1"/>
    <col min="12803" max="12804" width="7.5546875" style="18" customWidth="1"/>
    <col min="12805" max="12805" width="9.6640625" style="18" customWidth="1"/>
    <col min="12806" max="12811" width="0" style="18" hidden="1" customWidth="1"/>
    <col min="12812" max="12812" width="11.109375" style="18" customWidth="1"/>
    <col min="12813" max="12814" width="11.44140625" style="18"/>
    <col min="12815" max="12815" width="12.44140625" style="18" bestFit="1" customWidth="1"/>
    <col min="12816" max="13051" width="11.44140625" style="18"/>
    <col min="13052" max="13052" width="18.109375" style="18" customWidth="1"/>
    <col min="13053" max="13054" width="8.5546875" style="18" bestFit="1" customWidth="1"/>
    <col min="13055" max="13056" width="8.5546875" style="18" customWidth="1"/>
    <col min="13057" max="13057" width="9.44140625" style="18" bestFit="1" customWidth="1"/>
    <col min="13058" max="13058" width="7.5546875" style="18" bestFit="1" customWidth="1"/>
    <col min="13059" max="13060" width="7.5546875" style="18" customWidth="1"/>
    <col min="13061" max="13061" width="9.6640625" style="18" customWidth="1"/>
    <col min="13062" max="13067" width="0" style="18" hidden="1" customWidth="1"/>
    <col min="13068" max="13068" width="11.109375" style="18" customWidth="1"/>
    <col min="13069" max="13070" width="11.44140625" style="18"/>
    <col min="13071" max="13071" width="12.44140625" style="18" bestFit="1" customWidth="1"/>
    <col min="13072" max="13307" width="11.44140625" style="18"/>
    <col min="13308" max="13308" width="18.109375" style="18" customWidth="1"/>
    <col min="13309" max="13310" width="8.5546875" style="18" bestFit="1" customWidth="1"/>
    <col min="13311" max="13312" width="8.5546875" style="18" customWidth="1"/>
    <col min="13313" max="13313" width="9.44140625" style="18" bestFit="1" customWidth="1"/>
    <col min="13314" max="13314" width="7.5546875" style="18" bestFit="1" customWidth="1"/>
    <col min="13315" max="13316" width="7.5546875" style="18" customWidth="1"/>
    <col min="13317" max="13317" width="9.6640625" style="18" customWidth="1"/>
    <col min="13318" max="13323" width="0" style="18" hidden="1" customWidth="1"/>
    <col min="13324" max="13324" width="11.109375" style="18" customWidth="1"/>
    <col min="13325" max="13326" width="11.44140625" style="18"/>
    <col min="13327" max="13327" width="12.44140625" style="18" bestFit="1" customWidth="1"/>
    <col min="13328" max="13563" width="11.44140625" style="18"/>
    <col min="13564" max="13564" width="18.109375" style="18" customWidth="1"/>
    <col min="13565" max="13566" width="8.5546875" style="18" bestFit="1" customWidth="1"/>
    <col min="13567" max="13568" width="8.5546875" style="18" customWidth="1"/>
    <col min="13569" max="13569" width="9.44140625" style="18" bestFit="1" customWidth="1"/>
    <col min="13570" max="13570" width="7.5546875" style="18" bestFit="1" customWidth="1"/>
    <col min="13571" max="13572" width="7.5546875" style="18" customWidth="1"/>
    <col min="13573" max="13573" width="9.6640625" style="18" customWidth="1"/>
    <col min="13574" max="13579" width="0" style="18" hidden="1" customWidth="1"/>
    <col min="13580" max="13580" width="11.109375" style="18" customWidth="1"/>
    <col min="13581" max="13582" width="11.44140625" style="18"/>
    <col min="13583" max="13583" width="12.44140625" style="18" bestFit="1" customWidth="1"/>
    <col min="13584" max="13819" width="11.44140625" style="18"/>
    <col min="13820" max="13820" width="18.109375" style="18" customWidth="1"/>
    <col min="13821" max="13822" width="8.5546875" style="18" bestFit="1" customWidth="1"/>
    <col min="13823" max="13824" width="8.5546875" style="18" customWidth="1"/>
    <col min="13825" max="13825" width="9.44140625" style="18" bestFit="1" customWidth="1"/>
    <col min="13826" max="13826" width="7.5546875" style="18" bestFit="1" customWidth="1"/>
    <col min="13827" max="13828" width="7.5546875" style="18" customWidth="1"/>
    <col min="13829" max="13829" width="9.6640625" style="18" customWidth="1"/>
    <col min="13830" max="13835" width="0" style="18" hidden="1" customWidth="1"/>
    <col min="13836" max="13836" width="11.109375" style="18" customWidth="1"/>
    <col min="13837" max="13838" width="11.44140625" style="18"/>
    <col min="13839" max="13839" width="12.44140625" style="18" bestFit="1" customWidth="1"/>
    <col min="13840" max="14075" width="11.44140625" style="18"/>
    <col min="14076" max="14076" width="18.109375" style="18" customWidth="1"/>
    <col min="14077" max="14078" width="8.5546875" style="18" bestFit="1" customWidth="1"/>
    <col min="14079" max="14080" width="8.5546875" style="18" customWidth="1"/>
    <col min="14081" max="14081" width="9.44140625" style="18" bestFit="1" customWidth="1"/>
    <col min="14082" max="14082" width="7.5546875" style="18" bestFit="1" customWidth="1"/>
    <col min="14083" max="14084" width="7.5546875" style="18" customWidth="1"/>
    <col min="14085" max="14085" width="9.6640625" style="18" customWidth="1"/>
    <col min="14086" max="14091" width="0" style="18" hidden="1" customWidth="1"/>
    <col min="14092" max="14092" width="11.109375" style="18" customWidth="1"/>
    <col min="14093" max="14094" width="11.44140625" style="18"/>
    <col min="14095" max="14095" width="12.44140625" style="18" bestFit="1" customWidth="1"/>
    <col min="14096" max="14331" width="11.44140625" style="18"/>
    <col min="14332" max="14332" width="18.109375" style="18" customWidth="1"/>
    <col min="14333" max="14334" width="8.5546875" style="18" bestFit="1" customWidth="1"/>
    <col min="14335" max="14336" width="8.5546875" style="18" customWidth="1"/>
    <col min="14337" max="14337" width="9.44140625" style="18" bestFit="1" customWidth="1"/>
    <col min="14338" max="14338" width="7.5546875" style="18" bestFit="1" customWidth="1"/>
    <col min="14339" max="14340" width="7.5546875" style="18" customWidth="1"/>
    <col min="14341" max="14341" width="9.6640625" style="18" customWidth="1"/>
    <col min="14342" max="14347" width="0" style="18" hidden="1" customWidth="1"/>
    <col min="14348" max="14348" width="11.109375" style="18" customWidth="1"/>
    <col min="14349" max="14350" width="11.44140625" style="18"/>
    <col min="14351" max="14351" width="12.44140625" style="18" bestFit="1" customWidth="1"/>
    <col min="14352" max="14587" width="11.44140625" style="18"/>
    <col min="14588" max="14588" width="18.109375" style="18" customWidth="1"/>
    <col min="14589" max="14590" width="8.5546875" style="18" bestFit="1" customWidth="1"/>
    <col min="14591" max="14592" width="8.5546875" style="18" customWidth="1"/>
    <col min="14593" max="14593" width="9.44140625" style="18" bestFit="1" customWidth="1"/>
    <col min="14594" max="14594" width="7.5546875" style="18" bestFit="1" customWidth="1"/>
    <col min="14595" max="14596" width="7.5546875" style="18" customWidth="1"/>
    <col min="14597" max="14597" width="9.6640625" style="18" customWidth="1"/>
    <col min="14598" max="14603" width="0" style="18" hidden="1" customWidth="1"/>
    <col min="14604" max="14604" width="11.109375" style="18" customWidth="1"/>
    <col min="14605" max="14606" width="11.44140625" style="18"/>
    <col min="14607" max="14607" width="12.44140625" style="18" bestFit="1" customWidth="1"/>
    <col min="14608" max="14843" width="11.44140625" style="18"/>
    <col min="14844" max="14844" width="18.109375" style="18" customWidth="1"/>
    <col min="14845" max="14846" width="8.5546875" style="18" bestFit="1" customWidth="1"/>
    <col min="14847" max="14848" width="8.5546875" style="18" customWidth="1"/>
    <col min="14849" max="14849" width="9.44140625" style="18" bestFit="1" customWidth="1"/>
    <col min="14850" max="14850" width="7.5546875" style="18" bestFit="1" customWidth="1"/>
    <col min="14851" max="14852" width="7.5546875" style="18" customWidth="1"/>
    <col min="14853" max="14853" width="9.6640625" style="18" customWidth="1"/>
    <col min="14854" max="14859" width="0" style="18" hidden="1" customWidth="1"/>
    <col min="14860" max="14860" width="11.109375" style="18" customWidth="1"/>
    <col min="14861" max="14862" width="11.44140625" style="18"/>
    <col min="14863" max="14863" width="12.44140625" style="18" bestFit="1" customWidth="1"/>
    <col min="14864" max="15099" width="11.44140625" style="18"/>
    <col min="15100" max="15100" width="18.109375" style="18" customWidth="1"/>
    <col min="15101" max="15102" width="8.5546875" style="18" bestFit="1" customWidth="1"/>
    <col min="15103" max="15104" width="8.5546875" style="18" customWidth="1"/>
    <col min="15105" max="15105" width="9.44140625" style="18" bestFit="1" customWidth="1"/>
    <col min="15106" max="15106" width="7.5546875" style="18" bestFit="1" customWidth="1"/>
    <col min="15107" max="15108" width="7.5546875" style="18" customWidth="1"/>
    <col min="15109" max="15109" width="9.6640625" style="18" customWidth="1"/>
    <col min="15110" max="15115" width="0" style="18" hidden="1" customWidth="1"/>
    <col min="15116" max="15116" width="11.109375" style="18" customWidth="1"/>
    <col min="15117" max="15118" width="11.44140625" style="18"/>
    <col min="15119" max="15119" width="12.44140625" style="18" bestFit="1" customWidth="1"/>
    <col min="15120" max="15355" width="11.44140625" style="18"/>
    <col min="15356" max="15356" width="18.109375" style="18" customWidth="1"/>
    <col min="15357" max="15358" width="8.5546875" style="18" bestFit="1" customWidth="1"/>
    <col min="15359" max="15360" width="8.5546875" style="18" customWidth="1"/>
    <col min="15361" max="15361" width="9.44140625" style="18" bestFit="1" customWidth="1"/>
    <col min="15362" max="15362" width="7.5546875" style="18" bestFit="1" customWidth="1"/>
    <col min="15363" max="15364" width="7.5546875" style="18" customWidth="1"/>
    <col min="15365" max="15365" width="9.6640625" style="18" customWidth="1"/>
    <col min="15366" max="15371" width="0" style="18" hidden="1" customWidth="1"/>
    <col min="15372" max="15372" width="11.109375" style="18" customWidth="1"/>
    <col min="15373" max="15374" width="11.44140625" style="18"/>
    <col min="15375" max="15375" width="12.44140625" style="18" bestFit="1" customWidth="1"/>
    <col min="15376" max="15611" width="11.44140625" style="18"/>
    <col min="15612" max="15612" width="18.109375" style="18" customWidth="1"/>
    <col min="15613" max="15614" width="8.5546875" style="18" bestFit="1" customWidth="1"/>
    <col min="15615" max="15616" width="8.5546875" style="18" customWidth="1"/>
    <col min="15617" max="15617" width="9.44140625" style="18" bestFit="1" customWidth="1"/>
    <col min="15618" max="15618" width="7.5546875" style="18" bestFit="1" customWidth="1"/>
    <col min="15619" max="15620" width="7.5546875" style="18" customWidth="1"/>
    <col min="15621" max="15621" width="9.6640625" style="18" customWidth="1"/>
    <col min="15622" max="15627" width="0" style="18" hidden="1" customWidth="1"/>
    <col min="15628" max="15628" width="11.109375" style="18" customWidth="1"/>
    <col min="15629" max="15630" width="11.44140625" style="18"/>
    <col min="15631" max="15631" width="12.44140625" style="18" bestFit="1" customWidth="1"/>
    <col min="15632" max="15867" width="11.44140625" style="18"/>
    <col min="15868" max="15868" width="18.109375" style="18" customWidth="1"/>
    <col min="15869" max="15870" width="8.5546875" style="18" bestFit="1" customWidth="1"/>
    <col min="15871" max="15872" width="8.5546875" style="18" customWidth="1"/>
    <col min="15873" max="15873" width="9.44140625" style="18" bestFit="1" customWidth="1"/>
    <col min="15874" max="15874" width="7.5546875" style="18" bestFit="1" customWidth="1"/>
    <col min="15875" max="15876" width="7.5546875" style="18" customWidth="1"/>
    <col min="15877" max="15877" width="9.6640625" style="18" customWidth="1"/>
    <col min="15878" max="15883" width="0" style="18" hidden="1" customWidth="1"/>
    <col min="15884" max="15884" width="11.109375" style="18" customWidth="1"/>
    <col min="15885" max="15886" width="11.44140625" style="18"/>
    <col min="15887" max="15887" width="12.44140625" style="18" bestFit="1" customWidth="1"/>
    <col min="15888" max="16123" width="11.44140625" style="18"/>
    <col min="16124" max="16124" width="18.109375" style="18" customWidth="1"/>
    <col min="16125" max="16126" width="8.5546875" style="18" bestFit="1" customWidth="1"/>
    <col min="16127" max="16128" width="8.5546875" style="18" customWidth="1"/>
    <col min="16129" max="16129" width="9.44140625" style="18" bestFit="1" customWidth="1"/>
    <col min="16130" max="16130" width="7.5546875" style="18" bestFit="1" customWidth="1"/>
    <col min="16131" max="16132" width="7.5546875" style="18" customWidth="1"/>
    <col min="16133" max="16133" width="9.6640625" style="18" customWidth="1"/>
    <col min="16134" max="16139" width="0" style="18" hidden="1" customWidth="1"/>
    <col min="16140" max="16140" width="11.109375" style="18" customWidth="1"/>
    <col min="16141" max="16142" width="11.44140625" style="18"/>
    <col min="16143" max="16143" width="12.44140625" style="18" bestFit="1" customWidth="1"/>
    <col min="16144" max="16384" width="11.44140625" style="18"/>
  </cols>
  <sheetData>
    <row r="1" spans="1:17" s="19" customFormat="1" x14ac:dyDescent="0.25"/>
    <row r="2" spans="1:17" s="19" customFormat="1" x14ac:dyDescent="0.25">
      <c r="A2" s="39" t="s">
        <v>101</v>
      </c>
    </row>
    <row r="3" spans="1:17" s="19" customFormat="1" ht="14.4" x14ac:dyDescent="0.3">
      <c r="A3" s="39" t="s">
        <v>102</v>
      </c>
      <c r="J3" s="96"/>
    </row>
    <row r="4" spans="1:17" s="19" customFormat="1" x14ac:dyDescent="0.25"/>
    <row r="5" spans="1:17" s="19" customFormat="1" ht="13.8" x14ac:dyDescent="0.3">
      <c r="B5" s="296" t="s">
        <v>80</v>
      </c>
      <c r="C5" s="296"/>
      <c r="D5" s="296"/>
      <c r="E5" s="296"/>
      <c r="F5" s="296"/>
      <c r="G5" s="296"/>
      <c r="H5" s="296"/>
      <c r="I5" s="296"/>
      <c r="J5" s="296"/>
      <c r="K5" s="296"/>
      <c r="M5" s="125" t="s">
        <v>572</v>
      </c>
      <c r="O5" s="97"/>
    </row>
    <row r="6" spans="1:17" s="19" customFormat="1" ht="13.8" x14ac:dyDescent="0.3">
      <c r="B6" s="309" t="str">
        <f>'Solicitudes Regiones'!$B$6:$R$6</f>
        <v>Acumuladas de julio de 2008 a abril de 2020</v>
      </c>
      <c r="C6" s="309"/>
      <c r="D6" s="309"/>
      <c r="E6" s="309"/>
      <c r="F6" s="309"/>
      <c r="G6" s="309"/>
      <c r="H6" s="309"/>
      <c r="I6" s="309"/>
      <c r="J6" s="309"/>
      <c r="K6" s="309"/>
    </row>
    <row r="7" spans="1:17" s="22" customFormat="1" x14ac:dyDescent="0.25">
      <c r="B7" s="20"/>
      <c r="C7" s="21"/>
      <c r="D7" s="21"/>
      <c r="E7" s="21"/>
      <c r="F7" s="21"/>
      <c r="G7" s="21"/>
      <c r="H7" s="21"/>
      <c r="I7" s="21"/>
      <c r="J7" s="21"/>
      <c r="K7" s="21"/>
      <c r="L7" s="21"/>
    </row>
    <row r="8" spans="1:17" ht="15" customHeight="1" x14ac:dyDescent="0.25">
      <c r="B8" s="316" t="s">
        <v>55</v>
      </c>
      <c r="C8" s="316"/>
      <c r="D8" s="316"/>
      <c r="E8" s="316"/>
      <c r="F8" s="316"/>
      <c r="G8" s="316"/>
      <c r="H8" s="316"/>
      <c r="I8" s="316"/>
      <c r="J8" s="316"/>
      <c r="K8" s="316"/>
      <c r="L8" s="316"/>
      <c r="M8" s="316"/>
    </row>
    <row r="9" spans="1:17" ht="20.25" customHeight="1" x14ac:dyDescent="0.25">
      <c r="B9" s="316" t="s">
        <v>56</v>
      </c>
      <c r="C9" s="314" t="s">
        <v>2</v>
      </c>
      <c r="D9" s="317"/>
      <c r="E9" s="317"/>
      <c r="F9" s="317"/>
      <c r="G9" s="317"/>
      <c r="H9" s="317"/>
      <c r="I9" s="317"/>
      <c r="J9" s="317"/>
      <c r="K9" s="315"/>
      <c r="L9" s="314"/>
      <c r="M9" s="315"/>
    </row>
    <row r="10" spans="1:17"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7" x14ac:dyDescent="0.25">
      <c r="B11" s="10" t="s">
        <v>36</v>
      </c>
      <c r="C11" s="10">
        <v>6867</v>
      </c>
      <c r="D11" s="10">
        <v>3364</v>
      </c>
      <c r="E11" s="10">
        <f>C11+D11</f>
        <v>10231</v>
      </c>
      <c r="F11" s="11">
        <f>E11/$E$20</f>
        <v>0.62258869348262647</v>
      </c>
      <c r="G11" s="10">
        <v>22952</v>
      </c>
      <c r="H11" s="10">
        <v>1228</v>
      </c>
      <c r="I11" s="10">
        <f>G11+H11</f>
        <v>24180</v>
      </c>
      <c r="J11" s="11">
        <f>I11/$I$20</f>
        <v>0.65642306439352804</v>
      </c>
      <c r="K11" s="10">
        <f t="shared" ref="K11:K19" si="0">E11+I11</f>
        <v>34411</v>
      </c>
      <c r="L11" s="10">
        <v>11</v>
      </c>
      <c r="M11" s="10">
        <f>K11+L11</f>
        <v>34422</v>
      </c>
      <c r="Q11" s="23"/>
    </row>
    <row r="12" spans="1:17" x14ac:dyDescent="0.25">
      <c r="B12" s="10" t="s">
        <v>132</v>
      </c>
      <c r="C12" s="10">
        <v>205</v>
      </c>
      <c r="D12" s="10">
        <v>79</v>
      </c>
      <c r="E12" s="10">
        <f t="shared" ref="E12:E19" si="1">C12+D12</f>
        <v>284</v>
      </c>
      <c r="F12" s="11">
        <f t="shared" ref="F12:F19" si="2">E12/$E$20</f>
        <v>1.7282297815371508E-2</v>
      </c>
      <c r="G12" s="10">
        <v>647</v>
      </c>
      <c r="H12" s="10">
        <v>26</v>
      </c>
      <c r="I12" s="10">
        <f t="shared" ref="I12:I19" si="3">G12+H12</f>
        <v>673</v>
      </c>
      <c r="J12" s="11">
        <f t="shared" ref="J12:J19" si="4">I12/$I$20</f>
        <v>1.8270170485394723E-2</v>
      </c>
      <c r="K12" s="10">
        <f t="shared" si="0"/>
        <v>957</v>
      </c>
      <c r="L12" s="10">
        <v>0</v>
      </c>
      <c r="M12" s="10">
        <f t="shared" ref="M12:M20" si="5">K12+L12</f>
        <v>957</v>
      </c>
      <c r="Q12" s="23"/>
    </row>
    <row r="13" spans="1:17" x14ac:dyDescent="0.25">
      <c r="B13" s="10" t="s">
        <v>133</v>
      </c>
      <c r="C13" s="10">
        <v>22</v>
      </c>
      <c r="D13" s="10">
        <v>7</v>
      </c>
      <c r="E13" s="10">
        <f t="shared" si="1"/>
        <v>29</v>
      </c>
      <c r="F13" s="11">
        <f t="shared" si="2"/>
        <v>1.7647416783301893E-3</v>
      </c>
      <c r="G13" s="10">
        <v>44</v>
      </c>
      <c r="H13" s="10">
        <v>4</v>
      </c>
      <c r="I13" s="10">
        <f t="shared" si="3"/>
        <v>48</v>
      </c>
      <c r="J13" s="11">
        <f t="shared" si="4"/>
        <v>1.3030730806819417E-3</v>
      </c>
      <c r="K13" s="10">
        <f t="shared" si="0"/>
        <v>77</v>
      </c>
      <c r="L13" s="10">
        <v>0</v>
      </c>
      <c r="M13" s="10">
        <f t="shared" si="5"/>
        <v>77</v>
      </c>
      <c r="Q13" s="23"/>
    </row>
    <row r="14" spans="1:17" x14ac:dyDescent="0.25">
      <c r="B14" s="10" t="s">
        <v>134</v>
      </c>
      <c r="C14" s="10">
        <v>326</v>
      </c>
      <c r="D14" s="10">
        <v>258</v>
      </c>
      <c r="E14" s="10">
        <f t="shared" si="1"/>
        <v>584</v>
      </c>
      <c r="F14" s="11">
        <f t="shared" si="2"/>
        <v>3.5538246211890709E-2</v>
      </c>
      <c r="G14" s="10">
        <v>1125</v>
      </c>
      <c r="H14" s="10">
        <v>55</v>
      </c>
      <c r="I14" s="10">
        <f t="shared" si="3"/>
        <v>1180</v>
      </c>
      <c r="J14" s="11">
        <f t="shared" si="4"/>
        <v>3.2033879900097734E-2</v>
      </c>
      <c r="K14" s="10">
        <f t="shared" si="0"/>
        <v>1764</v>
      </c>
      <c r="L14" s="10">
        <v>1</v>
      </c>
      <c r="M14" s="10">
        <f t="shared" si="5"/>
        <v>1765</v>
      </c>
      <c r="Q14" s="23"/>
    </row>
    <row r="15" spans="1:17" x14ac:dyDescent="0.25">
      <c r="B15" s="10" t="s">
        <v>135</v>
      </c>
      <c r="C15" s="10">
        <v>2768</v>
      </c>
      <c r="D15" s="10">
        <v>996</v>
      </c>
      <c r="E15" s="10">
        <f t="shared" si="1"/>
        <v>3764</v>
      </c>
      <c r="F15" s="11">
        <f t="shared" si="2"/>
        <v>0.22905129921499423</v>
      </c>
      <c r="G15" s="10">
        <v>7282</v>
      </c>
      <c r="H15" s="10">
        <v>331</v>
      </c>
      <c r="I15" s="10">
        <f t="shared" si="3"/>
        <v>7613</v>
      </c>
      <c r="J15" s="11">
        <f t="shared" si="4"/>
        <v>0.20667282006732543</v>
      </c>
      <c r="K15" s="10">
        <f t="shared" si="0"/>
        <v>11377</v>
      </c>
      <c r="L15" s="10">
        <v>1</v>
      </c>
      <c r="M15" s="10">
        <f t="shared" si="5"/>
        <v>11378</v>
      </c>
      <c r="Q15" s="23"/>
    </row>
    <row r="16" spans="1:17" x14ac:dyDescent="0.25">
      <c r="B16" s="10" t="s">
        <v>136</v>
      </c>
      <c r="C16" s="10">
        <v>16</v>
      </c>
      <c r="D16" s="10">
        <v>1</v>
      </c>
      <c r="E16" s="10">
        <f t="shared" si="1"/>
        <v>17</v>
      </c>
      <c r="F16" s="11">
        <f t="shared" si="2"/>
        <v>1.0345037424694212E-3</v>
      </c>
      <c r="G16" s="10">
        <v>14</v>
      </c>
      <c r="H16" s="10">
        <v>0</v>
      </c>
      <c r="I16" s="10">
        <f t="shared" si="3"/>
        <v>14</v>
      </c>
      <c r="J16" s="11">
        <f t="shared" si="4"/>
        <v>3.800629818655663E-4</v>
      </c>
      <c r="K16" s="10">
        <f t="shared" si="0"/>
        <v>31</v>
      </c>
      <c r="L16" s="10">
        <v>0</v>
      </c>
      <c r="M16" s="10">
        <f t="shared" si="5"/>
        <v>31</v>
      </c>
      <c r="Q16" s="23"/>
    </row>
    <row r="17" spans="2:17" ht="24" x14ac:dyDescent="0.25">
      <c r="B17" s="10" t="s">
        <v>137</v>
      </c>
      <c r="C17" s="10">
        <v>155</v>
      </c>
      <c r="D17" s="10">
        <v>43</v>
      </c>
      <c r="E17" s="10">
        <f t="shared" si="1"/>
        <v>198</v>
      </c>
      <c r="F17" s="11">
        <f t="shared" si="2"/>
        <v>1.2048925941702671E-2</v>
      </c>
      <c r="G17" s="10">
        <v>312</v>
      </c>
      <c r="H17" s="10">
        <v>10</v>
      </c>
      <c r="I17" s="10">
        <f t="shared" si="3"/>
        <v>322</v>
      </c>
      <c r="J17" s="11">
        <f t="shared" si="4"/>
        <v>8.7414485829080246E-3</v>
      </c>
      <c r="K17" s="10">
        <f t="shared" si="0"/>
        <v>520</v>
      </c>
      <c r="L17" s="10">
        <v>0</v>
      </c>
      <c r="M17" s="10">
        <f t="shared" si="5"/>
        <v>520</v>
      </c>
      <c r="Q17" s="23"/>
    </row>
    <row r="18" spans="2:17" x14ac:dyDescent="0.25">
      <c r="B18" s="10" t="s">
        <v>138</v>
      </c>
      <c r="C18" s="10">
        <v>759</v>
      </c>
      <c r="D18" s="10">
        <v>469</v>
      </c>
      <c r="E18" s="10">
        <f t="shared" si="1"/>
        <v>1228</v>
      </c>
      <c r="F18" s="11">
        <f t="shared" si="2"/>
        <v>7.4727682103085252E-2</v>
      </c>
      <c r="G18" s="10">
        <v>2482</v>
      </c>
      <c r="H18" s="10">
        <v>117</v>
      </c>
      <c r="I18" s="10">
        <f t="shared" si="3"/>
        <v>2599</v>
      </c>
      <c r="J18" s="11">
        <f t="shared" si="4"/>
        <v>7.0555977847757634E-2</v>
      </c>
      <c r="K18" s="10">
        <f t="shared" si="0"/>
        <v>3827</v>
      </c>
      <c r="L18" s="10">
        <v>0</v>
      </c>
      <c r="M18" s="10">
        <f t="shared" si="5"/>
        <v>3827</v>
      </c>
      <c r="Q18" s="23"/>
    </row>
    <row r="19" spans="2:17" x14ac:dyDescent="0.25">
      <c r="B19" s="10" t="s">
        <v>139</v>
      </c>
      <c r="C19" s="10">
        <v>78</v>
      </c>
      <c r="D19" s="10">
        <v>20</v>
      </c>
      <c r="E19" s="10">
        <f t="shared" si="1"/>
        <v>98</v>
      </c>
      <c r="F19" s="11">
        <f t="shared" si="2"/>
        <v>5.9636098095296047E-3</v>
      </c>
      <c r="G19" s="10">
        <v>200</v>
      </c>
      <c r="H19" s="10">
        <v>7</v>
      </c>
      <c r="I19" s="10">
        <f t="shared" si="3"/>
        <v>207</v>
      </c>
      <c r="J19" s="11">
        <f t="shared" si="4"/>
        <v>5.6195026604408732E-3</v>
      </c>
      <c r="K19" s="10">
        <f t="shared" si="0"/>
        <v>305</v>
      </c>
      <c r="L19" s="10">
        <v>0</v>
      </c>
      <c r="M19" s="10">
        <f t="shared" si="5"/>
        <v>305</v>
      </c>
      <c r="Q19" s="23"/>
    </row>
    <row r="20" spans="2:17" x14ac:dyDescent="0.25">
      <c r="B20" s="12" t="s">
        <v>49</v>
      </c>
      <c r="C20" s="10">
        <f>SUM(C11:C19)</f>
        <v>11196</v>
      </c>
      <c r="D20" s="10">
        <f>SUM(D11:D19)</f>
        <v>5237</v>
      </c>
      <c r="E20" s="12">
        <f t="shared" ref="E20" si="6">C20+D20</f>
        <v>16433</v>
      </c>
      <c r="F20" s="14">
        <f t="shared" ref="F20" si="7">E20/$E$20</f>
        <v>1</v>
      </c>
      <c r="G20" s="10">
        <f t="shared" ref="G20:H20" si="8">SUM(G11:G19)</f>
        <v>35058</v>
      </c>
      <c r="H20" s="10">
        <f t="shared" si="8"/>
        <v>1778</v>
      </c>
      <c r="I20" s="12">
        <f t="shared" ref="I20" si="9">G20+H20</f>
        <v>36836</v>
      </c>
      <c r="J20" s="14">
        <f t="shared" ref="J20" si="10">I20/$I$20</f>
        <v>1</v>
      </c>
      <c r="K20" s="12">
        <f t="shared" ref="K20" si="11">E20+I20</f>
        <v>53269</v>
      </c>
      <c r="L20" s="10">
        <f t="shared" ref="L20" si="12">SUM(L11:L19)</f>
        <v>13</v>
      </c>
      <c r="M20" s="10">
        <f t="shared" si="5"/>
        <v>53282</v>
      </c>
      <c r="Q20" s="23"/>
    </row>
    <row r="21" spans="2:17" ht="25.5" customHeight="1" x14ac:dyDescent="0.25">
      <c r="B21" s="24" t="s">
        <v>64</v>
      </c>
      <c r="C21" s="25">
        <f>+C20/M20</f>
        <v>0.21012724747569536</v>
      </c>
      <c r="D21" s="25">
        <f>+D20/M20</f>
        <v>9.8288352539319099E-2</v>
      </c>
      <c r="E21" s="26">
        <f>+E20/M20</f>
        <v>0.30841560001501445</v>
      </c>
      <c r="F21" s="26"/>
      <c r="G21" s="25">
        <f>+G20/M20</f>
        <v>0.65797079689200855</v>
      </c>
      <c r="H21" s="25">
        <f>+H20/M20</f>
        <v>3.3369618257572911E-2</v>
      </c>
      <c r="I21" s="26">
        <f>+I20/M20</f>
        <v>0.69134041514958144</v>
      </c>
      <c r="J21" s="26"/>
      <c r="K21" s="26">
        <f>+K20/M20</f>
        <v>0.99975601516459589</v>
      </c>
      <c r="L21" s="26">
        <f>+L20/M20</f>
        <v>2.4398483540407641E-4</v>
      </c>
      <c r="M21" s="26">
        <f>K21+L21</f>
        <v>1</v>
      </c>
    </row>
    <row r="22" spans="2:17" ht="15.75" customHeight="1" x14ac:dyDescent="0.25">
      <c r="B22" s="27"/>
      <c r="C22" s="28"/>
      <c r="D22" s="28"/>
      <c r="E22" s="29"/>
      <c r="F22" s="29"/>
      <c r="G22" s="28"/>
      <c r="H22" s="28"/>
      <c r="I22" s="29"/>
      <c r="J22" s="29"/>
      <c r="K22" s="29"/>
      <c r="L22" s="29"/>
    </row>
    <row r="23" spans="2:17" ht="15.75" customHeight="1" x14ac:dyDescent="0.3">
      <c r="B23" s="296" t="s">
        <v>81</v>
      </c>
      <c r="C23" s="296"/>
      <c r="D23" s="296"/>
      <c r="E23" s="296"/>
      <c r="F23" s="296"/>
      <c r="G23" s="296"/>
      <c r="H23" s="296"/>
      <c r="I23" s="296"/>
      <c r="J23" s="296"/>
      <c r="K23" s="296"/>
      <c r="L23" s="29"/>
    </row>
    <row r="24" spans="2:17" ht="15.75" customHeight="1" x14ac:dyDescent="0.3">
      <c r="B24" s="309" t="str">
        <f>'Solicitudes Regiones'!$B$6:$R$6</f>
        <v>Acumuladas de julio de 2008 a abril de 2020</v>
      </c>
      <c r="C24" s="309"/>
      <c r="D24" s="309"/>
      <c r="E24" s="309"/>
      <c r="F24" s="309"/>
      <c r="G24" s="309"/>
      <c r="H24" s="309"/>
      <c r="I24" s="309"/>
      <c r="J24" s="309"/>
      <c r="K24" s="309"/>
      <c r="L24" s="29"/>
    </row>
    <row r="25" spans="2:17" x14ac:dyDescent="0.25">
      <c r="B25" s="30"/>
      <c r="C25" s="30"/>
      <c r="D25" s="30"/>
      <c r="E25" s="30"/>
      <c r="F25" s="30"/>
      <c r="G25" s="30"/>
      <c r="H25" s="30"/>
      <c r="I25" s="30"/>
      <c r="J25" s="30"/>
      <c r="K25" s="30"/>
    </row>
    <row r="26" spans="2:17" ht="12.75" customHeight="1" x14ac:dyDescent="0.25">
      <c r="B26" s="316" t="s">
        <v>65</v>
      </c>
      <c r="C26" s="316"/>
      <c r="D26" s="316"/>
      <c r="E26" s="316"/>
      <c r="F26" s="316"/>
      <c r="G26" s="316"/>
      <c r="H26" s="316"/>
      <c r="I26" s="316"/>
      <c r="J26" s="316"/>
      <c r="K26" s="316"/>
      <c r="L26" s="316"/>
      <c r="M26" s="316"/>
    </row>
    <row r="27" spans="2:17" ht="20.25" customHeight="1" x14ac:dyDescent="0.25">
      <c r="B27" s="316" t="s">
        <v>56</v>
      </c>
      <c r="C27" s="316" t="s">
        <v>2</v>
      </c>
      <c r="D27" s="316"/>
      <c r="E27" s="316"/>
      <c r="F27" s="316"/>
      <c r="G27" s="316"/>
      <c r="H27" s="316"/>
      <c r="I27" s="316"/>
      <c r="J27" s="316"/>
      <c r="K27" s="316"/>
      <c r="L27" s="314"/>
      <c r="M27" s="315"/>
    </row>
    <row r="28" spans="2:17" ht="24" customHeight="1" x14ac:dyDescent="0.25">
      <c r="B28" s="316"/>
      <c r="C28" s="15" t="s">
        <v>57</v>
      </c>
      <c r="D28" s="15" t="s">
        <v>58</v>
      </c>
      <c r="E28" s="15" t="s">
        <v>59</v>
      </c>
      <c r="F28" s="15" t="s">
        <v>60</v>
      </c>
      <c r="G28" s="15" t="s">
        <v>8</v>
      </c>
      <c r="H28" s="15" t="s">
        <v>61</v>
      </c>
      <c r="I28" s="15" t="s">
        <v>62</v>
      </c>
      <c r="J28" s="15" t="s">
        <v>63</v>
      </c>
      <c r="K28" s="16" t="s">
        <v>31</v>
      </c>
      <c r="L28" s="262" t="s">
        <v>594</v>
      </c>
      <c r="M28" s="262" t="s">
        <v>597</v>
      </c>
    </row>
    <row r="29" spans="2:17" ht="15.75" customHeight="1" x14ac:dyDescent="0.25">
      <c r="B29" s="10" t="s">
        <v>36</v>
      </c>
      <c r="C29" s="10">
        <v>5619</v>
      </c>
      <c r="D29" s="10">
        <v>2152</v>
      </c>
      <c r="E29" s="10">
        <f>D29+C29</f>
        <v>7771</v>
      </c>
      <c r="F29" s="11">
        <f>E29/$E$38</f>
        <v>0.622078130003202</v>
      </c>
      <c r="G29" s="10">
        <v>18332</v>
      </c>
      <c r="H29" s="10">
        <v>981</v>
      </c>
      <c r="I29" s="10">
        <f>G29+H29</f>
        <v>19313</v>
      </c>
      <c r="J29" s="11">
        <f>I29/$I$38</f>
        <v>0.65576720654646703</v>
      </c>
      <c r="K29" s="10">
        <f t="shared" ref="K29:K37" si="13">E29+I29</f>
        <v>27084</v>
      </c>
      <c r="L29" s="10">
        <v>0</v>
      </c>
      <c r="M29" s="10">
        <f>K29+L29</f>
        <v>27084</v>
      </c>
    </row>
    <row r="30" spans="2:17" x14ac:dyDescent="0.25">
      <c r="B30" s="10" t="s">
        <v>132</v>
      </c>
      <c r="C30" s="10">
        <v>153</v>
      </c>
      <c r="D30" s="10">
        <v>48</v>
      </c>
      <c r="E30" s="10">
        <f t="shared" ref="E30:E37" si="14">D30+C30</f>
        <v>201</v>
      </c>
      <c r="F30" s="11">
        <f t="shared" ref="F30:F37" si="15">E30/$E$38</f>
        <v>1.6090297790585975E-2</v>
      </c>
      <c r="G30" s="10">
        <v>504</v>
      </c>
      <c r="H30" s="10">
        <v>21</v>
      </c>
      <c r="I30" s="10">
        <f t="shared" ref="I30:I37" si="16">G30+H30</f>
        <v>525</v>
      </c>
      <c r="J30" s="11">
        <f t="shared" ref="J30:J37" si="17">I30/$I$38</f>
        <v>1.7826219822756444E-2</v>
      </c>
      <c r="K30" s="10">
        <f t="shared" si="13"/>
        <v>726</v>
      </c>
      <c r="L30" s="10">
        <v>0</v>
      </c>
      <c r="M30" s="10">
        <f t="shared" ref="M30:M38" si="18">K30+L30</f>
        <v>726</v>
      </c>
    </row>
    <row r="31" spans="2:17" x14ac:dyDescent="0.25">
      <c r="B31" s="10" t="s">
        <v>133</v>
      </c>
      <c r="C31" s="10">
        <v>19</v>
      </c>
      <c r="D31" s="10">
        <v>3</v>
      </c>
      <c r="E31" s="10">
        <f t="shared" si="14"/>
        <v>22</v>
      </c>
      <c r="F31" s="11">
        <f t="shared" si="15"/>
        <v>1.7611271213576688E-3</v>
      </c>
      <c r="G31" s="10">
        <v>34</v>
      </c>
      <c r="H31" s="10">
        <v>3</v>
      </c>
      <c r="I31" s="10">
        <f t="shared" si="16"/>
        <v>37</v>
      </c>
      <c r="J31" s="11">
        <f t="shared" si="17"/>
        <v>1.2563240636990255E-3</v>
      </c>
      <c r="K31" s="10">
        <f t="shared" si="13"/>
        <v>59</v>
      </c>
      <c r="L31" s="10">
        <v>0</v>
      </c>
      <c r="M31" s="10">
        <f t="shared" si="18"/>
        <v>59</v>
      </c>
    </row>
    <row r="32" spans="2:17" x14ac:dyDescent="0.25">
      <c r="B32" s="10" t="s">
        <v>134</v>
      </c>
      <c r="C32" s="10">
        <v>256</v>
      </c>
      <c r="D32" s="10">
        <v>132</v>
      </c>
      <c r="E32" s="10">
        <f t="shared" si="14"/>
        <v>388</v>
      </c>
      <c r="F32" s="11">
        <f t="shared" si="15"/>
        <v>3.1059878322126162E-2</v>
      </c>
      <c r="G32" s="10">
        <v>878</v>
      </c>
      <c r="H32" s="10">
        <v>38</v>
      </c>
      <c r="I32" s="10">
        <f t="shared" si="16"/>
        <v>916</v>
      </c>
      <c r="J32" s="11">
        <f t="shared" si="17"/>
        <v>3.1102509252656955E-2</v>
      </c>
      <c r="K32" s="10">
        <f t="shared" si="13"/>
        <v>1304</v>
      </c>
      <c r="L32" s="10">
        <v>0</v>
      </c>
      <c r="M32" s="10">
        <f t="shared" si="18"/>
        <v>1304</v>
      </c>
    </row>
    <row r="33" spans="2:13" x14ac:dyDescent="0.25">
      <c r="B33" s="10" t="s">
        <v>135</v>
      </c>
      <c r="C33" s="10">
        <v>2246</v>
      </c>
      <c r="D33" s="10">
        <v>714</v>
      </c>
      <c r="E33" s="10">
        <f t="shared" si="14"/>
        <v>2960</v>
      </c>
      <c r="F33" s="11">
        <f t="shared" si="15"/>
        <v>0.23695164905539545</v>
      </c>
      <c r="G33" s="10">
        <v>5826</v>
      </c>
      <c r="H33" s="10">
        <v>255</v>
      </c>
      <c r="I33" s="10">
        <f t="shared" si="16"/>
        <v>6081</v>
      </c>
      <c r="J33" s="11">
        <f t="shared" si="17"/>
        <v>0.20647855760415607</v>
      </c>
      <c r="K33" s="10">
        <f t="shared" si="13"/>
        <v>9041</v>
      </c>
      <c r="L33" s="10">
        <v>0</v>
      </c>
      <c r="M33" s="10">
        <f t="shared" si="18"/>
        <v>9041</v>
      </c>
    </row>
    <row r="34" spans="2:13" x14ac:dyDescent="0.25">
      <c r="B34" s="10" t="s">
        <v>136</v>
      </c>
      <c r="C34" s="10">
        <v>15</v>
      </c>
      <c r="D34" s="10">
        <v>1</v>
      </c>
      <c r="E34" s="10">
        <f t="shared" si="14"/>
        <v>16</v>
      </c>
      <c r="F34" s="11">
        <f t="shared" si="15"/>
        <v>1.2808197246237591E-3</v>
      </c>
      <c r="G34" s="10">
        <v>14</v>
      </c>
      <c r="H34" s="10">
        <v>0</v>
      </c>
      <c r="I34" s="10">
        <f t="shared" si="16"/>
        <v>14</v>
      </c>
      <c r="J34" s="11">
        <f t="shared" si="17"/>
        <v>4.753658619401718E-4</v>
      </c>
      <c r="K34" s="10">
        <f t="shared" si="13"/>
        <v>30</v>
      </c>
      <c r="L34" s="10">
        <v>0</v>
      </c>
      <c r="M34" s="10">
        <f t="shared" si="18"/>
        <v>30</v>
      </c>
    </row>
    <row r="35" spans="2:13" ht="24" x14ac:dyDescent="0.25">
      <c r="B35" s="10" t="s">
        <v>137</v>
      </c>
      <c r="C35" s="10">
        <v>137</v>
      </c>
      <c r="D35" s="10">
        <v>29</v>
      </c>
      <c r="E35" s="10">
        <f t="shared" si="14"/>
        <v>166</v>
      </c>
      <c r="F35" s="11">
        <f t="shared" si="15"/>
        <v>1.3288504642971502E-2</v>
      </c>
      <c r="G35" s="10">
        <v>260</v>
      </c>
      <c r="H35" s="10">
        <v>7</v>
      </c>
      <c r="I35" s="10">
        <f t="shared" si="16"/>
        <v>267</v>
      </c>
      <c r="J35" s="11">
        <f t="shared" si="17"/>
        <v>9.0659060812875621E-3</v>
      </c>
      <c r="K35" s="10">
        <f t="shared" si="13"/>
        <v>433</v>
      </c>
      <c r="L35" s="10">
        <v>0</v>
      </c>
      <c r="M35" s="10">
        <f t="shared" si="18"/>
        <v>433</v>
      </c>
    </row>
    <row r="36" spans="2:13" x14ac:dyDescent="0.25">
      <c r="B36" s="10" t="s">
        <v>138</v>
      </c>
      <c r="C36" s="10">
        <v>636</v>
      </c>
      <c r="D36" s="10">
        <v>261</v>
      </c>
      <c r="E36" s="10">
        <f t="shared" si="14"/>
        <v>897</v>
      </c>
      <c r="F36" s="11">
        <f t="shared" si="15"/>
        <v>7.1805955811719502E-2</v>
      </c>
      <c r="G36" s="10">
        <v>2047</v>
      </c>
      <c r="H36" s="10">
        <v>90</v>
      </c>
      <c r="I36" s="10">
        <f t="shared" si="16"/>
        <v>2137</v>
      </c>
      <c r="J36" s="11">
        <f t="shared" si="17"/>
        <v>7.2561203354724796E-2</v>
      </c>
      <c r="K36" s="10">
        <f t="shared" si="13"/>
        <v>3034</v>
      </c>
      <c r="L36" s="10">
        <v>0</v>
      </c>
      <c r="M36" s="10">
        <f t="shared" si="18"/>
        <v>3034</v>
      </c>
    </row>
    <row r="37" spans="2:13" x14ac:dyDescent="0.25">
      <c r="B37" s="10" t="s">
        <v>139</v>
      </c>
      <c r="C37" s="10">
        <v>58</v>
      </c>
      <c r="D37" s="10">
        <v>13</v>
      </c>
      <c r="E37" s="10">
        <f t="shared" si="14"/>
        <v>71</v>
      </c>
      <c r="F37" s="11">
        <f t="shared" si="15"/>
        <v>5.6836375280179315E-3</v>
      </c>
      <c r="G37" s="10">
        <v>156</v>
      </c>
      <c r="H37" s="10">
        <v>5</v>
      </c>
      <c r="I37" s="10">
        <f t="shared" si="16"/>
        <v>161</v>
      </c>
      <c r="J37" s="11">
        <f t="shared" si="17"/>
        <v>5.4667074123119757E-3</v>
      </c>
      <c r="K37" s="10">
        <f t="shared" si="13"/>
        <v>232</v>
      </c>
      <c r="L37" s="10">
        <v>0</v>
      </c>
      <c r="M37" s="10">
        <f t="shared" si="18"/>
        <v>232</v>
      </c>
    </row>
    <row r="38" spans="2:13" x14ac:dyDescent="0.25">
      <c r="B38" s="12" t="s">
        <v>49</v>
      </c>
      <c r="C38" s="10">
        <f t="shared" ref="C38:H38" si="19">SUM(C29:C37)</f>
        <v>9139</v>
      </c>
      <c r="D38" s="10">
        <f t="shared" si="19"/>
        <v>3353</v>
      </c>
      <c r="E38" s="12">
        <f t="shared" ref="E38" si="20">D38+C38</f>
        <v>12492</v>
      </c>
      <c r="F38" s="14">
        <f t="shared" ref="F38" si="21">E38/$E$38</f>
        <v>1</v>
      </c>
      <c r="G38" s="10">
        <f t="shared" si="19"/>
        <v>28051</v>
      </c>
      <c r="H38" s="10">
        <f t="shared" si="19"/>
        <v>1400</v>
      </c>
      <c r="I38" s="12">
        <f t="shared" ref="I38" si="22">G38+H38</f>
        <v>29451</v>
      </c>
      <c r="J38" s="14">
        <f t="shared" ref="J38" si="23">I38/$I$38</f>
        <v>1</v>
      </c>
      <c r="K38" s="12">
        <f>SUM(K29:K37)</f>
        <v>41943</v>
      </c>
      <c r="L38" s="10">
        <f t="shared" ref="L38" si="24">SUM(L29:L37)</f>
        <v>0</v>
      </c>
      <c r="M38" s="12">
        <f t="shared" si="18"/>
        <v>41943</v>
      </c>
    </row>
    <row r="39" spans="2:13" ht="24" x14ac:dyDescent="0.25">
      <c r="B39" s="24" t="s">
        <v>66</v>
      </c>
      <c r="C39" s="25">
        <f>+C38/M38</f>
        <v>0.21789094723791813</v>
      </c>
      <c r="D39" s="25">
        <f>+D38/M38</f>
        <v>7.9941825811219988E-2</v>
      </c>
      <c r="E39" s="26">
        <f>+E38/M38</f>
        <v>0.29783277304913813</v>
      </c>
      <c r="F39" s="26"/>
      <c r="G39" s="25">
        <f>+G38/M38</f>
        <v>0.66878859404429825</v>
      </c>
      <c r="H39" s="25">
        <f>+H38/M38</f>
        <v>3.337863290656367E-2</v>
      </c>
      <c r="I39" s="26">
        <f>+I38/M38</f>
        <v>0.70216722695086187</v>
      </c>
      <c r="J39" s="26"/>
      <c r="K39" s="26">
        <f>+K38/M38</f>
        <v>1</v>
      </c>
      <c r="L39" s="26">
        <f>+L38/M38</f>
        <v>0</v>
      </c>
      <c r="M39" s="26">
        <f>K39+L39</f>
        <v>1</v>
      </c>
    </row>
    <row r="40" spans="2:13" x14ac:dyDescent="0.25">
      <c r="B40" s="17" t="s">
        <v>129</v>
      </c>
    </row>
    <row r="41" spans="2:13" x14ac:dyDescent="0.25">
      <c r="B41" s="17" t="s">
        <v>130</v>
      </c>
    </row>
    <row r="131" spans="2:2" x14ac:dyDescent="0.25">
      <c r="B131" s="18"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900-000000000000}"/>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1">
    <pageSetUpPr fitToPage="1"/>
  </sheetPr>
  <dimension ref="A1:Q131"/>
  <sheetViews>
    <sheetView showGridLines="0" zoomScaleNormal="100" workbookViewId="0">
      <selection activeCell="B21" sqref="B21:M21"/>
    </sheetView>
  </sheetViews>
  <sheetFormatPr baseColWidth="10" defaultRowHeight="12" x14ac:dyDescent="0.25"/>
  <cols>
    <col min="1" max="1" width="6" style="18" customWidth="1"/>
    <col min="2" max="2" width="18.109375" style="18" customWidth="1"/>
    <col min="3" max="3" width="8.44140625" style="18" bestFit="1" customWidth="1"/>
    <col min="4" max="4" width="8.33203125" style="18" bestFit="1" customWidth="1"/>
    <col min="5" max="6" width="8.33203125" style="18" customWidth="1"/>
    <col min="7" max="7" width="8.44140625" style="18" bestFit="1" customWidth="1"/>
    <col min="8" max="8" width="7.44140625" style="18" bestFit="1" customWidth="1"/>
    <col min="9" max="11" width="7.44140625" style="18" customWidth="1"/>
    <col min="12" max="12" width="10.109375" style="18" customWidth="1"/>
    <col min="13" max="14" width="11.44140625" style="18"/>
    <col min="15" max="15" width="12.44140625" style="18" bestFit="1" customWidth="1"/>
    <col min="16" max="251" width="11.44140625" style="18"/>
    <col min="252" max="252" width="18.109375" style="18" customWidth="1"/>
    <col min="253" max="253" width="8.44140625" style="18" bestFit="1" customWidth="1"/>
    <col min="254" max="254" width="8.33203125" style="18" bestFit="1" customWidth="1"/>
    <col min="255" max="256" width="8.33203125" style="18" customWidth="1"/>
    <col min="257" max="257" width="8.44140625" style="18" bestFit="1" customWidth="1"/>
    <col min="258" max="258" width="7.44140625" style="18" bestFit="1" customWidth="1"/>
    <col min="259" max="261" width="7.44140625" style="18" customWidth="1"/>
    <col min="262" max="267" width="0" style="18" hidden="1" customWidth="1"/>
    <col min="268" max="268" width="10.109375" style="18" customWidth="1"/>
    <col min="269" max="270" width="11.44140625" style="18"/>
    <col min="271" max="271" width="12.44140625" style="18" bestFit="1" customWidth="1"/>
    <col min="272" max="507" width="11.44140625" style="18"/>
    <col min="508" max="508" width="18.109375" style="18" customWidth="1"/>
    <col min="509" max="509" width="8.44140625" style="18" bestFit="1" customWidth="1"/>
    <col min="510" max="510" width="8.33203125" style="18" bestFit="1" customWidth="1"/>
    <col min="511" max="512" width="8.33203125" style="18" customWidth="1"/>
    <col min="513" max="513" width="8.44140625" style="18" bestFit="1" customWidth="1"/>
    <col min="514" max="514" width="7.44140625" style="18" bestFit="1" customWidth="1"/>
    <col min="515" max="517" width="7.44140625" style="18" customWidth="1"/>
    <col min="518" max="523" width="0" style="18" hidden="1" customWidth="1"/>
    <col min="524" max="524" width="10.109375" style="18" customWidth="1"/>
    <col min="525" max="526" width="11.44140625" style="18"/>
    <col min="527" max="527" width="12.44140625" style="18" bestFit="1" customWidth="1"/>
    <col min="528" max="763" width="11.44140625" style="18"/>
    <col min="764" max="764" width="18.109375" style="18" customWidth="1"/>
    <col min="765" max="765" width="8.44140625" style="18" bestFit="1" customWidth="1"/>
    <col min="766" max="766" width="8.33203125" style="18" bestFit="1" customWidth="1"/>
    <col min="767" max="768" width="8.33203125" style="18" customWidth="1"/>
    <col min="769" max="769" width="8.44140625" style="18" bestFit="1" customWidth="1"/>
    <col min="770" max="770" width="7.44140625" style="18" bestFit="1" customWidth="1"/>
    <col min="771" max="773" width="7.44140625" style="18" customWidth="1"/>
    <col min="774" max="779" width="0" style="18" hidden="1" customWidth="1"/>
    <col min="780" max="780" width="10.109375" style="18" customWidth="1"/>
    <col min="781" max="782" width="11.44140625" style="18"/>
    <col min="783" max="783" width="12.44140625" style="18" bestFit="1" customWidth="1"/>
    <col min="784" max="1019" width="11.44140625" style="18"/>
    <col min="1020" max="1020" width="18.109375" style="18" customWidth="1"/>
    <col min="1021" max="1021" width="8.44140625" style="18" bestFit="1" customWidth="1"/>
    <col min="1022" max="1022" width="8.33203125" style="18" bestFit="1" customWidth="1"/>
    <col min="1023" max="1024" width="8.33203125" style="18" customWidth="1"/>
    <col min="1025" max="1025" width="8.44140625" style="18" bestFit="1" customWidth="1"/>
    <col min="1026" max="1026" width="7.44140625" style="18" bestFit="1" customWidth="1"/>
    <col min="1027" max="1029" width="7.44140625" style="18" customWidth="1"/>
    <col min="1030" max="1035" width="0" style="18" hidden="1" customWidth="1"/>
    <col min="1036" max="1036" width="10.109375" style="18" customWidth="1"/>
    <col min="1037" max="1038" width="11.44140625" style="18"/>
    <col min="1039" max="1039" width="12.44140625" style="18" bestFit="1" customWidth="1"/>
    <col min="1040" max="1275" width="11.44140625" style="18"/>
    <col min="1276" max="1276" width="18.109375" style="18" customWidth="1"/>
    <col min="1277" max="1277" width="8.44140625" style="18" bestFit="1" customWidth="1"/>
    <col min="1278" max="1278" width="8.33203125" style="18" bestFit="1" customWidth="1"/>
    <col min="1279" max="1280" width="8.33203125" style="18" customWidth="1"/>
    <col min="1281" max="1281" width="8.44140625" style="18" bestFit="1" customWidth="1"/>
    <col min="1282" max="1282" width="7.44140625" style="18" bestFit="1" customWidth="1"/>
    <col min="1283" max="1285" width="7.44140625" style="18" customWidth="1"/>
    <col min="1286" max="1291" width="0" style="18" hidden="1" customWidth="1"/>
    <col min="1292" max="1292" width="10.109375" style="18" customWidth="1"/>
    <col min="1293" max="1294" width="11.44140625" style="18"/>
    <col min="1295" max="1295" width="12.44140625" style="18" bestFit="1" customWidth="1"/>
    <col min="1296" max="1531" width="11.44140625" style="18"/>
    <col min="1532" max="1532" width="18.109375" style="18" customWidth="1"/>
    <col min="1533" max="1533" width="8.44140625" style="18" bestFit="1" customWidth="1"/>
    <col min="1534" max="1534" width="8.33203125" style="18" bestFit="1" customWidth="1"/>
    <col min="1535" max="1536" width="8.33203125" style="18" customWidth="1"/>
    <col min="1537" max="1537" width="8.44140625" style="18" bestFit="1" customWidth="1"/>
    <col min="1538" max="1538" width="7.44140625" style="18" bestFit="1" customWidth="1"/>
    <col min="1539" max="1541" width="7.44140625" style="18" customWidth="1"/>
    <col min="1542" max="1547" width="0" style="18" hidden="1" customWidth="1"/>
    <col min="1548" max="1548" width="10.109375" style="18" customWidth="1"/>
    <col min="1549" max="1550" width="11.44140625" style="18"/>
    <col min="1551" max="1551" width="12.44140625" style="18" bestFit="1" customWidth="1"/>
    <col min="1552" max="1787" width="11.44140625" style="18"/>
    <col min="1788" max="1788" width="18.109375" style="18" customWidth="1"/>
    <col min="1789" max="1789" width="8.44140625" style="18" bestFit="1" customWidth="1"/>
    <col min="1790" max="1790" width="8.33203125" style="18" bestFit="1" customWidth="1"/>
    <col min="1791" max="1792" width="8.33203125" style="18" customWidth="1"/>
    <col min="1793" max="1793" width="8.44140625" style="18" bestFit="1" customWidth="1"/>
    <col min="1794" max="1794" width="7.44140625" style="18" bestFit="1" customWidth="1"/>
    <col min="1795" max="1797" width="7.44140625" style="18" customWidth="1"/>
    <col min="1798" max="1803" width="0" style="18" hidden="1" customWidth="1"/>
    <col min="1804" max="1804" width="10.109375" style="18" customWidth="1"/>
    <col min="1805" max="1806" width="11.44140625" style="18"/>
    <col min="1807" max="1807" width="12.44140625" style="18" bestFit="1" customWidth="1"/>
    <col min="1808" max="2043" width="11.44140625" style="18"/>
    <col min="2044" max="2044" width="18.109375" style="18" customWidth="1"/>
    <col min="2045" max="2045" width="8.44140625" style="18" bestFit="1" customWidth="1"/>
    <col min="2046" max="2046" width="8.33203125" style="18" bestFit="1" customWidth="1"/>
    <col min="2047" max="2048" width="8.33203125" style="18" customWidth="1"/>
    <col min="2049" max="2049" width="8.44140625" style="18" bestFit="1" customWidth="1"/>
    <col min="2050" max="2050" width="7.44140625" style="18" bestFit="1" customWidth="1"/>
    <col min="2051" max="2053" width="7.44140625" style="18" customWidth="1"/>
    <col min="2054" max="2059" width="0" style="18" hidden="1" customWidth="1"/>
    <col min="2060" max="2060" width="10.109375" style="18" customWidth="1"/>
    <col min="2061" max="2062" width="11.44140625" style="18"/>
    <col min="2063" max="2063" width="12.44140625" style="18" bestFit="1" customWidth="1"/>
    <col min="2064" max="2299" width="11.44140625" style="18"/>
    <col min="2300" max="2300" width="18.109375" style="18" customWidth="1"/>
    <col min="2301" max="2301" width="8.44140625" style="18" bestFit="1" customWidth="1"/>
    <col min="2302" max="2302" width="8.33203125" style="18" bestFit="1" customWidth="1"/>
    <col min="2303" max="2304" width="8.33203125" style="18" customWidth="1"/>
    <col min="2305" max="2305" width="8.44140625" style="18" bestFit="1" customWidth="1"/>
    <col min="2306" max="2306" width="7.44140625" style="18" bestFit="1" customWidth="1"/>
    <col min="2307" max="2309" width="7.44140625" style="18" customWidth="1"/>
    <col min="2310" max="2315" width="0" style="18" hidden="1" customWidth="1"/>
    <col min="2316" max="2316" width="10.109375" style="18" customWidth="1"/>
    <col min="2317" max="2318" width="11.44140625" style="18"/>
    <col min="2319" max="2319" width="12.44140625" style="18" bestFit="1" customWidth="1"/>
    <col min="2320" max="2555" width="11.44140625" style="18"/>
    <col min="2556" max="2556" width="18.109375" style="18" customWidth="1"/>
    <col min="2557" max="2557" width="8.44140625" style="18" bestFit="1" customWidth="1"/>
    <col min="2558" max="2558" width="8.33203125" style="18" bestFit="1" customWidth="1"/>
    <col min="2559" max="2560" width="8.33203125" style="18" customWidth="1"/>
    <col min="2561" max="2561" width="8.44140625" style="18" bestFit="1" customWidth="1"/>
    <col min="2562" max="2562" width="7.44140625" style="18" bestFit="1" customWidth="1"/>
    <col min="2563" max="2565" width="7.44140625" style="18" customWidth="1"/>
    <col min="2566" max="2571" width="0" style="18" hidden="1" customWidth="1"/>
    <col min="2572" max="2572" width="10.109375" style="18" customWidth="1"/>
    <col min="2573" max="2574" width="11.44140625" style="18"/>
    <col min="2575" max="2575" width="12.44140625" style="18" bestFit="1" customWidth="1"/>
    <col min="2576" max="2811" width="11.44140625" style="18"/>
    <col min="2812" max="2812" width="18.109375" style="18" customWidth="1"/>
    <col min="2813" max="2813" width="8.44140625" style="18" bestFit="1" customWidth="1"/>
    <col min="2814" max="2814" width="8.33203125" style="18" bestFit="1" customWidth="1"/>
    <col min="2815" max="2816" width="8.33203125" style="18" customWidth="1"/>
    <col min="2817" max="2817" width="8.44140625" style="18" bestFit="1" customWidth="1"/>
    <col min="2818" max="2818" width="7.44140625" style="18" bestFit="1" customWidth="1"/>
    <col min="2819" max="2821" width="7.44140625" style="18" customWidth="1"/>
    <col min="2822" max="2827" width="0" style="18" hidden="1" customWidth="1"/>
    <col min="2828" max="2828" width="10.109375" style="18" customWidth="1"/>
    <col min="2829" max="2830" width="11.44140625" style="18"/>
    <col min="2831" max="2831" width="12.44140625" style="18" bestFit="1" customWidth="1"/>
    <col min="2832" max="3067" width="11.44140625" style="18"/>
    <col min="3068" max="3068" width="18.109375" style="18" customWidth="1"/>
    <col min="3069" max="3069" width="8.44140625" style="18" bestFit="1" customWidth="1"/>
    <col min="3070" max="3070" width="8.33203125" style="18" bestFit="1" customWidth="1"/>
    <col min="3071" max="3072" width="8.33203125" style="18" customWidth="1"/>
    <col min="3073" max="3073" width="8.44140625" style="18" bestFit="1" customWidth="1"/>
    <col min="3074" max="3074" width="7.44140625" style="18" bestFit="1" customWidth="1"/>
    <col min="3075" max="3077" width="7.44140625" style="18" customWidth="1"/>
    <col min="3078" max="3083" width="0" style="18" hidden="1" customWidth="1"/>
    <col min="3084" max="3084" width="10.109375" style="18" customWidth="1"/>
    <col min="3085" max="3086" width="11.44140625" style="18"/>
    <col min="3087" max="3087" width="12.44140625" style="18" bestFit="1" customWidth="1"/>
    <col min="3088" max="3323" width="11.44140625" style="18"/>
    <col min="3324" max="3324" width="18.109375" style="18" customWidth="1"/>
    <col min="3325" max="3325" width="8.44140625" style="18" bestFit="1" customWidth="1"/>
    <col min="3326" max="3326" width="8.33203125" style="18" bestFit="1" customWidth="1"/>
    <col min="3327" max="3328" width="8.33203125" style="18" customWidth="1"/>
    <col min="3329" max="3329" width="8.44140625" style="18" bestFit="1" customWidth="1"/>
    <col min="3330" max="3330" width="7.44140625" style="18" bestFit="1" customWidth="1"/>
    <col min="3331" max="3333" width="7.44140625" style="18" customWidth="1"/>
    <col min="3334" max="3339" width="0" style="18" hidden="1" customWidth="1"/>
    <col min="3340" max="3340" width="10.109375" style="18" customWidth="1"/>
    <col min="3341" max="3342" width="11.44140625" style="18"/>
    <col min="3343" max="3343" width="12.44140625" style="18" bestFit="1" customWidth="1"/>
    <col min="3344" max="3579" width="11.44140625" style="18"/>
    <col min="3580" max="3580" width="18.109375" style="18" customWidth="1"/>
    <col min="3581" max="3581" width="8.44140625" style="18" bestFit="1" customWidth="1"/>
    <col min="3582" max="3582" width="8.33203125" style="18" bestFit="1" customWidth="1"/>
    <col min="3583" max="3584" width="8.33203125" style="18" customWidth="1"/>
    <col min="3585" max="3585" width="8.44140625" style="18" bestFit="1" customWidth="1"/>
    <col min="3586" max="3586" width="7.44140625" style="18" bestFit="1" customWidth="1"/>
    <col min="3587" max="3589" width="7.44140625" style="18" customWidth="1"/>
    <col min="3590" max="3595" width="0" style="18" hidden="1" customWidth="1"/>
    <col min="3596" max="3596" width="10.109375" style="18" customWidth="1"/>
    <col min="3597" max="3598" width="11.44140625" style="18"/>
    <col min="3599" max="3599" width="12.44140625" style="18" bestFit="1" customWidth="1"/>
    <col min="3600" max="3835" width="11.44140625" style="18"/>
    <col min="3836" max="3836" width="18.109375" style="18" customWidth="1"/>
    <col min="3837" max="3837" width="8.44140625" style="18" bestFit="1" customWidth="1"/>
    <col min="3838" max="3838" width="8.33203125" style="18" bestFit="1" customWidth="1"/>
    <col min="3839" max="3840" width="8.33203125" style="18" customWidth="1"/>
    <col min="3841" max="3841" width="8.44140625" style="18" bestFit="1" customWidth="1"/>
    <col min="3842" max="3842" width="7.44140625" style="18" bestFit="1" customWidth="1"/>
    <col min="3843" max="3845" width="7.44140625" style="18" customWidth="1"/>
    <col min="3846" max="3851" width="0" style="18" hidden="1" customWidth="1"/>
    <col min="3852" max="3852" width="10.109375" style="18" customWidth="1"/>
    <col min="3853" max="3854" width="11.44140625" style="18"/>
    <col min="3855" max="3855" width="12.44140625" style="18" bestFit="1" customWidth="1"/>
    <col min="3856" max="4091" width="11.44140625" style="18"/>
    <col min="4092" max="4092" width="18.109375" style="18" customWidth="1"/>
    <col min="4093" max="4093" width="8.44140625" style="18" bestFit="1" customWidth="1"/>
    <col min="4094" max="4094" width="8.33203125" style="18" bestFit="1" customWidth="1"/>
    <col min="4095" max="4096" width="8.33203125" style="18" customWidth="1"/>
    <col min="4097" max="4097" width="8.44140625" style="18" bestFit="1" customWidth="1"/>
    <col min="4098" max="4098" width="7.44140625" style="18" bestFit="1" customWidth="1"/>
    <col min="4099" max="4101" width="7.44140625" style="18" customWidth="1"/>
    <col min="4102" max="4107" width="0" style="18" hidden="1" customWidth="1"/>
    <col min="4108" max="4108" width="10.109375" style="18" customWidth="1"/>
    <col min="4109" max="4110" width="11.44140625" style="18"/>
    <col min="4111" max="4111" width="12.44140625" style="18" bestFit="1" customWidth="1"/>
    <col min="4112" max="4347" width="11.44140625" style="18"/>
    <col min="4348" max="4348" width="18.109375" style="18" customWidth="1"/>
    <col min="4349" max="4349" width="8.44140625" style="18" bestFit="1" customWidth="1"/>
    <col min="4350" max="4350" width="8.33203125" style="18" bestFit="1" customWidth="1"/>
    <col min="4351" max="4352" width="8.33203125" style="18" customWidth="1"/>
    <col min="4353" max="4353" width="8.44140625" style="18" bestFit="1" customWidth="1"/>
    <col min="4354" max="4354" width="7.44140625" style="18" bestFit="1" customWidth="1"/>
    <col min="4355" max="4357" width="7.44140625" style="18" customWidth="1"/>
    <col min="4358" max="4363" width="0" style="18" hidden="1" customWidth="1"/>
    <col min="4364" max="4364" width="10.109375" style="18" customWidth="1"/>
    <col min="4365" max="4366" width="11.44140625" style="18"/>
    <col min="4367" max="4367" width="12.44140625" style="18" bestFit="1" customWidth="1"/>
    <col min="4368" max="4603" width="11.44140625" style="18"/>
    <col min="4604" max="4604" width="18.109375" style="18" customWidth="1"/>
    <col min="4605" max="4605" width="8.44140625" style="18" bestFit="1" customWidth="1"/>
    <col min="4606" max="4606" width="8.33203125" style="18" bestFit="1" customWidth="1"/>
    <col min="4607" max="4608" width="8.33203125" style="18" customWidth="1"/>
    <col min="4609" max="4609" width="8.44140625" style="18" bestFit="1" customWidth="1"/>
    <col min="4610" max="4610" width="7.44140625" style="18" bestFit="1" customWidth="1"/>
    <col min="4611" max="4613" width="7.44140625" style="18" customWidth="1"/>
    <col min="4614" max="4619" width="0" style="18" hidden="1" customWidth="1"/>
    <col min="4620" max="4620" width="10.109375" style="18" customWidth="1"/>
    <col min="4621" max="4622" width="11.44140625" style="18"/>
    <col min="4623" max="4623" width="12.44140625" style="18" bestFit="1" customWidth="1"/>
    <col min="4624" max="4859" width="11.44140625" style="18"/>
    <col min="4860" max="4860" width="18.109375" style="18" customWidth="1"/>
    <col min="4861" max="4861" width="8.44140625" style="18" bestFit="1" customWidth="1"/>
    <col min="4862" max="4862" width="8.33203125" style="18" bestFit="1" customWidth="1"/>
    <col min="4863" max="4864" width="8.33203125" style="18" customWidth="1"/>
    <col min="4865" max="4865" width="8.44140625" style="18" bestFit="1" customWidth="1"/>
    <col min="4866" max="4866" width="7.44140625" style="18" bestFit="1" customWidth="1"/>
    <col min="4867" max="4869" width="7.44140625" style="18" customWidth="1"/>
    <col min="4870" max="4875" width="0" style="18" hidden="1" customWidth="1"/>
    <col min="4876" max="4876" width="10.109375" style="18" customWidth="1"/>
    <col min="4877" max="4878" width="11.44140625" style="18"/>
    <col min="4879" max="4879" width="12.44140625" style="18" bestFit="1" customWidth="1"/>
    <col min="4880" max="5115" width="11.44140625" style="18"/>
    <col min="5116" max="5116" width="18.109375" style="18" customWidth="1"/>
    <col min="5117" max="5117" width="8.44140625" style="18" bestFit="1" customWidth="1"/>
    <col min="5118" max="5118" width="8.33203125" style="18" bestFit="1" customWidth="1"/>
    <col min="5119" max="5120" width="8.33203125" style="18" customWidth="1"/>
    <col min="5121" max="5121" width="8.44140625" style="18" bestFit="1" customWidth="1"/>
    <col min="5122" max="5122" width="7.44140625" style="18" bestFit="1" customWidth="1"/>
    <col min="5123" max="5125" width="7.44140625" style="18" customWidth="1"/>
    <col min="5126" max="5131" width="0" style="18" hidden="1" customWidth="1"/>
    <col min="5132" max="5132" width="10.109375" style="18" customWidth="1"/>
    <col min="5133" max="5134" width="11.44140625" style="18"/>
    <col min="5135" max="5135" width="12.44140625" style="18" bestFit="1" customWidth="1"/>
    <col min="5136" max="5371" width="11.44140625" style="18"/>
    <col min="5372" max="5372" width="18.109375" style="18" customWidth="1"/>
    <col min="5373" max="5373" width="8.44140625" style="18" bestFit="1" customWidth="1"/>
    <col min="5374" max="5374" width="8.33203125" style="18" bestFit="1" customWidth="1"/>
    <col min="5375" max="5376" width="8.33203125" style="18" customWidth="1"/>
    <col min="5377" max="5377" width="8.44140625" style="18" bestFit="1" customWidth="1"/>
    <col min="5378" max="5378" width="7.44140625" style="18" bestFit="1" customWidth="1"/>
    <col min="5379" max="5381" width="7.44140625" style="18" customWidth="1"/>
    <col min="5382" max="5387" width="0" style="18" hidden="1" customWidth="1"/>
    <col min="5388" max="5388" width="10.109375" style="18" customWidth="1"/>
    <col min="5389" max="5390" width="11.44140625" style="18"/>
    <col min="5391" max="5391" width="12.44140625" style="18" bestFit="1" customWidth="1"/>
    <col min="5392" max="5627" width="11.44140625" style="18"/>
    <col min="5628" max="5628" width="18.109375" style="18" customWidth="1"/>
    <col min="5629" max="5629" width="8.44140625" style="18" bestFit="1" customWidth="1"/>
    <col min="5630" max="5630" width="8.33203125" style="18" bestFit="1" customWidth="1"/>
    <col min="5631" max="5632" width="8.33203125" style="18" customWidth="1"/>
    <col min="5633" max="5633" width="8.44140625" style="18" bestFit="1" customWidth="1"/>
    <col min="5634" max="5634" width="7.44140625" style="18" bestFit="1" customWidth="1"/>
    <col min="5635" max="5637" width="7.44140625" style="18" customWidth="1"/>
    <col min="5638" max="5643" width="0" style="18" hidden="1" customWidth="1"/>
    <col min="5644" max="5644" width="10.109375" style="18" customWidth="1"/>
    <col min="5645" max="5646" width="11.44140625" style="18"/>
    <col min="5647" max="5647" width="12.44140625" style="18" bestFit="1" customWidth="1"/>
    <col min="5648" max="5883" width="11.44140625" style="18"/>
    <col min="5884" max="5884" width="18.109375" style="18" customWidth="1"/>
    <col min="5885" max="5885" width="8.44140625" style="18" bestFit="1" customWidth="1"/>
    <col min="5886" max="5886" width="8.33203125" style="18" bestFit="1" customWidth="1"/>
    <col min="5887" max="5888" width="8.33203125" style="18" customWidth="1"/>
    <col min="5889" max="5889" width="8.44140625" style="18" bestFit="1" customWidth="1"/>
    <col min="5890" max="5890" width="7.44140625" style="18" bestFit="1" customWidth="1"/>
    <col min="5891" max="5893" width="7.44140625" style="18" customWidth="1"/>
    <col min="5894" max="5899" width="0" style="18" hidden="1" customWidth="1"/>
    <col min="5900" max="5900" width="10.109375" style="18" customWidth="1"/>
    <col min="5901" max="5902" width="11.44140625" style="18"/>
    <col min="5903" max="5903" width="12.44140625" style="18" bestFit="1" customWidth="1"/>
    <col min="5904" max="6139" width="11.44140625" style="18"/>
    <col min="6140" max="6140" width="18.109375" style="18" customWidth="1"/>
    <col min="6141" max="6141" width="8.44140625" style="18" bestFit="1" customWidth="1"/>
    <col min="6142" max="6142" width="8.33203125" style="18" bestFit="1" customWidth="1"/>
    <col min="6143" max="6144" width="8.33203125" style="18" customWidth="1"/>
    <col min="6145" max="6145" width="8.44140625" style="18" bestFit="1" customWidth="1"/>
    <col min="6146" max="6146" width="7.44140625" style="18" bestFit="1" customWidth="1"/>
    <col min="6147" max="6149" width="7.44140625" style="18" customWidth="1"/>
    <col min="6150" max="6155" width="0" style="18" hidden="1" customWidth="1"/>
    <col min="6156" max="6156" width="10.109375" style="18" customWidth="1"/>
    <col min="6157" max="6158" width="11.44140625" style="18"/>
    <col min="6159" max="6159" width="12.44140625" style="18" bestFit="1" customWidth="1"/>
    <col min="6160" max="6395" width="11.44140625" style="18"/>
    <col min="6396" max="6396" width="18.109375" style="18" customWidth="1"/>
    <col min="6397" max="6397" width="8.44140625" style="18" bestFit="1" customWidth="1"/>
    <col min="6398" max="6398" width="8.33203125" style="18" bestFit="1" customWidth="1"/>
    <col min="6399" max="6400" width="8.33203125" style="18" customWidth="1"/>
    <col min="6401" max="6401" width="8.44140625" style="18" bestFit="1" customWidth="1"/>
    <col min="6402" max="6402" width="7.44140625" style="18" bestFit="1" customWidth="1"/>
    <col min="6403" max="6405" width="7.44140625" style="18" customWidth="1"/>
    <col min="6406" max="6411" width="0" style="18" hidden="1" customWidth="1"/>
    <col min="6412" max="6412" width="10.109375" style="18" customWidth="1"/>
    <col min="6413" max="6414" width="11.44140625" style="18"/>
    <col min="6415" max="6415" width="12.44140625" style="18" bestFit="1" customWidth="1"/>
    <col min="6416" max="6651" width="11.44140625" style="18"/>
    <col min="6652" max="6652" width="18.109375" style="18" customWidth="1"/>
    <col min="6653" max="6653" width="8.44140625" style="18" bestFit="1" customWidth="1"/>
    <col min="6654" max="6654" width="8.33203125" style="18" bestFit="1" customWidth="1"/>
    <col min="6655" max="6656" width="8.33203125" style="18" customWidth="1"/>
    <col min="6657" max="6657" width="8.44140625" style="18" bestFit="1" customWidth="1"/>
    <col min="6658" max="6658" width="7.44140625" style="18" bestFit="1" customWidth="1"/>
    <col min="6659" max="6661" width="7.44140625" style="18" customWidth="1"/>
    <col min="6662" max="6667" width="0" style="18" hidden="1" customWidth="1"/>
    <col min="6668" max="6668" width="10.109375" style="18" customWidth="1"/>
    <col min="6669" max="6670" width="11.44140625" style="18"/>
    <col min="6671" max="6671" width="12.44140625" style="18" bestFit="1" customWidth="1"/>
    <col min="6672" max="6907" width="11.44140625" style="18"/>
    <col min="6908" max="6908" width="18.109375" style="18" customWidth="1"/>
    <col min="6909" max="6909" width="8.44140625" style="18" bestFit="1" customWidth="1"/>
    <col min="6910" max="6910" width="8.33203125" style="18" bestFit="1" customWidth="1"/>
    <col min="6911" max="6912" width="8.33203125" style="18" customWidth="1"/>
    <col min="6913" max="6913" width="8.44140625" style="18" bestFit="1" customWidth="1"/>
    <col min="6914" max="6914" width="7.44140625" style="18" bestFit="1" customWidth="1"/>
    <col min="6915" max="6917" width="7.44140625" style="18" customWidth="1"/>
    <col min="6918" max="6923" width="0" style="18" hidden="1" customWidth="1"/>
    <col min="6924" max="6924" width="10.109375" style="18" customWidth="1"/>
    <col min="6925" max="6926" width="11.44140625" style="18"/>
    <col min="6927" max="6927" width="12.44140625" style="18" bestFit="1" customWidth="1"/>
    <col min="6928" max="7163" width="11.44140625" style="18"/>
    <col min="7164" max="7164" width="18.109375" style="18" customWidth="1"/>
    <col min="7165" max="7165" width="8.44140625" style="18" bestFit="1" customWidth="1"/>
    <col min="7166" max="7166" width="8.33203125" style="18" bestFit="1" customWidth="1"/>
    <col min="7167" max="7168" width="8.33203125" style="18" customWidth="1"/>
    <col min="7169" max="7169" width="8.44140625" style="18" bestFit="1" customWidth="1"/>
    <col min="7170" max="7170" width="7.44140625" style="18" bestFit="1" customWidth="1"/>
    <col min="7171" max="7173" width="7.44140625" style="18" customWidth="1"/>
    <col min="7174" max="7179" width="0" style="18" hidden="1" customWidth="1"/>
    <col min="7180" max="7180" width="10.109375" style="18" customWidth="1"/>
    <col min="7181" max="7182" width="11.44140625" style="18"/>
    <col min="7183" max="7183" width="12.44140625" style="18" bestFit="1" customWidth="1"/>
    <col min="7184" max="7419" width="11.44140625" style="18"/>
    <col min="7420" max="7420" width="18.109375" style="18" customWidth="1"/>
    <col min="7421" max="7421" width="8.44140625" style="18" bestFit="1" customWidth="1"/>
    <col min="7422" max="7422" width="8.33203125" style="18" bestFit="1" customWidth="1"/>
    <col min="7423" max="7424" width="8.33203125" style="18" customWidth="1"/>
    <col min="7425" max="7425" width="8.44140625" style="18" bestFit="1" customWidth="1"/>
    <col min="7426" max="7426" width="7.44140625" style="18" bestFit="1" customWidth="1"/>
    <col min="7427" max="7429" width="7.44140625" style="18" customWidth="1"/>
    <col min="7430" max="7435" width="0" style="18" hidden="1" customWidth="1"/>
    <col min="7436" max="7436" width="10.109375" style="18" customWidth="1"/>
    <col min="7437" max="7438" width="11.44140625" style="18"/>
    <col min="7439" max="7439" width="12.44140625" style="18" bestFit="1" customWidth="1"/>
    <col min="7440" max="7675" width="11.44140625" style="18"/>
    <col min="7676" max="7676" width="18.109375" style="18" customWidth="1"/>
    <col min="7677" max="7677" width="8.44140625" style="18" bestFit="1" customWidth="1"/>
    <col min="7678" max="7678" width="8.33203125" style="18" bestFit="1" customWidth="1"/>
    <col min="7679" max="7680" width="8.33203125" style="18" customWidth="1"/>
    <col min="7681" max="7681" width="8.44140625" style="18" bestFit="1" customWidth="1"/>
    <col min="7682" max="7682" width="7.44140625" style="18" bestFit="1" customWidth="1"/>
    <col min="7683" max="7685" width="7.44140625" style="18" customWidth="1"/>
    <col min="7686" max="7691" width="0" style="18" hidden="1" customWidth="1"/>
    <col min="7692" max="7692" width="10.109375" style="18" customWidth="1"/>
    <col min="7693" max="7694" width="11.44140625" style="18"/>
    <col min="7695" max="7695" width="12.44140625" style="18" bestFit="1" customWidth="1"/>
    <col min="7696" max="7931" width="11.44140625" style="18"/>
    <col min="7932" max="7932" width="18.109375" style="18" customWidth="1"/>
    <col min="7933" max="7933" width="8.44140625" style="18" bestFit="1" customWidth="1"/>
    <col min="7934" max="7934" width="8.33203125" style="18" bestFit="1" customWidth="1"/>
    <col min="7935" max="7936" width="8.33203125" style="18" customWidth="1"/>
    <col min="7937" max="7937" width="8.44140625" style="18" bestFit="1" customWidth="1"/>
    <col min="7938" max="7938" width="7.44140625" style="18" bestFit="1" customWidth="1"/>
    <col min="7939" max="7941" width="7.44140625" style="18" customWidth="1"/>
    <col min="7942" max="7947" width="0" style="18" hidden="1" customWidth="1"/>
    <col min="7948" max="7948" width="10.109375" style="18" customWidth="1"/>
    <col min="7949" max="7950" width="11.44140625" style="18"/>
    <col min="7951" max="7951" width="12.44140625" style="18" bestFit="1" customWidth="1"/>
    <col min="7952" max="8187" width="11.44140625" style="18"/>
    <col min="8188" max="8188" width="18.109375" style="18" customWidth="1"/>
    <col min="8189" max="8189" width="8.44140625" style="18" bestFit="1" customWidth="1"/>
    <col min="8190" max="8190" width="8.33203125" style="18" bestFit="1" customWidth="1"/>
    <col min="8191" max="8192" width="8.33203125" style="18" customWidth="1"/>
    <col min="8193" max="8193" width="8.44140625" style="18" bestFit="1" customWidth="1"/>
    <col min="8194" max="8194" width="7.44140625" style="18" bestFit="1" customWidth="1"/>
    <col min="8195" max="8197" width="7.44140625" style="18" customWidth="1"/>
    <col min="8198" max="8203" width="0" style="18" hidden="1" customWidth="1"/>
    <col min="8204" max="8204" width="10.109375" style="18" customWidth="1"/>
    <col min="8205" max="8206" width="11.44140625" style="18"/>
    <col min="8207" max="8207" width="12.44140625" style="18" bestFit="1" customWidth="1"/>
    <col min="8208" max="8443" width="11.44140625" style="18"/>
    <col min="8444" max="8444" width="18.109375" style="18" customWidth="1"/>
    <col min="8445" max="8445" width="8.44140625" style="18" bestFit="1" customWidth="1"/>
    <col min="8446" max="8446" width="8.33203125" style="18" bestFit="1" customWidth="1"/>
    <col min="8447" max="8448" width="8.33203125" style="18" customWidth="1"/>
    <col min="8449" max="8449" width="8.44140625" style="18" bestFit="1" customWidth="1"/>
    <col min="8450" max="8450" width="7.44140625" style="18" bestFit="1" customWidth="1"/>
    <col min="8451" max="8453" width="7.44140625" style="18" customWidth="1"/>
    <col min="8454" max="8459" width="0" style="18" hidden="1" customWidth="1"/>
    <col min="8460" max="8460" width="10.109375" style="18" customWidth="1"/>
    <col min="8461" max="8462" width="11.44140625" style="18"/>
    <col min="8463" max="8463" width="12.44140625" style="18" bestFit="1" customWidth="1"/>
    <col min="8464" max="8699" width="11.44140625" style="18"/>
    <col min="8700" max="8700" width="18.109375" style="18" customWidth="1"/>
    <col min="8701" max="8701" width="8.44140625" style="18" bestFit="1" customWidth="1"/>
    <col min="8702" max="8702" width="8.33203125" style="18" bestFit="1" customWidth="1"/>
    <col min="8703" max="8704" width="8.33203125" style="18" customWidth="1"/>
    <col min="8705" max="8705" width="8.44140625" style="18" bestFit="1" customWidth="1"/>
    <col min="8706" max="8706" width="7.44140625" style="18" bestFit="1" customWidth="1"/>
    <col min="8707" max="8709" width="7.44140625" style="18" customWidth="1"/>
    <col min="8710" max="8715" width="0" style="18" hidden="1" customWidth="1"/>
    <col min="8716" max="8716" width="10.109375" style="18" customWidth="1"/>
    <col min="8717" max="8718" width="11.44140625" style="18"/>
    <col min="8719" max="8719" width="12.44140625" style="18" bestFit="1" customWidth="1"/>
    <col min="8720" max="8955" width="11.44140625" style="18"/>
    <col min="8956" max="8956" width="18.109375" style="18" customWidth="1"/>
    <col min="8957" max="8957" width="8.44140625" style="18" bestFit="1" customWidth="1"/>
    <col min="8958" max="8958" width="8.33203125" style="18" bestFit="1" customWidth="1"/>
    <col min="8959" max="8960" width="8.33203125" style="18" customWidth="1"/>
    <col min="8961" max="8961" width="8.44140625" style="18" bestFit="1" customWidth="1"/>
    <col min="8962" max="8962" width="7.44140625" style="18" bestFit="1" customWidth="1"/>
    <col min="8963" max="8965" width="7.44140625" style="18" customWidth="1"/>
    <col min="8966" max="8971" width="0" style="18" hidden="1" customWidth="1"/>
    <col min="8972" max="8972" width="10.109375" style="18" customWidth="1"/>
    <col min="8973" max="8974" width="11.44140625" style="18"/>
    <col min="8975" max="8975" width="12.44140625" style="18" bestFit="1" customWidth="1"/>
    <col min="8976" max="9211" width="11.44140625" style="18"/>
    <col min="9212" max="9212" width="18.109375" style="18" customWidth="1"/>
    <col min="9213" max="9213" width="8.44140625" style="18" bestFit="1" customWidth="1"/>
    <col min="9214" max="9214" width="8.33203125" style="18" bestFit="1" customWidth="1"/>
    <col min="9215" max="9216" width="8.33203125" style="18" customWidth="1"/>
    <col min="9217" max="9217" width="8.44140625" style="18" bestFit="1" customWidth="1"/>
    <col min="9218" max="9218" width="7.44140625" style="18" bestFit="1" customWidth="1"/>
    <col min="9219" max="9221" width="7.44140625" style="18" customWidth="1"/>
    <col min="9222" max="9227" width="0" style="18" hidden="1" customWidth="1"/>
    <col min="9228" max="9228" width="10.109375" style="18" customWidth="1"/>
    <col min="9229" max="9230" width="11.44140625" style="18"/>
    <col min="9231" max="9231" width="12.44140625" style="18" bestFit="1" customWidth="1"/>
    <col min="9232" max="9467" width="11.44140625" style="18"/>
    <col min="9468" max="9468" width="18.109375" style="18" customWidth="1"/>
    <col min="9469" max="9469" width="8.44140625" style="18" bestFit="1" customWidth="1"/>
    <col min="9470" max="9470" width="8.33203125" style="18" bestFit="1" customWidth="1"/>
    <col min="9471" max="9472" width="8.33203125" style="18" customWidth="1"/>
    <col min="9473" max="9473" width="8.44140625" style="18" bestFit="1" customWidth="1"/>
    <col min="9474" max="9474" width="7.44140625" style="18" bestFit="1" customWidth="1"/>
    <col min="9475" max="9477" width="7.44140625" style="18" customWidth="1"/>
    <col min="9478" max="9483" width="0" style="18" hidden="1" customWidth="1"/>
    <col min="9484" max="9484" width="10.109375" style="18" customWidth="1"/>
    <col min="9485" max="9486" width="11.44140625" style="18"/>
    <col min="9487" max="9487" width="12.44140625" style="18" bestFit="1" customWidth="1"/>
    <col min="9488" max="9723" width="11.44140625" style="18"/>
    <col min="9724" max="9724" width="18.109375" style="18" customWidth="1"/>
    <col min="9725" max="9725" width="8.44140625" style="18" bestFit="1" customWidth="1"/>
    <col min="9726" max="9726" width="8.33203125" style="18" bestFit="1" customWidth="1"/>
    <col min="9727" max="9728" width="8.33203125" style="18" customWidth="1"/>
    <col min="9729" max="9729" width="8.44140625" style="18" bestFit="1" customWidth="1"/>
    <col min="9730" max="9730" width="7.44140625" style="18" bestFit="1" customWidth="1"/>
    <col min="9731" max="9733" width="7.44140625" style="18" customWidth="1"/>
    <col min="9734" max="9739" width="0" style="18" hidden="1" customWidth="1"/>
    <col min="9740" max="9740" width="10.109375" style="18" customWidth="1"/>
    <col min="9741" max="9742" width="11.44140625" style="18"/>
    <col min="9743" max="9743" width="12.44140625" style="18" bestFit="1" customWidth="1"/>
    <col min="9744" max="9979" width="11.44140625" style="18"/>
    <col min="9980" max="9980" width="18.109375" style="18" customWidth="1"/>
    <col min="9981" max="9981" width="8.44140625" style="18" bestFit="1" customWidth="1"/>
    <col min="9982" max="9982" width="8.33203125" style="18" bestFit="1" customWidth="1"/>
    <col min="9983" max="9984" width="8.33203125" style="18" customWidth="1"/>
    <col min="9985" max="9985" width="8.44140625" style="18" bestFit="1" customWidth="1"/>
    <col min="9986" max="9986" width="7.44140625" style="18" bestFit="1" customWidth="1"/>
    <col min="9987" max="9989" width="7.44140625" style="18" customWidth="1"/>
    <col min="9990" max="9995" width="0" style="18" hidden="1" customWidth="1"/>
    <col min="9996" max="9996" width="10.109375" style="18" customWidth="1"/>
    <col min="9997" max="9998" width="11.44140625" style="18"/>
    <col min="9999" max="9999" width="12.44140625" style="18" bestFit="1" customWidth="1"/>
    <col min="10000" max="10235" width="11.44140625" style="18"/>
    <col min="10236" max="10236" width="18.109375" style="18" customWidth="1"/>
    <col min="10237" max="10237" width="8.44140625" style="18" bestFit="1" customWidth="1"/>
    <col min="10238" max="10238" width="8.33203125" style="18" bestFit="1" customWidth="1"/>
    <col min="10239" max="10240" width="8.33203125" style="18" customWidth="1"/>
    <col min="10241" max="10241" width="8.44140625" style="18" bestFit="1" customWidth="1"/>
    <col min="10242" max="10242" width="7.44140625" style="18" bestFit="1" customWidth="1"/>
    <col min="10243" max="10245" width="7.44140625" style="18" customWidth="1"/>
    <col min="10246" max="10251" width="0" style="18" hidden="1" customWidth="1"/>
    <col min="10252" max="10252" width="10.109375" style="18" customWidth="1"/>
    <col min="10253" max="10254" width="11.44140625" style="18"/>
    <col min="10255" max="10255" width="12.44140625" style="18" bestFit="1" customWidth="1"/>
    <col min="10256" max="10491" width="11.44140625" style="18"/>
    <col min="10492" max="10492" width="18.109375" style="18" customWidth="1"/>
    <col min="10493" max="10493" width="8.44140625" style="18" bestFit="1" customWidth="1"/>
    <col min="10494" max="10494" width="8.33203125" style="18" bestFit="1" customWidth="1"/>
    <col min="10495" max="10496" width="8.33203125" style="18" customWidth="1"/>
    <col min="10497" max="10497" width="8.44140625" style="18" bestFit="1" customWidth="1"/>
    <col min="10498" max="10498" width="7.44140625" style="18" bestFit="1" customWidth="1"/>
    <col min="10499" max="10501" width="7.44140625" style="18" customWidth="1"/>
    <col min="10502" max="10507" width="0" style="18" hidden="1" customWidth="1"/>
    <col min="10508" max="10508" width="10.109375" style="18" customWidth="1"/>
    <col min="10509" max="10510" width="11.44140625" style="18"/>
    <col min="10511" max="10511" width="12.44140625" style="18" bestFit="1" customWidth="1"/>
    <col min="10512" max="10747" width="11.44140625" style="18"/>
    <col min="10748" max="10748" width="18.109375" style="18" customWidth="1"/>
    <col min="10749" max="10749" width="8.44140625" style="18" bestFit="1" customWidth="1"/>
    <col min="10750" max="10750" width="8.33203125" style="18" bestFit="1" customWidth="1"/>
    <col min="10751" max="10752" width="8.33203125" style="18" customWidth="1"/>
    <col min="10753" max="10753" width="8.44140625" style="18" bestFit="1" customWidth="1"/>
    <col min="10754" max="10754" width="7.44140625" style="18" bestFit="1" customWidth="1"/>
    <col min="10755" max="10757" width="7.44140625" style="18" customWidth="1"/>
    <col min="10758" max="10763" width="0" style="18" hidden="1" customWidth="1"/>
    <col min="10764" max="10764" width="10.109375" style="18" customWidth="1"/>
    <col min="10765" max="10766" width="11.44140625" style="18"/>
    <col min="10767" max="10767" width="12.44140625" style="18" bestFit="1" customWidth="1"/>
    <col min="10768" max="11003" width="11.44140625" style="18"/>
    <col min="11004" max="11004" width="18.109375" style="18" customWidth="1"/>
    <col min="11005" max="11005" width="8.44140625" style="18" bestFit="1" customWidth="1"/>
    <col min="11006" max="11006" width="8.33203125" style="18" bestFit="1" customWidth="1"/>
    <col min="11007" max="11008" width="8.33203125" style="18" customWidth="1"/>
    <col min="11009" max="11009" width="8.44140625" style="18" bestFit="1" customWidth="1"/>
    <col min="11010" max="11010" width="7.44140625" style="18" bestFit="1" customWidth="1"/>
    <col min="11011" max="11013" width="7.44140625" style="18" customWidth="1"/>
    <col min="11014" max="11019" width="0" style="18" hidden="1" customWidth="1"/>
    <col min="11020" max="11020" width="10.109375" style="18" customWidth="1"/>
    <col min="11021" max="11022" width="11.44140625" style="18"/>
    <col min="11023" max="11023" width="12.44140625" style="18" bestFit="1" customWidth="1"/>
    <col min="11024" max="11259" width="11.44140625" style="18"/>
    <col min="11260" max="11260" width="18.109375" style="18" customWidth="1"/>
    <col min="11261" max="11261" width="8.44140625" style="18" bestFit="1" customWidth="1"/>
    <col min="11262" max="11262" width="8.33203125" style="18" bestFit="1" customWidth="1"/>
    <col min="11263" max="11264" width="8.33203125" style="18" customWidth="1"/>
    <col min="11265" max="11265" width="8.44140625" style="18" bestFit="1" customWidth="1"/>
    <col min="11266" max="11266" width="7.44140625" style="18" bestFit="1" customWidth="1"/>
    <col min="11267" max="11269" width="7.44140625" style="18" customWidth="1"/>
    <col min="11270" max="11275" width="0" style="18" hidden="1" customWidth="1"/>
    <col min="11276" max="11276" width="10.109375" style="18" customWidth="1"/>
    <col min="11277" max="11278" width="11.44140625" style="18"/>
    <col min="11279" max="11279" width="12.44140625" style="18" bestFit="1" customWidth="1"/>
    <col min="11280" max="11515" width="11.44140625" style="18"/>
    <col min="11516" max="11516" width="18.109375" style="18" customWidth="1"/>
    <col min="11517" max="11517" width="8.44140625" style="18" bestFit="1" customWidth="1"/>
    <col min="11518" max="11518" width="8.33203125" style="18" bestFit="1" customWidth="1"/>
    <col min="11519" max="11520" width="8.33203125" style="18" customWidth="1"/>
    <col min="11521" max="11521" width="8.44140625" style="18" bestFit="1" customWidth="1"/>
    <col min="11522" max="11522" width="7.44140625" style="18" bestFit="1" customWidth="1"/>
    <col min="11523" max="11525" width="7.44140625" style="18" customWidth="1"/>
    <col min="11526" max="11531" width="0" style="18" hidden="1" customWidth="1"/>
    <col min="11532" max="11532" width="10.109375" style="18" customWidth="1"/>
    <col min="11533" max="11534" width="11.44140625" style="18"/>
    <col min="11535" max="11535" width="12.44140625" style="18" bestFit="1" customWidth="1"/>
    <col min="11536" max="11771" width="11.44140625" style="18"/>
    <col min="11772" max="11772" width="18.109375" style="18" customWidth="1"/>
    <col min="11773" max="11773" width="8.44140625" style="18" bestFit="1" customWidth="1"/>
    <col min="11774" max="11774" width="8.33203125" style="18" bestFit="1" customWidth="1"/>
    <col min="11775" max="11776" width="8.33203125" style="18" customWidth="1"/>
    <col min="11777" max="11777" width="8.44140625" style="18" bestFit="1" customWidth="1"/>
    <col min="11778" max="11778" width="7.44140625" style="18" bestFit="1" customWidth="1"/>
    <col min="11779" max="11781" width="7.44140625" style="18" customWidth="1"/>
    <col min="11782" max="11787" width="0" style="18" hidden="1" customWidth="1"/>
    <col min="11788" max="11788" width="10.109375" style="18" customWidth="1"/>
    <col min="11789" max="11790" width="11.44140625" style="18"/>
    <col min="11791" max="11791" width="12.44140625" style="18" bestFit="1" customWidth="1"/>
    <col min="11792" max="12027" width="11.44140625" style="18"/>
    <col min="12028" max="12028" width="18.109375" style="18" customWidth="1"/>
    <col min="12029" max="12029" width="8.44140625" style="18" bestFit="1" customWidth="1"/>
    <col min="12030" max="12030" width="8.33203125" style="18" bestFit="1" customWidth="1"/>
    <col min="12031" max="12032" width="8.33203125" style="18" customWidth="1"/>
    <col min="12033" max="12033" width="8.44140625" style="18" bestFit="1" customWidth="1"/>
    <col min="12034" max="12034" width="7.44140625" style="18" bestFit="1" customWidth="1"/>
    <col min="12035" max="12037" width="7.44140625" style="18" customWidth="1"/>
    <col min="12038" max="12043" width="0" style="18" hidden="1" customWidth="1"/>
    <col min="12044" max="12044" width="10.109375" style="18" customWidth="1"/>
    <col min="12045" max="12046" width="11.44140625" style="18"/>
    <col min="12047" max="12047" width="12.44140625" style="18" bestFit="1" customWidth="1"/>
    <col min="12048" max="12283" width="11.44140625" style="18"/>
    <col min="12284" max="12284" width="18.109375" style="18" customWidth="1"/>
    <col min="12285" max="12285" width="8.44140625" style="18" bestFit="1" customWidth="1"/>
    <col min="12286" max="12286" width="8.33203125" style="18" bestFit="1" customWidth="1"/>
    <col min="12287" max="12288" width="8.33203125" style="18" customWidth="1"/>
    <col min="12289" max="12289" width="8.44140625" style="18" bestFit="1" customWidth="1"/>
    <col min="12290" max="12290" width="7.44140625" style="18" bestFit="1" customWidth="1"/>
    <col min="12291" max="12293" width="7.44140625" style="18" customWidth="1"/>
    <col min="12294" max="12299" width="0" style="18" hidden="1" customWidth="1"/>
    <col min="12300" max="12300" width="10.109375" style="18" customWidth="1"/>
    <col min="12301" max="12302" width="11.44140625" style="18"/>
    <col min="12303" max="12303" width="12.44140625" style="18" bestFit="1" customWidth="1"/>
    <col min="12304" max="12539" width="11.44140625" style="18"/>
    <col min="12540" max="12540" width="18.109375" style="18" customWidth="1"/>
    <col min="12541" max="12541" width="8.44140625" style="18" bestFit="1" customWidth="1"/>
    <col min="12542" max="12542" width="8.33203125" style="18" bestFit="1" customWidth="1"/>
    <col min="12543" max="12544" width="8.33203125" style="18" customWidth="1"/>
    <col min="12545" max="12545" width="8.44140625" style="18" bestFit="1" customWidth="1"/>
    <col min="12546" max="12546" width="7.44140625" style="18" bestFit="1" customWidth="1"/>
    <col min="12547" max="12549" width="7.44140625" style="18" customWidth="1"/>
    <col min="12550" max="12555" width="0" style="18" hidden="1" customWidth="1"/>
    <col min="12556" max="12556" width="10.109375" style="18" customWidth="1"/>
    <col min="12557" max="12558" width="11.44140625" style="18"/>
    <col min="12559" max="12559" width="12.44140625" style="18" bestFit="1" customWidth="1"/>
    <col min="12560" max="12795" width="11.44140625" style="18"/>
    <col min="12796" max="12796" width="18.109375" style="18" customWidth="1"/>
    <col min="12797" max="12797" width="8.44140625" style="18" bestFit="1" customWidth="1"/>
    <col min="12798" max="12798" width="8.33203125" style="18" bestFit="1" customWidth="1"/>
    <col min="12799" max="12800" width="8.33203125" style="18" customWidth="1"/>
    <col min="12801" max="12801" width="8.44140625" style="18" bestFit="1" customWidth="1"/>
    <col min="12802" max="12802" width="7.44140625" style="18" bestFit="1" customWidth="1"/>
    <col min="12803" max="12805" width="7.44140625" style="18" customWidth="1"/>
    <col min="12806" max="12811" width="0" style="18" hidden="1" customWidth="1"/>
    <col min="12812" max="12812" width="10.109375" style="18" customWidth="1"/>
    <col min="12813" max="12814" width="11.44140625" style="18"/>
    <col min="12815" max="12815" width="12.44140625" style="18" bestFit="1" customWidth="1"/>
    <col min="12816" max="13051" width="11.44140625" style="18"/>
    <col min="13052" max="13052" width="18.109375" style="18" customWidth="1"/>
    <col min="13053" max="13053" width="8.44140625" style="18" bestFit="1" customWidth="1"/>
    <col min="13054" max="13054" width="8.33203125" style="18" bestFit="1" customWidth="1"/>
    <col min="13055" max="13056" width="8.33203125" style="18" customWidth="1"/>
    <col min="13057" max="13057" width="8.44140625" style="18" bestFit="1" customWidth="1"/>
    <col min="13058" max="13058" width="7.44140625" style="18" bestFit="1" customWidth="1"/>
    <col min="13059" max="13061" width="7.44140625" style="18" customWidth="1"/>
    <col min="13062" max="13067" width="0" style="18" hidden="1" customWidth="1"/>
    <col min="13068" max="13068" width="10.109375" style="18" customWidth="1"/>
    <col min="13069" max="13070" width="11.44140625" style="18"/>
    <col min="13071" max="13071" width="12.44140625" style="18" bestFit="1" customWidth="1"/>
    <col min="13072" max="13307" width="11.44140625" style="18"/>
    <col min="13308" max="13308" width="18.109375" style="18" customWidth="1"/>
    <col min="13309" max="13309" width="8.44140625" style="18" bestFit="1" customWidth="1"/>
    <col min="13310" max="13310" width="8.33203125" style="18" bestFit="1" customWidth="1"/>
    <col min="13311" max="13312" width="8.33203125" style="18" customWidth="1"/>
    <col min="13313" max="13313" width="8.44140625" style="18" bestFit="1" customWidth="1"/>
    <col min="13314" max="13314" width="7.44140625" style="18" bestFit="1" customWidth="1"/>
    <col min="13315" max="13317" width="7.44140625" style="18" customWidth="1"/>
    <col min="13318" max="13323" width="0" style="18" hidden="1" customWidth="1"/>
    <col min="13324" max="13324" width="10.109375" style="18" customWidth="1"/>
    <col min="13325" max="13326" width="11.44140625" style="18"/>
    <col min="13327" max="13327" width="12.44140625" style="18" bestFit="1" customWidth="1"/>
    <col min="13328" max="13563" width="11.44140625" style="18"/>
    <col min="13564" max="13564" width="18.109375" style="18" customWidth="1"/>
    <col min="13565" max="13565" width="8.44140625" style="18" bestFit="1" customWidth="1"/>
    <col min="13566" max="13566" width="8.33203125" style="18" bestFit="1" customWidth="1"/>
    <col min="13567" max="13568" width="8.33203125" style="18" customWidth="1"/>
    <col min="13569" max="13569" width="8.44140625" style="18" bestFit="1" customWidth="1"/>
    <col min="13570" max="13570" width="7.44140625" style="18" bestFit="1" customWidth="1"/>
    <col min="13571" max="13573" width="7.44140625" style="18" customWidth="1"/>
    <col min="13574" max="13579" width="0" style="18" hidden="1" customWidth="1"/>
    <col min="13580" max="13580" width="10.109375" style="18" customWidth="1"/>
    <col min="13581" max="13582" width="11.44140625" style="18"/>
    <col min="13583" max="13583" width="12.44140625" style="18" bestFit="1" customWidth="1"/>
    <col min="13584" max="13819" width="11.44140625" style="18"/>
    <col min="13820" max="13820" width="18.109375" style="18" customWidth="1"/>
    <col min="13821" max="13821" width="8.44140625" style="18" bestFit="1" customWidth="1"/>
    <col min="13822" max="13822" width="8.33203125" style="18" bestFit="1" customWidth="1"/>
    <col min="13823" max="13824" width="8.33203125" style="18" customWidth="1"/>
    <col min="13825" max="13825" width="8.44140625" style="18" bestFit="1" customWidth="1"/>
    <col min="13826" max="13826" width="7.44140625" style="18" bestFit="1" customWidth="1"/>
    <col min="13827" max="13829" width="7.44140625" style="18" customWidth="1"/>
    <col min="13830" max="13835" width="0" style="18" hidden="1" customWidth="1"/>
    <col min="13836" max="13836" width="10.109375" style="18" customWidth="1"/>
    <col min="13837" max="13838" width="11.44140625" style="18"/>
    <col min="13839" max="13839" width="12.44140625" style="18" bestFit="1" customWidth="1"/>
    <col min="13840" max="14075" width="11.44140625" style="18"/>
    <col min="14076" max="14076" width="18.109375" style="18" customWidth="1"/>
    <col min="14077" max="14077" width="8.44140625" style="18" bestFit="1" customWidth="1"/>
    <col min="14078" max="14078" width="8.33203125" style="18" bestFit="1" customWidth="1"/>
    <col min="14079" max="14080" width="8.33203125" style="18" customWidth="1"/>
    <col min="14081" max="14081" width="8.44140625" style="18" bestFit="1" customWidth="1"/>
    <col min="14082" max="14082" width="7.44140625" style="18" bestFit="1" customWidth="1"/>
    <col min="14083" max="14085" width="7.44140625" style="18" customWidth="1"/>
    <col min="14086" max="14091" width="0" style="18" hidden="1" customWidth="1"/>
    <col min="14092" max="14092" width="10.109375" style="18" customWidth="1"/>
    <col min="14093" max="14094" width="11.44140625" style="18"/>
    <col min="14095" max="14095" width="12.44140625" style="18" bestFit="1" customWidth="1"/>
    <col min="14096" max="14331" width="11.44140625" style="18"/>
    <col min="14332" max="14332" width="18.109375" style="18" customWidth="1"/>
    <col min="14333" max="14333" width="8.44140625" style="18" bestFit="1" customWidth="1"/>
    <col min="14334" max="14334" width="8.33203125" style="18" bestFit="1" customWidth="1"/>
    <col min="14335" max="14336" width="8.33203125" style="18" customWidth="1"/>
    <col min="14337" max="14337" width="8.44140625" style="18" bestFit="1" customWidth="1"/>
    <col min="14338" max="14338" width="7.44140625" style="18" bestFit="1" customWidth="1"/>
    <col min="14339" max="14341" width="7.44140625" style="18" customWidth="1"/>
    <col min="14342" max="14347" width="0" style="18" hidden="1" customWidth="1"/>
    <col min="14348" max="14348" width="10.109375" style="18" customWidth="1"/>
    <col min="14349" max="14350" width="11.44140625" style="18"/>
    <col min="14351" max="14351" width="12.44140625" style="18" bestFit="1" customWidth="1"/>
    <col min="14352" max="14587" width="11.44140625" style="18"/>
    <col min="14588" max="14588" width="18.109375" style="18" customWidth="1"/>
    <col min="14589" max="14589" width="8.44140625" style="18" bestFit="1" customWidth="1"/>
    <col min="14590" max="14590" width="8.33203125" style="18" bestFit="1" customWidth="1"/>
    <col min="14591" max="14592" width="8.33203125" style="18" customWidth="1"/>
    <col min="14593" max="14593" width="8.44140625" style="18" bestFit="1" customWidth="1"/>
    <col min="14594" max="14594" width="7.44140625" style="18" bestFit="1" customWidth="1"/>
    <col min="14595" max="14597" width="7.44140625" style="18" customWidth="1"/>
    <col min="14598" max="14603" width="0" style="18" hidden="1" customWidth="1"/>
    <col min="14604" max="14604" width="10.109375" style="18" customWidth="1"/>
    <col min="14605" max="14606" width="11.44140625" style="18"/>
    <col min="14607" max="14607" width="12.44140625" style="18" bestFit="1" customWidth="1"/>
    <col min="14608" max="14843" width="11.44140625" style="18"/>
    <col min="14844" max="14844" width="18.109375" style="18" customWidth="1"/>
    <col min="14845" max="14845" width="8.44140625" style="18" bestFit="1" customWidth="1"/>
    <col min="14846" max="14846" width="8.33203125" style="18" bestFit="1" customWidth="1"/>
    <col min="14847" max="14848" width="8.33203125" style="18" customWidth="1"/>
    <col min="14849" max="14849" width="8.44140625" style="18" bestFit="1" customWidth="1"/>
    <col min="14850" max="14850" width="7.44140625" style="18" bestFit="1" customWidth="1"/>
    <col min="14851" max="14853" width="7.44140625" style="18" customWidth="1"/>
    <col min="14854" max="14859" width="0" style="18" hidden="1" customWidth="1"/>
    <col min="14860" max="14860" width="10.109375" style="18" customWidth="1"/>
    <col min="14861" max="14862" width="11.44140625" style="18"/>
    <col min="14863" max="14863" width="12.44140625" style="18" bestFit="1" customWidth="1"/>
    <col min="14864" max="15099" width="11.44140625" style="18"/>
    <col min="15100" max="15100" width="18.109375" style="18" customWidth="1"/>
    <col min="15101" max="15101" width="8.44140625" style="18" bestFit="1" customWidth="1"/>
    <col min="15102" max="15102" width="8.33203125" style="18" bestFit="1" customWidth="1"/>
    <col min="15103" max="15104" width="8.33203125" style="18" customWidth="1"/>
    <col min="15105" max="15105" width="8.44140625" style="18" bestFit="1" customWidth="1"/>
    <col min="15106" max="15106" width="7.44140625" style="18" bestFit="1" customWidth="1"/>
    <col min="15107" max="15109" width="7.44140625" style="18" customWidth="1"/>
    <col min="15110" max="15115" width="0" style="18" hidden="1" customWidth="1"/>
    <col min="15116" max="15116" width="10.109375" style="18" customWidth="1"/>
    <col min="15117" max="15118" width="11.44140625" style="18"/>
    <col min="15119" max="15119" width="12.44140625" style="18" bestFit="1" customWidth="1"/>
    <col min="15120" max="15355" width="11.44140625" style="18"/>
    <col min="15356" max="15356" width="18.109375" style="18" customWidth="1"/>
    <col min="15357" max="15357" width="8.44140625" style="18" bestFit="1" customWidth="1"/>
    <col min="15358" max="15358" width="8.33203125" style="18" bestFit="1" customWidth="1"/>
    <col min="15359" max="15360" width="8.33203125" style="18" customWidth="1"/>
    <col min="15361" max="15361" width="8.44140625" style="18" bestFit="1" customWidth="1"/>
    <col min="15362" max="15362" width="7.44140625" style="18" bestFit="1" customWidth="1"/>
    <col min="15363" max="15365" width="7.44140625" style="18" customWidth="1"/>
    <col min="15366" max="15371" width="0" style="18" hidden="1" customWidth="1"/>
    <col min="15372" max="15372" width="10.109375" style="18" customWidth="1"/>
    <col min="15373" max="15374" width="11.44140625" style="18"/>
    <col min="15375" max="15375" width="12.44140625" style="18" bestFit="1" customWidth="1"/>
    <col min="15376" max="15611" width="11.44140625" style="18"/>
    <col min="15612" max="15612" width="18.109375" style="18" customWidth="1"/>
    <col min="15613" max="15613" width="8.44140625" style="18" bestFit="1" customWidth="1"/>
    <col min="15614" max="15614" width="8.33203125" style="18" bestFit="1" customWidth="1"/>
    <col min="15615" max="15616" width="8.33203125" style="18" customWidth="1"/>
    <col min="15617" max="15617" width="8.44140625" style="18" bestFit="1" customWidth="1"/>
    <col min="15618" max="15618" width="7.44140625" style="18" bestFit="1" customWidth="1"/>
    <col min="15619" max="15621" width="7.44140625" style="18" customWidth="1"/>
    <col min="15622" max="15627" width="0" style="18" hidden="1" customWidth="1"/>
    <col min="15628" max="15628" width="10.109375" style="18" customWidth="1"/>
    <col min="15629" max="15630" width="11.44140625" style="18"/>
    <col min="15631" max="15631" width="12.44140625" style="18" bestFit="1" customWidth="1"/>
    <col min="15632" max="15867" width="11.44140625" style="18"/>
    <col min="15868" max="15868" width="18.109375" style="18" customWidth="1"/>
    <col min="15869" max="15869" width="8.44140625" style="18" bestFit="1" customWidth="1"/>
    <col min="15870" max="15870" width="8.33203125" style="18" bestFit="1" customWidth="1"/>
    <col min="15871" max="15872" width="8.33203125" style="18" customWidth="1"/>
    <col min="15873" max="15873" width="8.44140625" style="18" bestFit="1" customWidth="1"/>
    <col min="15874" max="15874" width="7.44140625" style="18" bestFit="1" customWidth="1"/>
    <col min="15875" max="15877" width="7.44140625" style="18" customWidth="1"/>
    <col min="15878" max="15883" width="0" style="18" hidden="1" customWidth="1"/>
    <col min="15884" max="15884" width="10.109375" style="18" customWidth="1"/>
    <col min="15885" max="15886" width="11.44140625" style="18"/>
    <col min="15887" max="15887" width="12.44140625" style="18" bestFit="1" customWidth="1"/>
    <col min="15888" max="16123" width="11.44140625" style="18"/>
    <col min="16124" max="16124" width="18.109375" style="18" customWidth="1"/>
    <col min="16125" max="16125" width="8.44140625" style="18" bestFit="1" customWidth="1"/>
    <col min="16126" max="16126" width="8.33203125" style="18" bestFit="1" customWidth="1"/>
    <col min="16127" max="16128" width="8.33203125" style="18" customWidth="1"/>
    <col min="16129" max="16129" width="8.44140625" style="18" bestFit="1" customWidth="1"/>
    <col min="16130" max="16130" width="7.44140625" style="18" bestFit="1" customWidth="1"/>
    <col min="16131" max="16133" width="7.44140625" style="18" customWidth="1"/>
    <col min="16134" max="16139" width="0" style="18" hidden="1" customWidth="1"/>
    <col min="16140" max="16140" width="10.109375" style="18" customWidth="1"/>
    <col min="16141" max="16142" width="11.44140625" style="18"/>
    <col min="16143" max="16143" width="12.44140625" style="18" bestFit="1" customWidth="1"/>
    <col min="16144" max="16384" width="11.44140625" style="18"/>
  </cols>
  <sheetData>
    <row r="1" spans="1:17" s="19" customFormat="1" x14ac:dyDescent="0.25">
      <c r="B1" s="31"/>
      <c r="C1" s="31"/>
      <c r="D1" s="31"/>
      <c r="E1" s="31"/>
      <c r="F1" s="31"/>
      <c r="G1" s="31"/>
      <c r="H1" s="31"/>
      <c r="I1" s="31"/>
      <c r="J1" s="31"/>
      <c r="K1" s="31"/>
      <c r="L1" s="31"/>
    </row>
    <row r="2" spans="1:17" s="19" customFormat="1" x14ac:dyDescent="0.25">
      <c r="A2" s="39" t="s">
        <v>101</v>
      </c>
      <c r="B2" s="31"/>
      <c r="C2" s="31"/>
      <c r="D2" s="31"/>
      <c r="E2" s="31"/>
      <c r="F2" s="31"/>
      <c r="G2" s="31"/>
      <c r="H2" s="31"/>
      <c r="I2" s="31"/>
      <c r="K2" s="31"/>
      <c r="L2" s="31"/>
    </row>
    <row r="3" spans="1:17" s="19" customFormat="1" ht="14.4" x14ac:dyDescent="0.3">
      <c r="A3" s="39" t="s">
        <v>102</v>
      </c>
      <c r="B3" s="31"/>
      <c r="C3" s="31"/>
      <c r="D3" s="31"/>
      <c r="E3" s="31"/>
      <c r="F3" s="31"/>
      <c r="G3" s="31"/>
      <c r="H3" s="31"/>
      <c r="I3" s="31"/>
      <c r="J3" s="96"/>
      <c r="K3" s="31"/>
      <c r="L3" s="31"/>
    </row>
    <row r="4" spans="1:17" s="19" customFormat="1" x14ac:dyDescent="0.25">
      <c r="B4" s="31"/>
      <c r="C4" s="31"/>
      <c r="D4" s="31"/>
      <c r="E4" s="31"/>
      <c r="F4" s="31"/>
      <c r="G4" s="31"/>
      <c r="H4" s="31"/>
      <c r="I4" s="31"/>
      <c r="J4" s="31"/>
      <c r="K4" s="31"/>
      <c r="L4" s="31"/>
    </row>
    <row r="5" spans="1:17" s="19" customFormat="1" ht="13.8" x14ac:dyDescent="0.3">
      <c r="B5" s="296" t="s">
        <v>119</v>
      </c>
      <c r="C5" s="296"/>
      <c r="D5" s="296"/>
      <c r="E5" s="296"/>
      <c r="F5" s="296"/>
      <c r="G5" s="296"/>
      <c r="H5" s="296"/>
      <c r="I5" s="296"/>
      <c r="J5" s="296"/>
      <c r="K5" s="296"/>
      <c r="L5" s="31"/>
      <c r="M5" s="125" t="s">
        <v>572</v>
      </c>
      <c r="O5" s="97"/>
    </row>
    <row r="6" spans="1:17" s="19" customFormat="1" ht="13.8" x14ac:dyDescent="0.3">
      <c r="B6" s="309" t="str">
        <f>'Solicitudes Regiones'!$B$6:$R$6</f>
        <v>Acumuladas de julio de 2008 a abril de 2020</v>
      </c>
      <c r="C6" s="309"/>
      <c r="D6" s="309"/>
      <c r="E6" s="309"/>
      <c r="F6" s="309"/>
      <c r="G6" s="309"/>
      <c r="H6" s="309"/>
      <c r="I6" s="309"/>
      <c r="J6" s="309"/>
      <c r="K6" s="309"/>
    </row>
    <row r="7" spans="1:17" s="22" customFormat="1" x14ac:dyDescent="0.25">
      <c r="B7" s="20"/>
      <c r="C7" s="21"/>
      <c r="D7" s="21"/>
      <c r="E7" s="21"/>
      <c r="F7" s="21"/>
      <c r="G7" s="21"/>
      <c r="H7" s="21"/>
      <c r="I7" s="21"/>
      <c r="J7" s="21"/>
      <c r="K7" s="21"/>
      <c r="L7" s="21"/>
    </row>
    <row r="8" spans="1:17" ht="15" customHeight="1" x14ac:dyDescent="0.25">
      <c r="B8" s="316" t="s">
        <v>55</v>
      </c>
      <c r="C8" s="316"/>
      <c r="D8" s="316"/>
      <c r="E8" s="316"/>
      <c r="F8" s="316"/>
      <c r="G8" s="316"/>
      <c r="H8" s="316"/>
      <c r="I8" s="316"/>
      <c r="J8" s="316"/>
      <c r="K8" s="316"/>
      <c r="L8" s="316"/>
      <c r="M8" s="316"/>
    </row>
    <row r="9" spans="1:17" ht="20.25" customHeight="1" x14ac:dyDescent="0.25">
      <c r="B9" s="316" t="s">
        <v>56</v>
      </c>
      <c r="C9" s="314" t="s">
        <v>2</v>
      </c>
      <c r="D9" s="317"/>
      <c r="E9" s="317"/>
      <c r="F9" s="317"/>
      <c r="G9" s="317"/>
      <c r="H9" s="317"/>
      <c r="I9" s="317"/>
      <c r="J9" s="317"/>
      <c r="K9" s="315"/>
      <c r="L9" s="314"/>
      <c r="M9" s="315"/>
    </row>
    <row r="10" spans="1:17"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7" x14ac:dyDescent="0.25">
      <c r="B11" s="12" t="s">
        <v>140</v>
      </c>
      <c r="C11" s="10">
        <v>3397</v>
      </c>
      <c r="D11" s="10">
        <v>1673</v>
      </c>
      <c r="E11" s="10">
        <f>C11+D11</f>
        <v>5070</v>
      </c>
      <c r="F11" s="11">
        <f>E11/$E$20</f>
        <v>0.46646425614131937</v>
      </c>
      <c r="G11" s="10">
        <v>11146</v>
      </c>
      <c r="H11" s="10">
        <v>634</v>
      </c>
      <c r="I11" s="10">
        <f>G11+H11</f>
        <v>11780</v>
      </c>
      <c r="J11" s="32">
        <f>I11/$I$20</f>
        <v>0.49040422963240499</v>
      </c>
      <c r="K11" s="10">
        <f t="shared" ref="K11:K19" si="0">E11+I11</f>
        <v>16850</v>
      </c>
      <c r="L11" s="10">
        <v>3</v>
      </c>
      <c r="M11" s="10">
        <f>K11+L11</f>
        <v>16853</v>
      </c>
      <c r="Q11" s="23"/>
    </row>
    <row r="12" spans="1:17" x14ac:dyDescent="0.25">
      <c r="B12" s="12" t="s">
        <v>141</v>
      </c>
      <c r="C12" s="10">
        <v>387</v>
      </c>
      <c r="D12" s="10">
        <v>206</v>
      </c>
      <c r="E12" s="10">
        <f t="shared" ref="E12:E19" si="1">C12+D12</f>
        <v>593</v>
      </c>
      <c r="F12" s="11">
        <f t="shared" ref="F12:F19" si="2">E12/$E$20</f>
        <v>5.4558837059527097E-2</v>
      </c>
      <c r="G12" s="10">
        <v>1280</v>
      </c>
      <c r="H12" s="10">
        <v>79</v>
      </c>
      <c r="I12" s="10">
        <f t="shared" ref="I12:I19" si="3">G12+H12</f>
        <v>1359</v>
      </c>
      <c r="J12" s="32">
        <f t="shared" ref="J12:J19" si="4">I12/$I$20</f>
        <v>5.6575496440614464E-2</v>
      </c>
      <c r="K12" s="10">
        <f t="shared" si="0"/>
        <v>1952</v>
      </c>
      <c r="L12" s="10">
        <v>2</v>
      </c>
      <c r="M12" s="10">
        <f t="shared" ref="M12:M20" si="5">K12+L12</f>
        <v>1954</v>
      </c>
      <c r="Q12" s="23"/>
    </row>
    <row r="13" spans="1:17" x14ac:dyDescent="0.25">
      <c r="B13" s="12" t="s">
        <v>142</v>
      </c>
      <c r="C13" s="10">
        <v>253</v>
      </c>
      <c r="D13" s="10">
        <v>185</v>
      </c>
      <c r="E13" s="10">
        <f t="shared" si="1"/>
        <v>438</v>
      </c>
      <c r="F13" s="11">
        <f t="shared" si="2"/>
        <v>4.0298095500966052E-2</v>
      </c>
      <c r="G13" s="10">
        <v>849</v>
      </c>
      <c r="H13" s="10">
        <v>56</v>
      </c>
      <c r="I13" s="10">
        <f t="shared" si="3"/>
        <v>905</v>
      </c>
      <c r="J13" s="32">
        <f t="shared" si="4"/>
        <v>3.7675367386869822E-2</v>
      </c>
      <c r="K13" s="10">
        <f t="shared" si="0"/>
        <v>1343</v>
      </c>
      <c r="L13" s="10">
        <v>1</v>
      </c>
      <c r="M13" s="10">
        <f t="shared" si="5"/>
        <v>1344</v>
      </c>
      <c r="Q13" s="23"/>
    </row>
    <row r="14" spans="1:17" x14ac:dyDescent="0.25">
      <c r="B14" s="12" t="s">
        <v>143</v>
      </c>
      <c r="C14" s="10">
        <v>463</v>
      </c>
      <c r="D14" s="10">
        <v>201</v>
      </c>
      <c r="E14" s="10">
        <f t="shared" si="1"/>
        <v>664</v>
      </c>
      <c r="F14" s="11">
        <f t="shared" si="2"/>
        <v>6.1091176741190543E-2</v>
      </c>
      <c r="G14" s="10">
        <v>1267</v>
      </c>
      <c r="H14" s="10">
        <v>74</v>
      </c>
      <c r="I14" s="10">
        <f t="shared" si="3"/>
        <v>1341</v>
      </c>
      <c r="J14" s="32">
        <f t="shared" si="4"/>
        <v>5.5826152116897718E-2</v>
      </c>
      <c r="K14" s="10">
        <f t="shared" si="0"/>
        <v>2005</v>
      </c>
      <c r="L14" s="10">
        <v>0</v>
      </c>
      <c r="M14" s="10">
        <f t="shared" si="5"/>
        <v>2005</v>
      </c>
      <c r="Q14" s="23"/>
    </row>
    <row r="15" spans="1:17" x14ac:dyDescent="0.25">
      <c r="B15" s="12" t="s">
        <v>144</v>
      </c>
      <c r="C15" s="10">
        <v>288</v>
      </c>
      <c r="D15" s="10">
        <v>204</v>
      </c>
      <c r="E15" s="10">
        <f t="shared" si="1"/>
        <v>492</v>
      </c>
      <c r="F15" s="11">
        <f t="shared" si="2"/>
        <v>4.5266353850400218E-2</v>
      </c>
      <c r="G15" s="10">
        <v>754</v>
      </c>
      <c r="H15" s="10">
        <v>41</v>
      </c>
      <c r="I15" s="10">
        <f t="shared" si="3"/>
        <v>795</v>
      </c>
      <c r="J15" s="32">
        <f t="shared" si="4"/>
        <v>3.3096040964156366E-2</v>
      </c>
      <c r="K15" s="10">
        <f t="shared" si="0"/>
        <v>1287</v>
      </c>
      <c r="L15" s="10">
        <v>0</v>
      </c>
      <c r="M15" s="10">
        <f t="shared" si="5"/>
        <v>1287</v>
      </c>
      <c r="Q15" s="23"/>
    </row>
    <row r="16" spans="1:17" x14ac:dyDescent="0.25">
      <c r="B16" s="12" t="s">
        <v>145</v>
      </c>
      <c r="C16" s="10">
        <v>1758</v>
      </c>
      <c r="D16" s="10">
        <v>829</v>
      </c>
      <c r="E16" s="10">
        <f t="shared" si="1"/>
        <v>2587</v>
      </c>
      <c r="F16" s="11">
        <f t="shared" si="2"/>
        <v>0.2380163768515963</v>
      </c>
      <c r="G16" s="10">
        <v>5530</v>
      </c>
      <c r="H16" s="10">
        <v>226</v>
      </c>
      <c r="I16" s="10">
        <f t="shared" si="3"/>
        <v>5756</v>
      </c>
      <c r="J16" s="32">
        <f t="shared" si="4"/>
        <v>0.23962366262853338</v>
      </c>
      <c r="K16" s="10">
        <f t="shared" si="0"/>
        <v>8343</v>
      </c>
      <c r="L16" s="10">
        <v>1</v>
      </c>
      <c r="M16" s="10">
        <f t="shared" si="5"/>
        <v>8344</v>
      </c>
      <c r="Q16" s="23"/>
    </row>
    <row r="17" spans="2:17" x14ac:dyDescent="0.25">
      <c r="B17" s="12" t="s">
        <v>146</v>
      </c>
      <c r="C17" s="10">
        <v>192</v>
      </c>
      <c r="D17" s="10">
        <v>103</v>
      </c>
      <c r="E17" s="10">
        <f t="shared" si="1"/>
        <v>295</v>
      </c>
      <c r="F17" s="11">
        <f t="shared" si="2"/>
        <v>2.7141411353390377E-2</v>
      </c>
      <c r="G17" s="10">
        <v>527</v>
      </c>
      <c r="H17" s="10">
        <v>19</v>
      </c>
      <c r="I17" s="10">
        <f t="shared" si="3"/>
        <v>546</v>
      </c>
      <c r="J17" s="32">
        <f t="shared" si="4"/>
        <v>2.2730111152741352E-2</v>
      </c>
      <c r="K17" s="10">
        <f t="shared" si="0"/>
        <v>841</v>
      </c>
      <c r="L17" s="10">
        <v>0</v>
      </c>
      <c r="M17" s="10">
        <f t="shared" si="5"/>
        <v>841</v>
      </c>
      <c r="Q17" s="23"/>
    </row>
    <row r="18" spans="2:17" x14ac:dyDescent="0.25">
      <c r="B18" s="12" t="s">
        <v>147</v>
      </c>
      <c r="C18" s="10">
        <v>212</v>
      </c>
      <c r="D18" s="10">
        <v>96</v>
      </c>
      <c r="E18" s="10">
        <f t="shared" si="1"/>
        <v>308</v>
      </c>
      <c r="F18" s="11">
        <f t="shared" si="2"/>
        <v>2.833747354862453E-2</v>
      </c>
      <c r="G18" s="10">
        <v>619</v>
      </c>
      <c r="H18" s="10">
        <v>27</v>
      </c>
      <c r="I18" s="10">
        <f t="shared" si="3"/>
        <v>646</v>
      </c>
      <c r="J18" s="32">
        <f t="shared" si="4"/>
        <v>2.689313517338995E-2</v>
      </c>
      <c r="K18" s="10">
        <f t="shared" si="0"/>
        <v>954</v>
      </c>
      <c r="L18" s="10">
        <v>0</v>
      </c>
      <c r="M18" s="10">
        <f t="shared" si="5"/>
        <v>954</v>
      </c>
      <c r="Q18" s="23"/>
    </row>
    <row r="19" spans="2:17" x14ac:dyDescent="0.25">
      <c r="B19" s="12" t="s">
        <v>148</v>
      </c>
      <c r="C19" s="10">
        <v>305</v>
      </c>
      <c r="D19" s="10">
        <v>117</v>
      </c>
      <c r="E19" s="10">
        <f t="shared" si="1"/>
        <v>422</v>
      </c>
      <c r="F19" s="11">
        <f t="shared" si="2"/>
        <v>3.8826018952985555E-2</v>
      </c>
      <c r="G19" s="10">
        <v>855</v>
      </c>
      <c r="H19" s="10">
        <v>38</v>
      </c>
      <c r="I19" s="10">
        <f t="shared" si="3"/>
        <v>893</v>
      </c>
      <c r="J19" s="32">
        <f t="shared" si="4"/>
        <v>3.7175804504391993E-2</v>
      </c>
      <c r="K19" s="10">
        <f t="shared" si="0"/>
        <v>1315</v>
      </c>
      <c r="L19" s="10">
        <v>0</v>
      </c>
      <c r="M19" s="10">
        <f t="shared" si="5"/>
        <v>1315</v>
      </c>
      <c r="Q19" s="23"/>
    </row>
    <row r="20" spans="2:17" x14ac:dyDescent="0.25">
      <c r="B20" s="12" t="s">
        <v>49</v>
      </c>
      <c r="C20" s="10">
        <f>SUM(C11:C19)</f>
        <v>7255</v>
      </c>
      <c r="D20" s="10">
        <f>SUM(D11:D19)</f>
        <v>3614</v>
      </c>
      <c r="E20" s="12">
        <f t="shared" ref="E20" si="6">C20+D20</f>
        <v>10869</v>
      </c>
      <c r="F20" s="14">
        <f t="shared" ref="F20" si="7">E20/$E$20</f>
        <v>1</v>
      </c>
      <c r="G20" s="10">
        <f t="shared" ref="G20:H20" si="8">SUM(G11:G19)</f>
        <v>22827</v>
      </c>
      <c r="H20" s="10">
        <f t="shared" si="8"/>
        <v>1194</v>
      </c>
      <c r="I20" s="12">
        <f t="shared" ref="I20" si="9">G20+H20</f>
        <v>24021</v>
      </c>
      <c r="J20" s="33">
        <f t="shared" ref="J20" si="10">I20/$I$20</f>
        <v>1</v>
      </c>
      <c r="K20" s="12">
        <f t="shared" ref="K20" si="11">E20+I20</f>
        <v>34890</v>
      </c>
      <c r="L20" s="10">
        <f t="shared" ref="L20" si="12">SUM(L11:L19)</f>
        <v>7</v>
      </c>
      <c r="M20" s="10">
        <f t="shared" si="5"/>
        <v>34897</v>
      </c>
      <c r="Q20" s="23"/>
    </row>
    <row r="21" spans="2:17" ht="25.5" customHeight="1" x14ac:dyDescent="0.25">
      <c r="B21" s="24" t="s">
        <v>64</v>
      </c>
      <c r="C21" s="25">
        <f>+C20/M20</f>
        <v>0.20789752700805228</v>
      </c>
      <c r="D21" s="25">
        <f>+D20/M20</f>
        <v>0.10356191076596842</v>
      </c>
      <c r="E21" s="26">
        <f>+E20/M20</f>
        <v>0.31145943777402069</v>
      </c>
      <c r="F21" s="26"/>
      <c r="G21" s="25">
        <f>+G20/M20</f>
        <v>0.65412499641803024</v>
      </c>
      <c r="H21" s="25">
        <f>+H20/M20</f>
        <v>3.4214975499326589E-2</v>
      </c>
      <c r="I21" s="26">
        <f>+I20/M20</f>
        <v>0.68833997191735674</v>
      </c>
      <c r="J21" s="26"/>
      <c r="K21" s="26">
        <f>+K20/M20</f>
        <v>0.99979940969137748</v>
      </c>
      <c r="L21" s="26">
        <f>+L20/M20</f>
        <v>2.0059030862251771E-4</v>
      </c>
      <c r="M21" s="26">
        <f>K21+L21</f>
        <v>1</v>
      </c>
    </row>
    <row r="22" spans="2:17" x14ac:dyDescent="0.25">
      <c r="B22" s="27"/>
      <c r="C22" s="28"/>
      <c r="D22" s="28"/>
      <c r="E22" s="29"/>
      <c r="F22" s="29"/>
      <c r="G22" s="28"/>
      <c r="H22" s="28"/>
      <c r="I22" s="29"/>
      <c r="J22" s="29"/>
      <c r="K22" s="29"/>
      <c r="L22" s="45"/>
    </row>
    <row r="23" spans="2:17" ht="13.8" x14ac:dyDescent="0.25">
      <c r="B23" s="318" t="s">
        <v>118</v>
      </c>
      <c r="C23" s="318"/>
      <c r="D23" s="318"/>
      <c r="E23" s="318"/>
      <c r="F23" s="318"/>
      <c r="G23" s="318"/>
      <c r="H23" s="318"/>
      <c r="I23" s="318"/>
      <c r="J23" s="318"/>
      <c r="K23" s="318"/>
      <c r="L23" s="45"/>
    </row>
    <row r="24" spans="2:17" ht="13.8" x14ac:dyDescent="0.3">
      <c r="B24" s="309" t="str">
        <f>'Solicitudes Regiones'!$B$6:$R$6</f>
        <v>Acumuladas de julio de 2008 a abril de 2020</v>
      </c>
      <c r="C24" s="309"/>
      <c r="D24" s="309"/>
      <c r="E24" s="309"/>
      <c r="F24" s="309"/>
      <c r="G24" s="309"/>
      <c r="H24" s="309"/>
      <c r="I24" s="309"/>
      <c r="J24" s="309"/>
      <c r="K24" s="309"/>
      <c r="L24" s="45"/>
    </row>
    <row r="25" spans="2:17" x14ac:dyDescent="0.25">
      <c r="B25" s="27"/>
      <c r="C25" s="29"/>
      <c r="D25" s="29"/>
      <c r="E25" s="29"/>
      <c r="F25" s="29"/>
      <c r="G25" s="29"/>
      <c r="H25" s="29"/>
      <c r="I25" s="29"/>
      <c r="J25" s="29"/>
      <c r="K25" s="29"/>
      <c r="L25" s="29"/>
      <c r="M25" s="45"/>
    </row>
    <row r="26" spans="2:17" ht="12.75" customHeight="1" x14ac:dyDescent="0.25">
      <c r="B26" s="316" t="s">
        <v>65</v>
      </c>
      <c r="C26" s="316"/>
      <c r="D26" s="316"/>
      <c r="E26" s="316"/>
      <c r="F26" s="316"/>
      <c r="G26" s="316"/>
      <c r="H26" s="316"/>
      <c r="I26" s="316"/>
      <c r="J26" s="316"/>
      <c r="K26" s="316"/>
      <c r="L26" s="316"/>
      <c r="M26" s="316"/>
    </row>
    <row r="27" spans="2:17" ht="20.25" customHeight="1" x14ac:dyDescent="0.25">
      <c r="B27" s="316" t="s">
        <v>56</v>
      </c>
      <c r="C27" s="316" t="s">
        <v>2</v>
      </c>
      <c r="D27" s="316"/>
      <c r="E27" s="316"/>
      <c r="F27" s="316"/>
      <c r="G27" s="316"/>
      <c r="H27" s="316"/>
      <c r="I27" s="316"/>
      <c r="J27" s="316"/>
      <c r="K27" s="316"/>
      <c r="L27" s="314"/>
      <c r="M27" s="315"/>
    </row>
    <row r="28" spans="2:17" ht="24" customHeight="1" x14ac:dyDescent="0.25">
      <c r="B28" s="316"/>
      <c r="C28" s="15" t="s">
        <v>57</v>
      </c>
      <c r="D28" s="15" t="s">
        <v>58</v>
      </c>
      <c r="E28" s="15" t="s">
        <v>59</v>
      </c>
      <c r="F28" s="15" t="s">
        <v>60</v>
      </c>
      <c r="G28" s="15" t="s">
        <v>8</v>
      </c>
      <c r="H28" s="15" t="s">
        <v>61</v>
      </c>
      <c r="I28" s="15" t="s">
        <v>62</v>
      </c>
      <c r="J28" s="15" t="s">
        <v>63</v>
      </c>
      <c r="K28" s="16" t="s">
        <v>31</v>
      </c>
      <c r="L28" s="262" t="s">
        <v>594</v>
      </c>
      <c r="M28" s="262" t="s">
        <v>597</v>
      </c>
    </row>
    <row r="29" spans="2:17" ht="15.75" customHeight="1" x14ac:dyDescent="0.25">
      <c r="B29" s="12" t="s">
        <v>140</v>
      </c>
      <c r="C29" s="10">
        <v>2946</v>
      </c>
      <c r="D29" s="10">
        <v>1130</v>
      </c>
      <c r="E29" s="10">
        <f>C29+D29</f>
        <v>4076</v>
      </c>
      <c r="F29" s="11">
        <f>E29/$E$38</f>
        <v>0.47045244690674054</v>
      </c>
      <c r="G29" s="10">
        <v>9266</v>
      </c>
      <c r="H29" s="10">
        <v>513</v>
      </c>
      <c r="I29" s="10">
        <f>G29+H29</f>
        <v>9779</v>
      </c>
      <c r="J29" s="11">
        <f>I29/$I$38</f>
        <v>0.48502132724928082</v>
      </c>
      <c r="K29" s="10">
        <f t="shared" ref="K29:K37" si="13">E29+I29</f>
        <v>13855</v>
      </c>
      <c r="L29" s="10">
        <v>0</v>
      </c>
      <c r="M29" s="10">
        <f>K29+L29</f>
        <v>13855</v>
      </c>
    </row>
    <row r="30" spans="2:17" x14ac:dyDescent="0.25">
      <c r="B30" s="12" t="s">
        <v>141</v>
      </c>
      <c r="C30" s="10">
        <v>338</v>
      </c>
      <c r="D30" s="10">
        <v>135</v>
      </c>
      <c r="E30" s="10">
        <f t="shared" ref="E30:E37" si="14">C30+D30</f>
        <v>473</v>
      </c>
      <c r="F30" s="11">
        <f t="shared" ref="F30:F37" si="15">E30/$E$38</f>
        <v>5.4593721144967682E-2</v>
      </c>
      <c r="G30" s="10">
        <v>1061</v>
      </c>
      <c r="H30" s="10">
        <v>63</v>
      </c>
      <c r="I30" s="10">
        <f t="shared" ref="I30:I37" si="16">G30+H30</f>
        <v>1124</v>
      </c>
      <c r="J30" s="11">
        <f t="shared" ref="J30:J37" si="17">I30/$I$38</f>
        <v>5.5748437654994543E-2</v>
      </c>
      <c r="K30" s="10">
        <f t="shared" si="13"/>
        <v>1597</v>
      </c>
      <c r="L30" s="10">
        <v>0</v>
      </c>
      <c r="M30" s="10">
        <f t="shared" ref="M30:M38" si="18">K30+L30</f>
        <v>1597</v>
      </c>
    </row>
    <row r="31" spans="2:17" x14ac:dyDescent="0.25">
      <c r="B31" s="12" t="s">
        <v>142</v>
      </c>
      <c r="C31" s="10">
        <v>223</v>
      </c>
      <c r="D31" s="10">
        <v>117</v>
      </c>
      <c r="E31" s="10">
        <f t="shared" si="14"/>
        <v>340</v>
      </c>
      <c r="F31" s="11">
        <f t="shared" si="15"/>
        <v>3.9242843951985226E-2</v>
      </c>
      <c r="G31" s="10">
        <v>736</v>
      </c>
      <c r="H31" s="10">
        <v>44</v>
      </c>
      <c r="I31" s="10">
        <f t="shared" si="16"/>
        <v>780</v>
      </c>
      <c r="J31" s="11">
        <f t="shared" si="17"/>
        <v>3.8686638230334296E-2</v>
      </c>
      <c r="K31" s="10">
        <f t="shared" si="13"/>
        <v>1120</v>
      </c>
      <c r="L31" s="10">
        <v>0</v>
      </c>
      <c r="M31" s="10">
        <f t="shared" si="18"/>
        <v>1120</v>
      </c>
    </row>
    <row r="32" spans="2:17" x14ac:dyDescent="0.25">
      <c r="B32" s="12" t="s">
        <v>143</v>
      </c>
      <c r="C32" s="10">
        <v>390</v>
      </c>
      <c r="D32" s="10">
        <v>133</v>
      </c>
      <c r="E32" s="10">
        <f t="shared" si="14"/>
        <v>523</v>
      </c>
      <c r="F32" s="11">
        <f t="shared" si="15"/>
        <v>6.0364727608494921E-2</v>
      </c>
      <c r="G32" s="10">
        <v>1063</v>
      </c>
      <c r="H32" s="10">
        <v>41</v>
      </c>
      <c r="I32" s="10">
        <f t="shared" si="16"/>
        <v>1104</v>
      </c>
      <c r="J32" s="11">
        <f t="shared" si="17"/>
        <v>5.4756472572165461E-2</v>
      </c>
      <c r="K32" s="10">
        <f t="shared" si="13"/>
        <v>1627</v>
      </c>
      <c r="L32" s="10">
        <v>0</v>
      </c>
      <c r="M32" s="10">
        <f t="shared" si="18"/>
        <v>1627</v>
      </c>
    </row>
    <row r="33" spans="2:13" x14ac:dyDescent="0.25">
      <c r="B33" s="12" t="s">
        <v>144</v>
      </c>
      <c r="C33" s="10">
        <v>220</v>
      </c>
      <c r="D33" s="10">
        <v>114</v>
      </c>
      <c r="E33" s="10">
        <f t="shared" si="14"/>
        <v>334</v>
      </c>
      <c r="F33" s="11">
        <f t="shared" si="15"/>
        <v>3.8550323176361957E-2</v>
      </c>
      <c r="G33" s="10">
        <v>632</v>
      </c>
      <c r="H33" s="10">
        <v>25</v>
      </c>
      <c r="I33" s="10">
        <f t="shared" si="16"/>
        <v>657</v>
      </c>
      <c r="J33" s="11">
        <f t="shared" si="17"/>
        <v>3.258605297093542E-2</v>
      </c>
      <c r="K33" s="10">
        <f t="shared" si="13"/>
        <v>991</v>
      </c>
      <c r="L33" s="10">
        <v>0</v>
      </c>
      <c r="M33" s="10">
        <f t="shared" si="18"/>
        <v>991</v>
      </c>
    </row>
    <row r="34" spans="2:13" x14ac:dyDescent="0.25">
      <c r="B34" s="12" t="s">
        <v>145</v>
      </c>
      <c r="C34" s="10">
        <v>1541</v>
      </c>
      <c r="D34" s="10">
        <v>548</v>
      </c>
      <c r="E34" s="10">
        <f t="shared" si="14"/>
        <v>2089</v>
      </c>
      <c r="F34" s="11">
        <f t="shared" si="15"/>
        <v>0.24111265004616805</v>
      </c>
      <c r="G34" s="10">
        <v>4717</v>
      </c>
      <c r="H34" s="10">
        <v>191</v>
      </c>
      <c r="I34" s="10">
        <f t="shared" si="16"/>
        <v>4908</v>
      </c>
      <c r="J34" s="11">
        <f t="shared" si="17"/>
        <v>0.24342823132625732</v>
      </c>
      <c r="K34" s="10">
        <f t="shared" si="13"/>
        <v>6997</v>
      </c>
      <c r="L34" s="10">
        <v>0</v>
      </c>
      <c r="M34" s="10">
        <f t="shared" si="18"/>
        <v>6997</v>
      </c>
    </row>
    <row r="35" spans="2:13" x14ac:dyDescent="0.25">
      <c r="B35" s="12" t="s">
        <v>146</v>
      </c>
      <c r="C35" s="10">
        <v>179</v>
      </c>
      <c r="D35" s="10">
        <v>63</v>
      </c>
      <c r="E35" s="10">
        <f t="shared" si="14"/>
        <v>242</v>
      </c>
      <c r="F35" s="11">
        <f t="shared" si="15"/>
        <v>2.7931671283471838E-2</v>
      </c>
      <c r="G35" s="10">
        <v>458</v>
      </c>
      <c r="H35" s="10">
        <v>18</v>
      </c>
      <c r="I35" s="10">
        <f t="shared" si="16"/>
        <v>476</v>
      </c>
      <c r="J35" s="11">
        <f t="shared" si="17"/>
        <v>2.3608768971332208E-2</v>
      </c>
      <c r="K35" s="10">
        <f t="shared" si="13"/>
        <v>718</v>
      </c>
      <c r="L35" s="10">
        <v>0</v>
      </c>
      <c r="M35" s="10">
        <f t="shared" si="18"/>
        <v>718</v>
      </c>
    </row>
    <row r="36" spans="2:13" x14ac:dyDescent="0.25">
      <c r="B36" s="12" t="s">
        <v>147</v>
      </c>
      <c r="C36" s="10">
        <v>178</v>
      </c>
      <c r="D36" s="10">
        <v>73</v>
      </c>
      <c r="E36" s="10">
        <f t="shared" si="14"/>
        <v>251</v>
      </c>
      <c r="F36" s="11">
        <f t="shared" si="15"/>
        <v>2.8970452446906741E-2</v>
      </c>
      <c r="G36" s="10">
        <v>540</v>
      </c>
      <c r="H36" s="10">
        <v>17</v>
      </c>
      <c r="I36" s="10">
        <f t="shared" si="16"/>
        <v>557</v>
      </c>
      <c r="J36" s="11">
        <f t="shared" si="17"/>
        <v>2.7626227556790003E-2</v>
      </c>
      <c r="K36" s="10">
        <f t="shared" si="13"/>
        <v>808</v>
      </c>
      <c r="L36" s="10">
        <v>0</v>
      </c>
      <c r="M36" s="10">
        <f t="shared" si="18"/>
        <v>808</v>
      </c>
    </row>
    <row r="37" spans="2:13" x14ac:dyDescent="0.25">
      <c r="B37" s="12" t="s">
        <v>148</v>
      </c>
      <c r="C37" s="10">
        <v>255</v>
      </c>
      <c r="D37" s="10">
        <v>81</v>
      </c>
      <c r="E37" s="10">
        <f t="shared" si="14"/>
        <v>336</v>
      </c>
      <c r="F37" s="11">
        <f t="shared" si="15"/>
        <v>3.8781163434903045E-2</v>
      </c>
      <c r="G37" s="10">
        <v>741</v>
      </c>
      <c r="H37" s="10">
        <v>36</v>
      </c>
      <c r="I37" s="10">
        <f t="shared" si="16"/>
        <v>777</v>
      </c>
      <c r="J37" s="11">
        <f t="shared" si="17"/>
        <v>3.8537843467909928E-2</v>
      </c>
      <c r="K37" s="10">
        <f t="shared" si="13"/>
        <v>1113</v>
      </c>
      <c r="L37" s="10">
        <v>0</v>
      </c>
      <c r="M37" s="10">
        <f t="shared" si="18"/>
        <v>1113</v>
      </c>
    </row>
    <row r="38" spans="2:13" x14ac:dyDescent="0.25">
      <c r="B38" s="12" t="s">
        <v>49</v>
      </c>
      <c r="C38" s="10">
        <f>SUM(C29:C37)</f>
        <v>6270</v>
      </c>
      <c r="D38" s="10">
        <f>SUM(D29:D37)</f>
        <v>2394</v>
      </c>
      <c r="E38" s="12">
        <f t="shared" ref="E38" si="19">C38+D38</f>
        <v>8664</v>
      </c>
      <c r="F38" s="14">
        <f t="shared" ref="F38" si="20">E38/$E$38</f>
        <v>1</v>
      </c>
      <c r="G38" s="10">
        <f t="shared" ref="G38:H38" si="21">SUM(G29:G37)</f>
        <v>19214</v>
      </c>
      <c r="H38" s="10">
        <f t="shared" si="21"/>
        <v>948</v>
      </c>
      <c r="I38" s="12">
        <f t="shared" ref="I38" si="22">G38+H38</f>
        <v>20162</v>
      </c>
      <c r="J38" s="14">
        <f t="shared" ref="J38" si="23">I38/$I$38</f>
        <v>1</v>
      </c>
      <c r="K38" s="12">
        <f t="shared" ref="K38" si="24">E38+I38</f>
        <v>28826</v>
      </c>
      <c r="L38" s="10">
        <f t="shared" ref="L38" si="25">SUM(L29:L37)</f>
        <v>0</v>
      </c>
      <c r="M38" s="10">
        <f t="shared" si="18"/>
        <v>28826</v>
      </c>
    </row>
    <row r="39" spans="2:13" ht="24" x14ac:dyDescent="0.25">
      <c r="B39" s="24" t="s">
        <v>66</v>
      </c>
      <c r="C39" s="25">
        <f>+C38/M38</f>
        <v>0.21751196836189551</v>
      </c>
      <c r="D39" s="25">
        <f>+D38/M38</f>
        <v>8.3050024283632826E-2</v>
      </c>
      <c r="E39" s="26">
        <f>+E38/M38</f>
        <v>0.30056199264552835</v>
      </c>
      <c r="F39" s="26"/>
      <c r="G39" s="25">
        <f>+G38/M38</f>
        <v>0.66655103031985019</v>
      </c>
      <c r="H39" s="25">
        <f>+H38/M38</f>
        <v>3.2886977034621526E-2</v>
      </c>
      <c r="I39" s="26">
        <f>+I38/M38</f>
        <v>0.6994380073544717</v>
      </c>
      <c r="J39" s="26"/>
      <c r="K39" s="26">
        <f>+K38/M38</f>
        <v>1</v>
      </c>
      <c r="L39" s="26">
        <f>+L38/M38</f>
        <v>0</v>
      </c>
      <c r="M39" s="26">
        <f>K39+L39</f>
        <v>1</v>
      </c>
    </row>
    <row r="40" spans="2:13" x14ac:dyDescent="0.25">
      <c r="B40" s="17" t="s">
        <v>129</v>
      </c>
    </row>
    <row r="41" spans="2:13" x14ac:dyDescent="0.25">
      <c r="B41" s="17" t="s">
        <v>130</v>
      </c>
    </row>
    <row r="131" spans="2:2" x14ac:dyDescent="0.25">
      <c r="B131" s="18" t="s">
        <v>78</v>
      </c>
    </row>
  </sheetData>
  <mergeCells count="12">
    <mergeCell ref="B6:K6"/>
    <mergeCell ref="B5:K5"/>
    <mergeCell ref="B23:K23"/>
    <mergeCell ref="B24:K24"/>
    <mergeCell ref="B27:B28"/>
    <mergeCell ref="C27:K27"/>
    <mergeCell ref="B9:B10"/>
    <mergeCell ref="C9:K9"/>
    <mergeCell ref="B8:M8"/>
    <mergeCell ref="L9:M9"/>
    <mergeCell ref="L27:M27"/>
    <mergeCell ref="B26:M26"/>
  </mergeCells>
  <hyperlinks>
    <hyperlink ref="M5" location="'Índice Pensiones Solidarias'!A1" display="Volver Sistema de Pensiones Solidadias" xr:uid="{00000000-0004-0000-0A00-000000000000}"/>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2">
    <pageSetUpPr fitToPage="1"/>
  </sheetPr>
  <dimension ref="A1:Q143"/>
  <sheetViews>
    <sheetView showGridLines="0" zoomScaleNormal="100" workbookViewId="0">
      <selection activeCell="C51" sqref="C51:M51"/>
    </sheetView>
  </sheetViews>
  <sheetFormatPr baseColWidth="10" defaultRowHeight="12" x14ac:dyDescent="0.25"/>
  <cols>
    <col min="1" max="1" width="6" style="18" customWidth="1"/>
    <col min="2" max="2" width="18.109375" style="18" customWidth="1"/>
    <col min="3" max="4" width="8.44140625" style="18" bestFit="1" customWidth="1"/>
    <col min="5" max="6" width="8.44140625" style="18" customWidth="1"/>
    <col min="7" max="7" width="9.6640625" style="18" bestFit="1" customWidth="1"/>
    <col min="8" max="8" width="8.33203125" style="18" bestFit="1" customWidth="1"/>
    <col min="9" max="11" width="8.33203125" style="18" customWidth="1"/>
    <col min="12" max="12" width="9.109375" style="18" customWidth="1"/>
    <col min="13" max="13" width="11.44140625" style="18"/>
    <col min="14" max="14" width="11.33203125" style="18" customWidth="1"/>
    <col min="15" max="15" width="12.44140625" style="18" bestFit="1" customWidth="1"/>
    <col min="16" max="251" width="11.44140625" style="18"/>
    <col min="252" max="252" width="18.109375" style="18" customWidth="1"/>
    <col min="253" max="254" width="8.44140625" style="18" bestFit="1" customWidth="1"/>
    <col min="255" max="256" width="8.44140625" style="18" customWidth="1"/>
    <col min="257" max="257" width="9.6640625" style="18" bestFit="1" customWidth="1"/>
    <col min="258" max="258" width="8.33203125" style="18" bestFit="1" customWidth="1"/>
    <col min="259" max="261" width="8.33203125" style="18" customWidth="1"/>
    <col min="262" max="267" width="0" style="18" hidden="1" customWidth="1"/>
    <col min="268" max="268" width="9.109375" style="18" customWidth="1"/>
    <col min="269" max="270" width="11.44140625" style="18"/>
    <col min="271" max="271" width="12.44140625" style="18" bestFit="1" customWidth="1"/>
    <col min="272" max="507" width="11.44140625" style="18"/>
    <col min="508" max="508" width="18.109375" style="18" customWidth="1"/>
    <col min="509" max="510" width="8.44140625" style="18" bestFit="1" customWidth="1"/>
    <col min="511" max="512" width="8.44140625" style="18" customWidth="1"/>
    <col min="513" max="513" width="9.6640625" style="18" bestFit="1" customWidth="1"/>
    <col min="514" max="514" width="8.33203125" style="18" bestFit="1" customWidth="1"/>
    <col min="515" max="517" width="8.33203125" style="18" customWidth="1"/>
    <col min="518" max="523" width="0" style="18" hidden="1" customWidth="1"/>
    <col min="524" max="524" width="9.109375" style="18" customWidth="1"/>
    <col min="525" max="526" width="11.44140625" style="18"/>
    <col min="527" max="527" width="12.44140625" style="18" bestFit="1" customWidth="1"/>
    <col min="528" max="763" width="11.44140625" style="18"/>
    <col min="764" max="764" width="18.109375" style="18" customWidth="1"/>
    <col min="765" max="766" width="8.44140625" style="18" bestFit="1" customWidth="1"/>
    <col min="767" max="768" width="8.44140625" style="18" customWidth="1"/>
    <col min="769" max="769" width="9.6640625" style="18" bestFit="1" customWidth="1"/>
    <col min="770" max="770" width="8.33203125" style="18" bestFit="1" customWidth="1"/>
    <col min="771" max="773" width="8.33203125" style="18" customWidth="1"/>
    <col min="774" max="779" width="0" style="18" hidden="1" customWidth="1"/>
    <col min="780" max="780" width="9.109375" style="18" customWidth="1"/>
    <col min="781" max="782" width="11.44140625" style="18"/>
    <col min="783" max="783" width="12.44140625" style="18" bestFit="1" customWidth="1"/>
    <col min="784" max="1019" width="11.44140625" style="18"/>
    <col min="1020" max="1020" width="18.109375" style="18" customWidth="1"/>
    <col min="1021" max="1022" width="8.44140625" style="18" bestFit="1" customWidth="1"/>
    <col min="1023" max="1024" width="8.44140625" style="18" customWidth="1"/>
    <col min="1025" max="1025" width="9.6640625" style="18" bestFit="1" customWidth="1"/>
    <col min="1026" max="1026" width="8.33203125" style="18" bestFit="1" customWidth="1"/>
    <col min="1027" max="1029" width="8.33203125" style="18" customWidth="1"/>
    <col min="1030" max="1035" width="0" style="18" hidden="1" customWidth="1"/>
    <col min="1036" max="1036" width="9.109375" style="18" customWidth="1"/>
    <col min="1037" max="1038" width="11.44140625" style="18"/>
    <col min="1039" max="1039" width="12.44140625" style="18" bestFit="1" customWidth="1"/>
    <col min="1040" max="1275" width="11.44140625" style="18"/>
    <col min="1276" max="1276" width="18.109375" style="18" customWidth="1"/>
    <col min="1277" max="1278" width="8.44140625" style="18" bestFit="1" customWidth="1"/>
    <col min="1279" max="1280" width="8.44140625" style="18" customWidth="1"/>
    <col min="1281" max="1281" width="9.6640625" style="18" bestFit="1" customWidth="1"/>
    <col min="1282" max="1282" width="8.33203125" style="18" bestFit="1" customWidth="1"/>
    <col min="1283" max="1285" width="8.33203125" style="18" customWidth="1"/>
    <col min="1286" max="1291" width="0" style="18" hidden="1" customWidth="1"/>
    <col min="1292" max="1292" width="9.109375" style="18" customWidth="1"/>
    <col min="1293" max="1294" width="11.44140625" style="18"/>
    <col min="1295" max="1295" width="12.44140625" style="18" bestFit="1" customWidth="1"/>
    <col min="1296" max="1531" width="11.44140625" style="18"/>
    <col min="1532" max="1532" width="18.109375" style="18" customWidth="1"/>
    <col min="1533" max="1534" width="8.44140625" style="18" bestFit="1" customWidth="1"/>
    <col min="1535" max="1536" width="8.44140625" style="18" customWidth="1"/>
    <col min="1537" max="1537" width="9.6640625" style="18" bestFit="1" customWidth="1"/>
    <col min="1538" max="1538" width="8.33203125" style="18" bestFit="1" customWidth="1"/>
    <col min="1539" max="1541" width="8.33203125" style="18" customWidth="1"/>
    <col min="1542" max="1547" width="0" style="18" hidden="1" customWidth="1"/>
    <col min="1548" max="1548" width="9.109375" style="18" customWidth="1"/>
    <col min="1549" max="1550" width="11.44140625" style="18"/>
    <col min="1551" max="1551" width="12.44140625" style="18" bestFit="1" customWidth="1"/>
    <col min="1552" max="1787" width="11.44140625" style="18"/>
    <col min="1788" max="1788" width="18.109375" style="18" customWidth="1"/>
    <col min="1789" max="1790" width="8.44140625" style="18" bestFit="1" customWidth="1"/>
    <col min="1791" max="1792" width="8.44140625" style="18" customWidth="1"/>
    <col min="1793" max="1793" width="9.6640625" style="18" bestFit="1" customWidth="1"/>
    <col min="1794" max="1794" width="8.33203125" style="18" bestFit="1" customWidth="1"/>
    <col min="1795" max="1797" width="8.33203125" style="18" customWidth="1"/>
    <col min="1798" max="1803" width="0" style="18" hidden="1" customWidth="1"/>
    <col min="1804" max="1804" width="9.109375" style="18" customWidth="1"/>
    <col min="1805" max="1806" width="11.44140625" style="18"/>
    <col min="1807" max="1807" width="12.44140625" style="18" bestFit="1" customWidth="1"/>
    <col min="1808" max="2043" width="11.44140625" style="18"/>
    <col min="2044" max="2044" width="18.109375" style="18" customWidth="1"/>
    <col min="2045" max="2046" width="8.44140625" style="18" bestFit="1" customWidth="1"/>
    <col min="2047" max="2048" width="8.44140625" style="18" customWidth="1"/>
    <col min="2049" max="2049" width="9.6640625" style="18" bestFit="1" customWidth="1"/>
    <col min="2050" max="2050" width="8.33203125" style="18" bestFit="1" customWidth="1"/>
    <col min="2051" max="2053" width="8.33203125" style="18" customWidth="1"/>
    <col min="2054" max="2059" width="0" style="18" hidden="1" customWidth="1"/>
    <col min="2060" max="2060" width="9.109375" style="18" customWidth="1"/>
    <col min="2061" max="2062" width="11.44140625" style="18"/>
    <col min="2063" max="2063" width="12.44140625" style="18" bestFit="1" customWidth="1"/>
    <col min="2064" max="2299" width="11.44140625" style="18"/>
    <col min="2300" max="2300" width="18.109375" style="18" customWidth="1"/>
    <col min="2301" max="2302" width="8.44140625" style="18" bestFit="1" customWidth="1"/>
    <col min="2303" max="2304" width="8.44140625" style="18" customWidth="1"/>
    <col min="2305" max="2305" width="9.6640625" style="18" bestFit="1" customWidth="1"/>
    <col min="2306" max="2306" width="8.33203125" style="18" bestFit="1" customWidth="1"/>
    <col min="2307" max="2309" width="8.33203125" style="18" customWidth="1"/>
    <col min="2310" max="2315" width="0" style="18" hidden="1" customWidth="1"/>
    <col min="2316" max="2316" width="9.109375" style="18" customWidth="1"/>
    <col min="2317" max="2318" width="11.44140625" style="18"/>
    <col min="2319" max="2319" width="12.44140625" style="18" bestFit="1" customWidth="1"/>
    <col min="2320" max="2555" width="11.44140625" style="18"/>
    <col min="2556" max="2556" width="18.109375" style="18" customWidth="1"/>
    <col min="2557" max="2558" width="8.44140625" style="18" bestFit="1" customWidth="1"/>
    <col min="2559" max="2560" width="8.44140625" style="18" customWidth="1"/>
    <col min="2561" max="2561" width="9.6640625" style="18" bestFit="1" customWidth="1"/>
    <col min="2562" max="2562" width="8.33203125" style="18" bestFit="1" customWidth="1"/>
    <col min="2563" max="2565" width="8.33203125" style="18" customWidth="1"/>
    <col min="2566" max="2571" width="0" style="18" hidden="1" customWidth="1"/>
    <col min="2572" max="2572" width="9.109375" style="18" customWidth="1"/>
    <col min="2573" max="2574" width="11.44140625" style="18"/>
    <col min="2575" max="2575" width="12.44140625" style="18" bestFit="1" customWidth="1"/>
    <col min="2576" max="2811" width="11.44140625" style="18"/>
    <col min="2812" max="2812" width="18.109375" style="18" customWidth="1"/>
    <col min="2813" max="2814" width="8.44140625" style="18" bestFit="1" customWidth="1"/>
    <col min="2815" max="2816" width="8.44140625" style="18" customWidth="1"/>
    <col min="2817" max="2817" width="9.6640625" style="18" bestFit="1" customWidth="1"/>
    <col min="2818" max="2818" width="8.33203125" style="18" bestFit="1" customWidth="1"/>
    <col min="2819" max="2821" width="8.33203125" style="18" customWidth="1"/>
    <col min="2822" max="2827" width="0" style="18" hidden="1" customWidth="1"/>
    <col min="2828" max="2828" width="9.109375" style="18" customWidth="1"/>
    <col min="2829" max="2830" width="11.44140625" style="18"/>
    <col min="2831" max="2831" width="12.44140625" style="18" bestFit="1" customWidth="1"/>
    <col min="2832" max="3067" width="11.44140625" style="18"/>
    <col min="3068" max="3068" width="18.109375" style="18" customWidth="1"/>
    <col min="3069" max="3070" width="8.44140625" style="18" bestFit="1" customWidth="1"/>
    <col min="3071" max="3072" width="8.44140625" style="18" customWidth="1"/>
    <col min="3073" max="3073" width="9.6640625" style="18" bestFit="1" customWidth="1"/>
    <col min="3074" max="3074" width="8.33203125" style="18" bestFit="1" customWidth="1"/>
    <col min="3075" max="3077" width="8.33203125" style="18" customWidth="1"/>
    <col min="3078" max="3083" width="0" style="18" hidden="1" customWidth="1"/>
    <col min="3084" max="3084" width="9.109375" style="18" customWidth="1"/>
    <col min="3085" max="3086" width="11.44140625" style="18"/>
    <col min="3087" max="3087" width="12.44140625" style="18" bestFit="1" customWidth="1"/>
    <col min="3088" max="3323" width="11.44140625" style="18"/>
    <col min="3324" max="3324" width="18.109375" style="18" customWidth="1"/>
    <col min="3325" max="3326" width="8.44140625" style="18" bestFit="1" customWidth="1"/>
    <col min="3327" max="3328" width="8.44140625" style="18" customWidth="1"/>
    <col min="3329" max="3329" width="9.6640625" style="18" bestFit="1" customWidth="1"/>
    <col min="3330" max="3330" width="8.33203125" style="18" bestFit="1" customWidth="1"/>
    <col min="3331" max="3333" width="8.33203125" style="18" customWidth="1"/>
    <col min="3334" max="3339" width="0" style="18" hidden="1" customWidth="1"/>
    <col min="3340" max="3340" width="9.109375" style="18" customWidth="1"/>
    <col min="3341" max="3342" width="11.44140625" style="18"/>
    <col min="3343" max="3343" width="12.44140625" style="18" bestFit="1" customWidth="1"/>
    <col min="3344" max="3579" width="11.44140625" style="18"/>
    <col min="3580" max="3580" width="18.109375" style="18" customWidth="1"/>
    <col min="3581" max="3582" width="8.44140625" style="18" bestFit="1" customWidth="1"/>
    <col min="3583" max="3584" width="8.44140625" style="18" customWidth="1"/>
    <col min="3585" max="3585" width="9.6640625" style="18" bestFit="1" customWidth="1"/>
    <col min="3586" max="3586" width="8.33203125" style="18" bestFit="1" customWidth="1"/>
    <col min="3587" max="3589" width="8.33203125" style="18" customWidth="1"/>
    <col min="3590" max="3595" width="0" style="18" hidden="1" customWidth="1"/>
    <col min="3596" max="3596" width="9.109375" style="18" customWidth="1"/>
    <col min="3597" max="3598" width="11.44140625" style="18"/>
    <col min="3599" max="3599" width="12.44140625" style="18" bestFit="1" customWidth="1"/>
    <col min="3600" max="3835" width="11.44140625" style="18"/>
    <col min="3836" max="3836" width="18.109375" style="18" customWidth="1"/>
    <col min="3837" max="3838" width="8.44140625" style="18" bestFit="1" customWidth="1"/>
    <col min="3839" max="3840" width="8.44140625" style="18" customWidth="1"/>
    <col min="3841" max="3841" width="9.6640625" style="18" bestFit="1" customWidth="1"/>
    <col min="3842" max="3842" width="8.33203125" style="18" bestFit="1" customWidth="1"/>
    <col min="3843" max="3845" width="8.33203125" style="18" customWidth="1"/>
    <col min="3846" max="3851" width="0" style="18" hidden="1" customWidth="1"/>
    <col min="3852" max="3852" width="9.109375" style="18" customWidth="1"/>
    <col min="3853" max="3854" width="11.44140625" style="18"/>
    <col min="3855" max="3855" width="12.44140625" style="18" bestFit="1" customWidth="1"/>
    <col min="3856" max="4091" width="11.44140625" style="18"/>
    <col min="4092" max="4092" width="18.109375" style="18" customWidth="1"/>
    <col min="4093" max="4094" width="8.44140625" style="18" bestFit="1" customWidth="1"/>
    <col min="4095" max="4096" width="8.44140625" style="18" customWidth="1"/>
    <col min="4097" max="4097" width="9.6640625" style="18" bestFit="1" customWidth="1"/>
    <col min="4098" max="4098" width="8.33203125" style="18" bestFit="1" customWidth="1"/>
    <col min="4099" max="4101" width="8.33203125" style="18" customWidth="1"/>
    <col min="4102" max="4107" width="0" style="18" hidden="1" customWidth="1"/>
    <col min="4108" max="4108" width="9.109375" style="18" customWidth="1"/>
    <col min="4109" max="4110" width="11.44140625" style="18"/>
    <col min="4111" max="4111" width="12.44140625" style="18" bestFit="1" customWidth="1"/>
    <col min="4112" max="4347" width="11.44140625" style="18"/>
    <col min="4348" max="4348" width="18.109375" style="18" customWidth="1"/>
    <col min="4349" max="4350" width="8.44140625" style="18" bestFit="1" customWidth="1"/>
    <col min="4351" max="4352" width="8.44140625" style="18" customWidth="1"/>
    <col min="4353" max="4353" width="9.6640625" style="18" bestFit="1" customWidth="1"/>
    <col min="4354" max="4354" width="8.33203125" style="18" bestFit="1" customWidth="1"/>
    <col min="4355" max="4357" width="8.33203125" style="18" customWidth="1"/>
    <col min="4358" max="4363" width="0" style="18" hidden="1" customWidth="1"/>
    <col min="4364" max="4364" width="9.109375" style="18" customWidth="1"/>
    <col min="4365" max="4366" width="11.44140625" style="18"/>
    <col min="4367" max="4367" width="12.44140625" style="18" bestFit="1" customWidth="1"/>
    <col min="4368" max="4603" width="11.44140625" style="18"/>
    <col min="4604" max="4604" width="18.109375" style="18" customWidth="1"/>
    <col min="4605" max="4606" width="8.44140625" style="18" bestFit="1" customWidth="1"/>
    <col min="4607" max="4608" width="8.44140625" style="18" customWidth="1"/>
    <col min="4609" max="4609" width="9.6640625" style="18" bestFit="1" customWidth="1"/>
    <col min="4610" max="4610" width="8.33203125" style="18" bestFit="1" customWidth="1"/>
    <col min="4611" max="4613" width="8.33203125" style="18" customWidth="1"/>
    <col min="4614" max="4619" width="0" style="18" hidden="1" customWidth="1"/>
    <col min="4620" max="4620" width="9.109375" style="18" customWidth="1"/>
    <col min="4621" max="4622" width="11.44140625" style="18"/>
    <col min="4623" max="4623" width="12.44140625" style="18" bestFit="1" customWidth="1"/>
    <col min="4624" max="4859" width="11.44140625" style="18"/>
    <col min="4860" max="4860" width="18.109375" style="18" customWidth="1"/>
    <col min="4861" max="4862" width="8.44140625" style="18" bestFit="1" customWidth="1"/>
    <col min="4863" max="4864" width="8.44140625" style="18" customWidth="1"/>
    <col min="4865" max="4865" width="9.6640625" style="18" bestFit="1" customWidth="1"/>
    <col min="4866" max="4866" width="8.33203125" style="18" bestFit="1" customWidth="1"/>
    <col min="4867" max="4869" width="8.33203125" style="18" customWidth="1"/>
    <col min="4870" max="4875" width="0" style="18" hidden="1" customWidth="1"/>
    <col min="4876" max="4876" width="9.109375" style="18" customWidth="1"/>
    <col min="4877" max="4878" width="11.44140625" style="18"/>
    <col min="4879" max="4879" width="12.44140625" style="18" bestFit="1" customWidth="1"/>
    <col min="4880" max="5115" width="11.44140625" style="18"/>
    <col min="5116" max="5116" width="18.109375" style="18" customWidth="1"/>
    <col min="5117" max="5118" width="8.44140625" style="18" bestFit="1" customWidth="1"/>
    <col min="5119" max="5120" width="8.44140625" style="18" customWidth="1"/>
    <col min="5121" max="5121" width="9.6640625" style="18" bestFit="1" customWidth="1"/>
    <col min="5122" max="5122" width="8.33203125" style="18" bestFit="1" customWidth="1"/>
    <col min="5123" max="5125" width="8.33203125" style="18" customWidth="1"/>
    <col min="5126" max="5131" width="0" style="18" hidden="1" customWidth="1"/>
    <col min="5132" max="5132" width="9.109375" style="18" customWidth="1"/>
    <col min="5133" max="5134" width="11.44140625" style="18"/>
    <col min="5135" max="5135" width="12.44140625" style="18" bestFit="1" customWidth="1"/>
    <col min="5136" max="5371" width="11.44140625" style="18"/>
    <col min="5372" max="5372" width="18.109375" style="18" customWidth="1"/>
    <col min="5373" max="5374" width="8.44140625" style="18" bestFit="1" customWidth="1"/>
    <col min="5375" max="5376" width="8.44140625" style="18" customWidth="1"/>
    <col min="5377" max="5377" width="9.6640625" style="18" bestFit="1" customWidth="1"/>
    <col min="5378" max="5378" width="8.33203125" style="18" bestFit="1" customWidth="1"/>
    <col min="5379" max="5381" width="8.33203125" style="18" customWidth="1"/>
    <col min="5382" max="5387" width="0" style="18" hidden="1" customWidth="1"/>
    <col min="5388" max="5388" width="9.109375" style="18" customWidth="1"/>
    <col min="5389" max="5390" width="11.44140625" style="18"/>
    <col min="5391" max="5391" width="12.44140625" style="18" bestFit="1" customWidth="1"/>
    <col min="5392" max="5627" width="11.44140625" style="18"/>
    <col min="5628" max="5628" width="18.109375" style="18" customWidth="1"/>
    <col min="5629" max="5630" width="8.44140625" style="18" bestFit="1" customWidth="1"/>
    <col min="5631" max="5632" width="8.44140625" style="18" customWidth="1"/>
    <col min="5633" max="5633" width="9.6640625" style="18" bestFit="1" customWidth="1"/>
    <col min="5634" max="5634" width="8.33203125" style="18" bestFit="1" customWidth="1"/>
    <col min="5635" max="5637" width="8.33203125" style="18" customWidth="1"/>
    <col min="5638" max="5643" width="0" style="18" hidden="1" customWidth="1"/>
    <col min="5644" max="5644" width="9.109375" style="18" customWidth="1"/>
    <col min="5645" max="5646" width="11.44140625" style="18"/>
    <col min="5647" max="5647" width="12.44140625" style="18" bestFit="1" customWidth="1"/>
    <col min="5648" max="5883" width="11.44140625" style="18"/>
    <col min="5884" max="5884" width="18.109375" style="18" customWidth="1"/>
    <col min="5885" max="5886" width="8.44140625" style="18" bestFit="1" customWidth="1"/>
    <col min="5887" max="5888" width="8.44140625" style="18" customWidth="1"/>
    <col min="5889" max="5889" width="9.6640625" style="18" bestFit="1" customWidth="1"/>
    <col min="5890" max="5890" width="8.33203125" style="18" bestFit="1" customWidth="1"/>
    <col min="5891" max="5893" width="8.33203125" style="18" customWidth="1"/>
    <col min="5894" max="5899" width="0" style="18" hidden="1" customWidth="1"/>
    <col min="5900" max="5900" width="9.109375" style="18" customWidth="1"/>
    <col min="5901" max="5902" width="11.44140625" style="18"/>
    <col min="5903" max="5903" width="12.44140625" style="18" bestFit="1" customWidth="1"/>
    <col min="5904" max="6139" width="11.44140625" style="18"/>
    <col min="6140" max="6140" width="18.109375" style="18" customWidth="1"/>
    <col min="6141" max="6142" width="8.44140625" style="18" bestFit="1" customWidth="1"/>
    <col min="6143" max="6144" width="8.44140625" style="18" customWidth="1"/>
    <col min="6145" max="6145" width="9.6640625" style="18" bestFit="1" customWidth="1"/>
    <col min="6146" max="6146" width="8.33203125" style="18" bestFit="1" customWidth="1"/>
    <col min="6147" max="6149" width="8.33203125" style="18" customWidth="1"/>
    <col min="6150" max="6155" width="0" style="18" hidden="1" customWidth="1"/>
    <col min="6156" max="6156" width="9.109375" style="18" customWidth="1"/>
    <col min="6157" max="6158" width="11.44140625" style="18"/>
    <col min="6159" max="6159" width="12.44140625" style="18" bestFit="1" customWidth="1"/>
    <col min="6160" max="6395" width="11.44140625" style="18"/>
    <col min="6396" max="6396" width="18.109375" style="18" customWidth="1"/>
    <col min="6397" max="6398" width="8.44140625" style="18" bestFit="1" customWidth="1"/>
    <col min="6399" max="6400" width="8.44140625" style="18" customWidth="1"/>
    <col min="6401" max="6401" width="9.6640625" style="18" bestFit="1" customWidth="1"/>
    <col min="6402" max="6402" width="8.33203125" style="18" bestFit="1" customWidth="1"/>
    <col min="6403" max="6405" width="8.33203125" style="18" customWidth="1"/>
    <col min="6406" max="6411" width="0" style="18" hidden="1" customWidth="1"/>
    <col min="6412" max="6412" width="9.109375" style="18" customWidth="1"/>
    <col min="6413" max="6414" width="11.44140625" style="18"/>
    <col min="6415" max="6415" width="12.44140625" style="18" bestFit="1" customWidth="1"/>
    <col min="6416" max="6651" width="11.44140625" style="18"/>
    <col min="6652" max="6652" width="18.109375" style="18" customWidth="1"/>
    <col min="6653" max="6654" width="8.44140625" style="18" bestFit="1" customWidth="1"/>
    <col min="6655" max="6656" width="8.44140625" style="18" customWidth="1"/>
    <col min="6657" max="6657" width="9.6640625" style="18" bestFit="1" customWidth="1"/>
    <col min="6658" max="6658" width="8.33203125" style="18" bestFit="1" customWidth="1"/>
    <col min="6659" max="6661" width="8.33203125" style="18" customWidth="1"/>
    <col min="6662" max="6667" width="0" style="18" hidden="1" customWidth="1"/>
    <col min="6668" max="6668" width="9.109375" style="18" customWidth="1"/>
    <col min="6669" max="6670" width="11.44140625" style="18"/>
    <col min="6671" max="6671" width="12.44140625" style="18" bestFit="1" customWidth="1"/>
    <col min="6672" max="6907" width="11.44140625" style="18"/>
    <col min="6908" max="6908" width="18.109375" style="18" customWidth="1"/>
    <col min="6909" max="6910" width="8.44140625" style="18" bestFit="1" customWidth="1"/>
    <col min="6911" max="6912" width="8.44140625" style="18" customWidth="1"/>
    <col min="6913" max="6913" width="9.6640625" style="18" bestFit="1" customWidth="1"/>
    <col min="6914" max="6914" width="8.33203125" style="18" bestFit="1" customWidth="1"/>
    <col min="6915" max="6917" width="8.33203125" style="18" customWidth="1"/>
    <col min="6918" max="6923" width="0" style="18" hidden="1" customWidth="1"/>
    <col min="6924" max="6924" width="9.109375" style="18" customWidth="1"/>
    <col min="6925" max="6926" width="11.44140625" style="18"/>
    <col min="6927" max="6927" width="12.44140625" style="18" bestFit="1" customWidth="1"/>
    <col min="6928" max="7163" width="11.44140625" style="18"/>
    <col min="7164" max="7164" width="18.109375" style="18" customWidth="1"/>
    <col min="7165" max="7166" width="8.44140625" style="18" bestFit="1" customWidth="1"/>
    <col min="7167" max="7168" width="8.44140625" style="18" customWidth="1"/>
    <col min="7169" max="7169" width="9.6640625" style="18" bestFit="1" customWidth="1"/>
    <col min="7170" max="7170" width="8.33203125" style="18" bestFit="1" customWidth="1"/>
    <col min="7171" max="7173" width="8.33203125" style="18" customWidth="1"/>
    <col min="7174" max="7179" width="0" style="18" hidden="1" customWidth="1"/>
    <col min="7180" max="7180" width="9.109375" style="18" customWidth="1"/>
    <col min="7181" max="7182" width="11.44140625" style="18"/>
    <col min="7183" max="7183" width="12.44140625" style="18" bestFit="1" customWidth="1"/>
    <col min="7184" max="7419" width="11.44140625" style="18"/>
    <col min="7420" max="7420" width="18.109375" style="18" customWidth="1"/>
    <col min="7421" max="7422" width="8.44140625" style="18" bestFit="1" customWidth="1"/>
    <col min="7423" max="7424" width="8.44140625" style="18" customWidth="1"/>
    <col min="7425" max="7425" width="9.6640625" style="18" bestFit="1" customWidth="1"/>
    <col min="7426" max="7426" width="8.33203125" style="18" bestFit="1" customWidth="1"/>
    <col min="7427" max="7429" width="8.33203125" style="18" customWidth="1"/>
    <col min="7430" max="7435" width="0" style="18" hidden="1" customWidth="1"/>
    <col min="7436" max="7436" width="9.109375" style="18" customWidth="1"/>
    <col min="7437" max="7438" width="11.44140625" style="18"/>
    <col min="7439" max="7439" width="12.44140625" style="18" bestFit="1" customWidth="1"/>
    <col min="7440" max="7675" width="11.44140625" style="18"/>
    <col min="7676" max="7676" width="18.109375" style="18" customWidth="1"/>
    <col min="7677" max="7678" width="8.44140625" style="18" bestFit="1" customWidth="1"/>
    <col min="7679" max="7680" width="8.44140625" style="18" customWidth="1"/>
    <col min="7681" max="7681" width="9.6640625" style="18" bestFit="1" customWidth="1"/>
    <col min="7682" max="7682" width="8.33203125" style="18" bestFit="1" customWidth="1"/>
    <col min="7683" max="7685" width="8.33203125" style="18" customWidth="1"/>
    <col min="7686" max="7691" width="0" style="18" hidden="1" customWidth="1"/>
    <col min="7692" max="7692" width="9.109375" style="18" customWidth="1"/>
    <col min="7693" max="7694" width="11.44140625" style="18"/>
    <col min="7695" max="7695" width="12.44140625" style="18" bestFit="1" customWidth="1"/>
    <col min="7696" max="7931" width="11.44140625" style="18"/>
    <col min="7932" max="7932" width="18.109375" style="18" customWidth="1"/>
    <col min="7933" max="7934" width="8.44140625" style="18" bestFit="1" customWidth="1"/>
    <col min="7935" max="7936" width="8.44140625" style="18" customWidth="1"/>
    <col min="7937" max="7937" width="9.6640625" style="18" bestFit="1" customWidth="1"/>
    <col min="7938" max="7938" width="8.33203125" style="18" bestFit="1" customWidth="1"/>
    <col min="7939" max="7941" width="8.33203125" style="18" customWidth="1"/>
    <col min="7942" max="7947" width="0" style="18" hidden="1" customWidth="1"/>
    <col min="7948" max="7948" width="9.109375" style="18" customWidth="1"/>
    <col min="7949" max="7950" width="11.44140625" style="18"/>
    <col min="7951" max="7951" width="12.44140625" style="18" bestFit="1" customWidth="1"/>
    <col min="7952" max="8187" width="11.44140625" style="18"/>
    <col min="8188" max="8188" width="18.109375" style="18" customWidth="1"/>
    <col min="8189" max="8190" width="8.44140625" style="18" bestFit="1" customWidth="1"/>
    <col min="8191" max="8192" width="8.44140625" style="18" customWidth="1"/>
    <col min="8193" max="8193" width="9.6640625" style="18" bestFit="1" customWidth="1"/>
    <col min="8194" max="8194" width="8.33203125" style="18" bestFit="1" customWidth="1"/>
    <col min="8195" max="8197" width="8.33203125" style="18" customWidth="1"/>
    <col min="8198" max="8203" width="0" style="18" hidden="1" customWidth="1"/>
    <col min="8204" max="8204" width="9.109375" style="18" customWidth="1"/>
    <col min="8205" max="8206" width="11.44140625" style="18"/>
    <col min="8207" max="8207" width="12.44140625" style="18" bestFit="1" customWidth="1"/>
    <col min="8208" max="8443" width="11.44140625" style="18"/>
    <col min="8444" max="8444" width="18.109375" style="18" customWidth="1"/>
    <col min="8445" max="8446" width="8.44140625" style="18" bestFit="1" customWidth="1"/>
    <col min="8447" max="8448" width="8.44140625" style="18" customWidth="1"/>
    <col min="8449" max="8449" width="9.6640625" style="18" bestFit="1" customWidth="1"/>
    <col min="8450" max="8450" width="8.33203125" style="18" bestFit="1" customWidth="1"/>
    <col min="8451" max="8453" width="8.33203125" style="18" customWidth="1"/>
    <col min="8454" max="8459" width="0" style="18" hidden="1" customWidth="1"/>
    <col min="8460" max="8460" width="9.109375" style="18" customWidth="1"/>
    <col min="8461" max="8462" width="11.44140625" style="18"/>
    <col min="8463" max="8463" width="12.44140625" style="18" bestFit="1" customWidth="1"/>
    <col min="8464" max="8699" width="11.44140625" style="18"/>
    <col min="8700" max="8700" width="18.109375" style="18" customWidth="1"/>
    <col min="8701" max="8702" width="8.44140625" style="18" bestFit="1" customWidth="1"/>
    <col min="8703" max="8704" width="8.44140625" style="18" customWidth="1"/>
    <col min="8705" max="8705" width="9.6640625" style="18" bestFit="1" customWidth="1"/>
    <col min="8706" max="8706" width="8.33203125" style="18" bestFit="1" customWidth="1"/>
    <col min="8707" max="8709" width="8.33203125" style="18" customWidth="1"/>
    <col min="8710" max="8715" width="0" style="18" hidden="1" customWidth="1"/>
    <col min="8716" max="8716" width="9.109375" style="18" customWidth="1"/>
    <col min="8717" max="8718" width="11.44140625" style="18"/>
    <col min="8719" max="8719" width="12.44140625" style="18" bestFit="1" customWidth="1"/>
    <col min="8720" max="8955" width="11.44140625" style="18"/>
    <col min="8956" max="8956" width="18.109375" style="18" customWidth="1"/>
    <col min="8957" max="8958" width="8.44140625" style="18" bestFit="1" customWidth="1"/>
    <col min="8959" max="8960" width="8.44140625" style="18" customWidth="1"/>
    <col min="8961" max="8961" width="9.6640625" style="18" bestFit="1" customWidth="1"/>
    <col min="8962" max="8962" width="8.33203125" style="18" bestFit="1" customWidth="1"/>
    <col min="8963" max="8965" width="8.33203125" style="18" customWidth="1"/>
    <col min="8966" max="8971" width="0" style="18" hidden="1" customWidth="1"/>
    <col min="8972" max="8972" width="9.109375" style="18" customWidth="1"/>
    <col min="8973" max="8974" width="11.44140625" style="18"/>
    <col min="8975" max="8975" width="12.44140625" style="18" bestFit="1" customWidth="1"/>
    <col min="8976" max="9211" width="11.44140625" style="18"/>
    <col min="9212" max="9212" width="18.109375" style="18" customWidth="1"/>
    <col min="9213" max="9214" width="8.44140625" style="18" bestFit="1" customWidth="1"/>
    <col min="9215" max="9216" width="8.44140625" style="18" customWidth="1"/>
    <col min="9217" max="9217" width="9.6640625" style="18" bestFit="1" customWidth="1"/>
    <col min="9218" max="9218" width="8.33203125" style="18" bestFit="1" customWidth="1"/>
    <col min="9219" max="9221" width="8.33203125" style="18" customWidth="1"/>
    <col min="9222" max="9227" width="0" style="18" hidden="1" customWidth="1"/>
    <col min="9228" max="9228" width="9.109375" style="18" customWidth="1"/>
    <col min="9229" max="9230" width="11.44140625" style="18"/>
    <col min="9231" max="9231" width="12.44140625" style="18" bestFit="1" customWidth="1"/>
    <col min="9232" max="9467" width="11.44140625" style="18"/>
    <col min="9468" max="9468" width="18.109375" style="18" customWidth="1"/>
    <col min="9469" max="9470" width="8.44140625" style="18" bestFit="1" customWidth="1"/>
    <col min="9471" max="9472" width="8.44140625" style="18" customWidth="1"/>
    <col min="9473" max="9473" width="9.6640625" style="18" bestFit="1" customWidth="1"/>
    <col min="9474" max="9474" width="8.33203125" style="18" bestFit="1" customWidth="1"/>
    <col min="9475" max="9477" width="8.33203125" style="18" customWidth="1"/>
    <col min="9478" max="9483" width="0" style="18" hidden="1" customWidth="1"/>
    <col min="9484" max="9484" width="9.109375" style="18" customWidth="1"/>
    <col min="9485" max="9486" width="11.44140625" style="18"/>
    <col min="9487" max="9487" width="12.44140625" style="18" bestFit="1" customWidth="1"/>
    <col min="9488" max="9723" width="11.44140625" style="18"/>
    <col min="9724" max="9724" width="18.109375" style="18" customWidth="1"/>
    <col min="9725" max="9726" width="8.44140625" style="18" bestFit="1" customWidth="1"/>
    <col min="9727" max="9728" width="8.44140625" style="18" customWidth="1"/>
    <col min="9729" max="9729" width="9.6640625" style="18" bestFit="1" customWidth="1"/>
    <col min="9730" max="9730" width="8.33203125" style="18" bestFit="1" customWidth="1"/>
    <col min="9731" max="9733" width="8.33203125" style="18" customWidth="1"/>
    <col min="9734" max="9739" width="0" style="18" hidden="1" customWidth="1"/>
    <col min="9740" max="9740" width="9.109375" style="18" customWidth="1"/>
    <col min="9741" max="9742" width="11.44140625" style="18"/>
    <col min="9743" max="9743" width="12.44140625" style="18" bestFit="1" customWidth="1"/>
    <col min="9744" max="9979" width="11.44140625" style="18"/>
    <col min="9980" max="9980" width="18.109375" style="18" customWidth="1"/>
    <col min="9981" max="9982" width="8.44140625" style="18" bestFit="1" customWidth="1"/>
    <col min="9983" max="9984" width="8.44140625" style="18" customWidth="1"/>
    <col min="9985" max="9985" width="9.6640625" style="18" bestFit="1" customWidth="1"/>
    <col min="9986" max="9986" width="8.33203125" style="18" bestFit="1" customWidth="1"/>
    <col min="9987" max="9989" width="8.33203125" style="18" customWidth="1"/>
    <col min="9990" max="9995" width="0" style="18" hidden="1" customWidth="1"/>
    <col min="9996" max="9996" width="9.109375" style="18" customWidth="1"/>
    <col min="9997" max="9998" width="11.44140625" style="18"/>
    <col min="9999" max="9999" width="12.44140625" style="18" bestFit="1" customWidth="1"/>
    <col min="10000" max="10235" width="11.44140625" style="18"/>
    <col min="10236" max="10236" width="18.109375" style="18" customWidth="1"/>
    <col min="10237" max="10238" width="8.44140625" style="18" bestFit="1" customWidth="1"/>
    <col min="10239" max="10240" width="8.44140625" style="18" customWidth="1"/>
    <col min="10241" max="10241" width="9.6640625" style="18" bestFit="1" customWidth="1"/>
    <col min="10242" max="10242" width="8.33203125" style="18" bestFit="1" customWidth="1"/>
    <col min="10243" max="10245" width="8.33203125" style="18" customWidth="1"/>
    <col min="10246" max="10251" width="0" style="18" hidden="1" customWidth="1"/>
    <col min="10252" max="10252" width="9.109375" style="18" customWidth="1"/>
    <col min="10253" max="10254" width="11.44140625" style="18"/>
    <col min="10255" max="10255" width="12.44140625" style="18" bestFit="1" customWidth="1"/>
    <col min="10256" max="10491" width="11.44140625" style="18"/>
    <col min="10492" max="10492" width="18.109375" style="18" customWidth="1"/>
    <col min="10493" max="10494" width="8.44140625" style="18" bestFit="1" customWidth="1"/>
    <col min="10495" max="10496" width="8.44140625" style="18" customWidth="1"/>
    <col min="10497" max="10497" width="9.6640625" style="18" bestFit="1" customWidth="1"/>
    <col min="10498" max="10498" width="8.33203125" style="18" bestFit="1" customWidth="1"/>
    <col min="10499" max="10501" width="8.33203125" style="18" customWidth="1"/>
    <col min="10502" max="10507" width="0" style="18" hidden="1" customWidth="1"/>
    <col min="10508" max="10508" width="9.109375" style="18" customWidth="1"/>
    <col min="10509" max="10510" width="11.44140625" style="18"/>
    <col min="10511" max="10511" width="12.44140625" style="18" bestFit="1" customWidth="1"/>
    <col min="10512" max="10747" width="11.44140625" style="18"/>
    <col min="10748" max="10748" width="18.109375" style="18" customWidth="1"/>
    <col min="10749" max="10750" width="8.44140625" style="18" bestFit="1" customWidth="1"/>
    <col min="10751" max="10752" width="8.44140625" style="18" customWidth="1"/>
    <col min="10753" max="10753" width="9.6640625" style="18" bestFit="1" customWidth="1"/>
    <col min="10754" max="10754" width="8.33203125" style="18" bestFit="1" customWidth="1"/>
    <col min="10755" max="10757" width="8.33203125" style="18" customWidth="1"/>
    <col min="10758" max="10763" width="0" style="18" hidden="1" customWidth="1"/>
    <col min="10764" max="10764" width="9.109375" style="18" customWidth="1"/>
    <col min="10765" max="10766" width="11.44140625" style="18"/>
    <col min="10767" max="10767" width="12.44140625" style="18" bestFit="1" customWidth="1"/>
    <col min="10768" max="11003" width="11.44140625" style="18"/>
    <col min="11004" max="11004" width="18.109375" style="18" customWidth="1"/>
    <col min="11005" max="11006" width="8.44140625" style="18" bestFit="1" customWidth="1"/>
    <col min="11007" max="11008" width="8.44140625" style="18" customWidth="1"/>
    <col min="11009" max="11009" width="9.6640625" style="18" bestFit="1" customWidth="1"/>
    <col min="11010" max="11010" width="8.33203125" style="18" bestFit="1" customWidth="1"/>
    <col min="11011" max="11013" width="8.33203125" style="18" customWidth="1"/>
    <col min="11014" max="11019" width="0" style="18" hidden="1" customWidth="1"/>
    <col min="11020" max="11020" width="9.109375" style="18" customWidth="1"/>
    <col min="11021" max="11022" width="11.44140625" style="18"/>
    <col min="11023" max="11023" width="12.44140625" style="18" bestFit="1" customWidth="1"/>
    <col min="11024" max="11259" width="11.44140625" style="18"/>
    <col min="11260" max="11260" width="18.109375" style="18" customWidth="1"/>
    <col min="11261" max="11262" width="8.44140625" style="18" bestFit="1" customWidth="1"/>
    <col min="11263" max="11264" width="8.44140625" style="18" customWidth="1"/>
    <col min="11265" max="11265" width="9.6640625" style="18" bestFit="1" customWidth="1"/>
    <col min="11266" max="11266" width="8.33203125" style="18" bestFit="1" customWidth="1"/>
    <col min="11267" max="11269" width="8.33203125" style="18" customWidth="1"/>
    <col min="11270" max="11275" width="0" style="18" hidden="1" customWidth="1"/>
    <col min="11276" max="11276" width="9.109375" style="18" customWidth="1"/>
    <col min="11277" max="11278" width="11.44140625" style="18"/>
    <col min="11279" max="11279" width="12.44140625" style="18" bestFit="1" customWidth="1"/>
    <col min="11280" max="11515" width="11.44140625" style="18"/>
    <col min="11516" max="11516" width="18.109375" style="18" customWidth="1"/>
    <col min="11517" max="11518" width="8.44140625" style="18" bestFit="1" customWidth="1"/>
    <col min="11519" max="11520" width="8.44140625" style="18" customWidth="1"/>
    <col min="11521" max="11521" width="9.6640625" style="18" bestFit="1" customWidth="1"/>
    <col min="11522" max="11522" width="8.33203125" style="18" bestFit="1" customWidth="1"/>
    <col min="11523" max="11525" width="8.33203125" style="18" customWidth="1"/>
    <col min="11526" max="11531" width="0" style="18" hidden="1" customWidth="1"/>
    <col min="11532" max="11532" width="9.109375" style="18" customWidth="1"/>
    <col min="11533" max="11534" width="11.44140625" style="18"/>
    <col min="11535" max="11535" width="12.44140625" style="18" bestFit="1" customWidth="1"/>
    <col min="11536" max="11771" width="11.44140625" style="18"/>
    <col min="11772" max="11772" width="18.109375" style="18" customWidth="1"/>
    <col min="11773" max="11774" width="8.44140625" style="18" bestFit="1" customWidth="1"/>
    <col min="11775" max="11776" width="8.44140625" style="18" customWidth="1"/>
    <col min="11777" max="11777" width="9.6640625" style="18" bestFit="1" customWidth="1"/>
    <col min="11778" max="11778" width="8.33203125" style="18" bestFit="1" customWidth="1"/>
    <col min="11779" max="11781" width="8.33203125" style="18" customWidth="1"/>
    <col min="11782" max="11787" width="0" style="18" hidden="1" customWidth="1"/>
    <col min="11788" max="11788" width="9.109375" style="18" customWidth="1"/>
    <col min="11789" max="11790" width="11.44140625" style="18"/>
    <col min="11791" max="11791" width="12.44140625" style="18" bestFit="1" customWidth="1"/>
    <col min="11792" max="12027" width="11.44140625" style="18"/>
    <col min="12028" max="12028" width="18.109375" style="18" customWidth="1"/>
    <col min="12029" max="12030" width="8.44140625" style="18" bestFit="1" customWidth="1"/>
    <col min="12031" max="12032" width="8.44140625" style="18" customWidth="1"/>
    <col min="12033" max="12033" width="9.6640625" style="18" bestFit="1" customWidth="1"/>
    <col min="12034" max="12034" width="8.33203125" style="18" bestFit="1" customWidth="1"/>
    <col min="12035" max="12037" width="8.33203125" style="18" customWidth="1"/>
    <col min="12038" max="12043" width="0" style="18" hidden="1" customWidth="1"/>
    <col min="12044" max="12044" width="9.109375" style="18" customWidth="1"/>
    <col min="12045" max="12046" width="11.44140625" style="18"/>
    <col min="12047" max="12047" width="12.44140625" style="18" bestFit="1" customWidth="1"/>
    <col min="12048" max="12283" width="11.44140625" style="18"/>
    <col min="12284" max="12284" width="18.109375" style="18" customWidth="1"/>
    <col min="12285" max="12286" width="8.44140625" style="18" bestFit="1" customWidth="1"/>
    <col min="12287" max="12288" width="8.44140625" style="18" customWidth="1"/>
    <col min="12289" max="12289" width="9.6640625" style="18" bestFit="1" customWidth="1"/>
    <col min="12290" max="12290" width="8.33203125" style="18" bestFit="1" customWidth="1"/>
    <col min="12291" max="12293" width="8.33203125" style="18" customWidth="1"/>
    <col min="12294" max="12299" width="0" style="18" hidden="1" customWidth="1"/>
    <col min="12300" max="12300" width="9.109375" style="18" customWidth="1"/>
    <col min="12301" max="12302" width="11.44140625" style="18"/>
    <col min="12303" max="12303" width="12.44140625" style="18" bestFit="1" customWidth="1"/>
    <col min="12304" max="12539" width="11.44140625" style="18"/>
    <col min="12540" max="12540" width="18.109375" style="18" customWidth="1"/>
    <col min="12541" max="12542" width="8.44140625" style="18" bestFit="1" customWidth="1"/>
    <col min="12543" max="12544" width="8.44140625" style="18" customWidth="1"/>
    <col min="12545" max="12545" width="9.6640625" style="18" bestFit="1" customWidth="1"/>
    <col min="12546" max="12546" width="8.33203125" style="18" bestFit="1" customWidth="1"/>
    <col min="12547" max="12549" width="8.33203125" style="18" customWidth="1"/>
    <col min="12550" max="12555" width="0" style="18" hidden="1" customWidth="1"/>
    <col min="12556" max="12556" width="9.109375" style="18" customWidth="1"/>
    <col min="12557" max="12558" width="11.44140625" style="18"/>
    <col min="12559" max="12559" width="12.44140625" style="18" bestFit="1" customWidth="1"/>
    <col min="12560" max="12795" width="11.44140625" style="18"/>
    <col min="12796" max="12796" width="18.109375" style="18" customWidth="1"/>
    <col min="12797" max="12798" width="8.44140625" style="18" bestFit="1" customWidth="1"/>
    <col min="12799" max="12800" width="8.44140625" style="18" customWidth="1"/>
    <col min="12801" max="12801" width="9.6640625" style="18" bestFit="1" customWidth="1"/>
    <col min="12802" max="12802" width="8.33203125" style="18" bestFit="1" customWidth="1"/>
    <col min="12803" max="12805" width="8.33203125" style="18" customWidth="1"/>
    <col min="12806" max="12811" width="0" style="18" hidden="1" customWidth="1"/>
    <col min="12812" max="12812" width="9.109375" style="18" customWidth="1"/>
    <col min="12813" max="12814" width="11.44140625" style="18"/>
    <col min="12815" max="12815" width="12.44140625" style="18" bestFit="1" customWidth="1"/>
    <col min="12816" max="13051" width="11.44140625" style="18"/>
    <col min="13052" max="13052" width="18.109375" style="18" customWidth="1"/>
    <col min="13053" max="13054" width="8.44140625" style="18" bestFit="1" customWidth="1"/>
    <col min="13055" max="13056" width="8.44140625" style="18" customWidth="1"/>
    <col min="13057" max="13057" width="9.6640625" style="18" bestFit="1" customWidth="1"/>
    <col min="13058" max="13058" width="8.33203125" style="18" bestFit="1" customWidth="1"/>
    <col min="13059" max="13061" width="8.33203125" style="18" customWidth="1"/>
    <col min="13062" max="13067" width="0" style="18" hidden="1" customWidth="1"/>
    <col min="13068" max="13068" width="9.109375" style="18" customWidth="1"/>
    <col min="13069" max="13070" width="11.44140625" style="18"/>
    <col min="13071" max="13071" width="12.44140625" style="18" bestFit="1" customWidth="1"/>
    <col min="13072" max="13307" width="11.44140625" style="18"/>
    <col min="13308" max="13308" width="18.109375" style="18" customWidth="1"/>
    <col min="13309" max="13310" width="8.44140625" style="18" bestFit="1" customWidth="1"/>
    <col min="13311" max="13312" width="8.44140625" style="18" customWidth="1"/>
    <col min="13313" max="13313" width="9.6640625" style="18" bestFit="1" customWidth="1"/>
    <col min="13314" max="13314" width="8.33203125" style="18" bestFit="1" customWidth="1"/>
    <col min="13315" max="13317" width="8.33203125" style="18" customWidth="1"/>
    <col min="13318" max="13323" width="0" style="18" hidden="1" customWidth="1"/>
    <col min="13324" max="13324" width="9.109375" style="18" customWidth="1"/>
    <col min="13325" max="13326" width="11.44140625" style="18"/>
    <col min="13327" max="13327" width="12.44140625" style="18" bestFit="1" customWidth="1"/>
    <col min="13328" max="13563" width="11.44140625" style="18"/>
    <col min="13564" max="13564" width="18.109375" style="18" customWidth="1"/>
    <col min="13565" max="13566" width="8.44140625" style="18" bestFit="1" customWidth="1"/>
    <col min="13567" max="13568" width="8.44140625" style="18" customWidth="1"/>
    <col min="13569" max="13569" width="9.6640625" style="18" bestFit="1" customWidth="1"/>
    <col min="13570" max="13570" width="8.33203125" style="18" bestFit="1" customWidth="1"/>
    <col min="13571" max="13573" width="8.33203125" style="18" customWidth="1"/>
    <col min="13574" max="13579" width="0" style="18" hidden="1" customWidth="1"/>
    <col min="13580" max="13580" width="9.109375" style="18" customWidth="1"/>
    <col min="13581" max="13582" width="11.44140625" style="18"/>
    <col min="13583" max="13583" width="12.44140625" style="18" bestFit="1" customWidth="1"/>
    <col min="13584" max="13819" width="11.44140625" style="18"/>
    <col min="13820" max="13820" width="18.109375" style="18" customWidth="1"/>
    <col min="13821" max="13822" width="8.44140625" style="18" bestFit="1" customWidth="1"/>
    <col min="13823" max="13824" width="8.44140625" style="18" customWidth="1"/>
    <col min="13825" max="13825" width="9.6640625" style="18" bestFit="1" customWidth="1"/>
    <col min="13826" max="13826" width="8.33203125" style="18" bestFit="1" customWidth="1"/>
    <col min="13827" max="13829" width="8.33203125" style="18" customWidth="1"/>
    <col min="13830" max="13835" width="0" style="18" hidden="1" customWidth="1"/>
    <col min="13836" max="13836" width="9.109375" style="18" customWidth="1"/>
    <col min="13837" max="13838" width="11.44140625" style="18"/>
    <col min="13839" max="13839" width="12.44140625" style="18" bestFit="1" customWidth="1"/>
    <col min="13840" max="14075" width="11.44140625" style="18"/>
    <col min="14076" max="14076" width="18.109375" style="18" customWidth="1"/>
    <col min="14077" max="14078" width="8.44140625" style="18" bestFit="1" customWidth="1"/>
    <col min="14079" max="14080" width="8.44140625" style="18" customWidth="1"/>
    <col min="14081" max="14081" width="9.6640625" style="18" bestFit="1" customWidth="1"/>
    <col min="14082" max="14082" width="8.33203125" style="18" bestFit="1" customWidth="1"/>
    <col min="14083" max="14085" width="8.33203125" style="18" customWidth="1"/>
    <col min="14086" max="14091" width="0" style="18" hidden="1" customWidth="1"/>
    <col min="14092" max="14092" width="9.109375" style="18" customWidth="1"/>
    <col min="14093" max="14094" width="11.44140625" style="18"/>
    <col min="14095" max="14095" width="12.44140625" style="18" bestFit="1" customWidth="1"/>
    <col min="14096" max="14331" width="11.44140625" style="18"/>
    <col min="14332" max="14332" width="18.109375" style="18" customWidth="1"/>
    <col min="14333" max="14334" width="8.44140625" style="18" bestFit="1" customWidth="1"/>
    <col min="14335" max="14336" width="8.44140625" style="18" customWidth="1"/>
    <col min="14337" max="14337" width="9.6640625" style="18" bestFit="1" customWidth="1"/>
    <col min="14338" max="14338" width="8.33203125" style="18" bestFit="1" customWidth="1"/>
    <col min="14339" max="14341" width="8.33203125" style="18" customWidth="1"/>
    <col min="14342" max="14347" width="0" style="18" hidden="1" customWidth="1"/>
    <col min="14348" max="14348" width="9.109375" style="18" customWidth="1"/>
    <col min="14349" max="14350" width="11.44140625" style="18"/>
    <col min="14351" max="14351" width="12.44140625" style="18" bestFit="1" customWidth="1"/>
    <col min="14352" max="14587" width="11.44140625" style="18"/>
    <col min="14588" max="14588" width="18.109375" style="18" customWidth="1"/>
    <col min="14589" max="14590" width="8.44140625" style="18" bestFit="1" customWidth="1"/>
    <col min="14591" max="14592" width="8.44140625" style="18" customWidth="1"/>
    <col min="14593" max="14593" width="9.6640625" style="18" bestFit="1" customWidth="1"/>
    <col min="14594" max="14594" width="8.33203125" style="18" bestFit="1" customWidth="1"/>
    <col min="14595" max="14597" width="8.33203125" style="18" customWidth="1"/>
    <col min="14598" max="14603" width="0" style="18" hidden="1" customWidth="1"/>
    <col min="14604" max="14604" width="9.109375" style="18" customWidth="1"/>
    <col min="14605" max="14606" width="11.44140625" style="18"/>
    <col min="14607" max="14607" width="12.44140625" style="18" bestFit="1" customWidth="1"/>
    <col min="14608" max="14843" width="11.44140625" style="18"/>
    <col min="14844" max="14844" width="18.109375" style="18" customWidth="1"/>
    <col min="14845" max="14846" width="8.44140625" style="18" bestFit="1" customWidth="1"/>
    <col min="14847" max="14848" width="8.44140625" style="18" customWidth="1"/>
    <col min="14849" max="14849" width="9.6640625" style="18" bestFit="1" customWidth="1"/>
    <col min="14850" max="14850" width="8.33203125" style="18" bestFit="1" customWidth="1"/>
    <col min="14851" max="14853" width="8.33203125" style="18" customWidth="1"/>
    <col min="14854" max="14859" width="0" style="18" hidden="1" customWidth="1"/>
    <col min="14860" max="14860" width="9.109375" style="18" customWidth="1"/>
    <col min="14861" max="14862" width="11.44140625" style="18"/>
    <col min="14863" max="14863" width="12.44140625" style="18" bestFit="1" customWidth="1"/>
    <col min="14864" max="15099" width="11.44140625" style="18"/>
    <col min="15100" max="15100" width="18.109375" style="18" customWidth="1"/>
    <col min="15101" max="15102" width="8.44140625" style="18" bestFit="1" customWidth="1"/>
    <col min="15103" max="15104" width="8.44140625" style="18" customWidth="1"/>
    <col min="15105" max="15105" width="9.6640625" style="18" bestFit="1" customWidth="1"/>
    <col min="15106" max="15106" width="8.33203125" style="18" bestFit="1" customWidth="1"/>
    <col min="15107" max="15109" width="8.33203125" style="18" customWidth="1"/>
    <col min="15110" max="15115" width="0" style="18" hidden="1" customWidth="1"/>
    <col min="15116" max="15116" width="9.109375" style="18" customWidth="1"/>
    <col min="15117" max="15118" width="11.44140625" style="18"/>
    <col min="15119" max="15119" width="12.44140625" style="18" bestFit="1" customWidth="1"/>
    <col min="15120" max="15355" width="11.44140625" style="18"/>
    <col min="15356" max="15356" width="18.109375" style="18" customWidth="1"/>
    <col min="15357" max="15358" width="8.44140625" style="18" bestFit="1" customWidth="1"/>
    <col min="15359" max="15360" width="8.44140625" style="18" customWidth="1"/>
    <col min="15361" max="15361" width="9.6640625" style="18" bestFit="1" customWidth="1"/>
    <col min="15362" max="15362" width="8.33203125" style="18" bestFit="1" customWidth="1"/>
    <col min="15363" max="15365" width="8.33203125" style="18" customWidth="1"/>
    <col min="15366" max="15371" width="0" style="18" hidden="1" customWidth="1"/>
    <col min="15372" max="15372" width="9.109375" style="18" customWidth="1"/>
    <col min="15373" max="15374" width="11.44140625" style="18"/>
    <col min="15375" max="15375" width="12.44140625" style="18" bestFit="1" customWidth="1"/>
    <col min="15376" max="15611" width="11.44140625" style="18"/>
    <col min="15612" max="15612" width="18.109375" style="18" customWidth="1"/>
    <col min="15613" max="15614" width="8.44140625" style="18" bestFit="1" customWidth="1"/>
    <col min="15615" max="15616" width="8.44140625" style="18" customWidth="1"/>
    <col min="15617" max="15617" width="9.6640625" style="18" bestFit="1" customWidth="1"/>
    <col min="15618" max="15618" width="8.33203125" style="18" bestFit="1" customWidth="1"/>
    <col min="15619" max="15621" width="8.33203125" style="18" customWidth="1"/>
    <col min="15622" max="15627" width="0" style="18" hidden="1" customWidth="1"/>
    <col min="15628" max="15628" width="9.109375" style="18" customWidth="1"/>
    <col min="15629" max="15630" width="11.44140625" style="18"/>
    <col min="15631" max="15631" width="12.44140625" style="18" bestFit="1" customWidth="1"/>
    <col min="15632" max="15867" width="11.44140625" style="18"/>
    <col min="15868" max="15868" width="18.109375" style="18" customWidth="1"/>
    <col min="15869" max="15870" width="8.44140625" style="18" bestFit="1" customWidth="1"/>
    <col min="15871" max="15872" width="8.44140625" style="18" customWidth="1"/>
    <col min="15873" max="15873" width="9.6640625" style="18" bestFit="1" customWidth="1"/>
    <col min="15874" max="15874" width="8.33203125" style="18" bestFit="1" customWidth="1"/>
    <col min="15875" max="15877" width="8.33203125" style="18" customWidth="1"/>
    <col min="15878" max="15883" width="0" style="18" hidden="1" customWidth="1"/>
    <col min="15884" max="15884" width="9.109375" style="18" customWidth="1"/>
    <col min="15885" max="15886" width="11.44140625" style="18"/>
    <col min="15887" max="15887" width="12.44140625" style="18" bestFit="1" customWidth="1"/>
    <col min="15888" max="16123" width="11.44140625" style="18"/>
    <col min="16124" max="16124" width="18.109375" style="18" customWidth="1"/>
    <col min="16125" max="16126" width="8.44140625" style="18" bestFit="1" customWidth="1"/>
    <col min="16127" max="16128" width="8.44140625" style="18" customWidth="1"/>
    <col min="16129" max="16129" width="9.6640625" style="18" bestFit="1" customWidth="1"/>
    <col min="16130" max="16130" width="8.33203125" style="18" bestFit="1" customWidth="1"/>
    <col min="16131" max="16133" width="8.33203125" style="18" customWidth="1"/>
    <col min="16134" max="16139" width="0" style="18" hidden="1" customWidth="1"/>
    <col min="16140" max="16140" width="9.109375" style="18" customWidth="1"/>
    <col min="16141" max="16142" width="11.44140625" style="18"/>
    <col min="16143" max="16143" width="12.44140625" style="18" bestFit="1" customWidth="1"/>
    <col min="16144" max="16384" width="11.44140625" style="18"/>
  </cols>
  <sheetData>
    <row r="1" spans="1:17" s="19" customFormat="1" x14ac:dyDescent="0.25"/>
    <row r="2" spans="1:17" s="19" customFormat="1" x14ac:dyDescent="0.25">
      <c r="A2" s="39" t="s">
        <v>101</v>
      </c>
    </row>
    <row r="3" spans="1:17" s="19" customFormat="1" ht="14.4" x14ac:dyDescent="0.3">
      <c r="A3" s="39" t="s">
        <v>102</v>
      </c>
      <c r="J3" s="96"/>
    </row>
    <row r="4" spans="1:17" s="19" customFormat="1" x14ac:dyDescent="0.25"/>
    <row r="5" spans="1:17" s="19" customFormat="1" ht="13.8" x14ac:dyDescent="0.3">
      <c r="B5" s="296" t="s">
        <v>82</v>
      </c>
      <c r="C5" s="296"/>
      <c r="D5" s="296"/>
      <c r="E5" s="296"/>
      <c r="F5" s="296"/>
      <c r="G5" s="296"/>
      <c r="H5" s="296"/>
      <c r="I5" s="296"/>
      <c r="J5" s="296"/>
      <c r="K5" s="296"/>
      <c r="M5" s="125" t="s">
        <v>572</v>
      </c>
      <c r="O5" s="97"/>
    </row>
    <row r="6" spans="1:17" s="19" customFormat="1" ht="13.8" x14ac:dyDescent="0.3">
      <c r="B6" s="309" t="str">
        <f>'Solicitudes Regiones'!$B$6:$R$6</f>
        <v>Acumuladas de julio de 2008 a abril de 2020</v>
      </c>
      <c r="C6" s="309"/>
      <c r="D6" s="309"/>
      <c r="E6" s="309"/>
      <c r="F6" s="309"/>
      <c r="G6" s="309"/>
      <c r="H6" s="309"/>
      <c r="I6" s="309"/>
      <c r="J6" s="309"/>
      <c r="K6" s="309"/>
      <c r="L6" s="48"/>
    </row>
    <row r="7" spans="1:17" s="22" customFormat="1" x14ac:dyDescent="0.25">
      <c r="B7" s="20"/>
      <c r="C7" s="21"/>
      <c r="D7" s="21"/>
      <c r="E7" s="21"/>
      <c r="F7" s="21"/>
      <c r="G7" s="21"/>
      <c r="H7" s="21"/>
      <c r="I7" s="21"/>
      <c r="J7" s="21"/>
      <c r="K7" s="21"/>
      <c r="L7" s="21"/>
    </row>
    <row r="8" spans="1:17" ht="15" customHeight="1" x14ac:dyDescent="0.25">
      <c r="B8" s="316" t="s">
        <v>55</v>
      </c>
      <c r="C8" s="316"/>
      <c r="D8" s="316"/>
      <c r="E8" s="316"/>
      <c r="F8" s="316"/>
      <c r="G8" s="316"/>
      <c r="H8" s="316"/>
      <c r="I8" s="316"/>
      <c r="J8" s="316"/>
      <c r="K8" s="316"/>
      <c r="L8" s="316"/>
      <c r="M8" s="316"/>
    </row>
    <row r="9" spans="1:17" ht="20.25" customHeight="1" x14ac:dyDescent="0.25">
      <c r="B9" s="316" t="s">
        <v>56</v>
      </c>
      <c r="C9" s="314" t="s">
        <v>2</v>
      </c>
      <c r="D9" s="317"/>
      <c r="E9" s="317"/>
      <c r="F9" s="317"/>
      <c r="G9" s="317"/>
      <c r="H9" s="317"/>
      <c r="I9" s="317"/>
      <c r="J9" s="317"/>
      <c r="K9" s="315"/>
      <c r="L9" s="314"/>
      <c r="M9" s="315"/>
    </row>
    <row r="10" spans="1:17"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7" x14ac:dyDescent="0.25">
      <c r="B11" s="10" t="s">
        <v>149</v>
      </c>
      <c r="C11" s="10">
        <v>4910</v>
      </c>
      <c r="D11" s="10">
        <v>2361</v>
      </c>
      <c r="E11" s="10">
        <f>C11+D11</f>
        <v>7271</v>
      </c>
      <c r="F11" s="11">
        <f>E11/$E$26</f>
        <v>0.23507161100514049</v>
      </c>
      <c r="G11" s="10">
        <v>17555</v>
      </c>
      <c r="H11" s="10">
        <v>787</v>
      </c>
      <c r="I11" s="10">
        <f>G11+H11</f>
        <v>18342</v>
      </c>
      <c r="J11" s="11">
        <f>I11/$I$26</f>
        <v>0.25934252386002121</v>
      </c>
      <c r="K11" s="10">
        <f t="shared" ref="K11:K25" si="0">E11+I11</f>
        <v>25613</v>
      </c>
      <c r="L11" s="10">
        <v>7</v>
      </c>
      <c r="M11" s="10">
        <f>L11+K11</f>
        <v>25620</v>
      </c>
      <c r="Q11" s="23"/>
    </row>
    <row r="12" spans="1:17" x14ac:dyDescent="0.25">
      <c r="B12" s="10" t="s">
        <v>38</v>
      </c>
      <c r="C12" s="10">
        <v>5626</v>
      </c>
      <c r="D12" s="10">
        <v>2534</v>
      </c>
      <c r="E12" s="10">
        <f t="shared" ref="E12:E25" si="1">C12+D12</f>
        <v>8160</v>
      </c>
      <c r="F12" s="11">
        <f t="shared" ref="F12:F25" si="2">E12/$E$26</f>
        <v>0.26381300313601241</v>
      </c>
      <c r="G12" s="10">
        <v>19501</v>
      </c>
      <c r="H12" s="10">
        <v>898</v>
      </c>
      <c r="I12" s="10">
        <f t="shared" ref="I12:I25" si="3">G12+H12</f>
        <v>20399</v>
      </c>
      <c r="J12" s="11">
        <f t="shared" ref="J12:J25" si="4">I12/$I$26</f>
        <v>0.28842700600919052</v>
      </c>
      <c r="K12" s="10">
        <f t="shared" si="0"/>
        <v>28559</v>
      </c>
      <c r="L12" s="10">
        <v>4</v>
      </c>
      <c r="M12" s="10">
        <f t="shared" ref="M12:M26" si="5">L12+K12</f>
        <v>28563</v>
      </c>
      <c r="Q12" s="23"/>
    </row>
    <row r="13" spans="1:17" x14ac:dyDescent="0.25">
      <c r="B13" s="10" t="s">
        <v>150</v>
      </c>
      <c r="C13" s="10">
        <v>356</v>
      </c>
      <c r="D13" s="10">
        <v>200</v>
      </c>
      <c r="E13" s="10">
        <f t="shared" si="1"/>
        <v>556</v>
      </c>
      <c r="F13" s="11">
        <f t="shared" si="2"/>
        <v>1.7975493841130258E-2</v>
      </c>
      <c r="G13" s="10">
        <v>1312</v>
      </c>
      <c r="H13" s="10">
        <v>53</v>
      </c>
      <c r="I13" s="10">
        <f t="shared" si="3"/>
        <v>1365</v>
      </c>
      <c r="J13" s="11">
        <f t="shared" si="4"/>
        <v>1.9300106044538707E-2</v>
      </c>
      <c r="K13" s="10">
        <f t="shared" si="0"/>
        <v>1921</v>
      </c>
      <c r="L13" s="10">
        <v>0</v>
      </c>
      <c r="M13" s="10">
        <f t="shared" si="5"/>
        <v>1921</v>
      </c>
      <c r="Q13" s="23"/>
    </row>
    <row r="14" spans="1:17" x14ac:dyDescent="0.25">
      <c r="B14" s="10" t="s">
        <v>151</v>
      </c>
      <c r="C14" s="10">
        <v>149</v>
      </c>
      <c r="D14" s="10">
        <v>58</v>
      </c>
      <c r="E14" s="10">
        <f t="shared" si="1"/>
        <v>207</v>
      </c>
      <c r="F14" s="11">
        <f t="shared" si="2"/>
        <v>6.692315153082668E-3</v>
      </c>
      <c r="G14" s="10">
        <v>355</v>
      </c>
      <c r="H14" s="10">
        <v>17</v>
      </c>
      <c r="I14" s="10">
        <f t="shared" si="3"/>
        <v>372</v>
      </c>
      <c r="J14" s="11">
        <f t="shared" si="4"/>
        <v>5.2598091198303287E-3</v>
      </c>
      <c r="K14" s="10">
        <f t="shared" si="0"/>
        <v>579</v>
      </c>
      <c r="L14" s="10">
        <v>0</v>
      </c>
      <c r="M14" s="10">
        <f t="shared" si="5"/>
        <v>579</v>
      </c>
      <c r="Q14" s="23"/>
    </row>
    <row r="15" spans="1:17" x14ac:dyDescent="0.25">
      <c r="B15" s="10" t="s">
        <v>152</v>
      </c>
      <c r="C15" s="10">
        <v>128</v>
      </c>
      <c r="D15" s="10">
        <v>49</v>
      </c>
      <c r="E15" s="10">
        <f t="shared" si="1"/>
        <v>177</v>
      </c>
      <c r="F15" s="11">
        <f t="shared" si="2"/>
        <v>5.7224144062590927E-3</v>
      </c>
      <c r="G15" s="10">
        <v>516</v>
      </c>
      <c r="H15" s="10">
        <v>14</v>
      </c>
      <c r="I15" s="10">
        <f t="shared" si="3"/>
        <v>530</v>
      </c>
      <c r="J15" s="11">
        <f t="shared" si="4"/>
        <v>7.4938140685754688E-3</v>
      </c>
      <c r="K15" s="10">
        <f t="shared" si="0"/>
        <v>707</v>
      </c>
      <c r="L15" s="10">
        <v>0</v>
      </c>
      <c r="M15" s="10">
        <f t="shared" si="5"/>
        <v>707</v>
      </c>
      <c r="Q15" s="23"/>
    </row>
    <row r="16" spans="1:17" x14ac:dyDescent="0.25">
      <c r="B16" s="10" t="s">
        <v>153</v>
      </c>
      <c r="C16" s="10">
        <v>587</v>
      </c>
      <c r="D16" s="10">
        <v>333</v>
      </c>
      <c r="E16" s="10">
        <f t="shared" si="1"/>
        <v>920</v>
      </c>
      <c r="F16" s="11">
        <f t="shared" si="2"/>
        <v>2.9743622902589636E-2</v>
      </c>
      <c r="G16" s="10">
        <v>2759</v>
      </c>
      <c r="H16" s="10">
        <v>135</v>
      </c>
      <c r="I16" s="10">
        <f t="shared" si="3"/>
        <v>2894</v>
      </c>
      <c r="J16" s="11">
        <f t="shared" si="4"/>
        <v>4.0919052668787557E-2</v>
      </c>
      <c r="K16" s="10">
        <f t="shared" si="0"/>
        <v>3814</v>
      </c>
      <c r="L16" s="10">
        <v>1</v>
      </c>
      <c r="M16" s="10">
        <f t="shared" si="5"/>
        <v>3815</v>
      </c>
      <c r="Q16" s="23"/>
    </row>
    <row r="17" spans="2:17" x14ac:dyDescent="0.25">
      <c r="B17" s="10" t="s">
        <v>154</v>
      </c>
      <c r="C17" s="10">
        <v>1208</v>
      </c>
      <c r="D17" s="10">
        <v>528</v>
      </c>
      <c r="E17" s="10">
        <f t="shared" si="1"/>
        <v>1736</v>
      </c>
      <c r="F17" s="11">
        <f t="shared" si="2"/>
        <v>5.6124923216190878E-2</v>
      </c>
      <c r="G17" s="10">
        <v>3673</v>
      </c>
      <c r="H17" s="10">
        <v>175</v>
      </c>
      <c r="I17" s="10">
        <f t="shared" si="3"/>
        <v>3848</v>
      </c>
      <c r="J17" s="11">
        <f t="shared" si="4"/>
        <v>5.4407917992223401E-2</v>
      </c>
      <c r="K17" s="10">
        <f t="shared" si="0"/>
        <v>5584</v>
      </c>
      <c r="L17" s="10">
        <v>1</v>
      </c>
      <c r="M17" s="10">
        <f t="shared" si="5"/>
        <v>5585</v>
      </c>
      <c r="Q17" s="23"/>
    </row>
    <row r="18" spans="2:17" x14ac:dyDescent="0.25">
      <c r="B18" s="10" t="s">
        <v>155</v>
      </c>
      <c r="C18" s="10">
        <v>452</v>
      </c>
      <c r="D18" s="10">
        <v>208</v>
      </c>
      <c r="E18" s="10">
        <f t="shared" si="1"/>
        <v>660</v>
      </c>
      <c r="F18" s="11">
        <f t="shared" si="2"/>
        <v>2.1337816430118652E-2</v>
      </c>
      <c r="G18" s="10">
        <v>857</v>
      </c>
      <c r="H18" s="10">
        <v>53</v>
      </c>
      <c r="I18" s="10">
        <f t="shared" si="3"/>
        <v>910</v>
      </c>
      <c r="J18" s="11">
        <f t="shared" si="4"/>
        <v>1.2866737363025803E-2</v>
      </c>
      <c r="K18" s="10">
        <f t="shared" si="0"/>
        <v>1570</v>
      </c>
      <c r="L18" s="10">
        <v>0</v>
      </c>
      <c r="M18" s="10">
        <f t="shared" si="5"/>
        <v>1570</v>
      </c>
      <c r="Q18" s="23"/>
    </row>
    <row r="19" spans="2:17" x14ac:dyDescent="0.25">
      <c r="B19" s="10" t="s">
        <v>156</v>
      </c>
      <c r="C19" s="10">
        <v>696</v>
      </c>
      <c r="D19" s="10">
        <v>315</v>
      </c>
      <c r="E19" s="10">
        <f t="shared" si="1"/>
        <v>1011</v>
      </c>
      <c r="F19" s="11">
        <f t="shared" si="2"/>
        <v>3.2685655167954478E-2</v>
      </c>
      <c r="G19" s="10">
        <v>2015</v>
      </c>
      <c r="H19" s="10">
        <v>109</v>
      </c>
      <c r="I19" s="10">
        <f t="shared" si="3"/>
        <v>2124</v>
      </c>
      <c r="J19" s="11">
        <f t="shared" si="4"/>
        <v>3.0031813361611877E-2</v>
      </c>
      <c r="K19" s="10">
        <f t="shared" si="0"/>
        <v>3135</v>
      </c>
      <c r="L19" s="10">
        <v>2</v>
      </c>
      <c r="M19" s="10">
        <f t="shared" si="5"/>
        <v>3137</v>
      </c>
      <c r="Q19" s="23"/>
    </row>
    <row r="20" spans="2:17" x14ac:dyDescent="0.25">
      <c r="B20" s="10" t="s">
        <v>157</v>
      </c>
      <c r="C20" s="10">
        <v>1048</v>
      </c>
      <c r="D20" s="10">
        <v>462</v>
      </c>
      <c r="E20" s="10">
        <f t="shared" si="1"/>
        <v>1510</v>
      </c>
      <c r="F20" s="11">
        <f t="shared" si="2"/>
        <v>4.8818337590119942E-2</v>
      </c>
      <c r="G20" s="10">
        <v>2946</v>
      </c>
      <c r="H20" s="10">
        <v>114</v>
      </c>
      <c r="I20" s="10">
        <f t="shared" si="3"/>
        <v>3060</v>
      </c>
      <c r="J20" s="11">
        <f t="shared" si="4"/>
        <v>4.3266171792152704E-2</v>
      </c>
      <c r="K20" s="10">
        <f t="shared" si="0"/>
        <v>4570</v>
      </c>
      <c r="L20" s="10">
        <v>1</v>
      </c>
      <c r="M20" s="10">
        <f t="shared" si="5"/>
        <v>4571</v>
      </c>
      <c r="Q20" s="23"/>
    </row>
    <row r="21" spans="2:17" x14ac:dyDescent="0.25">
      <c r="B21" s="10" t="s">
        <v>158</v>
      </c>
      <c r="C21" s="10">
        <v>3783</v>
      </c>
      <c r="D21" s="10">
        <v>1534</v>
      </c>
      <c r="E21" s="10">
        <f t="shared" si="1"/>
        <v>5317</v>
      </c>
      <c r="F21" s="11">
        <f t="shared" si="2"/>
        <v>0.17189874236203162</v>
      </c>
      <c r="G21" s="10">
        <v>10075</v>
      </c>
      <c r="H21" s="10">
        <v>551</v>
      </c>
      <c r="I21" s="10">
        <f t="shared" si="3"/>
        <v>10626</v>
      </c>
      <c r="J21" s="11">
        <f t="shared" si="4"/>
        <v>0.15024390243902438</v>
      </c>
      <c r="K21" s="10">
        <f t="shared" si="0"/>
        <v>15943</v>
      </c>
      <c r="L21" s="10">
        <v>2</v>
      </c>
      <c r="M21" s="10">
        <f t="shared" si="5"/>
        <v>15945</v>
      </c>
      <c r="Q21" s="23"/>
    </row>
    <row r="22" spans="2:17" x14ac:dyDescent="0.25">
      <c r="B22" s="10" t="s">
        <v>159</v>
      </c>
      <c r="C22" s="10">
        <v>551</v>
      </c>
      <c r="D22" s="10">
        <v>302</v>
      </c>
      <c r="E22" s="10">
        <f t="shared" si="1"/>
        <v>853</v>
      </c>
      <c r="F22" s="11">
        <f t="shared" si="2"/>
        <v>2.757751123468365E-2</v>
      </c>
      <c r="G22" s="10">
        <v>1808</v>
      </c>
      <c r="H22" s="10">
        <v>70</v>
      </c>
      <c r="I22" s="10">
        <f t="shared" si="3"/>
        <v>1878</v>
      </c>
      <c r="J22" s="11">
        <f t="shared" si="4"/>
        <v>2.6553552492046658E-2</v>
      </c>
      <c r="K22" s="10">
        <f t="shared" si="0"/>
        <v>2731</v>
      </c>
      <c r="L22" s="10">
        <v>2</v>
      </c>
      <c r="M22" s="10">
        <f t="shared" si="5"/>
        <v>2733</v>
      </c>
      <c r="Q22" s="23"/>
    </row>
    <row r="23" spans="2:17" x14ac:dyDescent="0.25">
      <c r="B23" s="10" t="s">
        <v>160</v>
      </c>
      <c r="C23" s="10">
        <v>1017</v>
      </c>
      <c r="D23" s="10">
        <v>498</v>
      </c>
      <c r="E23" s="10">
        <f t="shared" si="1"/>
        <v>1515</v>
      </c>
      <c r="F23" s="11">
        <f t="shared" si="2"/>
        <v>4.8979987714590542E-2</v>
      </c>
      <c r="G23" s="10">
        <v>2664</v>
      </c>
      <c r="H23" s="10">
        <v>177</v>
      </c>
      <c r="I23" s="10">
        <f t="shared" si="3"/>
        <v>2841</v>
      </c>
      <c r="J23" s="11">
        <f t="shared" si="4"/>
        <v>4.0169671261930009E-2</v>
      </c>
      <c r="K23" s="10">
        <f t="shared" si="0"/>
        <v>4356</v>
      </c>
      <c r="L23" s="10">
        <v>1</v>
      </c>
      <c r="M23" s="10">
        <f t="shared" si="5"/>
        <v>4357</v>
      </c>
      <c r="Q23" s="23"/>
    </row>
    <row r="24" spans="2:17" x14ac:dyDescent="0.25">
      <c r="B24" s="10" t="s">
        <v>161</v>
      </c>
      <c r="C24" s="10">
        <v>393</v>
      </c>
      <c r="D24" s="10">
        <v>344</v>
      </c>
      <c r="E24" s="10">
        <f t="shared" si="1"/>
        <v>737</v>
      </c>
      <c r="F24" s="11">
        <f t="shared" si="2"/>
        <v>2.3827228346965827E-2</v>
      </c>
      <c r="G24" s="10">
        <v>1016</v>
      </c>
      <c r="H24" s="10">
        <v>76</v>
      </c>
      <c r="I24" s="10">
        <f t="shared" si="3"/>
        <v>1092</v>
      </c>
      <c r="J24" s="11">
        <f t="shared" si="4"/>
        <v>1.5440084835630965E-2</v>
      </c>
      <c r="K24" s="10">
        <f t="shared" si="0"/>
        <v>1829</v>
      </c>
      <c r="L24" s="10">
        <v>0</v>
      </c>
      <c r="M24" s="10">
        <f t="shared" si="5"/>
        <v>1829</v>
      </c>
      <c r="Q24" s="23"/>
    </row>
    <row r="25" spans="2:17" x14ac:dyDescent="0.25">
      <c r="B25" s="10" t="s">
        <v>162</v>
      </c>
      <c r="C25" s="10">
        <v>230</v>
      </c>
      <c r="D25" s="10">
        <v>71</v>
      </c>
      <c r="E25" s="10">
        <f t="shared" si="1"/>
        <v>301</v>
      </c>
      <c r="F25" s="11">
        <f t="shared" si="2"/>
        <v>9.7313374931298699E-3</v>
      </c>
      <c r="G25" s="10">
        <v>428</v>
      </c>
      <c r="H25" s="10">
        <v>16</v>
      </c>
      <c r="I25" s="10">
        <f t="shared" si="3"/>
        <v>444</v>
      </c>
      <c r="J25" s="11">
        <f t="shared" si="4"/>
        <v>6.2778366914103927E-3</v>
      </c>
      <c r="K25" s="10">
        <f t="shared" si="0"/>
        <v>745</v>
      </c>
      <c r="L25" s="10">
        <v>0</v>
      </c>
      <c r="M25" s="10">
        <f t="shared" si="5"/>
        <v>745</v>
      </c>
      <c r="Q25" s="23"/>
    </row>
    <row r="26" spans="2:17" x14ac:dyDescent="0.25">
      <c r="B26" s="12" t="s">
        <v>49</v>
      </c>
      <c r="C26" s="10">
        <f>SUM(C11:C25)</f>
        <v>21134</v>
      </c>
      <c r="D26" s="10">
        <f t="shared" ref="D26:H26" si="6">SUM(D11:D25)</f>
        <v>9797</v>
      </c>
      <c r="E26" s="12">
        <f t="shared" ref="E26" si="7">C26+D26</f>
        <v>30931</v>
      </c>
      <c r="F26" s="14">
        <f t="shared" ref="F26" si="8">E26/$E$26</f>
        <v>1</v>
      </c>
      <c r="G26" s="10">
        <f>SUM(G11:G25)</f>
        <v>67480</v>
      </c>
      <c r="H26" s="10">
        <f t="shared" si="6"/>
        <v>3245</v>
      </c>
      <c r="I26" s="12">
        <f t="shared" ref="I26" si="9">G26+H26</f>
        <v>70725</v>
      </c>
      <c r="J26" s="14">
        <f t="shared" ref="J26" si="10">I26/$I$26</f>
        <v>1</v>
      </c>
      <c r="K26" s="12">
        <f t="shared" ref="K26" si="11">E26+I26</f>
        <v>101656</v>
      </c>
      <c r="L26" s="10">
        <f t="shared" ref="L26" si="12">SUM(L11:L25)</f>
        <v>21</v>
      </c>
      <c r="M26" s="12">
        <f t="shared" si="5"/>
        <v>101677</v>
      </c>
      <c r="Q26" s="23"/>
    </row>
    <row r="27" spans="2:17" ht="25.5" customHeight="1" x14ac:dyDescent="0.25">
      <c r="B27" s="24" t="s">
        <v>64</v>
      </c>
      <c r="C27" s="25">
        <f>+C26/M26</f>
        <v>0.20785428366297196</v>
      </c>
      <c r="D27" s="25">
        <f>+D26/M26</f>
        <v>9.6354141054515771E-2</v>
      </c>
      <c r="E27" s="26">
        <f>+E26/M26</f>
        <v>0.30420842471748771</v>
      </c>
      <c r="F27" s="26"/>
      <c r="G27" s="25">
        <f>+G26/M26</f>
        <v>0.66367024990902568</v>
      </c>
      <c r="H27" s="25">
        <f>+H26/M26</f>
        <v>3.1914788988660167E-2</v>
      </c>
      <c r="I27" s="26">
        <f>+I26/M26</f>
        <v>0.69558503889768586</v>
      </c>
      <c r="J27" s="26"/>
      <c r="K27" s="26">
        <f>+K26/M26</f>
        <v>0.99979346361517352</v>
      </c>
      <c r="L27" s="26">
        <f>+L26/M26</f>
        <v>2.0653638482646025E-4</v>
      </c>
      <c r="M27" s="26">
        <f>K27+L27</f>
        <v>1</v>
      </c>
    </row>
    <row r="28" spans="2:17" x14ac:dyDescent="0.25">
      <c r="B28" s="30"/>
      <c r="C28" s="30"/>
      <c r="D28" s="30"/>
      <c r="E28" s="30"/>
      <c r="F28" s="30"/>
      <c r="G28" s="30"/>
      <c r="H28" s="30"/>
      <c r="I28" s="30"/>
      <c r="J28" s="30"/>
      <c r="K28" s="30"/>
    </row>
    <row r="29" spans="2:17" ht="13.8" x14ac:dyDescent="0.3">
      <c r="B29" s="296" t="s">
        <v>83</v>
      </c>
      <c r="C29" s="296"/>
      <c r="D29" s="296"/>
      <c r="E29" s="296"/>
      <c r="F29" s="296"/>
      <c r="G29" s="296"/>
      <c r="H29" s="296"/>
      <c r="I29" s="296"/>
      <c r="J29" s="296"/>
      <c r="K29" s="296"/>
    </row>
    <row r="30" spans="2:17" ht="13.8" x14ac:dyDescent="0.3">
      <c r="B30" s="309" t="str">
        <f>'Solicitudes Regiones'!$B$6:$R$6</f>
        <v>Acumuladas de julio de 2008 a abril de 2020</v>
      </c>
      <c r="C30" s="309"/>
      <c r="D30" s="309"/>
      <c r="E30" s="309"/>
      <c r="F30" s="309"/>
      <c r="G30" s="309"/>
      <c r="H30" s="309"/>
      <c r="I30" s="309"/>
      <c r="J30" s="309"/>
      <c r="K30" s="309"/>
    </row>
    <row r="31" spans="2:17" x14ac:dyDescent="0.25">
      <c r="B31" s="30"/>
      <c r="C31" s="30"/>
      <c r="D31" s="30"/>
      <c r="E31" s="30"/>
      <c r="F31" s="30"/>
      <c r="G31" s="30"/>
      <c r="H31" s="30"/>
      <c r="I31" s="30"/>
      <c r="J31" s="30"/>
      <c r="K31" s="30"/>
    </row>
    <row r="32" spans="2:17" ht="12.75" customHeight="1" x14ac:dyDescent="0.25">
      <c r="B32" s="316" t="s">
        <v>65</v>
      </c>
      <c r="C32" s="316"/>
      <c r="D32" s="316"/>
      <c r="E32" s="316"/>
      <c r="F32" s="316"/>
      <c r="G32" s="316"/>
      <c r="H32" s="316"/>
      <c r="I32" s="316"/>
      <c r="J32" s="316"/>
      <c r="K32" s="316"/>
      <c r="L32" s="316"/>
      <c r="M32" s="316"/>
    </row>
    <row r="33" spans="2:13" ht="20.25" customHeight="1" x14ac:dyDescent="0.25">
      <c r="B33" s="316" t="s">
        <v>56</v>
      </c>
      <c r="C33" s="314" t="s">
        <v>2</v>
      </c>
      <c r="D33" s="317"/>
      <c r="E33" s="317"/>
      <c r="F33" s="317"/>
      <c r="G33" s="317"/>
      <c r="H33" s="317"/>
      <c r="I33" s="317"/>
      <c r="J33" s="317"/>
      <c r="K33" s="315"/>
      <c r="L33" s="314"/>
      <c r="M33" s="315"/>
    </row>
    <row r="34" spans="2:13" ht="24" customHeight="1" x14ac:dyDescent="0.25">
      <c r="B34" s="316"/>
      <c r="C34" s="15" t="s">
        <v>57</v>
      </c>
      <c r="D34" s="15" t="s">
        <v>58</v>
      </c>
      <c r="E34" s="15" t="s">
        <v>59</v>
      </c>
      <c r="F34" s="15" t="s">
        <v>60</v>
      </c>
      <c r="G34" s="15" t="s">
        <v>8</v>
      </c>
      <c r="H34" s="15" t="s">
        <v>61</v>
      </c>
      <c r="I34" s="15" t="s">
        <v>62</v>
      </c>
      <c r="J34" s="15" t="s">
        <v>63</v>
      </c>
      <c r="K34" s="16" t="s">
        <v>31</v>
      </c>
      <c r="L34" s="262" t="s">
        <v>594</v>
      </c>
      <c r="M34" s="262" t="s">
        <v>597</v>
      </c>
    </row>
    <row r="35" spans="2:13" ht="15.75" customHeight="1" x14ac:dyDescent="0.25">
      <c r="B35" s="34" t="s">
        <v>149</v>
      </c>
      <c r="C35" s="34">
        <v>4170</v>
      </c>
      <c r="D35" s="34">
        <v>1604</v>
      </c>
      <c r="E35" s="34">
        <f>C35+D35</f>
        <v>5774</v>
      </c>
      <c r="F35" s="35">
        <f>E35/$E$50</f>
        <v>0.23444859509501381</v>
      </c>
      <c r="G35" s="34">
        <v>14022</v>
      </c>
      <c r="H35" s="34">
        <v>673</v>
      </c>
      <c r="I35" s="34">
        <f>G35+H35</f>
        <v>14695</v>
      </c>
      <c r="J35" s="35">
        <f>I35/$I$50</f>
        <v>0.24590849760701497</v>
      </c>
      <c r="K35" s="34">
        <f t="shared" ref="K35:K49" si="13">E35+I35</f>
        <v>20469</v>
      </c>
      <c r="L35" s="34">
        <v>0</v>
      </c>
      <c r="M35" s="10">
        <f>L35+K35</f>
        <v>20469</v>
      </c>
    </row>
    <row r="36" spans="2:13" x14ac:dyDescent="0.25">
      <c r="B36" s="34" t="s">
        <v>38</v>
      </c>
      <c r="C36" s="34">
        <v>4812</v>
      </c>
      <c r="D36" s="34">
        <v>1632</v>
      </c>
      <c r="E36" s="34">
        <f t="shared" ref="E36:E49" si="14">C36+D36</f>
        <v>6444</v>
      </c>
      <c r="F36" s="35">
        <f t="shared" ref="F36:F49" si="15">E36/$E$50</f>
        <v>0.26165340263115155</v>
      </c>
      <c r="G36" s="34">
        <v>16139</v>
      </c>
      <c r="H36" s="34">
        <v>794</v>
      </c>
      <c r="I36" s="34">
        <f t="shared" ref="I36:I49" si="16">G36+H36</f>
        <v>16933</v>
      </c>
      <c r="J36" s="35">
        <f t="shared" ref="J36:J49" si="17">I36/$I$50</f>
        <v>0.28335955018574921</v>
      </c>
      <c r="K36" s="34">
        <f t="shared" si="13"/>
        <v>23377</v>
      </c>
      <c r="L36" s="34">
        <v>1</v>
      </c>
      <c r="M36" s="10">
        <f t="shared" ref="M36:M50" si="18">L36+K36</f>
        <v>23378</v>
      </c>
    </row>
    <row r="37" spans="2:13" x14ac:dyDescent="0.25">
      <c r="B37" s="34" t="s">
        <v>150</v>
      </c>
      <c r="C37" s="34">
        <v>317</v>
      </c>
      <c r="D37" s="34">
        <v>99</v>
      </c>
      <c r="E37" s="34">
        <f t="shared" si="14"/>
        <v>416</v>
      </c>
      <c r="F37" s="35">
        <f t="shared" si="15"/>
        <v>1.689134318661686E-2</v>
      </c>
      <c r="G37" s="34">
        <v>1177</v>
      </c>
      <c r="H37" s="34">
        <v>47</v>
      </c>
      <c r="I37" s="34">
        <f t="shared" si="16"/>
        <v>1224</v>
      </c>
      <c r="J37" s="35">
        <f t="shared" si="17"/>
        <v>2.0482613206599953E-2</v>
      </c>
      <c r="K37" s="34">
        <f t="shared" si="13"/>
        <v>1640</v>
      </c>
      <c r="L37" s="34">
        <v>0</v>
      </c>
      <c r="M37" s="10">
        <f t="shared" si="18"/>
        <v>1640</v>
      </c>
    </row>
    <row r="38" spans="2:13" x14ac:dyDescent="0.25">
      <c r="B38" s="34" t="s">
        <v>151</v>
      </c>
      <c r="C38" s="34">
        <v>140</v>
      </c>
      <c r="D38" s="34">
        <v>37</v>
      </c>
      <c r="E38" s="34">
        <f t="shared" si="14"/>
        <v>177</v>
      </c>
      <c r="F38" s="35">
        <f t="shared" si="15"/>
        <v>7.1869416923826535E-3</v>
      </c>
      <c r="G38" s="34">
        <v>308</v>
      </c>
      <c r="H38" s="34">
        <v>16</v>
      </c>
      <c r="I38" s="34">
        <f t="shared" si="16"/>
        <v>324</v>
      </c>
      <c r="J38" s="35">
        <f t="shared" si="17"/>
        <v>5.4218682017470468E-3</v>
      </c>
      <c r="K38" s="34">
        <f t="shared" si="13"/>
        <v>501</v>
      </c>
      <c r="L38" s="34">
        <v>0</v>
      </c>
      <c r="M38" s="10">
        <f t="shared" si="18"/>
        <v>501</v>
      </c>
    </row>
    <row r="39" spans="2:13" x14ac:dyDescent="0.25">
      <c r="B39" s="34" t="s">
        <v>152</v>
      </c>
      <c r="C39" s="34">
        <v>116</v>
      </c>
      <c r="D39" s="34">
        <v>31</v>
      </c>
      <c r="E39" s="34">
        <f t="shared" si="14"/>
        <v>147</v>
      </c>
      <c r="F39" s="35">
        <f t="shared" si="15"/>
        <v>5.9688159818093228E-3</v>
      </c>
      <c r="G39" s="34">
        <v>444</v>
      </c>
      <c r="H39" s="34">
        <v>11</v>
      </c>
      <c r="I39" s="34">
        <f t="shared" si="16"/>
        <v>455</v>
      </c>
      <c r="J39" s="35">
        <f t="shared" si="17"/>
        <v>7.6140433080089699E-3</v>
      </c>
      <c r="K39" s="34">
        <f t="shared" si="13"/>
        <v>602</v>
      </c>
      <c r="L39" s="34">
        <v>0</v>
      </c>
      <c r="M39" s="10">
        <f t="shared" si="18"/>
        <v>602</v>
      </c>
    </row>
    <row r="40" spans="2:13" x14ac:dyDescent="0.25">
      <c r="B40" s="34" t="s">
        <v>153</v>
      </c>
      <c r="C40" s="34">
        <v>518</v>
      </c>
      <c r="D40" s="34">
        <v>202</v>
      </c>
      <c r="E40" s="34">
        <f t="shared" si="14"/>
        <v>720</v>
      </c>
      <c r="F40" s="35">
        <f t="shared" si="15"/>
        <v>2.9235017053759946E-2</v>
      </c>
      <c r="G40" s="34">
        <v>2406</v>
      </c>
      <c r="H40" s="34">
        <v>119</v>
      </c>
      <c r="I40" s="34">
        <f t="shared" si="16"/>
        <v>2525</v>
      </c>
      <c r="J40" s="35">
        <f t="shared" si="17"/>
        <v>4.2253756819170658E-2</v>
      </c>
      <c r="K40" s="34">
        <f t="shared" si="13"/>
        <v>3245</v>
      </c>
      <c r="L40" s="34">
        <v>0</v>
      </c>
      <c r="M40" s="10">
        <f t="shared" si="18"/>
        <v>3245</v>
      </c>
    </row>
    <row r="41" spans="2:13" x14ac:dyDescent="0.25">
      <c r="B41" s="34" t="s">
        <v>154</v>
      </c>
      <c r="C41" s="34">
        <v>1062</v>
      </c>
      <c r="D41" s="34">
        <v>302</v>
      </c>
      <c r="E41" s="34">
        <f t="shared" si="14"/>
        <v>1364</v>
      </c>
      <c r="F41" s="35">
        <f t="shared" si="15"/>
        <v>5.5384115640734123E-2</v>
      </c>
      <c r="G41" s="34">
        <v>3174</v>
      </c>
      <c r="H41" s="34">
        <v>147</v>
      </c>
      <c r="I41" s="34">
        <f t="shared" si="16"/>
        <v>3321</v>
      </c>
      <c r="J41" s="35">
        <f t="shared" si="17"/>
        <v>5.5574149067907225E-2</v>
      </c>
      <c r="K41" s="34">
        <f t="shared" si="13"/>
        <v>4685</v>
      </c>
      <c r="L41" s="34">
        <v>0</v>
      </c>
      <c r="M41" s="10">
        <f t="shared" si="18"/>
        <v>4685</v>
      </c>
    </row>
    <row r="42" spans="2:13" x14ac:dyDescent="0.25">
      <c r="B42" s="34" t="s">
        <v>155</v>
      </c>
      <c r="C42" s="34">
        <v>427</v>
      </c>
      <c r="D42" s="34">
        <v>112</v>
      </c>
      <c r="E42" s="34">
        <f t="shared" si="14"/>
        <v>539</v>
      </c>
      <c r="F42" s="35">
        <f t="shared" si="15"/>
        <v>2.1885658599967515E-2</v>
      </c>
      <c r="G42" s="34">
        <v>778</v>
      </c>
      <c r="H42" s="34">
        <v>48</v>
      </c>
      <c r="I42" s="34">
        <f t="shared" si="16"/>
        <v>826</v>
      </c>
      <c r="J42" s="35">
        <f t="shared" si="17"/>
        <v>1.3822417082231668E-2</v>
      </c>
      <c r="K42" s="34">
        <f t="shared" si="13"/>
        <v>1365</v>
      </c>
      <c r="L42" s="34">
        <v>0</v>
      </c>
      <c r="M42" s="10">
        <f t="shared" si="18"/>
        <v>1365</v>
      </c>
    </row>
    <row r="43" spans="2:13" x14ac:dyDescent="0.25">
      <c r="B43" s="34" t="s">
        <v>156</v>
      </c>
      <c r="C43" s="34">
        <v>615</v>
      </c>
      <c r="D43" s="34">
        <v>188</v>
      </c>
      <c r="E43" s="34">
        <f t="shared" si="14"/>
        <v>803</v>
      </c>
      <c r="F43" s="35">
        <f t="shared" si="15"/>
        <v>3.2605164853012833E-2</v>
      </c>
      <c r="G43" s="34">
        <v>1771</v>
      </c>
      <c r="H43" s="34">
        <v>90</v>
      </c>
      <c r="I43" s="34">
        <f t="shared" si="16"/>
        <v>1861</v>
      </c>
      <c r="J43" s="35">
        <f t="shared" si="17"/>
        <v>3.1142273837812512E-2</v>
      </c>
      <c r="K43" s="34">
        <f t="shared" si="13"/>
        <v>2664</v>
      </c>
      <c r="L43" s="34">
        <v>0</v>
      </c>
      <c r="M43" s="10">
        <f t="shared" si="18"/>
        <v>2664</v>
      </c>
    </row>
    <row r="44" spans="2:13" x14ac:dyDescent="0.25">
      <c r="B44" s="34" t="s">
        <v>157</v>
      </c>
      <c r="C44" s="34">
        <v>946</v>
      </c>
      <c r="D44" s="34">
        <v>277</v>
      </c>
      <c r="E44" s="34">
        <f t="shared" si="14"/>
        <v>1223</v>
      </c>
      <c r="F44" s="35">
        <f t="shared" si="15"/>
        <v>4.9658924801039464E-2</v>
      </c>
      <c r="G44" s="34">
        <v>2573</v>
      </c>
      <c r="H44" s="34">
        <v>93</v>
      </c>
      <c r="I44" s="34">
        <f t="shared" si="16"/>
        <v>2666</v>
      </c>
      <c r="J44" s="35">
        <f t="shared" si="17"/>
        <v>4.4613273536597609E-2</v>
      </c>
      <c r="K44" s="34">
        <f t="shared" si="13"/>
        <v>3889</v>
      </c>
      <c r="L44" s="34">
        <v>0</v>
      </c>
      <c r="M44" s="10">
        <f t="shared" si="18"/>
        <v>3889</v>
      </c>
    </row>
    <row r="45" spans="2:13" x14ac:dyDescent="0.25">
      <c r="B45" s="34" t="s">
        <v>158</v>
      </c>
      <c r="C45" s="34">
        <v>3401</v>
      </c>
      <c r="D45" s="34">
        <v>998</v>
      </c>
      <c r="E45" s="34">
        <f t="shared" si="14"/>
        <v>4399</v>
      </c>
      <c r="F45" s="35">
        <f t="shared" si="15"/>
        <v>0.17861783336040279</v>
      </c>
      <c r="G45" s="34">
        <v>8820</v>
      </c>
      <c r="H45" s="34">
        <v>454</v>
      </c>
      <c r="I45" s="34">
        <f t="shared" si="16"/>
        <v>9274</v>
      </c>
      <c r="J45" s="35">
        <f t="shared" si="17"/>
        <v>0.15519261019445096</v>
      </c>
      <c r="K45" s="34">
        <f t="shared" si="13"/>
        <v>13673</v>
      </c>
      <c r="L45" s="34">
        <v>0</v>
      </c>
      <c r="M45" s="10">
        <f t="shared" si="18"/>
        <v>13673</v>
      </c>
    </row>
    <row r="46" spans="2:13" x14ac:dyDescent="0.25">
      <c r="B46" s="34" t="s">
        <v>159</v>
      </c>
      <c r="C46" s="34">
        <v>511</v>
      </c>
      <c r="D46" s="34">
        <v>152</v>
      </c>
      <c r="E46" s="34">
        <f t="shared" si="14"/>
        <v>663</v>
      </c>
      <c r="F46" s="35">
        <f t="shared" si="15"/>
        <v>2.6920578203670619E-2</v>
      </c>
      <c r="G46" s="34">
        <v>1653</v>
      </c>
      <c r="H46" s="34">
        <v>63</v>
      </c>
      <c r="I46" s="34">
        <f t="shared" si="16"/>
        <v>1716</v>
      </c>
      <c r="J46" s="35">
        <f t="shared" si="17"/>
        <v>2.8715820475919543E-2</v>
      </c>
      <c r="K46" s="34">
        <f t="shared" si="13"/>
        <v>2379</v>
      </c>
      <c r="L46" s="34">
        <v>0</v>
      </c>
      <c r="M46" s="10">
        <f t="shared" si="18"/>
        <v>2379</v>
      </c>
    </row>
    <row r="47" spans="2:13" x14ac:dyDescent="0.25">
      <c r="B47" s="34" t="s">
        <v>160</v>
      </c>
      <c r="C47" s="34">
        <v>914</v>
      </c>
      <c r="D47" s="34">
        <v>303</v>
      </c>
      <c r="E47" s="34">
        <f t="shared" si="14"/>
        <v>1217</v>
      </c>
      <c r="F47" s="35">
        <f t="shared" si="15"/>
        <v>4.9415299658924799E-2</v>
      </c>
      <c r="G47" s="34">
        <v>2398</v>
      </c>
      <c r="H47" s="34">
        <v>144</v>
      </c>
      <c r="I47" s="34">
        <f t="shared" si="16"/>
        <v>2542</v>
      </c>
      <c r="J47" s="35">
        <f t="shared" si="17"/>
        <v>4.2538237558151212E-2</v>
      </c>
      <c r="K47" s="34">
        <f t="shared" si="13"/>
        <v>3759</v>
      </c>
      <c r="L47" s="34">
        <v>0</v>
      </c>
      <c r="M47" s="10">
        <f t="shared" si="18"/>
        <v>3759</v>
      </c>
    </row>
    <row r="48" spans="2:13" x14ac:dyDescent="0.25">
      <c r="B48" s="34" t="s">
        <v>161</v>
      </c>
      <c r="C48" s="34">
        <v>335</v>
      </c>
      <c r="D48" s="34">
        <v>146</v>
      </c>
      <c r="E48" s="34">
        <f t="shared" si="14"/>
        <v>481</v>
      </c>
      <c r="F48" s="35">
        <f t="shared" si="15"/>
        <v>1.9530615559525743E-2</v>
      </c>
      <c r="G48" s="34">
        <v>916</v>
      </c>
      <c r="H48" s="34">
        <v>55</v>
      </c>
      <c r="I48" s="34">
        <f t="shared" si="16"/>
        <v>971</v>
      </c>
      <c r="J48" s="35">
        <f t="shared" si="17"/>
        <v>1.6248870444124635E-2</v>
      </c>
      <c r="K48" s="34">
        <f t="shared" si="13"/>
        <v>1452</v>
      </c>
      <c r="L48" s="34">
        <v>0</v>
      </c>
      <c r="M48" s="10">
        <f t="shared" si="18"/>
        <v>1452</v>
      </c>
    </row>
    <row r="49" spans="2:13" x14ac:dyDescent="0.25">
      <c r="B49" s="34" t="s">
        <v>162</v>
      </c>
      <c r="C49" s="34">
        <v>218</v>
      </c>
      <c r="D49" s="34">
        <v>43</v>
      </c>
      <c r="E49" s="34">
        <f t="shared" si="14"/>
        <v>261</v>
      </c>
      <c r="F49" s="35">
        <f t="shared" si="15"/>
        <v>1.0597693681987982E-2</v>
      </c>
      <c r="G49" s="34">
        <v>410</v>
      </c>
      <c r="H49" s="34">
        <v>15</v>
      </c>
      <c r="I49" s="34">
        <f t="shared" si="16"/>
        <v>425</v>
      </c>
      <c r="J49" s="35">
        <f t="shared" si="17"/>
        <v>7.112018474513873E-3</v>
      </c>
      <c r="K49" s="34">
        <f t="shared" si="13"/>
        <v>686</v>
      </c>
      <c r="L49" s="34">
        <v>0</v>
      </c>
      <c r="M49" s="10">
        <f t="shared" si="18"/>
        <v>686</v>
      </c>
    </row>
    <row r="50" spans="2:13" x14ac:dyDescent="0.25">
      <c r="B50" s="36" t="s">
        <v>49</v>
      </c>
      <c r="C50" s="34">
        <f t="shared" ref="C50:H50" si="19">SUM(C35:C49)</f>
        <v>18502</v>
      </c>
      <c r="D50" s="34">
        <f t="shared" si="19"/>
        <v>6126</v>
      </c>
      <c r="E50" s="36">
        <f t="shared" ref="E50" si="20">C50+D50</f>
        <v>24628</v>
      </c>
      <c r="F50" s="37">
        <f t="shared" ref="F50" si="21">E50/$E$50</f>
        <v>1</v>
      </c>
      <c r="G50" s="34">
        <f t="shared" si="19"/>
        <v>56989</v>
      </c>
      <c r="H50" s="34">
        <f t="shared" si="19"/>
        <v>2769</v>
      </c>
      <c r="I50" s="36">
        <f t="shared" ref="I50" si="22">G50+H50</f>
        <v>59758</v>
      </c>
      <c r="J50" s="37">
        <f t="shared" ref="J50" si="23">I50/$I$50</f>
        <v>1</v>
      </c>
      <c r="K50" s="36">
        <f t="shared" ref="K50" si="24">E50+I50</f>
        <v>84386</v>
      </c>
      <c r="L50" s="34">
        <f t="shared" ref="L50" si="25">SUM(L35:L49)</f>
        <v>1</v>
      </c>
      <c r="M50" s="12">
        <f t="shared" si="18"/>
        <v>84387</v>
      </c>
    </row>
    <row r="51" spans="2:13" ht="27" customHeight="1" x14ac:dyDescent="0.25">
      <c r="B51" s="24" t="s">
        <v>66</v>
      </c>
      <c r="C51" s="25">
        <f>+C50/M50</f>
        <v>0.21925178048751584</v>
      </c>
      <c r="D51" s="25">
        <f>+D50/M50</f>
        <v>7.2594119947385266E-2</v>
      </c>
      <c r="E51" s="26">
        <f>+E50/M50</f>
        <v>0.29184590043490111</v>
      </c>
      <c r="F51" s="26"/>
      <c r="G51" s="25">
        <f>+G50/M50</f>
        <v>0.67532913837439412</v>
      </c>
      <c r="H51" s="25">
        <f>+H50/M50</f>
        <v>3.281311102420989E-2</v>
      </c>
      <c r="I51" s="26">
        <f>+I50/M50</f>
        <v>0.70814224939860404</v>
      </c>
      <c r="J51" s="26"/>
      <c r="K51" s="26">
        <f>+K50/M50</f>
        <v>0.99998814983350515</v>
      </c>
      <c r="L51" s="26">
        <f>+L50/M50</f>
        <v>1.1850166494839252E-5</v>
      </c>
      <c r="M51" s="26">
        <f>K51+L51</f>
        <v>1</v>
      </c>
    </row>
    <row r="52" spans="2:13" x14ac:dyDescent="0.25">
      <c r="B52" s="17" t="s">
        <v>129</v>
      </c>
    </row>
    <row r="53" spans="2:13" x14ac:dyDescent="0.25">
      <c r="B53" s="17" t="s">
        <v>130</v>
      </c>
    </row>
    <row r="143" spans="2:2" x14ac:dyDescent="0.25">
      <c r="B143" s="18" t="s">
        <v>78</v>
      </c>
    </row>
  </sheetData>
  <mergeCells count="12">
    <mergeCell ref="L33:M33"/>
    <mergeCell ref="B32:M32"/>
    <mergeCell ref="B6:K6"/>
    <mergeCell ref="B5:K5"/>
    <mergeCell ref="B29:K29"/>
    <mergeCell ref="B30:K30"/>
    <mergeCell ref="B8:M8"/>
    <mergeCell ref="L9:M9"/>
    <mergeCell ref="B33:B34"/>
    <mergeCell ref="C33:K33"/>
    <mergeCell ref="B9:B10"/>
    <mergeCell ref="C9:K9"/>
  </mergeCells>
  <hyperlinks>
    <hyperlink ref="M5" location="'Índice Pensiones Solidarias'!A1" display="Volver Sistema de Pensiones Solidadias" xr:uid="{00000000-0004-0000-0B00-000000000000}"/>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3"/>
  <dimension ref="A1:P141"/>
  <sheetViews>
    <sheetView showGridLines="0" zoomScaleNormal="100" workbookViewId="0">
      <selection activeCell="B50" sqref="B50:M50"/>
    </sheetView>
  </sheetViews>
  <sheetFormatPr baseColWidth="10" defaultRowHeight="12" x14ac:dyDescent="0.25"/>
  <cols>
    <col min="1" max="1" width="6" style="18" customWidth="1"/>
    <col min="2" max="2" width="18.109375" style="18" customWidth="1"/>
    <col min="3" max="3" width="9.6640625" style="18" bestFit="1" customWidth="1"/>
    <col min="4" max="4" width="9.109375" style="18" bestFit="1" customWidth="1"/>
    <col min="5" max="6" width="9.109375" style="18" customWidth="1"/>
    <col min="7" max="7" width="9.44140625" style="18" bestFit="1" customWidth="1"/>
    <col min="8" max="8" width="8.44140625" style="18" bestFit="1" customWidth="1"/>
    <col min="9" max="11" width="8.44140625" style="18" customWidth="1"/>
    <col min="12" max="12" width="9.88671875" style="18" customWidth="1"/>
    <col min="13" max="251" width="11.44140625" style="18"/>
    <col min="252" max="252" width="18.109375" style="18" customWidth="1"/>
    <col min="253" max="253" width="9.6640625" style="18" bestFit="1" customWidth="1"/>
    <col min="254" max="254" width="9.109375" style="18" bestFit="1" customWidth="1"/>
    <col min="255" max="256" width="9.109375" style="18" customWidth="1"/>
    <col min="257" max="257" width="9.44140625" style="18" bestFit="1" customWidth="1"/>
    <col min="258" max="258" width="8.44140625" style="18" bestFit="1" customWidth="1"/>
    <col min="259" max="261" width="8.44140625" style="18" customWidth="1"/>
    <col min="262" max="267" width="0" style="18" hidden="1" customWidth="1"/>
    <col min="268" max="268" width="9.88671875" style="18" customWidth="1"/>
    <col min="269" max="507" width="11.44140625" style="18"/>
    <col min="508" max="508" width="18.109375" style="18" customWidth="1"/>
    <col min="509" max="509" width="9.6640625" style="18" bestFit="1" customWidth="1"/>
    <col min="510" max="510" width="9.109375" style="18" bestFit="1" customWidth="1"/>
    <col min="511" max="512" width="9.109375" style="18" customWidth="1"/>
    <col min="513" max="513" width="9.44140625" style="18" bestFit="1" customWidth="1"/>
    <col min="514" max="514" width="8.44140625" style="18" bestFit="1" customWidth="1"/>
    <col min="515" max="517" width="8.44140625" style="18" customWidth="1"/>
    <col min="518" max="523" width="0" style="18" hidden="1" customWidth="1"/>
    <col min="524" max="524" width="9.88671875" style="18" customWidth="1"/>
    <col min="525" max="763" width="11.44140625" style="18"/>
    <col min="764" max="764" width="18.109375" style="18" customWidth="1"/>
    <col min="765" max="765" width="9.6640625" style="18" bestFit="1" customWidth="1"/>
    <col min="766" max="766" width="9.109375" style="18" bestFit="1" customWidth="1"/>
    <col min="767" max="768" width="9.109375" style="18" customWidth="1"/>
    <col min="769" max="769" width="9.44140625" style="18" bestFit="1" customWidth="1"/>
    <col min="770" max="770" width="8.44140625" style="18" bestFit="1" customWidth="1"/>
    <col min="771" max="773" width="8.44140625" style="18" customWidth="1"/>
    <col min="774" max="779" width="0" style="18" hidden="1" customWidth="1"/>
    <col min="780" max="780" width="9.88671875" style="18" customWidth="1"/>
    <col min="781" max="1019" width="11.44140625" style="18"/>
    <col min="1020" max="1020" width="18.109375" style="18" customWidth="1"/>
    <col min="1021" max="1021" width="9.6640625" style="18" bestFit="1" customWidth="1"/>
    <col min="1022" max="1022" width="9.109375" style="18" bestFit="1" customWidth="1"/>
    <col min="1023" max="1024" width="9.109375" style="18" customWidth="1"/>
    <col min="1025" max="1025" width="9.44140625" style="18" bestFit="1" customWidth="1"/>
    <col min="1026" max="1026" width="8.44140625" style="18" bestFit="1" customWidth="1"/>
    <col min="1027" max="1029" width="8.44140625" style="18" customWidth="1"/>
    <col min="1030" max="1035" width="0" style="18" hidden="1" customWidth="1"/>
    <col min="1036" max="1036" width="9.88671875" style="18" customWidth="1"/>
    <col min="1037" max="1275" width="11.44140625" style="18"/>
    <col min="1276" max="1276" width="18.109375" style="18" customWidth="1"/>
    <col min="1277" max="1277" width="9.6640625" style="18" bestFit="1" customWidth="1"/>
    <col min="1278" max="1278" width="9.109375" style="18" bestFit="1" customWidth="1"/>
    <col min="1279" max="1280" width="9.109375" style="18" customWidth="1"/>
    <col min="1281" max="1281" width="9.44140625" style="18" bestFit="1" customWidth="1"/>
    <col min="1282" max="1282" width="8.44140625" style="18" bestFit="1" customWidth="1"/>
    <col min="1283" max="1285" width="8.44140625" style="18" customWidth="1"/>
    <col min="1286" max="1291" width="0" style="18" hidden="1" customWidth="1"/>
    <col min="1292" max="1292" width="9.88671875" style="18" customWidth="1"/>
    <col min="1293" max="1531" width="11.44140625" style="18"/>
    <col min="1532" max="1532" width="18.109375" style="18" customWidth="1"/>
    <col min="1533" max="1533" width="9.6640625" style="18" bestFit="1" customWidth="1"/>
    <col min="1534" max="1534" width="9.109375" style="18" bestFit="1" customWidth="1"/>
    <col min="1535" max="1536" width="9.109375" style="18" customWidth="1"/>
    <col min="1537" max="1537" width="9.44140625" style="18" bestFit="1" customWidth="1"/>
    <col min="1538" max="1538" width="8.44140625" style="18" bestFit="1" customWidth="1"/>
    <col min="1539" max="1541" width="8.44140625" style="18" customWidth="1"/>
    <col min="1542" max="1547" width="0" style="18" hidden="1" customWidth="1"/>
    <col min="1548" max="1548" width="9.88671875" style="18" customWidth="1"/>
    <col min="1549" max="1787" width="11.44140625" style="18"/>
    <col min="1788" max="1788" width="18.109375" style="18" customWidth="1"/>
    <col min="1789" max="1789" width="9.6640625" style="18" bestFit="1" customWidth="1"/>
    <col min="1790" max="1790" width="9.109375" style="18" bestFit="1" customWidth="1"/>
    <col min="1791" max="1792" width="9.109375" style="18" customWidth="1"/>
    <col min="1793" max="1793" width="9.44140625" style="18" bestFit="1" customWidth="1"/>
    <col min="1794" max="1794" width="8.44140625" style="18" bestFit="1" customWidth="1"/>
    <col min="1795" max="1797" width="8.44140625" style="18" customWidth="1"/>
    <col min="1798" max="1803" width="0" style="18" hidden="1" customWidth="1"/>
    <col min="1804" max="1804" width="9.88671875" style="18" customWidth="1"/>
    <col min="1805" max="2043" width="11.44140625" style="18"/>
    <col min="2044" max="2044" width="18.109375" style="18" customWidth="1"/>
    <col min="2045" max="2045" width="9.6640625" style="18" bestFit="1" customWidth="1"/>
    <col min="2046" max="2046" width="9.109375" style="18" bestFit="1" customWidth="1"/>
    <col min="2047" max="2048" width="9.109375" style="18" customWidth="1"/>
    <col min="2049" max="2049" width="9.44140625" style="18" bestFit="1" customWidth="1"/>
    <col min="2050" max="2050" width="8.44140625" style="18" bestFit="1" customWidth="1"/>
    <col min="2051" max="2053" width="8.44140625" style="18" customWidth="1"/>
    <col min="2054" max="2059" width="0" style="18" hidden="1" customWidth="1"/>
    <col min="2060" max="2060" width="9.88671875" style="18" customWidth="1"/>
    <col min="2061" max="2299" width="11.44140625" style="18"/>
    <col min="2300" max="2300" width="18.109375" style="18" customWidth="1"/>
    <col min="2301" max="2301" width="9.6640625" style="18" bestFit="1" customWidth="1"/>
    <col min="2302" max="2302" width="9.109375" style="18" bestFit="1" customWidth="1"/>
    <col min="2303" max="2304" width="9.109375" style="18" customWidth="1"/>
    <col min="2305" max="2305" width="9.44140625" style="18" bestFit="1" customWidth="1"/>
    <col min="2306" max="2306" width="8.44140625" style="18" bestFit="1" customWidth="1"/>
    <col min="2307" max="2309" width="8.44140625" style="18" customWidth="1"/>
    <col min="2310" max="2315" width="0" style="18" hidden="1" customWidth="1"/>
    <col min="2316" max="2316" width="9.88671875" style="18" customWidth="1"/>
    <col min="2317" max="2555" width="11.44140625" style="18"/>
    <col min="2556" max="2556" width="18.109375" style="18" customWidth="1"/>
    <col min="2557" max="2557" width="9.6640625" style="18" bestFit="1" customWidth="1"/>
    <col min="2558" max="2558" width="9.109375" style="18" bestFit="1" customWidth="1"/>
    <col min="2559" max="2560" width="9.109375" style="18" customWidth="1"/>
    <col min="2561" max="2561" width="9.44140625" style="18" bestFit="1" customWidth="1"/>
    <col min="2562" max="2562" width="8.44140625" style="18" bestFit="1" customWidth="1"/>
    <col min="2563" max="2565" width="8.44140625" style="18" customWidth="1"/>
    <col min="2566" max="2571" width="0" style="18" hidden="1" customWidth="1"/>
    <col min="2572" max="2572" width="9.88671875" style="18" customWidth="1"/>
    <col min="2573" max="2811" width="11.44140625" style="18"/>
    <col min="2812" max="2812" width="18.109375" style="18" customWidth="1"/>
    <col min="2813" max="2813" width="9.6640625" style="18" bestFit="1" customWidth="1"/>
    <col min="2814" max="2814" width="9.109375" style="18" bestFit="1" customWidth="1"/>
    <col min="2815" max="2816" width="9.109375" style="18" customWidth="1"/>
    <col min="2817" max="2817" width="9.44140625" style="18" bestFit="1" customWidth="1"/>
    <col min="2818" max="2818" width="8.44140625" style="18" bestFit="1" customWidth="1"/>
    <col min="2819" max="2821" width="8.44140625" style="18" customWidth="1"/>
    <col min="2822" max="2827" width="0" style="18" hidden="1" customWidth="1"/>
    <col min="2828" max="2828" width="9.88671875" style="18" customWidth="1"/>
    <col min="2829" max="3067" width="11.44140625" style="18"/>
    <col min="3068" max="3068" width="18.109375" style="18" customWidth="1"/>
    <col min="3069" max="3069" width="9.6640625" style="18" bestFit="1" customWidth="1"/>
    <col min="3070" max="3070" width="9.109375" style="18" bestFit="1" customWidth="1"/>
    <col min="3071" max="3072" width="9.109375" style="18" customWidth="1"/>
    <col min="3073" max="3073" width="9.44140625" style="18" bestFit="1" customWidth="1"/>
    <col min="3074" max="3074" width="8.44140625" style="18" bestFit="1" customWidth="1"/>
    <col min="3075" max="3077" width="8.44140625" style="18" customWidth="1"/>
    <col min="3078" max="3083" width="0" style="18" hidden="1" customWidth="1"/>
    <col min="3084" max="3084" width="9.88671875" style="18" customWidth="1"/>
    <col min="3085" max="3323" width="11.44140625" style="18"/>
    <col min="3324" max="3324" width="18.109375" style="18" customWidth="1"/>
    <col min="3325" max="3325" width="9.6640625" style="18" bestFit="1" customWidth="1"/>
    <col min="3326" max="3326" width="9.109375" style="18" bestFit="1" customWidth="1"/>
    <col min="3327" max="3328" width="9.109375" style="18" customWidth="1"/>
    <col min="3329" max="3329" width="9.44140625" style="18" bestFit="1" customWidth="1"/>
    <col min="3330" max="3330" width="8.44140625" style="18" bestFit="1" customWidth="1"/>
    <col min="3331" max="3333" width="8.44140625" style="18" customWidth="1"/>
    <col min="3334" max="3339" width="0" style="18" hidden="1" customWidth="1"/>
    <col min="3340" max="3340" width="9.88671875" style="18" customWidth="1"/>
    <col min="3341" max="3579" width="11.44140625" style="18"/>
    <col min="3580" max="3580" width="18.109375" style="18" customWidth="1"/>
    <col min="3581" max="3581" width="9.6640625" style="18" bestFit="1" customWidth="1"/>
    <col min="3582" max="3582" width="9.109375" style="18" bestFit="1" customWidth="1"/>
    <col min="3583" max="3584" width="9.109375" style="18" customWidth="1"/>
    <col min="3585" max="3585" width="9.44140625" style="18" bestFit="1" customWidth="1"/>
    <col min="3586" max="3586" width="8.44140625" style="18" bestFit="1" customWidth="1"/>
    <col min="3587" max="3589" width="8.44140625" style="18" customWidth="1"/>
    <col min="3590" max="3595" width="0" style="18" hidden="1" customWidth="1"/>
    <col min="3596" max="3596" width="9.88671875" style="18" customWidth="1"/>
    <col min="3597" max="3835" width="11.44140625" style="18"/>
    <col min="3836" max="3836" width="18.109375" style="18" customWidth="1"/>
    <col min="3837" max="3837" width="9.6640625" style="18" bestFit="1" customWidth="1"/>
    <col min="3838" max="3838" width="9.109375" style="18" bestFit="1" customWidth="1"/>
    <col min="3839" max="3840" width="9.109375" style="18" customWidth="1"/>
    <col min="3841" max="3841" width="9.44140625" style="18" bestFit="1" customWidth="1"/>
    <col min="3842" max="3842" width="8.44140625" style="18" bestFit="1" customWidth="1"/>
    <col min="3843" max="3845" width="8.44140625" style="18" customWidth="1"/>
    <col min="3846" max="3851" width="0" style="18" hidden="1" customWidth="1"/>
    <col min="3852" max="3852" width="9.88671875" style="18" customWidth="1"/>
    <col min="3853" max="4091" width="11.44140625" style="18"/>
    <col min="4092" max="4092" width="18.109375" style="18" customWidth="1"/>
    <col min="4093" max="4093" width="9.6640625" style="18" bestFit="1" customWidth="1"/>
    <col min="4094" max="4094" width="9.109375" style="18" bestFit="1" customWidth="1"/>
    <col min="4095" max="4096" width="9.109375" style="18" customWidth="1"/>
    <col min="4097" max="4097" width="9.44140625" style="18" bestFit="1" customWidth="1"/>
    <col min="4098" max="4098" width="8.44140625" style="18" bestFit="1" customWidth="1"/>
    <col min="4099" max="4101" width="8.44140625" style="18" customWidth="1"/>
    <col min="4102" max="4107" width="0" style="18" hidden="1" customWidth="1"/>
    <col min="4108" max="4108" width="9.88671875" style="18" customWidth="1"/>
    <col min="4109" max="4347" width="11.44140625" style="18"/>
    <col min="4348" max="4348" width="18.109375" style="18" customWidth="1"/>
    <col min="4349" max="4349" width="9.6640625" style="18" bestFit="1" customWidth="1"/>
    <col min="4350" max="4350" width="9.109375" style="18" bestFit="1" customWidth="1"/>
    <col min="4351" max="4352" width="9.109375" style="18" customWidth="1"/>
    <col min="4353" max="4353" width="9.44140625" style="18" bestFit="1" customWidth="1"/>
    <col min="4354" max="4354" width="8.44140625" style="18" bestFit="1" customWidth="1"/>
    <col min="4355" max="4357" width="8.44140625" style="18" customWidth="1"/>
    <col min="4358" max="4363" width="0" style="18" hidden="1" customWidth="1"/>
    <col min="4364" max="4364" width="9.88671875" style="18" customWidth="1"/>
    <col min="4365" max="4603" width="11.44140625" style="18"/>
    <col min="4604" max="4604" width="18.109375" style="18" customWidth="1"/>
    <col min="4605" max="4605" width="9.6640625" style="18" bestFit="1" customWidth="1"/>
    <col min="4606" max="4606" width="9.109375" style="18" bestFit="1" customWidth="1"/>
    <col min="4607" max="4608" width="9.109375" style="18" customWidth="1"/>
    <col min="4609" max="4609" width="9.44140625" style="18" bestFit="1" customWidth="1"/>
    <col min="4610" max="4610" width="8.44140625" style="18" bestFit="1" customWidth="1"/>
    <col min="4611" max="4613" width="8.44140625" style="18" customWidth="1"/>
    <col min="4614" max="4619" width="0" style="18" hidden="1" customWidth="1"/>
    <col min="4620" max="4620" width="9.88671875" style="18" customWidth="1"/>
    <col min="4621" max="4859" width="11.44140625" style="18"/>
    <col min="4860" max="4860" width="18.109375" style="18" customWidth="1"/>
    <col min="4861" max="4861" width="9.6640625" style="18" bestFit="1" customWidth="1"/>
    <col min="4862" max="4862" width="9.109375" style="18" bestFit="1" customWidth="1"/>
    <col min="4863" max="4864" width="9.109375" style="18" customWidth="1"/>
    <col min="4865" max="4865" width="9.44140625" style="18" bestFit="1" customWidth="1"/>
    <col min="4866" max="4866" width="8.44140625" style="18" bestFit="1" customWidth="1"/>
    <col min="4867" max="4869" width="8.44140625" style="18" customWidth="1"/>
    <col min="4870" max="4875" width="0" style="18" hidden="1" customWidth="1"/>
    <col min="4876" max="4876" width="9.88671875" style="18" customWidth="1"/>
    <col min="4877" max="5115" width="11.44140625" style="18"/>
    <col min="5116" max="5116" width="18.109375" style="18" customWidth="1"/>
    <col min="5117" max="5117" width="9.6640625" style="18" bestFit="1" customWidth="1"/>
    <col min="5118" max="5118" width="9.109375" style="18" bestFit="1" customWidth="1"/>
    <col min="5119" max="5120" width="9.109375" style="18" customWidth="1"/>
    <col min="5121" max="5121" width="9.44140625" style="18" bestFit="1" customWidth="1"/>
    <col min="5122" max="5122" width="8.44140625" style="18" bestFit="1" customWidth="1"/>
    <col min="5123" max="5125" width="8.44140625" style="18" customWidth="1"/>
    <col min="5126" max="5131" width="0" style="18" hidden="1" customWidth="1"/>
    <col min="5132" max="5132" width="9.88671875" style="18" customWidth="1"/>
    <col min="5133" max="5371" width="11.44140625" style="18"/>
    <col min="5372" max="5372" width="18.109375" style="18" customWidth="1"/>
    <col min="5373" max="5373" width="9.6640625" style="18" bestFit="1" customWidth="1"/>
    <col min="5374" max="5374" width="9.109375" style="18" bestFit="1" customWidth="1"/>
    <col min="5375" max="5376" width="9.109375" style="18" customWidth="1"/>
    <col min="5377" max="5377" width="9.44140625" style="18" bestFit="1" customWidth="1"/>
    <col min="5378" max="5378" width="8.44140625" style="18" bestFit="1" customWidth="1"/>
    <col min="5379" max="5381" width="8.44140625" style="18" customWidth="1"/>
    <col min="5382" max="5387" width="0" style="18" hidden="1" customWidth="1"/>
    <col min="5388" max="5388" width="9.88671875" style="18" customWidth="1"/>
    <col min="5389" max="5627" width="11.44140625" style="18"/>
    <col min="5628" max="5628" width="18.109375" style="18" customWidth="1"/>
    <col min="5629" max="5629" width="9.6640625" style="18" bestFit="1" customWidth="1"/>
    <col min="5630" max="5630" width="9.109375" style="18" bestFit="1" customWidth="1"/>
    <col min="5631" max="5632" width="9.109375" style="18" customWidth="1"/>
    <col min="5633" max="5633" width="9.44140625" style="18" bestFit="1" customWidth="1"/>
    <col min="5634" max="5634" width="8.44140625" style="18" bestFit="1" customWidth="1"/>
    <col min="5635" max="5637" width="8.44140625" style="18" customWidth="1"/>
    <col min="5638" max="5643" width="0" style="18" hidden="1" customWidth="1"/>
    <col min="5644" max="5644" width="9.88671875" style="18" customWidth="1"/>
    <col min="5645" max="5883" width="11.44140625" style="18"/>
    <col min="5884" max="5884" width="18.109375" style="18" customWidth="1"/>
    <col min="5885" max="5885" width="9.6640625" style="18" bestFit="1" customWidth="1"/>
    <col min="5886" max="5886" width="9.109375" style="18" bestFit="1" customWidth="1"/>
    <col min="5887" max="5888" width="9.109375" style="18" customWidth="1"/>
    <col min="5889" max="5889" width="9.44140625" style="18" bestFit="1" customWidth="1"/>
    <col min="5890" max="5890" width="8.44140625" style="18" bestFit="1" customWidth="1"/>
    <col min="5891" max="5893" width="8.44140625" style="18" customWidth="1"/>
    <col min="5894" max="5899" width="0" style="18" hidden="1" customWidth="1"/>
    <col min="5900" max="5900" width="9.88671875" style="18" customWidth="1"/>
    <col min="5901" max="6139" width="11.44140625" style="18"/>
    <col min="6140" max="6140" width="18.109375" style="18" customWidth="1"/>
    <col min="6141" max="6141" width="9.6640625" style="18" bestFit="1" customWidth="1"/>
    <col min="6142" max="6142" width="9.109375" style="18" bestFit="1" customWidth="1"/>
    <col min="6143" max="6144" width="9.109375" style="18" customWidth="1"/>
    <col min="6145" max="6145" width="9.44140625" style="18" bestFit="1" customWidth="1"/>
    <col min="6146" max="6146" width="8.44140625" style="18" bestFit="1" customWidth="1"/>
    <col min="6147" max="6149" width="8.44140625" style="18" customWidth="1"/>
    <col min="6150" max="6155" width="0" style="18" hidden="1" customWidth="1"/>
    <col min="6156" max="6156" width="9.88671875" style="18" customWidth="1"/>
    <col min="6157" max="6395" width="11.44140625" style="18"/>
    <col min="6396" max="6396" width="18.109375" style="18" customWidth="1"/>
    <col min="6397" max="6397" width="9.6640625" style="18" bestFit="1" customWidth="1"/>
    <col min="6398" max="6398" width="9.109375" style="18" bestFit="1" customWidth="1"/>
    <col min="6399" max="6400" width="9.109375" style="18" customWidth="1"/>
    <col min="6401" max="6401" width="9.44140625" style="18" bestFit="1" customWidth="1"/>
    <col min="6402" max="6402" width="8.44140625" style="18" bestFit="1" customWidth="1"/>
    <col min="6403" max="6405" width="8.44140625" style="18" customWidth="1"/>
    <col min="6406" max="6411" width="0" style="18" hidden="1" customWidth="1"/>
    <col min="6412" max="6412" width="9.88671875" style="18" customWidth="1"/>
    <col min="6413" max="6651" width="11.44140625" style="18"/>
    <col min="6652" max="6652" width="18.109375" style="18" customWidth="1"/>
    <col min="6653" max="6653" width="9.6640625" style="18" bestFit="1" customWidth="1"/>
    <col min="6654" max="6654" width="9.109375" style="18" bestFit="1" customWidth="1"/>
    <col min="6655" max="6656" width="9.109375" style="18" customWidth="1"/>
    <col min="6657" max="6657" width="9.44140625" style="18" bestFit="1" customWidth="1"/>
    <col min="6658" max="6658" width="8.44140625" style="18" bestFit="1" customWidth="1"/>
    <col min="6659" max="6661" width="8.44140625" style="18" customWidth="1"/>
    <col min="6662" max="6667" width="0" style="18" hidden="1" customWidth="1"/>
    <col min="6668" max="6668" width="9.88671875" style="18" customWidth="1"/>
    <col min="6669" max="6907" width="11.44140625" style="18"/>
    <col min="6908" max="6908" width="18.109375" style="18" customWidth="1"/>
    <col min="6909" max="6909" width="9.6640625" style="18" bestFit="1" customWidth="1"/>
    <col min="6910" max="6910" width="9.109375" style="18" bestFit="1" customWidth="1"/>
    <col min="6911" max="6912" width="9.109375" style="18" customWidth="1"/>
    <col min="6913" max="6913" width="9.44140625" style="18" bestFit="1" customWidth="1"/>
    <col min="6914" max="6914" width="8.44140625" style="18" bestFit="1" customWidth="1"/>
    <col min="6915" max="6917" width="8.44140625" style="18" customWidth="1"/>
    <col min="6918" max="6923" width="0" style="18" hidden="1" customWidth="1"/>
    <col min="6924" max="6924" width="9.88671875" style="18" customWidth="1"/>
    <col min="6925" max="7163" width="11.44140625" style="18"/>
    <col min="7164" max="7164" width="18.109375" style="18" customWidth="1"/>
    <col min="7165" max="7165" width="9.6640625" style="18" bestFit="1" customWidth="1"/>
    <col min="7166" max="7166" width="9.109375" style="18" bestFit="1" customWidth="1"/>
    <col min="7167" max="7168" width="9.109375" style="18" customWidth="1"/>
    <col min="7169" max="7169" width="9.44140625" style="18" bestFit="1" customWidth="1"/>
    <col min="7170" max="7170" width="8.44140625" style="18" bestFit="1" customWidth="1"/>
    <col min="7171" max="7173" width="8.44140625" style="18" customWidth="1"/>
    <col min="7174" max="7179" width="0" style="18" hidden="1" customWidth="1"/>
    <col min="7180" max="7180" width="9.88671875" style="18" customWidth="1"/>
    <col min="7181" max="7419" width="11.44140625" style="18"/>
    <col min="7420" max="7420" width="18.109375" style="18" customWidth="1"/>
    <col min="7421" max="7421" width="9.6640625" style="18" bestFit="1" customWidth="1"/>
    <col min="7422" max="7422" width="9.109375" style="18" bestFit="1" customWidth="1"/>
    <col min="7423" max="7424" width="9.109375" style="18" customWidth="1"/>
    <col min="7425" max="7425" width="9.44140625" style="18" bestFit="1" customWidth="1"/>
    <col min="7426" max="7426" width="8.44140625" style="18" bestFit="1" customWidth="1"/>
    <col min="7427" max="7429" width="8.44140625" style="18" customWidth="1"/>
    <col min="7430" max="7435" width="0" style="18" hidden="1" customWidth="1"/>
    <col min="7436" max="7436" width="9.88671875" style="18" customWidth="1"/>
    <col min="7437" max="7675" width="11.44140625" style="18"/>
    <col min="7676" max="7676" width="18.109375" style="18" customWidth="1"/>
    <col min="7677" max="7677" width="9.6640625" style="18" bestFit="1" customWidth="1"/>
    <col min="7678" max="7678" width="9.109375" style="18" bestFit="1" customWidth="1"/>
    <col min="7679" max="7680" width="9.109375" style="18" customWidth="1"/>
    <col min="7681" max="7681" width="9.44140625" style="18" bestFit="1" customWidth="1"/>
    <col min="7682" max="7682" width="8.44140625" style="18" bestFit="1" customWidth="1"/>
    <col min="7683" max="7685" width="8.44140625" style="18" customWidth="1"/>
    <col min="7686" max="7691" width="0" style="18" hidden="1" customWidth="1"/>
    <col min="7692" max="7692" width="9.88671875" style="18" customWidth="1"/>
    <col min="7693" max="7931" width="11.44140625" style="18"/>
    <col min="7932" max="7932" width="18.109375" style="18" customWidth="1"/>
    <col min="7933" max="7933" width="9.6640625" style="18" bestFit="1" customWidth="1"/>
    <col min="7934" max="7934" width="9.109375" style="18" bestFit="1" customWidth="1"/>
    <col min="7935" max="7936" width="9.109375" style="18" customWidth="1"/>
    <col min="7937" max="7937" width="9.44140625" style="18" bestFit="1" customWidth="1"/>
    <col min="7938" max="7938" width="8.44140625" style="18" bestFit="1" customWidth="1"/>
    <col min="7939" max="7941" width="8.44140625" style="18" customWidth="1"/>
    <col min="7942" max="7947" width="0" style="18" hidden="1" customWidth="1"/>
    <col min="7948" max="7948" width="9.88671875" style="18" customWidth="1"/>
    <col min="7949" max="8187" width="11.44140625" style="18"/>
    <col min="8188" max="8188" width="18.109375" style="18" customWidth="1"/>
    <col min="8189" max="8189" width="9.6640625" style="18" bestFit="1" customWidth="1"/>
    <col min="8190" max="8190" width="9.109375" style="18" bestFit="1" customWidth="1"/>
    <col min="8191" max="8192" width="9.109375" style="18" customWidth="1"/>
    <col min="8193" max="8193" width="9.44140625" style="18" bestFit="1" customWidth="1"/>
    <col min="8194" max="8194" width="8.44140625" style="18" bestFit="1" customWidth="1"/>
    <col min="8195" max="8197" width="8.44140625" style="18" customWidth="1"/>
    <col min="8198" max="8203" width="0" style="18" hidden="1" customWidth="1"/>
    <col min="8204" max="8204" width="9.88671875" style="18" customWidth="1"/>
    <col min="8205" max="8443" width="11.44140625" style="18"/>
    <col min="8444" max="8444" width="18.109375" style="18" customWidth="1"/>
    <col min="8445" max="8445" width="9.6640625" style="18" bestFit="1" customWidth="1"/>
    <col min="8446" max="8446" width="9.109375" style="18" bestFit="1" customWidth="1"/>
    <col min="8447" max="8448" width="9.109375" style="18" customWidth="1"/>
    <col min="8449" max="8449" width="9.44140625" style="18" bestFit="1" customWidth="1"/>
    <col min="8450" max="8450" width="8.44140625" style="18" bestFit="1" customWidth="1"/>
    <col min="8451" max="8453" width="8.44140625" style="18" customWidth="1"/>
    <col min="8454" max="8459" width="0" style="18" hidden="1" customWidth="1"/>
    <col min="8460" max="8460" width="9.88671875" style="18" customWidth="1"/>
    <col min="8461" max="8699" width="11.44140625" style="18"/>
    <col min="8700" max="8700" width="18.109375" style="18" customWidth="1"/>
    <col min="8701" max="8701" width="9.6640625" style="18" bestFit="1" customWidth="1"/>
    <col min="8702" max="8702" width="9.109375" style="18" bestFit="1" customWidth="1"/>
    <col min="8703" max="8704" width="9.109375" style="18" customWidth="1"/>
    <col min="8705" max="8705" width="9.44140625" style="18" bestFit="1" customWidth="1"/>
    <col min="8706" max="8706" width="8.44140625" style="18" bestFit="1" customWidth="1"/>
    <col min="8707" max="8709" width="8.44140625" style="18" customWidth="1"/>
    <col min="8710" max="8715" width="0" style="18" hidden="1" customWidth="1"/>
    <col min="8716" max="8716" width="9.88671875" style="18" customWidth="1"/>
    <col min="8717" max="8955" width="11.44140625" style="18"/>
    <col min="8956" max="8956" width="18.109375" style="18" customWidth="1"/>
    <col min="8957" max="8957" width="9.6640625" style="18" bestFit="1" customWidth="1"/>
    <col min="8958" max="8958" width="9.109375" style="18" bestFit="1" customWidth="1"/>
    <col min="8959" max="8960" width="9.109375" style="18" customWidth="1"/>
    <col min="8961" max="8961" width="9.44140625" style="18" bestFit="1" customWidth="1"/>
    <col min="8962" max="8962" width="8.44140625" style="18" bestFit="1" customWidth="1"/>
    <col min="8963" max="8965" width="8.44140625" style="18" customWidth="1"/>
    <col min="8966" max="8971" width="0" style="18" hidden="1" customWidth="1"/>
    <col min="8972" max="8972" width="9.88671875" style="18" customWidth="1"/>
    <col min="8973" max="9211" width="11.44140625" style="18"/>
    <col min="9212" max="9212" width="18.109375" style="18" customWidth="1"/>
    <col min="9213" max="9213" width="9.6640625" style="18" bestFit="1" customWidth="1"/>
    <col min="9214" max="9214" width="9.109375" style="18" bestFit="1" customWidth="1"/>
    <col min="9215" max="9216" width="9.109375" style="18" customWidth="1"/>
    <col min="9217" max="9217" width="9.44140625" style="18" bestFit="1" customWidth="1"/>
    <col min="9218" max="9218" width="8.44140625" style="18" bestFit="1" customWidth="1"/>
    <col min="9219" max="9221" width="8.44140625" style="18" customWidth="1"/>
    <col min="9222" max="9227" width="0" style="18" hidden="1" customWidth="1"/>
    <col min="9228" max="9228" width="9.88671875" style="18" customWidth="1"/>
    <col min="9229" max="9467" width="11.44140625" style="18"/>
    <col min="9468" max="9468" width="18.109375" style="18" customWidth="1"/>
    <col min="9469" max="9469" width="9.6640625" style="18" bestFit="1" customWidth="1"/>
    <col min="9470" max="9470" width="9.109375" style="18" bestFit="1" customWidth="1"/>
    <col min="9471" max="9472" width="9.109375" style="18" customWidth="1"/>
    <col min="9473" max="9473" width="9.44140625" style="18" bestFit="1" customWidth="1"/>
    <col min="9474" max="9474" width="8.44140625" style="18" bestFit="1" customWidth="1"/>
    <col min="9475" max="9477" width="8.44140625" style="18" customWidth="1"/>
    <col min="9478" max="9483" width="0" style="18" hidden="1" customWidth="1"/>
    <col min="9484" max="9484" width="9.88671875" style="18" customWidth="1"/>
    <col min="9485" max="9723" width="11.44140625" style="18"/>
    <col min="9724" max="9724" width="18.109375" style="18" customWidth="1"/>
    <col min="9725" max="9725" width="9.6640625" style="18" bestFit="1" customWidth="1"/>
    <col min="9726" max="9726" width="9.109375" style="18" bestFit="1" customWidth="1"/>
    <col min="9727" max="9728" width="9.109375" style="18" customWidth="1"/>
    <col min="9729" max="9729" width="9.44140625" style="18" bestFit="1" customWidth="1"/>
    <col min="9730" max="9730" width="8.44140625" style="18" bestFit="1" customWidth="1"/>
    <col min="9731" max="9733" width="8.44140625" style="18" customWidth="1"/>
    <col min="9734" max="9739" width="0" style="18" hidden="1" customWidth="1"/>
    <col min="9740" max="9740" width="9.88671875" style="18" customWidth="1"/>
    <col min="9741" max="9979" width="11.44140625" style="18"/>
    <col min="9980" max="9980" width="18.109375" style="18" customWidth="1"/>
    <col min="9981" max="9981" width="9.6640625" style="18" bestFit="1" customWidth="1"/>
    <col min="9982" max="9982" width="9.109375" style="18" bestFit="1" customWidth="1"/>
    <col min="9983" max="9984" width="9.109375" style="18" customWidth="1"/>
    <col min="9985" max="9985" width="9.44140625" style="18" bestFit="1" customWidth="1"/>
    <col min="9986" max="9986" width="8.44140625" style="18" bestFit="1" customWidth="1"/>
    <col min="9987" max="9989" width="8.44140625" style="18" customWidth="1"/>
    <col min="9990" max="9995" width="0" style="18" hidden="1" customWidth="1"/>
    <col min="9996" max="9996" width="9.88671875" style="18" customWidth="1"/>
    <col min="9997" max="10235" width="11.44140625" style="18"/>
    <col min="10236" max="10236" width="18.109375" style="18" customWidth="1"/>
    <col min="10237" max="10237" width="9.6640625" style="18" bestFit="1" customWidth="1"/>
    <col min="10238" max="10238" width="9.109375" style="18" bestFit="1" customWidth="1"/>
    <col min="10239" max="10240" width="9.109375" style="18" customWidth="1"/>
    <col min="10241" max="10241" width="9.44140625" style="18" bestFit="1" customWidth="1"/>
    <col min="10242" max="10242" width="8.44140625" style="18" bestFit="1" customWidth="1"/>
    <col min="10243" max="10245" width="8.44140625" style="18" customWidth="1"/>
    <col min="10246" max="10251" width="0" style="18" hidden="1" customWidth="1"/>
    <col min="10252" max="10252" width="9.88671875" style="18" customWidth="1"/>
    <col min="10253" max="10491" width="11.44140625" style="18"/>
    <col min="10492" max="10492" width="18.109375" style="18" customWidth="1"/>
    <col min="10493" max="10493" width="9.6640625" style="18" bestFit="1" customWidth="1"/>
    <col min="10494" max="10494" width="9.109375" style="18" bestFit="1" customWidth="1"/>
    <col min="10495" max="10496" width="9.109375" style="18" customWidth="1"/>
    <col min="10497" max="10497" width="9.44140625" style="18" bestFit="1" customWidth="1"/>
    <col min="10498" max="10498" width="8.44140625" style="18" bestFit="1" customWidth="1"/>
    <col min="10499" max="10501" width="8.44140625" style="18" customWidth="1"/>
    <col min="10502" max="10507" width="0" style="18" hidden="1" customWidth="1"/>
    <col min="10508" max="10508" width="9.88671875" style="18" customWidth="1"/>
    <col min="10509" max="10747" width="11.44140625" style="18"/>
    <col min="10748" max="10748" width="18.109375" style="18" customWidth="1"/>
    <col min="10749" max="10749" width="9.6640625" style="18" bestFit="1" customWidth="1"/>
    <col min="10750" max="10750" width="9.109375" style="18" bestFit="1" customWidth="1"/>
    <col min="10751" max="10752" width="9.109375" style="18" customWidth="1"/>
    <col min="10753" max="10753" width="9.44140625" style="18" bestFit="1" customWidth="1"/>
    <col min="10754" max="10754" width="8.44140625" style="18" bestFit="1" customWidth="1"/>
    <col min="10755" max="10757" width="8.44140625" style="18" customWidth="1"/>
    <col min="10758" max="10763" width="0" style="18" hidden="1" customWidth="1"/>
    <col min="10764" max="10764" width="9.88671875" style="18" customWidth="1"/>
    <col min="10765" max="11003" width="11.44140625" style="18"/>
    <col min="11004" max="11004" width="18.109375" style="18" customWidth="1"/>
    <col min="11005" max="11005" width="9.6640625" style="18" bestFit="1" customWidth="1"/>
    <col min="11006" max="11006" width="9.109375" style="18" bestFit="1" customWidth="1"/>
    <col min="11007" max="11008" width="9.109375" style="18" customWidth="1"/>
    <col min="11009" max="11009" width="9.44140625" style="18" bestFit="1" customWidth="1"/>
    <col min="11010" max="11010" width="8.44140625" style="18" bestFit="1" customWidth="1"/>
    <col min="11011" max="11013" width="8.44140625" style="18" customWidth="1"/>
    <col min="11014" max="11019" width="0" style="18" hidden="1" customWidth="1"/>
    <col min="11020" max="11020" width="9.88671875" style="18" customWidth="1"/>
    <col min="11021" max="11259" width="11.44140625" style="18"/>
    <col min="11260" max="11260" width="18.109375" style="18" customWidth="1"/>
    <col min="11261" max="11261" width="9.6640625" style="18" bestFit="1" customWidth="1"/>
    <col min="11262" max="11262" width="9.109375" style="18" bestFit="1" customWidth="1"/>
    <col min="11263" max="11264" width="9.109375" style="18" customWidth="1"/>
    <col min="11265" max="11265" width="9.44140625" style="18" bestFit="1" customWidth="1"/>
    <col min="11266" max="11266" width="8.44140625" style="18" bestFit="1" customWidth="1"/>
    <col min="11267" max="11269" width="8.44140625" style="18" customWidth="1"/>
    <col min="11270" max="11275" width="0" style="18" hidden="1" customWidth="1"/>
    <col min="11276" max="11276" width="9.88671875" style="18" customWidth="1"/>
    <col min="11277" max="11515" width="11.44140625" style="18"/>
    <col min="11516" max="11516" width="18.109375" style="18" customWidth="1"/>
    <col min="11517" max="11517" width="9.6640625" style="18" bestFit="1" customWidth="1"/>
    <col min="11518" max="11518" width="9.109375" style="18" bestFit="1" customWidth="1"/>
    <col min="11519" max="11520" width="9.109375" style="18" customWidth="1"/>
    <col min="11521" max="11521" width="9.44140625" style="18" bestFit="1" customWidth="1"/>
    <col min="11522" max="11522" width="8.44140625" style="18" bestFit="1" customWidth="1"/>
    <col min="11523" max="11525" width="8.44140625" style="18" customWidth="1"/>
    <col min="11526" max="11531" width="0" style="18" hidden="1" customWidth="1"/>
    <col min="11532" max="11532" width="9.88671875" style="18" customWidth="1"/>
    <col min="11533" max="11771" width="11.44140625" style="18"/>
    <col min="11772" max="11772" width="18.109375" style="18" customWidth="1"/>
    <col min="11773" max="11773" width="9.6640625" style="18" bestFit="1" customWidth="1"/>
    <col min="11774" max="11774" width="9.109375" style="18" bestFit="1" customWidth="1"/>
    <col min="11775" max="11776" width="9.109375" style="18" customWidth="1"/>
    <col min="11777" max="11777" width="9.44140625" style="18" bestFit="1" customWidth="1"/>
    <col min="11778" max="11778" width="8.44140625" style="18" bestFit="1" customWidth="1"/>
    <col min="11779" max="11781" width="8.44140625" style="18" customWidth="1"/>
    <col min="11782" max="11787" width="0" style="18" hidden="1" customWidth="1"/>
    <col min="11788" max="11788" width="9.88671875" style="18" customWidth="1"/>
    <col min="11789" max="12027" width="11.44140625" style="18"/>
    <col min="12028" max="12028" width="18.109375" style="18" customWidth="1"/>
    <col min="12029" max="12029" width="9.6640625" style="18" bestFit="1" customWidth="1"/>
    <col min="12030" max="12030" width="9.109375" style="18" bestFit="1" customWidth="1"/>
    <col min="12031" max="12032" width="9.109375" style="18" customWidth="1"/>
    <col min="12033" max="12033" width="9.44140625" style="18" bestFit="1" customWidth="1"/>
    <col min="12034" max="12034" width="8.44140625" style="18" bestFit="1" customWidth="1"/>
    <col min="12035" max="12037" width="8.44140625" style="18" customWidth="1"/>
    <col min="12038" max="12043" width="0" style="18" hidden="1" customWidth="1"/>
    <col min="12044" max="12044" width="9.88671875" style="18" customWidth="1"/>
    <col min="12045" max="12283" width="11.44140625" style="18"/>
    <col min="12284" max="12284" width="18.109375" style="18" customWidth="1"/>
    <col min="12285" max="12285" width="9.6640625" style="18" bestFit="1" customWidth="1"/>
    <col min="12286" max="12286" width="9.109375" style="18" bestFit="1" customWidth="1"/>
    <col min="12287" max="12288" width="9.109375" style="18" customWidth="1"/>
    <col min="12289" max="12289" width="9.44140625" style="18" bestFit="1" customWidth="1"/>
    <col min="12290" max="12290" width="8.44140625" style="18" bestFit="1" customWidth="1"/>
    <col min="12291" max="12293" width="8.44140625" style="18" customWidth="1"/>
    <col min="12294" max="12299" width="0" style="18" hidden="1" customWidth="1"/>
    <col min="12300" max="12300" width="9.88671875" style="18" customWidth="1"/>
    <col min="12301" max="12539" width="11.44140625" style="18"/>
    <col min="12540" max="12540" width="18.109375" style="18" customWidth="1"/>
    <col min="12541" max="12541" width="9.6640625" style="18" bestFit="1" customWidth="1"/>
    <col min="12542" max="12542" width="9.109375" style="18" bestFit="1" customWidth="1"/>
    <col min="12543" max="12544" width="9.109375" style="18" customWidth="1"/>
    <col min="12545" max="12545" width="9.44140625" style="18" bestFit="1" customWidth="1"/>
    <col min="12546" max="12546" width="8.44140625" style="18" bestFit="1" customWidth="1"/>
    <col min="12547" max="12549" width="8.44140625" style="18" customWidth="1"/>
    <col min="12550" max="12555" width="0" style="18" hidden="1" customWidth="1"/>
    <col min="12556" max="12556" width="9.88671875" style="18" customWidth="1"/>
    <col min="12557" max="12795" width="11.44140625" style="18"/>
    <col min="12796" max="12796" width="18.109375" style="18" customWidth="1"/>
    <col min="12797" max="12797" width="9.6640625" style="18" bestFit="1" customWidth="1"/>
    <col min="12798" max="12798" width="9.109375" style="18" bestFit="1" customWidth="1"/>
    <col min="12799" max="12800" width="9.109375" style="18" customWidth="1"/>
    <col min="12801" max="12801" width="9.44140625" style="18" bestFit="1" customWidth="1"/>
    <col min="12802" max="12802" width="8.44140625" style="18" bestFit="1" customWidth="1"/>
    <col min="12803" max="12805" width="8.44140625" style="18" customWidth="1"/>
    <col min="12806" max="12811" width="0" style="18" hidden="1" customWidth="1"/>
    <col min="12812" max="12812" width="9.88671875" style="18" customWidth="1"/>
    <col min="12813" max="13051" width="11.44140625" style="18"/>
    <col min="13052" max="13052" width="18.109375" style="18" customWidth="1"/>
    <col min="13053" max="13053" width="9.6640625" style="18" bestFit="1" customWidth="1"/>
    <col min="13054" max="13054" width="9.109375" style="18" bestFit="1" customWidth="1"/>
    <col min="13055" max="13056" width="9.109375" style="18" customWidth="1"/>
    <col min="13057" max="13057" width="9.44140625" style="18" bestFit="1" customWidth="1"/>
    <col min="13058" max="13058" width="8.44140625" style="18" bestFit="1" customWidth="1"/>
    <col min="13059" max="13061" width="8.44140625" style="18" customWidth="1"/>
    <col min="13062" max="13067" width="0" style="18" hidden="1" customWidth="1"/>
    <col min="13068" max="13068" width="9.88671875" style="18" customWidth="1"/>
    <col min="13069" max="13307" width="11.44140625" style="18"/>
    <col min="13308" max="13308" width="18.109375" style="18" customWidth="1"/>
    <col min="13309" max="13309" width="9.6640625" style="18" bestFit="1" customWidth="1"/>
    <col min="13310" max="13310" width="9.109375" style="18" bestFit="1" customWidth="1"/>
    <col min="13311" max="13312" width="9.109375" style="18" customWidth="1"/>
    <col min="13313" max="13313" width="9.44140625" style="18" bestFit="1" customWidth="1"/>
    <col min="13314" max="13314" width="8.44140625" style="18" bestFit="1" customWidth="1"/>
    <col min="13315" max="13317" width="8.44140625" style="18" customWidth="1"/>
    <col min="13318" max="13323" width="0" style="18" hidden="1" customWidth="1"/>
    <col min="13324" max="13324" width="9.88671875" style="18" customWidth="1"/>
    <col min="13325" max="13563" width="11.44140625" style="18"/>
    <col min="13564" max="13564" width="18.109375" style="18" customWidth="1"/>
    <col min="13565" max="13565" width="9.6640625" style="18" bestFit="1" customWidth="1"/>
    <col min="13566" max="13566" width="9.109375" style="18" bestFit="1" customWidth="1"/>
    <col min="13567" max="13568" width="9.109375" style="18" customWidth="1"/>
    <col min="13569" max="13569" width="9.44140625" style="18" bestFit="1" customWidth="1"/>
    <col min="13570" max="13570" width="8.44140625" style="18" bestFit="1" customWidth="1"/>
    <col min="13571" max="13573" width="8.44140625" style="18" customWidth="1"/>
    <col min="13574" max="13579" width="0" style="18" hidden="1" customWidth="1"/>
    <col min="13580" max="13580" width="9.88671875" style="18" customWidth="1"/>
    <col min="13581" max="13819" width="11.44140625" style="18"/>
    <col min="13820" max="13820" width="18.109375" style="18" customWidth="1"/>
    <col min="13821" max="13821" width="9.6640625" style="18" bestFit="1" customWidth="1"/>
    <col min="13822" max="13822" width="9.109375" style="18" bestFit="1" customWidth="1"/>
    <col min="13823" max="13824" width="9.109375" style="18" customWidth="1"/>
    <col min="13825" max="13825" width="9.44140625" style="18" bestFit="1" customWidth="1"/>
    <col min="13826" max="13826" width="8.44140625" style="18" bestFit="1" customWidth="1"/>
    <col min="13827" max="13829" width="8.44140625" style="18" customWidth="1"/>
    <col min="13830" max="13835" width="0" style="18" hidden="1" customWidth="1"/>
    <col min="13836" max="13836" width="9.88671875" style="18" customWidth="1"/>
    <col min="13837" max="14075" width="11.44140625" style="18"/>
    <col min="14076" max="14076" width="18.109375" style="18" customWidth="1"/>
    <col min="14077" max="14077" width="9.6640625" style="18" bestFit="1" customWidth="1"/>
    <col min="14078" max="14078" width="9.109375" style="18" bestFit="1" customWidth="1"/>
    <col min="14079" max="14080" width="9.109375" style="18" customWidth="1"/>
    <col min="14081" max="14081" width="9.44140625" style="18" bestFit="1" customWidth="1"/>
    <col min="14082" max="14082" width="8.44140625" style="18" bestFit="1" customWidth="1"/>
    <col min="14083" max="14085" width="8.44140625" style="18" customWidth="1"/>
    <col min="14086" max="14091" width="0" style="18" hidden="1" customWidth="1"/>
    <col min="14092" max="14092" width="9.88671875" style="18" customWidth="1"/>
    <col min="14093" max="14331" width="11.44140625" style="18"/>
    <col min="14332" max="14332" width="18.109375" style="18" customWidth="1"/>
    <col min="14333" max="14333" width="9.6640625" style="18" bestFit="1" customWidth="1"/>
    <col min="14334" max="14334" width="9.109375" style="18" bestFit="1" customWidth="1"/>
    <col min="14335" max="14336" width="9.109375" style="18" customWidth="1"/>
    <col min="14337" max="14337" width="9.44140625" style="18" bestFit="1" customWidth="1"/>
    <col min="14338" max="14338" width="8.44140625" style="18" bestFit="1" customWidth="1"/>
    <col min="14339" max="14341" width="8.44140625" style="18" customWidth="1"/>
    <col min="14342" max="14347" width="0" style="18" hidden="1" customWidth="1"/>
    <col min="14348" max="14348" width="9.88671875" style="18" customWidth="1"/>
    <col min="14349" max="14587" width="11.44140625" style="18"/>
    <col min="14588" max="14588" width="18.109375" style="18" customWidth="1"/>
    <col min="14589" max="14589" width="9.6640625" style="18" bestFit="1" customWidth="1"/>
    <col min="14590" max="14590" width="9.109375" style="18" bestFit="1" customWidth="1"/>
    <col min="14591" max="14592" width="9.109375" style="18" customWidth="1"/>
    <col min="14593" max="14593" width="9.44140625" style="18" bestFit="1" customWidth="1"/>
    <col min="14594" max="14594" width="8.44140625" style="18" bestFit="1" customWidth="1"/>
    <col min="14595" max="14597" width="8.44140625" style="18" customWidth="1"/>
    <col min="14598" max="14603" width="0" style="18" hidden="1" customWidth="1"/>
    <col min="14604" max="14604" width="9.88671875" style="18" customWidth="1"/>
    <col min="14605" max="14843" width="11.44140625" style="18"/>
    <col min="14844" max="14844" width="18.109375" style="18" customWidth="1"/>
    <col min="14845" max="14845" width="9.6640625" style="18" bestFit="1" customWidth="1"/>
    <col min="14846" max="14846" width="9.109375" style="18" bestFit="1" customWidth="1"/>
    <col min="14847" max="14848" width="9.109375" style="18" customWidth="1"/>
    <col min="14849" max="14849" width="9.44140625" style="18" bestFit="1" customWidth="1"/>
    <col min="14850" max="14850" width="8.44140625" style="18" bestFit="1" customWidth="1"/>
    <col min="14851" max="14853" width="8.44140625" style="18" customWidth="1"/>
    <col min="14854" max="14859" width="0" style="18" hidden="1" customWidth="1"/>
    <col min="14860" max="14860" width="9.88671875" style="18" customWidth="1"/>
    <col min="14861" max="15099" width="11.44140625" style="18"/>
    <col min="15100" max="15100" width="18.109375" style="18" customWidth="1"/>
    <col min="15101" max="15101" width="9.6640625" style="18" bestFit="1" customWidth="1"/>
    <col min="15102" max="15102" width="9.109375" style="18" bestFit="1" customWidth="1"/>
    <col min="15103" max="15104" width="9.109375" style="18" customWidth="1"/>
    <col min="15105" max="15105" width="9.44140625" style="18" bestFit="1" customWidth="1"/>
    <col min="15106" max="15106" width="8.44140625" style="18" bestFit="1" customWidth="1"/>
    <col min="15107" max="15109" width="8.44140625" style="18" customWidth="1"/>
    <col min="15110" max="15115" width="0" style="18" hidden="1" customWidth="1"/>
    <col min="15116" max="15116" width="9.88671875" style="18" customWidth="1"/>
    <col min="15117" max="15355" width="11.44140625" style="18"/>
    <col min="15356" max="15356" width="18.109375" style="18" customWidth="1"/>
    <col min="15357" max="15357" width="9.6640625" style="18" bestFit="1" customWidth="1"/>
    <col min="15358" max="15358" width="9.109375" style="18" bestFit="1" customWidth="1"/>
    <col min="15359" max="15360" width="9.109375" style="18" customWidth="1"/>
    <col min="15361" max="15361" width="9.44140625" style="18" bestFit="1" customWidth="1"/>
    <col min="15362" max="15362" width="8.44140625" style="18" bestFit="1" customWidth="1"/>
    <col min="15363" max="15365" width="8.44140625" style="18" customWidth="1"/>
    <col min="15366" max="15371" width="0" style="18" hidden="1" customWidth="1"/>
    <col min="15372" max="15372" width="9.88671875" style="18" customWidth="1"/>
    <col min="15373" max="15611" width="11.44140625" style="18"/>
    <col min="15612" max="15612" width="18.109375" style="18" customWidth="1"/>
    <col min="15613" max="15613" width="9.6640625" style="18" bestFit="1" customWidth="1"/>
    <col min="15614" max="15614" width="9.109375" style="18" bestFit="1" customWidth="1"/>
    <col min="15615" max="15616" width="9.109375" style="18" customWidth="1"/>
    <col min="15617" max="15617" width="9.44140625" style="18" bestFit="1" customWidth="1"/>
    <col min="15618" max="15618" width="8.44140625" style="18" bestFit="1" customWidth="1"/>
    <col min="15619" max="15621" width="8.44140625" style="18" customWidth="1"/>
    <col min="15622" max="15627" width="0" style="18" hidden="1" customWidth="1"/>
    <col min="15628" max="15628" width="9.88671875" style="18" customWidth="1"/>
    <col min="15629" max="15867" width="11.44140625" style="18"/>
    <col min="15868" max="15868" width="18.109375" style="18" customWidth="1"/>
    <col min="15869" max="15869" width="9.6640625" style="18" bestFit="1" customWidth="1"/>
    <col min="15870" max="15870" width="9.109375" style="18" bestFit="1" customWidth="1"/>
    <col min="15871" max="15872" width="9.109375" style="18" customWidth="1"/>
    <col min="15873" max="15873" width="9.44140625" style="18" bestFit="1" customWidth="1"/>
    <col min="15874" max="15874" width="8.44140625" style="18" bestFit="1" customWidth="1"/>
    <col min="15875" max="15877" width="8.44140625" style="18" customWidth="1"/>
    <col min="15878" max="15883" width="0" style="18" hidden="1" customWidth="1"/>
    <col min="15884" max="15884" width="9.88671875" style="18" customWidth="1"/>
    <col min="15885" max="16123" width="11.44140625" style="18"/>
    <col min="16124" max="16124" width="18.109375" style="18" customWidth="1"/>
    <col min="16125" max="16125" width="9.6640625" style="18" bestFit="1" customWidth="1"/>
    <col min="16126" max="16126" width="9.109375" style="18" bestFit="1" customWidth="1"/>
    <col min="16127" max="16128" width="9.109375" style="18" customWidth="1"/>
    <col min="16129" max="16129" width="9.44140625" style="18" bestFit="1" customWidth="1"/>
    <col min="16130" max="16130" width="8.44140625" style="18" bestFit="1" customWidth="1"/>
    <col min="16131" max="16133" width="8.44140625" style="18" customWidth="1"/>
    <col min="16134" max="16139" width="0" style="18" hidden="1" customWidth="1"/>
    <col min="16140" max="16140" width="9.88671875" style="18" customWidth="1"/>
    <col min="16141" max="16384" width="11.44140625" style="18"/>
  </cols>
  <sheetData>
    <row r="1" spans="1:16" s="19" customFormat="1" ht="12.75" customHeight="1" x14ac:dyDescent="0.25">
      <c r="B1" s="31"/>
      <c r="C1" s="31"/>
      <c r="D1" s="31"/>
      <c r="E1" s="31"/>
      <c r="F1" s="31"/>
      <c r="G1" s="31"/>
      <c r="H1" s="31"/>
      <c r="I1" s="31"/>
      <c r="J1" s="31"/>
      <c r="K1" s="31"/>
      <c r="L1" s="31"/>
    </row>
    <row r="2" spans="1:16" s="19" customFormat="1" ht="12.75" customHeight="1" x14ac:dyDescent="0.25">
      <c r="A2" s="39" t="s">
        <v>101</v>
      </c>
      <c r="B2" s="31"/>
      <c r="C2" s="31"/>
      <c r="D2" s="31"/>
      <c r="E2" s="31"/>
      <c r="F2" s="31"/>
      <c r="G2" s="31"/>
      <c r="H2" s="31"/>
      <c r="I2" s="31"/>
      <c r="K2" s="31"/>
      <c r="L2" s="31"/>
    </row>
    <row r="3" spans="1:16" s="19" customFormat="1" ht="12.75" customHeight="1" x14ac:dyDescent="0.3">
      <c r="A3" s="39" t="s">
        <v>102</v>
      </c>
      <c r="B3" s="31"/>
      <c r="C3" s="31"/>
      <c r="D3" s="31"/>
      <c r="E3" s="31"/>
      <c r="F3" s="31"/>
      <c r="G3" s="31"/>
      <c r="H3" s="31"/>
      <c r="I3" s="31"/>
      <c r="J3" s="96"/>
      <c r="K3" s="31"/>
      <c r="L3" s="31"/>
    </row>
    <row r="4" spans="1:16" s="19" customFormat="1" ht="12.75" customHeight="1" x14ac:dyDescent="0.25">
      <c r="B4" s="31"/>
      <c r="C4" s="31"/>
      <c r="D4" s="31"/>
      <c r="E4" s="31"/>
      <c r="F4" s="31"/>
      <c r="G4" s="31"/>
      <c r="H4" s="31"/>
      <c r="I4" s="31"/>
      <c r="J4" s="31"/>
      <c r="K4" s="31"/>
      <c r="L4" s="31"/>
    </row>
    <row r="5" spans="1:16" s="19" customFormat="1" ht="13.8" x14ac:dyDescent="0.3">
      <c r="B5" s="296" t="s">
        <v>84</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39</v>
      </c>
      <c r="C11" s="10">
        <v>9129</v>
      </c>
      <c r="D11" s="10">
        <v>5102</v>
      </c>
      <c r="E11" s="10">
        <f>C11+D11</f>
        <v>14231</v>
      </c>
      <c r="F11" s="11">
        <f>E11/$E$49</f>
        <v>0.18215213690529522</v>
      </c>
      <c r="G11" s="10">
        <v>31390</v>
      </c>
      <c r="H11" s="10">
        <v>1988</v>
      </c>
      <c r="I11" s="10">
        <f>G11+H11</f>
        <v>33378</v>
      </c>
      <c r="J11" s="11">
        <f>I11/$I$49</f>
        <v>0.17262548162705904</v>
      </c>
      <c r="K11" s="10">
        <f t="shared" ref="K11:K48" si="0">E11+I11</f>
        <v>47609</v>
      </c>
      <c r="L11" s="10">
        <v>7</v>
      </c>
      <c r="M11" s="10">
        <f>L11+K11</f>
        <v>47616</v>
      </c>
      <c r="P11" s="23"/>
    </row>
    <row r="12" spans="1:16" x14ac:dyDescent="0.25">
      <c r="B12" s="10" t="s">
        <v>163</v>
      </c>
      <c r="C12" s="10">
        <v>989</v>
      </c>
      <c r="D12" s="10">
        <v>430</v>
      </c>
      <c r="E12" s="10">
        <f t="shared" ref="E12:E48" si="1">C12+D12</f>
        <v>1419</v>
      </c>
      <c r="F12" s="11">
        <f t="shared" ref="F12:F48" si="2">E12/$E$49</f>
        <v>1.8162735033983132E-2</v>
      </c>
      <c r="G12" s="10">
        <v>2727</v>
      </c>
      <c r="H12" s="10">
        <v>146</v>
      </c>
      <c r="I12" s="10">
        <f t="shared" ref="I12:I48" si="3">G12+H12</f>
        <v>2873</v>
      </c>
      <c r="J12" s="11">
        <f t="shared" ref="J12:J48" si="4">I12/$I$49</f>
        <v>1.4858679630731038E-2</v>
      </c>
      <c r="K12" s="10">
        <f t="shared" si="0"/>
        <v>4292</v>
      </c>
      <c r="L12" s="10">
        <v>2</v>
      </c>
      <c r="M12" s="10">
        <f t="shared" ref="M12:M49" si="5">L12+K12</f>
        <v>4294</v>
      </c>
      <c r="P12" s="23"/>
    </row>
    <row r="13" spans="1:16" x14ac:dyDescent="0.25">
      <c r="B13" s="10" t="s">
        <v>164</v>
      </c>
      <c r="C13" s="10">
        <v>714</v>
      </c>
      <c r="D13" s="10">
        <v>253</v>
      </c>
      <c r="E13" s="10">
        <f t="shared" si="1"/>
        <v>967</v>
      </c>
      <c r="F13" s="11">
        <f t="shared" si="2"/>
        <v>1.2377283141551577E-2</v>
      </c>
      <c r="G13" s="10">
        <v>1848</v>
      </c>
      <c r="H13" s="10">
        <v>78</v>
      </c>
      <c r="I13" s="10">
        <f t="shared" si="3"/>
        <v>1926</v>
      </c>
      <c r="J13" s="11">
        <f t="shared" si="4"/>
        <v>9.9609526518579811E-3</v>
      </c>
      <c r="K13" s="10">
        <f t="shared" si="0"/>
        <v>2893</v>
      </c>
      <c r="L13" s="10">
        <v>0</v>
      </c>
      <c r="M13" s="10">
        <f t="shared" si="5"/>
        <v>2893</v>
      </c>
      <c r="P13" s="23"/>
    </row>
    <row r="14" spans="1:16" x14ac:dyDescent="0.25">
      <c r="B14" s="10" t="s">
        <v>165</v>
      </c>
      <c r="C14" s="10">
        <v>8502</v>
      </c>
      <c r="D14" s="10">
        <v>3351</v>
      </c>
      <c r="E14" s="10">
        <f t="shared" si="1"/>
        <v>11853</v>
      </c>
      <c r="F14" s="11">
        <f t="shared" si="2"/>
        <v>0.15171451610838763</v>
      </c>
      <c r="G14" s="10">
        <v>32211</v>
      </c>
      <c r="H14" s="10">
        <v>1446</v>
      </c>
      <c r="I14" s="10">
        <f t="shared" si="3"/>
        <v>33657</v>
      </c>
      <c r="J14" s="11">
        <f t="shared" si="4"/>
        <v>0.17406842336634687</v>
      </c>
      <c r="K14" s="10">
        <f t="shared" si="0"/>
        <v>45510</v>
      </c>
      <c r="L14" s="10">
        <v>8</v>
      </c>
      <c r="M14" s="10">
        <f t="shared" si="5"/>
        <v>45518</v>
      </c>
      <c r="P14" s="23"/>
    </row>
    <row r="15" spans="1:16" x14ac:dyDescent="0.25">
      <c r="B15" s="10" t="s">
        <v>166</v>
      </c>
      <c r="C15" s="10">
        <v>104</v>
      </c>
      <c r="D15" s="10">
        <v>62</v>
      </c>
      <c r="E15" s="10">
        <f t="shared" si="1"/>
        <v>166</v>
      </c>
      <c r="F15" s="11">
        <f t="shared" si="2"/>
        <v>2.1247456065124734E-3</v>
      </c>
      <c r="G15" s="10">
        <v>255</v>
      </c>
      <c r="H15" s="10">
        <v>28</v>
      </c>
      <c r="I15" s="10">
        <f t="shared" si="3"/>
        <v>283</v>
      </c>
      <c r="J15" s="11">
        <f t="shared" si="4"/>
        <v>1.4636290760518219E-3</v>
      </c>
      <c r="K15" s="10">
        <f t="shared" si="0"/>
        <v>449</v>
      </c>
      <c r="L15" s="10">
        <v>0</v>
      </c>
      <c r="M15" s="10">
        <f t="shared" si="5"/>
        <v>449</v>
      </c>
      <c r="P15" s="23"/>
    </row>
    <row r="16" spans="1:16" x14ac:dyDescent="0.25">
      <c r="B16" s="10" t="s">
        <v>167</v>
      </c>
      <c r="C16" s="10">
        <v>1649</v>
      </c>
      <c r="D16" s="10">
        <v>770</v>
      </c>
      <c r="E16" s="10">
        <f t="shared" si="1"/>
        <v>2419</v>
      </c>
      <c r="F16" s="11">
        <f t="shared" si="2"/>
        <v>3.0962407362371522E-2</v>
      </c>
      <c r="G16" s="10">
        <v>7031</v>
      </c>
      <c r="H16" s="10">
        <v>340</v>
      </c>
      <c r="I16" s="10">
        <f t="shared" si="3"/>
        <v>7371</v>
      </c>
      <c r="J16" s="11">
        <f t="shared" si="4"/>
        <v>3.812158982183031E-2</v>
      </c>
      <c r="K16" s="10">
        <f t="shared" si="0"/>
        <v>9790</v>
      </c>
      <c r="L16" s="10">
        <v>1</v>
      </c>
      <c r="M16" s="10">
        <f t="shared" si="5"/>
        <v>9791</v>
      </c>
      <c r="P16" s="23"/>
    </row>
    <row r="17" spans="2:16" x14ac:dyDescent="0.25">
      <c r="B17" s="10" t="s">
        <v>168</v>
      </c>
      <c r="C17" s="10">
        <v>166</v>
      </c>
      <c r="D17" s="10">
        <v>82</v>
      </c>
      <c r="E17" s="10">
        <f t="shared" si="1"/>
        <v>248</v>
      </c>
      <c r="F17" s="11">
        <f t="shared" si="2"/>
        <v>3.1743187374403217E-3</v>
      </c>
      <c r="G17" s="10">
        <v>882</v>
      </c>
      <c r="H17" s="10">
        <v>50</v>
      </c>
      <c r="I17" s="10">
        <f t="shared" si="3"/>
        <v>932</v>
      </c>
      <c r="J17" s="11">
        <f t="shared" si="4"/>
        <v>4.8201494660081194E-3</v>
      </c>
      <c r="K17" s="10">
        <f t="shared" si="0"/>
        <v>1180</v>
      </c>
      <c r="L17" s="10">
        <v>0</v>
      </c>
      <c r="M17" s="10">
        <f t="shared" si="5"/>
        <v>1180</v>
      </c>
      <c r="P17" s="23"/>
    </row>
    <row r="18" spans="2:16" x14ac:dyDescent="0.25">
      <c r="B18" s="10" t="s">
        <v>169</v>
      </c>
      <c r="C18" s="10">
        <v>451</v>
      </c>
      <c r="D18" s="10">
        <v>249</v>
      </c>
      <c r="E18" s="10">
        <f t="shared" si="1"/>
        <v>700</v>
      </c>
      <c r="F18" s="11">
        <f t="shared" si="2"/>
        <v>8.9597706298718757E-3</v>
      </c>
      <c r="G18" s="10">
        <v>1783</v>
      </c>
      <c r="H18" s="10">
        <v>82</v>
      </c>
      <c r="I18" s="10">
        <f t="shared" si="3"/>
        <v>1865</v>
      </c>
      <c r="J18" s="11">
        <f t="shared" si="4"/>
        <v>9.6454707662072346E-3</v>
      </c>
      <c r="K18" s="10">
        <f t="shared" si="0"/>
        <v>2565</v>
      </c>
      <c r="L18" s="10">
        <v>0</v>
      </c>
      <c r="M18" s="10">
        <f t="shared" si="5"/>
        <v>2565</v>
      </c>
      <c r="P18" s="23"/>
    </row>
    <row r="19" spans="2:16" x14ac:dyDescent="0.25">
      <c r="B19" s="10" t="s">
        <v>170</v>
      </c>
      <c r="C19" s="10">
        <v>186</v>
      </c>
      <c r="D19" s="10">
        <v>104</v>
      </c>
      <c r="E19" s="10">
        <f t="shared" si="1"/>
        <v>290</v>
      </c>
      <c r="F19" s="11">
        <f t="shared" si="2"/>
        <v>3.711904975232634E-3</v>
      </c>
      <c r="G19" s="10">
        <v>499</v>
      </c>
      <c r="H19" s="10">
        <v>45</v>
      </c>
      <c r="I19" s="10">
        <f t="shared" si="3"/>
        <v>544</v>
      </c>
      <c r="J19" s="11">
        <f t="shared" si="4"/>
        <v>2.8134777999017351E-3</v>
      </c>
      <c r="K19" s="10">
        <f t="shared" si="0"/>
        <v>834</v>
      </c>
      <c r="L19" s="10">
        <v>0</v>
      </c>
      <c r="M19" s="10">
        <f t="shared" si="5"/>
        <v>834</v>
      </c>
      <c r="P19" s="23"/>
    </row>
    <row r="20" spans="2:16" x14ac:dyDescent="0.25">
      <c r="B20" s="10" t="s">
        <v>171</v>
      </c>
      <c r="C20" s="10">
        <v>1915</v>
      </c>
      <c r="D20" s="10">
        <v>945</v>
      </c>
      <c r="E20" s="10">
        <f t="shared" si="1"/>
        <v>2860</v>
      </c>
      <c r="F20" s="11">
        <f t="shared" si="2"/>
        <v>3.6607062859190805E-2</v>
      </c>
      <c r="G20" s="10">
        <v>6043</v>
      </c>
      <c r="H20" s="10">
        <v>412</v>
      </c>
      <c r="I20" s="10">
        <f t="shared" si="3"/>
        <v>6455</v>
      </c>
      <c r="J20" s="11">
        <f t="shared" si="4"/>
        <v>3.3384189702878125E-2</v>
      </c>
      <c r="K20" s="10">
        <f t="shared" si="0"/>
        <v>9315</v>
      </c>
      <c r="L20" s="10">
        <v>1</v>
      </c>
      <c r="M20" s="10">
        <f t="shared" si="5"/>
        <v>9316</v>
      </c>
      <c r="P20" s="23"/>
    </row>
    <row r="21" spans="2:16" x14ac:dyDescent="0.25">
      <c r="B21" s="10" t="s">
        <v>172</v>
      </c>
      <c r="C21" s="10">
        <v>682</v>
      </c>
      <c r="D21" s="10">
        <v>426</v>
      </c>
      <c r="E21" s="10">
        <f t="shared" si="1"/>
        <v>1108</v>
      </c>
      <c r="F21" s="11">
        <f t="shared" si="2"/>
        <v>1.418203693985434E-2</v>
      </c>
      <c r="G21" s="10">
        <v>1783</v>
      </c>
      <c r="H21" s="10">
        <v>164</v>
      </c>
      <c r="I21" s="10">
        <f t="shared" si="3"/>
        <v>1947</v>
      </c>
      <c r="J21" s="11">
        <f t="shared" si="4"/>
        <v>1.0069561169868894E-2</v>
      </c>
      <c r="K21" s="10">
        <f t="shared" si="0"/>
        <v>3055</v>
      </c>
      <c r="L21" s="10">
        <v>0</v>
      </c>
      <c r="M21" s="10">
        <f t="shared" si="5"/>
        <v>3055</v>
      </c>
      <c r="P21" s="23"/>
    </row>
    <row r="22" spans="2:16" x14ac:dyDescent="0.25">
      <c r="B22" s="10" t="s">
        <v>173</v>
      </c>
      <c r="C22" s="10">
        <v>407</v>
      </c>
      <c r="D22" s="10">
        <v>170</v>
      </c>
      <c r="E22" s="10">
        <f t="shared" si="1"/>
        <v>577</v>
      </c>
      <c r="F22" s="11">
        <f t="shared" si="2"/>
        <v>7.3854109334801025E-3</v>
      </c>
      <c r="G22" s="10">
        <v>1458</v>
      </c>
      <c r="H22" s="10">
        <v>107</v>
      </c>
      <c r="I22" s="10">
        <f t="shared" si="3"/>
        <v>1565</v>
      </c>
      <c r="J22" s="11">
        <f t="shared" si="4"/>
        <v>8.093920508908484E-3</v>
      </c>
      <c r="K22" s="10">
        <f t="shared" si="0"/>
        <v>2142</v>
      </c>
      <c r="L22" s="10">
        <v>0</v>
      </c>
      <c r="M22" s="10">
        <f t="shared" si="5"/>
        <v>2142</v>
      </c>
      <c r="P22" s="23"/>
    </row>
    <row r="23" spans="2:16" x14ac:dyDescent="0.25">
      <c r="B23" s="10" t="s">
        <v>174</v>
      </c>
      <c r="C23" s="10">
        <v>3039</v>
      </c>
      <c r="D23" s="10">
        <v>1643</v>
      </c>
      <c r="E23" s="10">
        <f t="shared" si="1"/>
        <v>4682</v>
      </c>
      <c r="F23" s="11">
        <f t="shared" si="2"/>
        <v>5.9928065841514458E-2</v>
      </c>
      <c r="G23" s="10">
        <v>10736</v>
      </c>
      <c r="H23" s="10">
        <v>682</v>
      </c>
      <c r="I23" s="10">
        <f t="shared" si="3"/>
        <v>11418</v>
      </c>
      <c r="J23" s="11">
        <f t="shared" si="4"/>
        <v>5.9052002792790464E-2</v>
      </c>
      <c r="K23" s="10">
        <f t="shared" si="0"/>
        <v>16100</v>
      </c>
      <c r="L23" s="10">
        <v>0</v>
      </c>
      <c r="M23" s="10">
        <f t="shared" si="5"/>
        <v>16100</v>
      </c>
      <c r="P23" s="23"/>
    </row>
    <row r="24" spans="2:16" x14ac:dyDescent="0.25">
      <c r="B24" s="10" t="s">
        <v>175</v>
      </c>
      <c r="C24" s="10">
        <v>1015</v>
      </c>
      <c r="D24" s="10">
        <v>435</v>
      </c>
      <c r="E24" s="10">
        <f t="shared" si="1"/>
        <v>1450</v>
      </c>
      <c r="F24" s="11">
        <f t="shared" si="2"/>
        <v>1.8559524876163171E-2</v>
      </c>
      <c r="G24" s="10">
        <v>2447</v>
      </c>
      <c r="H24" s="10">
        <v>177</v>
      </c>
      <c r="I24" s="10">
        <f t="shared" si="3"/>
        <v>2624</v>
      </c>
      <c r="J24" s="11">
        <f t="shared" si="4"/>
        <v>1.3570892917173075E-2</v>
      </c>
      <c r="K24" s="10">
        <f t="shared" si="0"/>
        <v>4074</v>
      </c>
      <c r="L24" s="10">
        <v>0</v>
      </c>
      <c r="M24" s="10">
        <f t="shared" si="5"/>
        <v>4074</v>
      </c>
      <c r="P24" s="23"/>
    </row>
    <row r="25" spans="2:16" x14ac:dyDescent="0.25">
      <c r="B25" s="10" t="s">
        <v>176</v>
      </c>
      <c r="C25" s="10">
        <v>691</v>
      </c>
      <c r="D25" s="10">
        <v>204</v>
      </c>
      <c r="E25" s="10">
        <f t="shared" si="1"/>
        <v>895</v>
      </c>
      <c r="F25" s="11">
        <f t="shared" si="2"/>
        <v>1.1455706733907611E-2</v>
      </c>
      <c r="G25" s="10">
        <v>1978</v>
      </c>
      <c r="H25" s="10">
        <v>80</v>
      </c>
      <c r="I25" s="10">
        <f t="shared" si="3"/>
        <v>2058</v>
      </c>
      <c r="J25" s="11">
        <f t="shared" si="4"/>
        <v>1.0643634765069432E-2</v>
      </c>
      <c r="K25" s="10">
        <f t="shared" si="0"/>
        <v>2953</v>
      </c>
      <c r="L25" s="10">
        <v>1</v>
      </c>
      <c r="M25" s="10">
        <f t="shared" si="5"/>
        <v>2954</v>
      </c>
      <c r="P25" s="23"/>
    </row>
    <row r="26" spans="2:16" x14ac:dyDescent="0.25">
      <c r="B26" s="10" t="s">
        <v>177</v>
      </c>
      <c r="C26" s="10">
        <v>1619</v>
      </c>
      <c r="D26" s="10">
        <v>827</v>
      </c>
      <c r="E26" s="10">
        <f t="shared" si="1"/>
        <v>2446</v>
      </c>
      <c r="F26" s="11">
        <f t="shared" si="2"/>
        <v>3.1307998515238009E-2</v>
      </c>
      <c r="G26" s="10">
        <v>8733</v>
      </c>
      <c r="H26" s="10">
        <v>441</v>
      </c>
      <c r="I26" s="10">
        <f t="shared" si="3"/>
        <v>9174</v>
      </c>
      <c r="J26" s="11">
        <f t="shared" si="4"/>
        <v>4.7446406868195803E-2</v>
      </c>
      <c r="K26" s="10">
        <f t="shared" si="0"/>
        <v>11620</v>
      </c>
      <c r="L26" s="10">
        <v>3</v>
      </c>
      <c r="M26" s="10">
        <f t="shared" si="5"/>
        <v>11623</v>
      </c>
      <c r="P26" s="23"/>
    </row>
    <row r="27" spans="2:16" x14ac:dyDescent="0.25">
      <c r="B27" s="10" t="s">
        <v>178</v>
      </c>
      <c r="C27" s="10">
        <v>725</v>
      </c>
      <c r="D27" s="10">
        <v>364</v>
      </c>
      <c r="E27" s="10">
        <f t="shared" si="1"/>
        <v>1089</v>
      </c>
      <c r="F27" s="11">
        <f t="shared" si="2"/>
        <v>1.393884316561496E-2</v>
      </c>
      <c r="G27" s="10">
        <v>2910</v>
      </c>
      <c r="H27" s="10">
        <v>145</v>
      </c>
      <c r="I27" s="10">
        <f t="shared" si="3"/>
        <v>3055</v>
      </c>
      <c r="J27" s="11">
        <f t="shared" si="4"/>
        <v>1.579995345349228E-2</v>
      </c>
      <c r="K27" s="10">
        <f t="shared" si="0"/>
        <v>4144</v>
      </c>
      <c r="L27" s="10">
        <v>0</v>
      </c>
      <c r="M27" s="10">
        <f t="shared" si="5"/>
        <v>4144</v>
      </c>
      <c r="P27" s="23"/>
    </row>
    <row r="28" spans="2:16" x14ac:dyDescent="0.25">
      <c r="B28" s="10" t="s">
        <v>179</v>
      </c>
      <c r="C28" s="10">
        <v>504</v>
      </c>
      <c r="D28" s="10">
        <v>406</v>
      </c>
      <c r="E28" s="10">
        <f t="shared" si="1"/>
        <v>910</v>
      </c>
      <c r="F28" s="11">
        <f t="shared" si="2"/>
        <v>1.1647701818833438E-2</v>
      </c>
      <c r="G28" s="10">
        <v>1887</v>
      </c>
      <c r="H28" s="10">
        <v>136</v>
      </c>
      <c r="I28" s="10">
        <f t="shared" si="3"/>
        <v>2023</v>
      </c>
      <c r="J28" s="11">
        <f t="shared" si="4"/>
        <v>1.0462620568384578E-2</v>
      </c>
      <c r="K28" s="10">
        <f t="shared" si="0"/>
        <v>2933</v>
      </c>
      <c r="L28" s="10">
        <v>0</v>
      </c>
      <c r="M28" s="10">
        <f t="shared" si="5"/>
        <v>2933</v>
      </c>
      <c r="P28" s="23"/>
    </row>
    <row r="29" spans="2:16" x14ac:dyDescent="0.25">
      <c r="B29" s="10" t="s">
        <v>180</v>
      </c>
      <c r="C29" s="10">
        <v>43</v>
      </c>
      <c r="D29" s="10">
        <v>4</v>
      </c>
      <c r="E29" s="10">
        <f t="shared" si="1"/>
        <v>47</v>
      </c>
      <c r="F29" s="11">
        <f t="shared" si="2"/>
        <v>6.0158459943425446E-4</v>
      </c>
      <c r="G29" s="10">
        <v>58</v>
      </c>
      <c r="H29" s="10">
        <v>2</v>
      </c>
      <c r="I29" s="10">
        <f t="shared" si="3"/>
        <v>60</v>
      </c>
      <c r="J29" s="11">
        <f t="shared" si="4"/>
        <v>3.103100514597502E-4</v>
      </c>
      <c r="K29" s="10">
        <f t="shared" si="0"/>
        <v>107</v>
      </c>
      <c r="L29" s="10">
        <v>0</v>
      </c>
      <c r="M29" s="10">
        <f t="shared" si="5"/>
        <v>107</v>
      </c>
      <c r="P29" s="23"/>
    </row>
    <row r="30" spans="2:16" x14ac:dyDescent="0.25">
      <c r="B30" s="10" t="s">
        <v>181</v>
      </c>
      <c r="C30" s="10">
        <v>843</v>
      </c>
      <c r="D30" s="10">
        <v>312</v>
      </c>
      <c r="E30" s="10">
        <f t="shared" si="1"/>
        <v>1155</v>
      </c>
      <c r="F30" s="11">
        <f t="shared" si="2"/>
        <v>1.4783621539288595E-2</v>
      </c>
      <c r="G30" s="10">
        <v>2602</v>
      </c>
      <c r="H30" s="10">
        <v>112</v>
      </c>
      <c r="I30" s="10">
        <f t="shared" si="3"/>
        <v>2714</v>
      </c>
      <c r="J30" s="11">
        <f t="shared" si="4"/>
        <v>1.4036357994362701E-2</v>
      </c>
      <c r="K30" s="10">
        <f t="shared" si="0"/>
        <v>3869</v>
      </c>
      <c r="L30" s="10">
        <v>0</v>
      </c>
      <c r="M30" s="10">
        <f t="shared" si="5"/>
        <v>3869</v>
      </c>
      <c r="P30" s="23"/>
    </row>
    <row r="31" spans="2:16" x14ac:dyDescent="0.25">
      <c r="B31" s="10" t="s">
        <v>182</v>
      </c>
      <c r="C31" s="10">
        <v>927</v>
      </c>
      <c r="D31" s="10">
        <v>494</v>
      </c>
      <c r="E31" s="10">
        <f t="shared" si="1"/>
        <v>1421</v>
      </c>
      <c r="F31" s="11">
        <f t="shared" si="2"/>
        <v>1.8188334378639908E-2</v>
      </c>
      <c r="G31" s="10">
        <v>2946</v>
      </c>
      <c r="H31" s="10">
        <v>141</v>
      </c>
      <c r="I31" s="10">
        <f t="shared" si="3"/>
        <v>3087</v>
      </c>
      <c r="J31" s="11">
        <f t="shared" si="4"/>
        <v>1.5965452147604149E-2</v>
      </c>
      <c r="K31" s="10">
        <f t="shared" si="0"/>
        <v>4508</v>
      </c>
      <c r="L31" s="10">
        <v>0</v>
      </c>
      <c r="M31" s="10">
        <f t="shared" si="5"/>
        <v>4508</v>
      </c>
      <c r="P31" s="23"/>
    </row>
    <row r="32" spans="2:16" x14ac:dyDescent="0.25">
      <c r="B32" s="10" t="s">
        <v>183</v>
      </c>
      <c r="C32" s="10">
        <v>2618</v>
      </c>
      <c r="D32" s="10">
        <v>1234</v>
      </c>
      <c r="E32" s="10">
        <f t="shared" si="1"/>
        <v>3852</v>
      </c>
      <c r="F32" s="11">
        <f t="shared" si="2"/>
        <v>4.930433780895209E-2</v>
      </c>
      <c r="G32" s="10">
        <v>9924</v>
      </c>
      <c r="H32" s="10">
        <v>552</v>
      </c>
      <c r="I32" s="10">
        <f t="shared" si="3"/>
        <v>10476</v>
      </c>
      <c r="J32" s="11">
        <f t="shared" si="4"/>
        <v>5.4180134984872383E-2</v>
      </c>
      <c r="K32" s="10">
        <f t="shared" si="0"/>
        <v>14328</v>
      </c>
      <c r="L32" s="10">
        <v>1</v>
      </c>
      <c r="M32" s="10">
        <f t="shared" si="5"/>
        <v>14329</v>
      </c>
      <c r="P32" s="23"/>
    </row>
    <row r="33" spans="2:16" x14ac:dyDescent="0.25">
      <c r="B33" s="10" t="s">
        <v>184</v>
      </c>
      <c r="C33" s="10">
        <v>1472</v>
      </c>
      <c r="D33" s="10">
        <v>873</v>
      </c>
      <c r="E33" s="10">
        <f t="shared" si="1"/>
        <v>2345</v>
      </c>
      <c r="F33" s="11">
        <f t="shared" si="2"/>
        <v>3.0015231610070782E-2</v>
      </c>
      <c r="G33" s="10">
        <v>3650</v>
      </c>
      <c r="H33" s="10">
        <v>253</v>
      </c>
      <c r="I33" s="10">
        <f t="shared" si="3"/>
        <v>3903</v>
      </c>
      <c r="J33" s="11">
        <f t="shared" si="4"/>
        <v>2.0185668847456751E-2</v>
      </c>
      <c r="K33" s="10">
        <f t="shared" si="0"/>
        <v>6248</v>
      </c>
      <c r="L33" s="10">
        <v>1</v>
      </c>
      <c r="M33" s="10">
        <f t="shared" si="5"/>
        <v>6249</v>
      </c>
      <c r="P33" s="23"/>
    </row>
    <row r="34" spans="2:16" x14ac:dyDescent="0.25">
      <c r="B34" s="10" t="s">
        <v>185</v>
      </c>
      <c r="C34" s="10">
        <v>689</v>
      </c>
      <c r="D34" s="10">
        <v>580</v>
      </c>
      <c r="E34" s="10">
        <f t="shared" si="1"/>
        <v>1269</v>
      </c>
      <c r="F34" s="11">
        <f t="shared" si="2"/>
        <v>1.6242784184724871E-2</v>
      </c>
      <c r="G34" s="10">
        <v>2294</v>
      </c>
      <c r="H34" s="10">
        <v>146</v>
      </c>
      <c r="I34" s="10">
        <f t="shared" si="3"/>
        <v>2440</v>
      </c>
      <c r="J34" s="11">
        <f t="shared" si="4"/>
        <v>1.2619275426029841E-2</v>
      </c>
      <c r="K34" s="10">
        <f t="shared" si="0"/>
        <v>3709</v>
      </c>
      <c r="L34" s="10">
        <v>0</v>
      </c>
      <c r="M34" s="10">
        <f t="shared" si="5"/>
        <v>3709</v>
      </c>
      <c r="P34" s="23"/>
    </row>
    <row r="35" spans="2:16" x14ac:dyDescent="0.25">
      <c r="B35" s="10" t="s">
        <v>186</v>
      </c>
      <c r="C35" s="10">
        <v>779</v>
      </c>
      <c r="D35" s="10">
        <v>399</v>
      </c>
      <c r="E35" s="10">
        <f t="shared" si="1"/>
        <v>1178</v>
      </c>
      <c r="F35" s="11">
        <f t="shared" si="2"/>
        <v>1.5078014002841528E-2</v>
      </c>
      <c r="G35" s="10">
        <v>2613</v>
      </c>
      <c r="H35" s="10">
        <v>123</v>
      </c>
      <c r="I35" s="10">
        <f t="shared" si="3"/>
        <v>2736</v>
      </c>
      <c r="J35" s="11">
        <f t="shared" si="4"/>
        <v>1.415013834656461E-2</v>
      </c>
      <c r="K35" s="10">
        <f t="shared" si="0"/>
        <v>3914</v>
      </c>
      <c r="L35" s="10">
        <v>0</v>
      </c>
      <c r="M35" s="10">
        <f t="shared" si="5"/>
        <v>3914</v>
      </c>
      <c r="P35" s="23"/>
    </row>
    <row r="36" spans="2:16" x14ac:dyDescent="0.25">
      <c r="B36" s="10" t="s">
        <v>187</v>
      </c>
      <c r="C36" s="10">
        <v>228</v>
      </c>
      <c r="D36" s="10">
        <v>99</v>
      </c>
      <c r="E36" s="10">
        <f t="shared" si="1"/>
        <v>327</v>
      </c>
      <c r="F36" s="11">
        <f t="shared" si="2"/>
        <v>4.1854928513830048E-3</v>
      </c>
      <c r="G36" s="10">
        <v>671</v>
      </c>
      <c r="H36" s="10">
        <v>30</v>
      </c>
      <c r="I36" s="10">
        <f t="shared" si="3"/>
        <v>701</v>
      </c>
      <c r="J36" s="11">
        <f t="shared" si="4"/>
        <v>3.6254557678880813E-3</v>
      </c>
      <c r="K36" s="10">
        <f t="shared" si="0"/>
        <v>1028</v>
      </c>
      <c r="L36" s="10">
        <v>0</v>
      </c>
      <c r="M36" s="10">
        <f t="shared" si="5"/>
        <v>1028</v>
      </c>
      <c r="P36" s="23"/>
    </row>
    <row r="37" spans="2:16" x14ac:dyDescent="0.25">
      <c r="B37" s="10" t="s">
        <v>188</v>
      </c>
      <c r="C37" s="10">
        <v>299</v>
      </c>
      <c r="D37" s="10">
        <v>250</v>
      </c>
      <c r="E37" s="10">
        <f t="shared" si="1"/>
        <v>549</v>
      </c>
      <c r="F37" s="11">
        <f t="shared" si="2"/>
        <v>7.0270201082852281E-3</v>
      </c>
      <c r="G37" s="10">
        <v>1082</v>
      </c>
      <c r="H37" s="10">
        <v>125</v>
      </c>
      <c r="I37" s="10">
        <f t="shared" si="3"/>
        <v>1207</v>
      </c>
      <c r="J37" s="11">
        <f t="shared" si="4"/>
        <v>6.2424038685319752E-3</v>
      </c>
      <c r="K37" s="10">
        <f t="shared" si="0"/>
        <v>1756</v>
      </c>
      <c r="L37" s="10">
        <v>0</v>
      </c>
      <c r="M37" s="10">
        <f t="shared" si="5"/>
        <v>1756</v>
      </c>
      <c r="P37" s="23"/>
    </row>
    <row r="38" spans="2:16" x14ac:dyDescent="0.25">
      <c r="B38" s="10" t="s">
        <v>189</v>
      </c>
      <c r="C38" s="10">
        <v>567</v>
      </c>
      <c r="D38" s="10">
        <v>166</v>
      </c>
      <c r="E38" s="10">
        <f t="shared" si="1"/>
        <v>733</v>
      </c>
      <c r="F38" s="11">
        <f t="shared" si="2"/>
        <v>9.382159816708693E-3</v>
      </c>
      <c r="G38" s="10">
        <v>1204</v>
      </c>
      <c r="H38" s="10">
        <v>47</v>
      </c>
      <c r="I38" s="10">
        <f t="shared" si="3"/>
        <v>1251</v>
      </c>
      <c r="J38" s="11">
        <f t="shared" si="4"/>
        <v>6.4699645729357916E-3</v>
      </c>
      <c r="K38" s="10">
        <f t="shared" si="0"/>
        <v>1984</v>
      </c>
      <c r="L38" s="10">
        <v>0</v>
      </c>
      <c r="M38" s="10">
        <f t="shared" si="5"/>
        <v>1984</v>
      </c>
      <c r="P38" s="23"/>
    </row>
    <row r="39" spans="2:16" x14ac:dyDescent="0.25">
      <c r="B39" s="10" t="s">
        <v>190</v>
      </c>
      <c r="C39" s="10">
        <v>572</v>
      </c>
      <c r="D39" s="10">
        <v>179</v>
      </c>
      <c r="E39" s="10">
        <f t="shared" si="1"/>
        <v>751</v>
      </c>
      <c r="F39" s="11">
        <f t="shared" si="2"/>
        <v>9.6125539186196832E-3</v>
      </c>
      <c r="G39" s="10">
        <v>1565</v>
      </c>
      <c r="H39" s="10">
        <v>56</v>
      </c>
      <c r="I39" s="10">
        <f t="shared" si="3"/>
        <v>1621</v>
      </c>
      <c r="J39" s="11">
        <f t="shared" si="4"/>
        <v>8.3835432236042517E-3</v>
      </c>
      <c r="K39" s="10">
        <f t="shared" si="0"/>
        <v>2372</v>
      </c>
      <c r="L39" s="10">
        <v>1</v>
      </c>
      <c r="M39" s="10">
        <f t="shared" si="5"/>
        <v>2373</v>
      </c>
      <c r="P39" s="23"/>
    </row>
    <row r="40" spans="2:16" x14ac:dyDescent="0.25">
      <c r="B40" s="10" t="s">
        <v>191</v>
      </c>
      <c r="C40" s="10">
        <v>335</v>
      </c>
      <c r="D40" s="10">
        <v>84</v>
      </c>
      <c r="E40" s="10">
        <f t="shared" si="1"/>
        <v>419</v>
      </c>
      <c r="F40" s="11">
        <f t="shared" si="2"/>
        <v>5.3630627055947372E-3</v>
      </c>
      <c r="G40" s="10">
        <v>940</v>
      </c>
      <c r="H40" s="10">
        <v>34</v>
      </c>
      <c r="I40" s="10">
        <f t="shared" si="3"/>
        <v>974</v>
      </c>
      <c r="J40" s="11">
        <f t="shared" si="4"/>
        <v>5.0373665020299451E-3</v>
      </c>
      <c r="K40" s="10">
        <f t="shared" si="0"/>
        <v>1393</v>
      </c>
      <c r="L40" s="10">
        <v>0</v>
      </c>
      <c r="M40" s="10">
        <f t="shared" si="5"/>
        <v>1393</v>
      </c>
      <c r="P40" s="23"/>
    </row>
    <row r="41" spans="2:16" x14ac:dyDescent="0.25">
      <c r="B41" s="10" t="s">
        <v>192</v>
      </c>
      <c r="C41" s="10">
        <v>244</v>
      </c>
      <c r="D41" s="10">
        <v>158</v>
      </c>
      <c r="E41" s="10">
        <f t="shared" si="1"/>
        <v>402</v>
      </c>
      <c r="F41" s="11">
        <f t="shared" si="2"/>
        <v>5.1454682760121344E-3</v>
      </c>
      <c r="G41" s="10">
        <v>1215</v>
      </c>
      <c r="H41" s="10">
        <v>58</v>
      </c>
      <c r="I41" s="10">
        <f t="shared" si="3"/>
        <v>1273</v>
      </c>
      <c r="J41" s="11">
        <f t="shared" si="4"/>
        <v>6.5837449251376998E-3</v>
      </c>
      <c r="K41" s="10">
        <f t="shared" si="0"/>
        <v>1675</v>
      </c>
      <c r="L41" s="10">
        <v>0</v>
      </c>
      <c r="M41" s="10">
        <f t="shared" si="5"/>
        <v>1675</v>
      </c>
      <c r="P41" s="23"/>
    </row>
    <row r="42" spans="2:16" x14ac:dyDescent="0.25">
      <c r="B42" s="10" t="s">
        <v>193</v>
      </c>
      <c r="C42" s="10">
        <v>484</v>
      </c>
      <c r="D42" s="10">
        <v>267</v>
      </c>
      <c r="E42" s="10">
        <f t="shared" si="1"/>
        <v>751</v>
      </c>
      <c r="F42" s="11">
        <f t="shared" si="2"/>
        <v>9.6125539186196832E-3</v>
      </c>
      <c r="G42" s="10">
        <v>1649</v>
      </c>
      <c r="H42" s="10">
        <v>63</v>
      </c>
      <c r="I42" s="10">
        <f t="shared" si="3"/>
        <v>1712</v>
      </c>
      <c r="J42" s="11">
        <f t="shared" si="4"/>
        <v>8.8541801349848719E-3</v>
      </c>
      <c r="K42" s="10">
        <f t="shared" si="0"/>
        <v>2463</v>
      </c>
      <c r="L42" s="10">
        <v>0</v>
      </c>
      <c r="M42" s="10">
        <f t="shared" si="5"/>
        <v>2463</v>
      </c>
      <c r="P42" s="23"/>
    </row>
    <row r="43" spans="2:16" x14ac:dyDescent="0.25">
      <c r="B43" s="10" t="s">
        <v>194</v>
      </c>
      <c r="C43" s="10">
        <v>177</v>
      </c>
      <c r="D43" s="10">
        <v>104</v>
      </c>
      <c r="E43" s="10">
        <f t="shared" si="1"/>
        <v>281</v>
      </c>
      <c r="F43" s="11">
        <f t="shared" si="2"/>
        <v>3.5967079242771385E-3</v>
      </c>
      <c r="G43" s="10">
        <v>819</v>
      </c>
      <c r="H43" s="10">
        <v>48</v>
      </c>
      <c r="I43" s="10">
        <f t="shared" si="3"/>
        <v>867</v>
      </c>
      <c r="J43" s="11">
        <f t="shared" si="4"/>
        <v>4.4839802435933905E-3</v>
      </c>
      <c r="K43" s="10">
        <f t="shared" si="0"/>
        <v>1148</v>
      </c>
      <c r="L43" s="10">
        <v>0</v>
      </c>
      <c r="M43" s="10">
        <f t="shared" si="5"/>
        <v>1148</v>
      </c>
      <c r="P43" s="23"/>
    </row>
    <row r="44" spans="2:16" x14ac:dyDescent="0.25">
      <c r="B44" s="10" t="s">
        <v>195</v>
      </c>
      <c r="C44" s="10">
        <v>315</v>
      </c>
      <c r="D44" s="10">
        <v>190</v>
      </c>
      <c r="E44" s="10">
        <f t="shared" si="1"/>
        <v>505</v>
      </c>
      <c r="F44" s="11">
        <f t="shared" si="2"/>
        <v>6.4638345258361384E-3</v>
      </c>
      <c r="G44" s="10">
        <v>1712</v>
      </c>
      <c r="H44" s="10">
        <v>63</v>
      </c>
      <c r="I44" s="10">
        <f t="shared" si="3"/>
        <v>1775</v>
      </c>
      <c r="J44" s="11">
        <f t="shared" si="4"/>
        <v>9.1800056890176101E-3</v>
      </c>
      <c r="K44" s="10">
        <f t="shared" si="0"/>
        <v>2280</v>
      </c>
      <c r="L44" s="10">
        <v>0</v>
      </c>
      <c r="M44" s="10">
        <f t="shared" si="5"/>
        <v>2280</v>
      </c>
      <c r="P44" s="23"/>
    </row>
    <row r="45" spans="2:16" x14ac:dyDescent="0.25">
      <c r="B45" s="10" t="s">
        <v>196</v>
      </c>
      <c r="C45" s="10">
        <v>4395</v>
      </c>
      <c r="D45" s="10">
        <v>2015</v>
      </c>
      <c r="E45" s="10">
        <f t="shared" si="1"/>
        <v>6410</v>
      </c>
      <c r="F45" s="11">
        <f t="shared" si="2"/>
        <v>8.2045899624969595E-2</v>
      </c>
      <c r="G45" s="10">
        <v>14800</v>
      </c>
      <c r="H45" s="10">
        <v>742</v>
      </c>
      <c r="I45" s="10">
        <f t="shared" si="3"/>
        <v>15542</v>
      </c>
      <c r="J45" s="11">
        <f t="shared" si="4"/>
        <v>8.0380646996457292E-2</v>
      </c>
      <c r="K45" s="10">
        <f t="shared" si="0"/>
        <v>21952</v>
      </c>
      <c r="L45" s="10">
        <v>1</v>
      </c>
      <c r="M45" s="10">
        <f t="shared" si="5"/>
        <v>21953</v>
      </c>
      <c r="P45" s="23"/>
    </row>
    <row r="46" spans="2:16" x14ac:dyDescent="0.25">
      <c r="B46" s="10" t="s">
        <v>197</v>
      </c>
      <c r="C46" s="10">
        <v>1443</v>
      </c>
      <c r="D46" s="10">
        <v>604</v>
      </c>
      <c r="E46" s="10">
        <f t="shared" si="1"/>
        <v>2047</v>
      </c>
      <c r="F46" s="11">
        <f t="shared" si="2"/>
        <v>2.620092925621104E-2</v>
      </c>
      <c r="G46" s="10">
        <v>5095</v>
      </c>
      <c r="H46" s="10">
        <v>266</v>
      </c>
      <c r="I46" s="10">
        <f t="shared" si="3"/>
        <v>5361</v>
      </c>
      <c r="J46" s="11">
        <f t="shared" si="4"/>
        <v>2.772620309792868E-2</v>
      </c>
      <c r="K46" s="10">
        <f t="shared" si="0"/>
        <v>7408</v>
      </c>
      <c r="L46" s="10">
        <v>0</v>
      </c>
      <c r="M46" s="10">
        <f t="shared" si="5"/>
        <v>7408</v>
      </c>
      <c r="P46" s="23"/>
    </row>
    <row r="47" spans="2:16" x14ac:dyDescent="0.25">
      <c r="B47" s="10" t="s">
        <v>198</v>
      </c>
      <c r="C47" s="10">
        <v>571</v>
      </c>
      <c r="D47" s="10">
        <v>280</v>
      </c>
      <c r="E47" s="10">
        <f t="shared" si="1"/>
        <v>851</v>
      </c>
      <c r="F47" s="11">
        <f t="shared" si="2"/>
        <v>1.0892521151458523E-2</v>
      </c>
      <c r="G47" s="10">
        <v>1748</v>
      </c>
      <c r="H47" s="10">
        <v>112</v>
      </c>
      <c r="I47" s="10">
        <f t="shared" si="3"/>
        <v>1860</v>
      </c>
      <c r="J47" s="11">
        <f t="shared" si="4"/>
        <v>9.6196115952522556E-3</v>
      </c>
      <c r="K47" s="10">
        <f t="shared" si="0"/>
        <v>2711</v>
      </c>
      <c r="L47" s="10">
        <v>2</v>
      </c>
      <c r="M47" s="10">
        <f t="shared" si="5"/>
        <v>2713</v>
      </c>
      <c r="P47" s="23"/>
    </row>
    <row r="48" spans="2:16" x14ac:dyDescent="0.25">
      <c r="B48" s="10" t="s">
        <v>199</v>
      </c>
      <c r="C48" s="10">
        <v>2860</v>
      </c>
      <c r="D48" s="10">
        <v>1664</v>
      </c>
      <c r="E48" s="10">
        <f t="shared" si="1"/>
        <v>4524</v>
      </c>
      <c r="F48" s="11">
        <f t="shared" si="2"/>
        <v>5.7905717613629094E-2</v>
      </c>
      <c r="G48" s="10">
        <v>10104</v>
      </c>
      <c r="H48" s="10">
        <v>543</v>
      </c>
      <c r="I48" s="10">
        <f t="shared" si="3"/>
        <v>10647</v>
      </c>
      <c r="J48" s="11">
        <f t="shared" si="4"/>
        <v>5.5064518631532673E-2</v>
      </c>
      <c r="K48" s="10">
        <f t="shared" si="0"/>
        <v>15171</v>
      </c>
      <c r="L48" s="10">
        <v>5</v>
      </c>
      <c r="M48" s="10">
        <f t="shared" si="5"/>
        <v>15176</v>
      </c>
      <c r="P48" s="23"/>
    </row>
    <row r="49" spans="2:16" x14ac:dyDescent="0.25">
      <c r="B49" s="12" t="s">
        <v>49</v>
      </c>
      <c r="C49" s="10">
        <f t="shared" ref="C49:H49" si="6">SUM(C11:C48)</f>
        <v>52348</v>
      </c>
      <c r="D49" s="10">
        <f t="shared" si="6"/>
        <v>25779</v>
      </c>
      <c r="E49" s="12">
        <f t="shared" ref="E49" si="7">C49+D49</f>
        <v>78127</v>
      </c>
      <c r="F49" s="14">
        <f t="shared" ref="F49" si="8">E49/$E$49</f>
        <v>1</v>
      </c>
      <c r="G49" s="10">
        <f t="shared" si="6"/>
        <v>183292</v>
      </c>
      <c r="H49" s="10">
        <f t="shared" si="6"/>
        <v>10063</v>
      </c>
      <c r="I49" s="12">
        <f t="shared" ref="I49" si="9">G49+H49</f>
        <v>193355</v>
      </c>
      <c r="J49" s="14">
        <f t="shared" ref="J49" si="10">I49/$I$49</f>
        <v>1</v>
      </c>
      <c r="K49" s="12">
        <f t="shared" ref="K49" si="11">E49+I49</f>
        <v>271482</v>
      </c>
      <c r="L49" s="10">
        <f t="shared" ref="L49" si="12">SUM(L11:L48)</f>
        <v>34</v>
      </c>
      <c r="M49" s="12">
        <f t="shared" si="5"/>
        <v>271516</v>
      </c>
      <c r="P49" s="23"/>
    </row>
    <row r="50" spans="2:16" ht="25.5" customHeight="1" x14ac:dyDescent="0.25">
      <c r="B50" s="24" t="s">
        <v>64</v>
      </c>
      <c r="C50" s="25">
        <f>+C49/M49</f>
        <v>0.19279895107470646</v>
      </c>
      <c r="D50" s="25">
        <f>+D49/M49</f>
        <v>9.4944680976443374E-2</v>
      </c>
      <c r="E50" s="26">
        <f>+E49/M49</f>
        <v>0.28774363205114983</v>
      </c>
      <c r="F50" s="26"/>
      <c r="G50" s="25">
        <f>+G49/M49</f>
        <v>0.67506887255263037</v>
      </c>
      <c r="H50" s="25">
        <f>+H49/M49</f>
        <v>3.7062272573255353E-2</v>
      </c>
      <c r="I50" s="26">
        <f>+I49/M49</f>
        <v>0.71213114512588582</v>
      </c>
      <c r="J50" s="26"/>
      <c r="K50" s="26">
        <f>+K49/M49</f>
        <v>0.99987477717703566</v>
      </c>
      <c r="L50" s="26">
        <f>+L49/M49</f>
        <v>1.2522282296439252E-4</v>
      </c>
      <c r="M50" s="26">
        <f>K50+L50</f>
        <v>1</v>
      </c>
    </row>
    <row r="51" spans="2:16" x14ac:dyDescent="0.25">
      <c r="B51" s="17"/>
      <c r="C51" s="30"/>
      <c r="D51" s="30"/>
      <c r="E51" s="30"/>
      <c r="F51" s="30"/>
      <c r="G51" s="30"/>
      <c r="H51" s="30"/>
      <c r="I51" s="30"/>
      <c r="J51" s="30"/>
      <c r="K51" s="30"/>
    </row>
    <row r="52" spans="2:16" ht="13.8" x14ac:dyDescent="0.3">
      <c r="B52" s="296" t="s">
        <v>85</v>
      </c>
      <c r="C52" s="296"/>
      <c r="D52" s="296"/>
      <c r="E52" s="296"/>
      <c r="F52" s="296"/>
      <c r="G52" s="296"/>
      <c r="H52" s="296"/>
      <c r="I52" s="296"/>
      <c r="J52" s="296"/>
      <c r="K52" s="296"/>
    </row>
    <row r="53" spans="2:16" ht="13.8" x14ac:dyDescent="0.3">
      <c r="B53" s="309" t="str">
        <f>'Solicitudes Regiones'!$B$6:$R$6</f>
        <v>Acumuladas de julio de 2008 a abril de 2020</v>
      </c>
      <c r="C53" s="309"/>
      <c r="D53" s="309"/>
      <c r="E53" s="309"/>
      <c r="F53" s="309"/>
      <c r="G53" s="309"/>
      <c r="H53" s="309"/>
      <c r="I53" s="309"/>
      <c r="J53" s="309"/>
      <c r="K53" s="309"/>
    </row>
    <row r="54" spans="2:16" x14ac:dyDescent="0.25">
      <c r="B54" s="17"/>
      <c r="C54" s="30"/>
      <c r="D54" s="30"/>
      <c r="E54" s="30"/>
      <c r="F54" s="30"/>
      <c r="G54" s="30"/>
      <c r="H54" s="30"/>
      <c r="I54" s="30"/>
      <c r="J54" s="30"/>
      <c r="K54" s="30"/>
    </row>
    <row r="55" spans="2:16" ht="15" customHeight="1" x14ac:dyDescent="0.25">
      <c r="B55" s="316" t="s">
        <v>65</v>
      </c>
      <c r="C55" s="316"/>
      <c r="D55" s="316"/>
      <c r="E55" s="316"/>
      <c r="F55" s="316"/>
      <c r="G55" s="316"/>
      <c r="H55" s="316"/>
      <c r="I55" s="316"/>
      <c r="J55" s="316"/>
      <c r="K55" s="316"/>
      <c r="L55" s="316"/>
      <c r="M55" s="316"/>
    </row>
    <row r="56" spans="2:16" ht="15" customHeight="1" x14ac:dyDescent="0.25">
      <c r="B56" s="316" t="s">
        <v>56</v>
      </c>
      <c r="C56" s="316" t="s">
        <v>2</v>
      </c>
      <c r="D56" s="316"/>
      <c r="E56" s="316"/>
      <c r="F56" s="316"/>
      <c r="G56" s="316"/>
      <c r="H56" s="316"/>
      <c r="I56" s="316"/>
      <c r="J56" s="316"/>
      <c r="K56" s="316"/>
      <c r="L56" s="314"/>
      <c r="M56" s="315"/>
    </row>
    <row r="57" spans="2:16" ht="24" x14ac:dyDescent="0.25">
      <c r="B57" s="316"/>
      <c r="C57" s="15" t="s">
        <v>57</v>
      </c>
      <c r="D57" s="15" t="s">
        <v>58</v>
      </c>
      <c r="E57" s="15" t="s">
        <v>59</v>
      </c>
      <c r="F57" s="15" t="s">
        <v>60</v>
      </c>
      <c r="G57" s="15" t="s">
        <v>8</v>
      </c>
      <c r="H57" s="15" t="s">
        <v>61</v>
      </c>
      <c r="I57" s="15" t="s">
        <v>62</v>
      </c>
      <c r="J57" s="15" t="s">
        <v>63</v>
      </c>
      <c r="K57" s="16" t="s">
        <v>31</v>
      </c>
      <c r="L57" s="262" t="s">
        <v>594</v>
      </c>
      <c r="M57" s="262" t="s">
        <v>597</v>
      </c>
    </row>
    <row r="58" spans="2:16" x14ac:dyDescent="0.25">
      <c r="B58" s="10" t="s">
        <v>39</v>
      </c>
      <c r="C58" s="10">
        <v>8245</v>
      </c>
      <c r="D58" s="10">
        <v>3621</v>
      </c>
      <c r="E58" s="10">
        <f>C58+D58</f>
        <v>11866</v>
      </c>
      <c r="F58" s="11">
        <f>E58/$E$96</f>
        <v>0.18908453509680503</v>
      </c>
      <c r="G58" s="10">
        <v>26089</v>
      </c>
      <c r="H58" s="10">
        <v>1677</v>
      </c>
      <c r="I58" s="10">
        <f>G58+H58</f>
        <v>27766</v>
      </c>
      <c r="J58" s="11">
        <f>I58/$I$96</f>
        <v>0.17336630077798174</v>
      </c>
      <c r="K58" s="10">
        <f t="shared" ref="K58:K95" si="13">E58+I58</f>
        <v>39632</v>
      </c>
      <c r="L58" s="10">
        <v>0</v>
      </c>
      <c r="M58" s="10">
        <f>L58+K58</f>
        <v>39632</v>
      </c>
    </row>
    <row r="59" spans="2:16" x14ac:dyDescent="0.25">
      <c r="B59" s="10" t="s">
        <v>163</v>
      </c>
      <c r="C59" s="10">
        <v>824</v>
      </c>
      <c r="D59" s="10">
        <v>293</v>
      </c>
      <c r="E59" s="10">
        <f t="shared" ref="E59:E95" si="14">C59+D59</f>
        <v>1117</v>
      </c>
      <c r="F59" s="11">
        <f t="shared" ref="F59:F95" si="15">E59/$E$96</f>
        <v>1.7799378535574853E-2</v>
      </c>
      <c r="G59" s="10">
        <v>2236</v>
      </c>
      <c r="H59" s="10">
        <v>123</v>
      </c>
      <c r="I59" s="10">
        <f t="shared" ref="I59:I95" si="16">G59+H59</f>
        <v>2359</v>
      </c>
      <c r="J59" s="11">
        <f t="shared" ref="J59:J95" si="17">I59/$I$96</f>
        <v>1.4729204910151226E-2</v>
      </c>
      <c r="K59" s="10">
        <f t="shared" si="13"/>
        <v>3476</v>
      </c>
      <c r="L59" s="10">
        <v>0</v>
      </c>
      <c r="M59" s="10">
        <f t="shared" ref="M59:M96" si="18">L59+K59</f>
        <v>3476</v>
      </c>
    </row>
    <row r="60" spans="2:16" x14ac:dyDescent="0.25">
      <c r="B60" s="10" t="s">
        <v>164</v>
      </c>
      <c r="C60" s="10">
        <v>591</v>
      </c>
      <c r="D60" s="10">
        <v>138</v>
      </c>
      <c r="E60" s="10">
        <f t="shared" si="14"/>
        <v>729</v>
      </c>
      <c r="F60" s="11">
        <f t="shared" si="15"/>
        <v>1.1616604254641064E-2</v>
      </c>
      <c r="G60" s="10">
        <v>1490</v>
      </c>
      <c r="H60" s="10">
        <v>69</v>
      </c>
      <c r="I60" s="10">
        <f t="shared" si="16"/>
        <v>1559</v>
      </c>
      <c r="J60" s="11">
        <f t="shared" si="17"/>
        <v>9.7341375391800603E-3</v>
      </c>
      <c r="K60" s="10">
        <f t="shared" si="13"/>
        <v>2288</v>
      </c>
      <c r="L60" s="10">
        <v>0</v>
      </c>
      <c r="M60" s="10">
        <f t="shared" si="18"/>
        <v>2288</v>
      </c>
    </row>
    <row r="61" spans="2:16" x14ac:dyDescent="0.25">
      <c r="B61" s="10" t="s">
        <v>165</v>
      </c>
      <c r="C61" s="10">
        <v>7564</v>
      </c>
      <c r="D61" s="10">
        <v>2475</v>
      </c>
      <c r="E61" s="10">
        <f t="shared" si="14"/>
        <v>10039</v>
      </c>
      <c r="F61" s="11">
        <f t="shared" si="15"/>
        <v>0.15997131702653175</v>
      </c>
      <c r="G61" s="10">
        <v>26092</v>
      </c>
      <c r="H61" s="10">
        <v>1219</v>
      </c>
      <c r="I61" s="10">
        <f t="shared" si="16"/>
        <v>27311</v>
      </c>
      <c r="J61" s="11">
        <f t="shared" si="17"/>
        <v>0.17052535621074189</v>
      </c>
      <c r="K61" s="10">
        <f t="shared" si="13"/>
        <v>37350</v>
      </c>
      <c r="L61" s="10">
        <v>1</v>
      </c>
      <c r="M61" s="10">
        <f t="shared" si="18"/>
        <v>37351</v>
      </c>
    </row>
    <row r="62" spans="2:16" x14ac:dyDescent="0.25">
      <c r="B62" s="10" t="s">
        <v>166</v>
      </c>
      <c r="C62" s="10">
        <v>95</v>
      </c>
      <c r="D62" s="10">
        <v>44</v>
      </c>
      <c r="E62" s="10">
        <f t="shared" si="14"/>
        <v>139</v>
      </c>
      <c r="F62" s="11">
        <f t="shared" si="15"/>
        <v>2.2149629511592703E-3</v>
      </c>
      <c r="G62" s="10">
        <v>216</v>
      </c>
      <c r="H62" s="10">
        <v>23</v>
      </c>
      <c r="I62" s="10">
        <f t="shared" si="16"/>
        <v>239</v>
      </c>
      <c r="J62" s="11">
        <f t="shared" si="17"/>
        <v>1.4922763770776359E-3</v>
      </c>
      <c r="K62" s="10">
        <f t="shared" si="13"/>
        <v>378</v>
      </c>
      <c r="L62" s="10">
        <v>0</v>
      </c>
      <c r="M62" s="10">
        <f t="shared" si="18"/>
        <v>378</v>
      </c>
    </row>
    <row r="63" spans="2:16" x14ac:dyDescent="0.25">
      <c r="B63" s="10" t="s">
        <v>167</v>
      </c>
      <c r="C63" s="10">
        <v>1344</v>
      </c>
      <c r="D63" s="10">
        <v>416</v>
      </c>
      <c r="E63" s="10">
        <f t="shared" si="14"/>
        <v>1760</v>
      </c>
      <c r="F63" s="11">
        <f t="shared" si="15"/>
        <v>2.8045574057843997E-2</v>
      </c>
      <c r="G63" s="10">
        <v>5708</v>
      </c>
      <c r="H63" s="10">
        <v>280</v>
      </c>
      <c r="I63" s="10">
        <f t="shared" si="16"/>
        <v>5988</v>
      </c>
      <c r="J63" s="11">
        <f t="shared" si="17"/>
        <v>3.738807927171918E-2</v>
      </c>
      <c r="K63" s="10">
        <f t="shared" si="13"/>
        <v>7748</v>
      </c>
      <c r="L63" s="10">
        <v>0</v>
      </c>
      <c r="M63" s="10">
        <f t="shared" si="18"/>
        <v>7748</v>
      </c>
    </row>
    <row r="64" spans="2:16" x14ac:dyDescent="0.25">
      <c r="B64" s="10" t="s">
        <v>168</v>
      </c>
      <c r="C64" s="10">
        <v>151</v>
      </c>
      <c r="D64" s="10">
        <v>44</v>
      </c>
      <c r="E64" s="10">
        <f t="shared" si="14"/>
        <v>195</v>
      </c>
      <c r="F64" s="11">
        <f t="shared" si="15"/>
        <v>3.1073221257270339E-3</v>
      </c>
      <c r="G64" s="10">
        <v>779</v>
      </c>
      <c r="H64" s="10">
        <v>44</v>
      </c>
      <c r="I64" s="10">
        <f t="shared" si="16"/>
        <v>823</v>
      </c>
      <c r="J64" s="11">
        <f t="shared" si="17"/>
        <v>5.1386755578865873E-3</v>
      </c>
      <c r="K64" s="10">
        <f t="shared" si="13"/>
        <v>1018</v>
      </c>
      <c r="L64" s="10">
        <v>0</v>
      </c>
      <c r="M64" s="10">
        <f t="shared" si="18"/>
        <v>1018</v>
      </c>
    </row>
    <row r="65" spans="2:13" x14ac:dyDescent="0.25">
      <c r="B65" s="10" t="s">
        <v>169</v>
      </c>
      <c r="C65" s="10">
        <v>361</v>
      </c>
      <c r="D65" s="10">
        <v>113</v>
      </c>
      <c r="E65" s="10">
        <f t="shared" si="14"/>
        <v>474</v>
      </c>
      <c r="F65" s="11">
        <f t="shared" si="15"/>
        <v>7.5531830133057131E-3</v>
      </c>
      <c r="G65" s="10">
        <v>1478</v>
      </c>
      <c r="H65" s="10">
        <v>67</v>
      </c>
      <c r="I65" s="10">
        <f t="shared" si="16"/>
        <v>1545</v>
      </c>
      <c r="J65" s="11">
        <f t="shared" si="17"/>
        <v>9.6467238601880643E-3</v>
      </c>
      <c r="K65" s="10">
        <f t="shared" si="13"/>
        <v>2019</v>
      </c>
      <c r="L65" s="10">
        <v>0</v>
      </c>
      <c r="M65" s="10">
        <f t="shared" si="18"/>
        <v>2019</v>
      </c>
    </row>
    <row r="66" spans="2:13" x14ac:dyDescent="0.25">
      <c r="B66" s="10" t="s">
        <v>170</v>
      </c>
      <c r="C66" s="10">
        <v>173</v>
      </c>
      <c r="D66" s="10">
        <v>67</v>
      </c>
      <c r="E66" s="10">
        <f t="shared" si="14"/>
        <v>240</v>
      </c>
      <c r="F66" s="11">
        <f t="shared" si="15"/>
        <v>3.8243964624332721E-3</v>
      </c>
      <c r="G66" s="10">
        <v>433</v>
      </c>
      <c r="H66" s="10">
        <v>31</v>
      </c>
      <c r="I66" s="10">
        <f t="shared" si="16"/>
        <v>464</v>
      </c>
      <c r="J66" s="11">
        <f t="shared" si="17"/>
        <v>2.8971390751632762E-3</v>
      </c>
      <c r="K66" s="10">
        <f t="shared" si="13"/>
        <v>704</v>
      </c>
      <c r="L66" s="10">
        <v>0</v>
      </c>
      <c r="M66" s="10">
        <f t="shared" si="18"/>
        <v>704</v>
      </c>
    </row>
    <row r="67" spans="2:13" x14ac:dyDescent="0.25">
      <c r="B67" s="10" t="s">
        <v>171</v>
      </c>
      <c r="C67" s="10">
        <v>1721</v>
      </c>
      <c r="D67" s="10">
        <v>596</v>
      </c>
      <c r="E67" s="10">
        <f t="shared" si="14"/>
        <v>2317</v>
      </c>
      <c r="F67" s="11">
        <f t="shared" si="15"/>
        <v>3.6921360847741218E-2</v>
      </c>
      <c r="G67" s="10">
        <v>5133</v>
      </c>
      <c r="H67" s="10">
        <v>330</v>
      </c>
      <c r="I67" s="10">
        <f t="shared" si="16"/>
        <v>5463</v>
      </c>
      <c r="J67" s="11">
        <f t="shared" si="17"/>
        <v>3.4110066309519349E-2</v>
      </c>
      <c r="K67" s="10">
        <f t="shared" si="13"/>
        <v>7780</v>
      </c>
      <c r="L67" s="10">
        <v>0</v>
      </c>
      <c r="M67" s="10">
        <f t="shared" si="18"/>
        <v>7780</v>
      </c>
    </row>
    <row r="68" spans="2:13" x14ac:dyDescent="0.25">
      <c r="B68" s="10" t="s">
        <v>172</v>
      </c>
      <c r="C68" s="10">
        <v>607</v>
      </c>
      <c r="D68" s="10">
        <v>240</v>
      </c>
      <c r="E68" s="10">
        <f t="shared" si="14"/>
        <v>847</v>
      </c>
      <c r="F68" s="11">
        <f t="shared" si="15"/>
        <v>1.3496932515337423E-2</v>
      </c>
      <c r="G68" s="10">
        <v>1512</v>
      </c>
      <c r="H68" s="10">
        <v>141</v>
      </c>
      <c r="I68" s="10">
        <f t="shared" si="16"/>
        <v>1653</v>
      </c>
      <c r="J68" s="11">
        <f t="shared" si="17"/>
        <v>1.0321057955269171E-2</v>
      </c>
      <c r="K68" s="10">
        <f t="shared" si="13"/>
        <v>2500</v>
      </c>
      <c r="L68" s="10">
        <v>0</v>
      </c>
      <c r="M68" s="10">
        <f t="shared" si="18"/>
        <v>2500</v>
      </c>
    </row>
    <row r="69" spans="2:13" x14ac:dyDescent="0.25">
      <c r="B69" s="10" t="s">
        <v>173</v>
      </c>
      <c r="C69" s="10">
        <v>364</v>
      </c>
      <c r="D69" s="10">
        <v>109</v>
      </c>
      <c r="E69" s="10">
        <f t="shared" si="14"/>
        <v>473</v>
      </c>
      <c r="F69" s="11">
        <f t="shared" si="15"/>
        <v>7.5372480280455744E-3</v>
      </c>
      <c r="G69" s="10">
        <v>1254</v>
      </c>
      <c r="H69" s="10">
        <v>72</v>
      </c>
      <c r="I69" s="10">
        <f t="shared" si="16"/>
        <v>1326</v>
      </c>
      <c r="J69" s="11">
        <f t="shared" si="17"/>
        <v>8.2793241673847079E-3</v>
      </c>
      <c r="K69" s="10">
        <f t="shared" si="13"/>
        <v>1799</v>
      </c>
      <c r="L69" s="10">
        <v>0</v>
      </c>
      <c r="M69" s="10">
        <f t="shared" si="18"/>
        <v>1799</v>
      </c>
    </row>
    <row r="70" spans="2:13" x14ac:dyDescent="0.25">
      <c r="B70" s="10" t="s">
        <v>174</v>
      </c>
      <c r="C70" s="10">
        <v>2517</v>
      </c>
      <c r="D70" s="10">
        <v>1086</v>
      </c>
      <c r="E70" s="10">
        <f t="shared" si="14"/>
        <v>3603</v>
      </c>
      <c r="F70" s="11">
        <f t="shared" si="15"/>
        <v>5.7413751892279499E-2</v>
      </c>
      <c r="G70" s="10">
        <v>8616</v>
      </c>
      <c r="H70" s="10">
        <v>536</v>
      </c>
      <c r="I70" s="10">
        <f t="shared" si="16"/>
        <v>9152</v>
      </c>
      <c r="J70" s="11">
        <f t="shared" si="17"/>
        <v>5.7143570723910138E-2</v>
      </c>
      <c r="K70" s="10">
        <f t="shared" si="13"/>
        <v>12755</v>
      </c>
      <c r="L70" s="10">
        <v>0</v>
      </c>
      <c r="M70" s="10">
        <f t="shared" si="18"/>
        <v>12755</v>
      </c>
    </row>
    <row r="71" spans="2:13" x14ac:dyDescent="0.25">
      <c r="B71" s="10" t="s">
        <v>175</v>
      </c>
      <c r="C71" s="10">
        <v>901</v>
      </c>
      <c r="D71" s="10">
        <v>245</v>
      </c>
      <c r="E71" s="10">
        <f t="shared" si="14"/>
        <v>1146</v>
      </c>
      <c r="F71" s="11">
        <f t="shared" si="15"/>
        <v>1.8261493108118875E-2</v>
      </c>
      <c r="G71" s="10">
        <v>2086</v>
      </c>
      <c r="H71" s="10">
        <v>139</v>
      </c>
      <c r="I71" s="10">
        <f t="shared" si="16"/>
        <v>2225</v>
      </c>
      <c r="J71" s="11">
        <f t="shared" si="17"/>
        <v>1.3892531125513556E-2</v>
      </c>
      <c r="K71" s="10">
        <f t="shared" si="13"/>
        <v>3371</v>
      </c>
      <c r="L71" s="10">
        <v>0</v>
      </c>
      <c r="M71" s="10">
        <f t="shared" si="18"/>
        <v>3371</v>
      </c>
    </row>
    <row r="72" spans="2:13" x14ac:dyDescent="0.25">
      <c r="B72" s="10" t="s">
        <v>176</v>
      </c>
      <c r="C72" s="10">
        <v>577</v>
      </c>
      <c r="D72" s="10">
        <v>124</v>
      </c>
      <c r="E72" s="10">
        <f t="shared" si="14"/>
        <v>701</v>
      </c>
      <c r="F72" s="11">
        <f t="shared" si="15"/>
        <v>1.1170424667357183E-2</v>
      </c>
      <c r="G72" s="10">
        <v>1568</v>
      </c>
      <c r="H72" s="10">
        <v>64</v>
      </c>
      <c r="I72" s="10">
        <f t="shared" si="16"/>
        <v>1632</v>
      </c>
      <c r="J72" s="11">
        <f t="shared" si="17"/>
        <v>1.0189937436781179E-2</v>
      </c>
      <c r="K72" s="10">
        <f t="shared" si="13"/>
        <v>2333</v>
      </c>
      <c r="L72" s="10">
        <v>0</v>
      </c>
      <c r="M72" s="10">
        <f t="shared" si="18"/>
        <v>2333</v>
      </c>
    </row>
    <row r="73" spans="2:13" x14ac:dyDescent="0.25">
      <c r="B73" s="10" t="s">
        <v>177</v>
      </c>
      <c r="C73" s="10">
        <v>1433</v>
      </c>
      <c r="D73" s="10">
        <v>511</v>
      </c>
      <c r="E73" s="10">
        <f t="shared" si="14"/>
        <v>1944</v>
      </c>
      <c r="F73" s="11">
        <f t="shared" si="15"/>
        <v>3.0977611345709505E-2</v>
      </c>
      <c r="G73" s="10">
        <v>7161</v>
      </c>
      <c r="H73" s="10">
        <v>373</v>
      </c>
      <c r="I73" s="10">
        <f t="shared" si="16"/>
        <v>7534</v>
      </c>
      <c r="J73" s="11">
        <f t="shared" si="17"/>
        <v>4.7041046966120957E-2</v>
      </c>
      <c r="K73" s="10">
        <f t="shared" si="13"/>
        <v>9478</v>
      </c>
      <c r="L73" s="10">
        <v>0</v>
      </c>
      <c r="M73" s="10">
        <f t="shared" si="18"/>
        <v>9478</v>
      </c>
    </row>
    <row r="74" spans="2:13" x14ac:dyDescent="0.25">
      <c r="B74" s="10" t="s">
        <v>178</v>
      </c>
      <c r="C74" s="10">
        <v>648</v>
      </c>
      <c r="D74" s="10">
        <v>186</v>
      </c>
      <c r="E74" s="10">
        <f t="shared" si="14"/>
        <v>834</v>
      </c>
      <c r="F74" s="11">
        <f t="shared" si="15"/>
        <v>1.3289777706955622E-2</v>
      </c>
      <c r="G74" s="10">
        <v>2492</v>
      </c>
      <c r="H74" s="10">
        <v>121</v>
      </c>
      <c r="I74" s="10">
        <f t="shared" si="16"/>
        <v>2613</v>
      </c>
      <c r="J74" s="11">
        <f t="shared" si="17"/>
        <v>1.6315138800434569E-2</v>
      </c>
      <c r="K74" s="10">
        <f t="shared" si="13"/>
        <v>3447</v>
      </c>
      <c r="L74" s="10">
        <v>0</v>
      </c>
      <c r="M74" s="10">
        <f t="shared" si="18"/>
        <v>3447</v>
      </c>
    </row>
    <row r="75" spans="2:13" x14ac:dyDescent="0.25">
      <c r="B75" s="10" t="s">
        <v>179</v>
      </c>
      <c r="C75" s="10">
        <v>443</v>
      </c>
      <c r="D75" s="10">
        <v>223</v>
      </c>
      <c r="E75" s="10">
        <f t="shared" si="14"/>
        <v>666</v>
      </c>
      <c r="F75" s="11">
        <f t="shared" si="15"/>
        <v>1.0612700183252331E-2</v>
      </c>
      <c r="G75" s="10">
        <v>1668</v>
      </c>
      <c r="H75" s="10">
        <v>97</v>
      </c>
      <c r="I75" s="10">
        <f t="shared" si="16"/>
        <v>1765</v>
      </c>
      <c r="J75" s="11">
        <f t="shared" si="17"/>
        <v>1.1020367387205136E-2</v>
      </c>
      <c r="K75" s="10">
        <f t="shared" si="13"/>
        <v>2431</v>
      </c>
      <c r="L75" s="10">
        <v>0</v>
      </c>
      <c r="M75" s="10">
        <f t="shared" si="18"/>
        <v>2431</v>
      </c>
    </row>
    <row r="76" spans="2:13" x14ac:dyDescent="0.25">
      <c r="B76" s="10" t="s">
        <v>180</v>
      </c>
      <c r="C76" s="10">
        <v>37</v>
      </c>
      <c r="D76" s="10">
        <v>3</v>
      </c>
      <c r="E76" s="10">
        <f t="shared" si="14"/>
        <v>40</v>
      </c>
      <c r="F76" s="11">
        <f t="shared" si="15"/>
        <v>6.3739941040554535E-4</v>
      </c>
      <c r="G76" s="10">
        <v>52</v>
      </c>
      <c r="H76" s="10">
        <v>2</v>
      </c>
      <c r="I76" s="10">
        <f t="shared" si="16"/>
        <v>54</v>
      </c>
      <c r="J76" s="11">
        <f t="shared" si="17"/>
        <v>3.3716704754055372E-4</v>
      </c>
      <c r="K76" s="10">
        <f t="shared" si="13"/>
        <v>94</v>
      </c>
      <c r="L76" s="10">
        <v>0</v>
      </c>
      <c r="M76" s="10">
        <f t="shared" si="18"/>
        <v>94</v>
      </c>
    </row>
    <row r="77" spans="2:13" x14ac:dyDescent="0.25">
      <c r="B77" s="10" t="s">
        <v>181</v>
      </c>
      <c r="C77" s="10">
        <v>726</v>
      </c>
      <c r="D77" s="10">
        <v>203</v>
      </c>
      <c r="E77" s="10">
        <f t="shared" si="14"/>
        <v>929</v>
      </c>
      <c r="F77" s="11">
        <f t="shared" si="15"/>
        <v>1.4803601306668791E-2</v>
      </c>
      <c r="G77" s="10">
        <v>2159</v>
      </c>
      <c r="H77" s="10">
        <v>84</v>
      </c>
      <c r="I77" s="10">
        <f t="shared" si="16"/>
        <v>2243</v>
      </c>
      <c r="J77" s="11">
        <f t="shared" si="17"/>
        <v>1.4004920141360407E-2</v>
      </c>
      <c r="K77" s="10">
        <f t="shared" si="13"/>
        <v>3172</v>
      </c>
      <c r="L77" s="10">
        <v>0</v>
      </c>
      <c r="M77" s="10">
        <f t="shared" si="18"/>
        <v>3172</v>
      </c>
    </row>
    <row r="78" spans="2:13" x14ac:dyDescent="0.25">
      <c r="B78" s="10" t="s">
        <v>182</v>
      </c>
      <c r="C78" s="10">
        <v>830</v>
      </c>
      <c r="D78" s="10">
        <v>315</v>
      </c>
      <c r="E78" s="10">
        <f t="shared" si="14"/>
        <v>1145</v>
      </c>
      <c r="F78" s="11">
        <f t="shared" si="15"/>
        <v>1.8245558122858736E-2</v>
      </c>
      <c r="G78" s="10">
        <v>2489</v>
      </c>
      <c r="H78" s="10">
        <v>125</v>
      </c>
      <c r="I78" s="10">
        <f t="shared" si="16"/>
        <v>2614</v>
      </c>
      <c r="J78" s="11">
        <f t="shared" si="17"/>
        <v>1.6321382634648284E-2</v>
      </c>
      <c r="K78" s="10">
        <f t="shared" si="13"/>
        <v>3759</v>
      </c>
      <c r="L78" s="10">
        <v>0</v>
      </c>
      <c r="M78" s="10">
        <f t="shared" si="18"/>
        <v>3759</v>
      </c>
    </row>
    <row r="79" spans="2:13" x14ac:dyDescent="0.25">
      <c r="B79" s="10" t="s">
        <v>183</v>
      </c>
      <c r="C79" s="10">
        <v>2357</v>
      </c>
      <c r="D79" s="10">
        <v>796</v>
      </c>
      <c r="E79" s="10">
        <f t="shared" si="14"/>
        <v>3153</v>
      </c>
      <c r="F79" s="11">
        <f t="shared" si="15"/>
        <v>5.0243008525217112E-2</v>
      </c>
      <c r="G79" s="10">
        <v>8333</v>
      </c>
      <c r="H79" s="10">
        <v>425</v>
      </c>
      <c r="I79" s="10">
        <f t="shared" si="16"/>
        <v>8758</v>
      </c>
      <c r="J79" s="11">
        <f t="shared" si="17"/>
        <v>5.468350004370684E-2</v>
      </c>
      <c r="K79" s="10">
        <f t="shared" si="13"/>
        <v>11911</v>
      </c>
      <c r="L79" s="10">
        <v>0</v>
      </c>
      <c r="M79" s="10">
        <f t="shared" si="18"/>
        <v>11911</v>
      </c>
    </row>
    <row r="80" spans="2:13" x14ac:dyDescent="0.25">
      <c r="B80" s="10" t="s">
        <v>184</v>
      </c>
      <c r="C80" s="10">
        <v>1322</v>
      </c>
      <c r="D80" s="10">
        <v>451</v>
      </c>
      <c r="E80" s="10">
        <f t="shared" si="14"/>
        <v>1773</v>
      </c>
      <c r="F80" s="11">
        <f t="shared" si="15"/>
        <v>2.8252728866225797E-2</v>
      </c>
      <c r="G80" s="10">
        <v>3150</v>
      </c>
      <c r="H80" s="10">
        <v>171</v>
      </c>
      <c r="I80" s="10">
        <f t="shared" si="16"/>
        <v>3321</v>
      </c>
      <c r="J80" s="11">
        <f t="shared" si="17"/>
        <v>2.0735773423744053E-2</v>
      </c>
      <c r="K80" s="10">
        <f t="shared" si="13"/>
        <v>5094</v>
      </c>
      <c r="L80" s="10">
        <v>0</v>
      </c>
      <c r="M80" s="10">
        <f t="shared" si="18"/>
        <v>5094</v>
      </c>
    </row>
    <row r="81" spans="2:13" x14ac:dyDescent="0.25">
      <c r="B81" s="10" t="s">
        <v>185</v>
      </c>
      <c r="C81" s="10">
        <v>587</v>
      </c>
      <c r="D81" s="10">
        <v>299</v>
      </c>
      <c r="E81" s="10">
        <f t="shared" si="14"/>
        <v>886</v>
      </c>
      <c r="F81" s="11">
        <f t="shared" si="15"/>
        <v>1.4118396940482831E-2</v>
      </c>
      <c r="G81" s="10">
        <v>1900</v>
      </c>
      <c r="H81" s="10">
        <v>90</v>
      </c>
      <c r="I81" s="10">
        <f t="shared" si="16"/>
        <v>1990</v>
      </c>
      <c r="J81" s="11">
        <f t="shared" si="17"/>
        <v>1.2425230085290775E-2</v>
      </c>
      <c r="K81" s="10">
        <f t="shared" si="13"/>
        <v>2876</v>
      </c>
      <c r="L81" s="10">
        <v>0</v>
      </c>
      <c r="M81" s="10">
        <f t="shared" si="18"/>
        <v>2876</v>
      </c>
    </row>
    <row r="82" spans="2:13" x14ac:dyDescent="0.25">
      <c r="B82" s="10" t="s">
        <v>186</v>
      </c>
      <c r="C82" s="10">
        <v>671</v>
      </c>
      <c r="D82" s="10">
        <v>239</v>
      </c>
      <c r="E82" s="10">
        <f t="shared" si="14"/>
        <v>910</v>
      </c>
      <c r="F82" s="11">
        <f t="shared" si="15"/>
        <v>1.4500836586726157E-2</v>
      </c>
      <c r="G82" s="10">
        <v>2097</v>
      </c>
      <c r="H82" s="10">
        <v>109</v>
      </c>
      <c r="I82" s="10">
        <f t="shared" si="16"/>
        <v>2206</v>
      </c>
      <c r="J82" s="11">
        <f t="shared" si="17"/>
        <v>1.377389827545299E-2</v>
      </c>
      <c r="K82" s="10">
        <f t="shared" si="13"/>
        <v>3116</v>
      </c>
      <c r="L82" s="10">
        <v>0</v>
      </c>
      <c r="M82" s="10">
        <f t="shared" si="18"/>
        <v>3116</v>
      </c>
    </row>
    <row r="83" spans="2:13" x14ac:dyDescent="0.25">
      <c r="B83" s="10" t="s">
        <v>187</v>
      </c>
      <c r="C83" s="10">
        <v>200</v>
      </c>
      <c r="D83" s="10">
        <v>74</v>
      </c>
      <c r="E83" s="10">
        <f t="shared" si="14"/>
        <v>274</v>
      </c>
      <c r="F83" s="11">
        <f t="shared" si="15"/>
        <v>4.3661859612779859E-3</v>
      </c>
      <c r="G83" s="10">
        <v>559</v>
      </c>
      <c r="H83" s="10">
        <v>21</v>
      </c>
      <c r="I83" s="10">
        <f t="shared" si="16"/>
        <v>580</v>
      </c>
      <c r="J83" s="11">
        <f t="shared" si="17"/>
        <v>3.6214238439540953E-3</v>
      </c>
      <c r="K83" s="10">
        <f t="shared" si="13"/>
        <v>854</v>
      </c>
      <c r="L83" s="10">
        <v>0</v>
      </c>
      <c r="M83" s="10">
        <f t="shared" si="18"/>
        <v>854</v>
      </c>
    </row>
    <row r="84" spans="2:13" x14ac:dyDescent="0.25">
      <c r="B84" s="10" t="s">
        <v>188</v>
      </c>
      <c r="C84" s="10">
        <v>269</v>
      </c>
      <c r="D84" s="10">
        <v>118</v>
      </c>
      <c r="E84" s="10">
        <f t="shared" si="14"/>
        <v>387</v>
      </c>
      <c r="F84" s="11">
        <f t="shared" si="15"/>
        <v>6.1668392956736517E-3</v>
      </c>
      <c r="G84" s="10">
        <v>968</v>
      </c>
      <c r="H84" s="10">
        <v>47</v>
      </c>
      <c r="I84" s="10">
        <f t="shared" si="16"/>
        <v>1015</v>
      </c>
      <c r="J84" s="11">
        <f t="shared" si="17"/>
        <v>6.3374917269196666E-3</v>
      </c>
      <c r="K84" s="10">
        <f t="shared" si="13"/>
        <v>1402</v>
      </c>
      <c r="L84" s="10">
        <v>0</v>
      </c>
      <c r="M84" s="10">
        <f t="shared" si="18"/>
        <v>1402</v>
      </c>
    </row>
    <row r="85" spans="2:13" x14ac:dyDescent="0.25">
      <c r="B85" s="10" t="s">
        <v>189</v>
      </c>
      <c r="C85" s="10">
        <v>472</v>
      </c>
      <c r="D85" s="10">
        <v>94</v>
      </c>
      <c r="E85" s="10">
        <f t="shared" si="14"/>
        <v>566</v>
      </c>
      <c r="F85" s="11">
        <f t="shared" si="15"/>
        <v>9.0192016572384678E-3</v>
      </c>
      <c r="G85" s="10">
        <v>973</v>
      </c>
      <c r="H85" s="10">
        <v>41</v>
      </c>
      <c r="I85" s="10">
        <f t="shared" si="16"/>
        <v>1014</v>
      </c>
      <c r="J85" s="11">
        <f t="shared" si="17"/>
        <v>6.3312478927059525E-3</v>
      </c>
      <c r="K85" s="10">
        <f t="shared" si="13"/>
        <v>1580</v>
      </c>
      <c r="L85" s="10">
        <v>0</v>
      </c>
      <c r="M85" s="10">
        <f t="shared" si="18"/>
        <v>1580</v>
      </c>
    </row>
    <row r="86" spans="2:13" x14ac:dyDescent="0.25">
      <c r="B86" s="10" t="s">
        <v>190</v>
      </c>
      <c r="C86" s="10">
        <v>483</v>
      </c>
      <c r="D86" s="10">
        <v>114</v>
      </c>
      <c r="E86" s="10">
        <f t="shared" si="14"/>
        <v>597</v>
      </c>
      <c r="F86" s="11">
        <f t="shared" si="15"/>
        <v>9.5131862003027656E-3</v>
      </c>
      <c r="G86" s="10">
        <v>1262</v>
      </c>
      <c r="H86" s="10">
        <v>46</v>
      </c>
      <c r="I86" s="10">
        <f t="shared" si="16"/>
        <v>1308</v>
      </c>
      <c r="J86" s="11">
        <f t="shared" si="17"/>
        <v>8.1669351515378571E-3</v>
      </c>
      <c r="K86" s="10">
        <f t="shared" si="13"/>
        <v>1905</v>
      </c>
      <c r="L86" s="10">
        <v>0</v>
      </c>
      <c r="M86" s="10">
        <f t="shared" si="18"/>
        <v>1905</v>
      </c>
    </row>
    <row r="87" spans="2:13" x14ac:dyDescent="0.25">
      <c r="B87" s="10" t="s">
        <v>191</v>
      </c>
      <c r="C87" s="10">
        <v>268</v>
      </c>
      <c r="D87" s="10">
        <v>50</v>
      </c>
      <c r="E87" s="10">
        <f t="shared" si="14"/>
        <v>318</v>
      </c>
      <c r="F87" s="11">
        <f t="shared" si="15"/>
        <v>5.0673253127240855E-3</v>
      </c>
      <c r="G87" s="10">
        <v>696</v>
      </c>
      <c r="H87" s="10">
        <v>27</v>
      </c>
      <c r="I87" s="10">
        <f t="shared" si="16"/>
        <v>723</v>
      </c>
      <c r="J87" s="11">
        <f t="shared" si="17"/>
        <v>4.5142921365151911E-3</v>
      </c>
      <c r="K87" s="10">
        <f t="shared" si="13"/>
        <v>1041</v>
      </c>
      <c r="L87" s="10">
        <v>0</v>
      </c>
      <c r="M87" s="10">
        <f t="shared" si="18"/>
        <v>1041</v>
      </c>
    </row>
    <row r="88" spans="2:13" x14ac:dyDescent="0.25">
      <c r="B88" s="10" t="s">
        <v>192</v>
      </c>
      <c r="C88" s="10">
        <v>220</v>
      </c>
      <c r="D88" s="10">
        <v>73</v>
      </c>
      <c r="E88" s="10">
        <f t="shared" si="14"/>
        <v>293</v>
      </c>
      <c r="F88" s="11">
        <f t="shared" si="15"/>
        <v>4.6689506812206197E-3</v>
      </c>
      <c r="G88" s="10">
        <v>1049</v>
      </c>
      <c r="H88" s="10">
        <v>50</v>
      </c>
      <c r="I88" s="10">
        <f t="shared" si="16"/>
        <v>1099</v>
      </c>
      <c r="J88" s="11">
        <f t="shared" si="17"/>
        <v>6.8619738008716393E-3</v>
      </c>
      <c r="K88" s="10">
        <f t="shared" si="13"/>
        <v>1392</v>
      </c>
      <c r="L88" s="10">
        <v>0</v>
      </c>
      <c r="M88" s="10">
        <f t="shared" si="18"/>
        <v>1392</v>
      </c>
    </row>
    <row r="89" spans="2:13" x14ac:dyDescent="0.25">
      <c r="B89" s="10" t="s">
        <v>193</v>
      </c>
      <c r="C89" s="10">
        <v>417</v>
      </c>
      <c r="D89" s="10">
        <v>129</v>
      </c>
      <c r="E89" s="10">
        <f t="shared" si="14"/>
        <v>546</v>
      </c>
      <c r="F89" s="11">
        <f t="shared" si="15"/>
        <v>8.7005019520356944E-3</v>
      </c>
      <c r="G89" s="10">
        <v>1463</v>
      </c>
      <c r="H89" s="10">
        <v>52</v>
      </c>
      <c r="I89" s="10">
        <f t="shared" si="16"/>
        <v>1515</v>
      </c>
      <c r="J89" s="11">
        <f t="shared" si="17"/>
        <v>9.4594088337766457E-3</v>
      </c>
      <c r="K89" s="10">
        <f t="shared" si="13"/>
        <v>2061</v>
      </c>
      <c r="L89" s="10">
        <v>0</v>
      </c>
      <c r="M89" s="10">
        <f t="shared" si="18"/>
        <v>2061</v>
      </c>
    </row>
    <row r="90" spans="2:13" x14ac:dyDescent="0.25">
      <c r="B90" s="10" t="s">
        <v>194</v>
      </c>
      <c r="C90" s="10">
        <v>148</v>
      </c>
      <c r="D90" s="10">
        <v>52</v>
      </c>
      <c r="E90" s="10">
        <f t="shared" si="14"/>
        <v>200</v>
      </c>
      <c r="F90" s="11">
        <f t="shared" si="15"/>
        <v>3.1869970520277268E-3</v>
      </c>
      <c r="G90" s="10">
        <v>671</v>
      </c>
      <c r="H90" s="10">
        <v>39</v>
      </c>
      <c r="I90" s="10">
        <f t="shared" si="16"/>
        <v>710</v>
      </c>
      <c r="J90" s="11">
        <f t="shared" si="17"/>
        <v>4.4331222917369101E-3</v>
      </c>
      <c r="K90" s="10">
        <f t="shared" si="13"/>
        <v>910</v>
      </c>
      <c r="L90" s="10">
        <v>0</v>
      </c>
      <c r="M90" s="10">
        <f t="shared" si="18"/>
        <v>910</v>
      </c>
    </row>
    <row r="91" spans="2:13" x14ac:dyDescent="0.25">
      <c r="B91" s="10" t="s">
        <v>195</v>
      </c>
      <c r="C91" s="10">
        <v>276</v>
      </c>
      <c r="D91" s="10">
        <v>100</v>
      </c>
      <c r="E91" s="10">
        <f t="shared" si="14"/>
        <v>376</v>
      </c>
      <c r="F91" s="11">
        <f t="shared" si="15"/>
        <v>5.9915544578121264E-3</v>
      </c>
      <c r="G91" s="10">
        <v>1451</v>
      </c>
      <c r="H91" s="10">
        <v>50</v>
      </c>
      <c r="I91" s="10">
        <f t="shared" si="16"/>
        <v>1501</v>
      </c>
      <c r="J91" s="11">
        <f t="shared" si="17"/>
        <v>9.3719951547846497E-3</v>
      </c>
      <c r="K91" s="10">
        <f t="shared" si="13"/>
        <v>1877</v>
      </c>
      <c r="L91" s="10">
        <v>0</v>
      </c>
      <c r="M91" s="10">
        <f t="shared" si="18"/>
        <v>1877</v>
      </c>
    </row>
    <row r="92" spans="2:13" x14ac:dyDescent="0.25">
      <c r="B92" s="10" t="s">
        <v>196</v>
      </c>
      <c r="C92" s="10">
        <v>3957</v>
      </c>
      <c r="D92" s="10">
        <v>1292</v>
      </c>
      <c r="E92" s="10">
        <f t="shared" si="14"/>
        <v>5249</v>
      </c>
      <c r="F92" s="11">
        <f t="shared" si="15"/>
        <v>8.3642737630467687E-2</v>
      </c>
      <c r="G92" s="10">
        <v>12494</v>
      </c>
      <c r="H92" s="10">
        <v>572</v>
      </c>
      <c r="I92" s="10">
        <f t="shared" si="16"/>
        <v>13066</v>
      </c>
      <c r="J92" s="11">
        <f t="shared" si="17"/>
        <v>8.1581937836386564E-2</v>
      </c>
      <c r="K92" s="10">
        <f t="shared" si="13"/>
        <v>18315</v>
      </c>
      <c r="L92" s="10">
        <v>0</v>
      </c>
      <c r="M92" s="10">
        <f t="shared" si="18"/>
        <v>18315</v>
      </c>
    </row>
    <row r="93" spans="2:13" x14ac:dyDescent="0.25">
      <c r="B93" s="10" t="s">
        <v>197</v>
      </c>
      <c r="C93" s="10">
        <v>1275</v>
      </c>
      <c r="D93" s="10">
        <v>445</v>
      </c>
      <c r="E93" s="10">
        <f t="shared" si="14"/>
        <v>1720</v>
      </c>
      <c r="F93" s="11">
        <f t="shared" si="15"/>
        <v>2.740817464743845E-2</v>
      </c>
      <c r="G93" s="10">
        <v>4311</v>
      </c>
      <c r="H93" s="10">
        <v>214</v>
      </c>
      <c r="I93" s="10">
        <f t="shared" si="16"/>
        <v>4525</v>
      </c>
      <c r="J93" s="11">
        <f t="shared" si="17"/>
        <v>2.8253349817055656E-2</v>
      </c>
      <c r="K93" s="10">
        <f t="shared" si="13"/>
        <v>6245</v>
      </c>
      <c r="L93" s="10">
        <v>0</v>
      </c>
      <c r="M93" s="10">
        <f t="shared" si="18"/>
        <v>6245</v>
      </c>
    </row>
    <row r="94" spans="2:13" x14ac:dyDescent="0.25">
      <c r="B94" s="10" t="s">
        <v>198</v>
      </c>
      <c r="C94" s="10">
        <v>527</v>
      </c>
      <c r="D94" s="10">
        <v>194</v>
      </c>
      <c r="E94" s="10">
        <f t="shared" si="14"/>
        <v>721</v>
      </c>
      <c r="F94" s="11">
        <f t="shared" si="15"/>
        <v>1.1489124372559955E-2</v>
      </c>
      <c r="G94" s="10">
        <v>1493</v>
      </c>
      <c r="H94" s="10">
        <v>99</v>
      </c>
      <c r="I94" s="10">
        <f t="shared" si="16"/>
        <v>1592</v>
      </c>
      <c r="J94" s="11">
        <f t="shared" si="17"/>
        <v>9.9401840682326204E-3</v>
      </c>
      <c r="K94" s="10">
        <f t="shared" si="13"/>
        <v>2313</v>
      </c>
      <c r="L94" s="10">
        <v>0</v>
      </c>
      <c r="M94" s="10">
        <f t="shared" si="18"/>
        <v>2313</v>
      </c>
    </row>
    <row r="95" spans="2:13" x14ac:dyDescent="0.25">
      <c r="B95" s="10" t="s">
        <v>199</v>
      </c>
      <c r="C95" s="10">
        <v>2536</v>
      </c>
      <c r="D95" s="10">
        <v>1046</v>
      </c>
      <c r="E95" s="10">
        <f t="shared" si="14"/>
        <v>3582</v>
      </c>
      <c r="F95" s="11">
        <f t="shared" si="15"/>
        <v>5.707911720181659E-2</v>
      </c>
      <c r="G95" s="10">
        <v>8447</v>
      </c>
      <c r="H95" s="10">
        <v>460</v>
      </c>
      <c r="I95" s="10">
        <f t="shared" si="16"/>
        <v>8907</v>
      </c>
      <c r="J95" s="11">
        <f t="shared" si="17"/>
        <v>5.5613831341550221E-2</v>
      </c>
      <c r="K95" s="10">
        <f t="shared" si="13"/>
        <v>12489</v>
      </c>
      <c r="L95" s="10">
        <v>0</v>
      </c>
      <c r="M95" s="10">
        <f t="shared" si="18"/>
        <v>12489</v>
      </c>
    </row>
    <row r="96" spans="2:13" x14ac:dyDescent="0.25">
      <c r="B96" s="12" t="s">
        <v>49</v>
      </c>
      <c r="C96" s="10">
        <f t="shared" ref="C96:H96" si="19">SUM(C58:C95)</f>
        <v>46137</v>
      </c>
      <c r="D96" s="10">
        <f t="shared" si="19"/>
        <v>16618</v>
      </c>
      <c r="E96" s="12">
        <f t="shared" ref="E96" si="20">C96+D96</f>
        <v>62755</v>
      </c>
      <c r="F96" s="14">
        <f t="shared" ref="F96" si="21">E96/$E$96</f>
        <v>1</v>
      </c>
      <c r="G96" s="10">
        <f t="shared" si="19"/>
        <v>152028</v>
      </c>
      <c r="H96" s="10">
        <f t="shared" si="19"/>
        <v>8130</v>
      </c>
      <c r="I96" s="12">
        <f t="shared" ref="I96" si="22">G96+H96</f>
        <v>160158</v>
      </c>
      <c r="J96" s="14">
        <f t="shared" ref="J96" si="23">I96/$I$96</f>
        <v>1</v>
      </c>
      <c r="K96" s="12">
        <f t="shared" ref="K96" si="24">E96+I96</f>
        <v>222913</v>
      </c>
      <c r="L96" s="10">
        <f t="shared" ref="L96" si="25">SUM(L58:L95)</f>
        <v>1</v>
      </c>
      <c r="M96" s="12">
        <f t="shared" si="18"/>
        <v>222914</v>
      </c>
    </row>
    <row r="97" spans="2:13" ht="24" x14ac:dyDescent="0.25">
      <c r="B97" s="24" t="s">
        <v>66</v>
      </c>
      <c r="C97" s="25">
        <f>+C96/M96</f>
        <v>0.20697219555523655</v>
      </c>
      <c r="D97" s="25">
        <f>+D96/M96</f>
        <v>7.454892918345192E-2</v>
      </c>
      <c r="E97" s="26">
        <f>+E96/M96</f>
        <v>0.28152112473868846</v>
      </c>
      <c r="F97" s="26"/>
      <c r="G97" s="25">
        <f>+G96/M96</f>
        <v>0.68200292489480252</v>
      </c>
      <c r="H97" s="25">
        <f>+H96/M96</f>
        <v>3.6471464331535926E-2</v>
      </c>
      <c r="I97" s="26">
        <f>+I96/M96</f>
        <v>0.71847438922633844</v>
      </c>
      <c r="J97" s="26"/>
      <c r="K97" s="26">
        <f>+K96/M96</f>
        <v>0.99999551396502684</v>
      </c>
      <c r="L97" s="26">
        <f>+L96/M96</f>
        <v>4.4860349731286504E-6</v>
      </c>
      <c r="M97" s="26">
        <f>K97+L97</f>
        <v>1</v>
      </c>
    </row>
    <row r="98" spans="2:13" x14ac:dyDescent="0.25">
      <c r="B98" s="17" t="s">
        <v>129</v>
      </c>
    </row>
    <row r="99" spans="2:13" x14ac:dyDescent="0.25">
      <c r="B99" s="17" t="s">
        <v>130</v>
      </c>
    </row>
    <row r="141" spans="2:2" x14ac:dyDescent="0.25">
      <c r="B141" s="18" t="s">
        <v>78</v>
      </c>
    </row>
  </sheetData>
  <mergeCells count="12">
    <mergeCell ref="L56:M56"/>
    <mergeCell ref="B55:M55"/>
    <mergeCell ref="B6:K6"/>
    <mergeCell ref="B5:K5"/>
    <mergeCell ref="B53:K53"/>
    <mergeCell ref="B52:K52"/>
    <mergeCell ref="B8:M8"/>
    <mergeCell ref="L9:M9"/>
    <mergeCell ref="B56:B57"/>
    <mergeCell ref="C56:K56"/>
    <mergeCell ref="B9:B10"/>
    <mergeCell ref="C9:K9"/>
  </mergeCells>
  <hyperlinks>
    <hyperlink ref="M5" location="'Índice Pensiones Solidarias'!A1" display="Volver Sistema de Pensiones Solidadias" xr:uid="{00000000-0004-0000-0C00-000000000000}"/>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1:Q89"/>
  <sheetViews>
    <sheetView showGridLines="0" zoomScaleNormal="100" workbookViewId="0">
      <selection activeCell="C45" sqref="C45:M45"/>
    </sheetView>
  </sheetViews>
  <sheetFormatPr baseColWidth="10" defaultRowHeight="12" x14ac:dyDescent="0.25"/>
  <cols>
    <col min="1" max="1" width="6" style="18" customWidth="1"/>
    <col min="2" max="2" width="18.109375" style="18" customWidth="1"/>
    <col min="3" max="3" width="7.88671875" style="18" bestFit="1" customWidth="1"/>
    <col min="4" max="4" width="7.33203125" style="18" bestFit="1" customWidth="1"/>
    <col min="5" max="6" width="7.33203125" style="18" customWidth="1"/>
    <col min="7" max="8" width="7.33203125" style="18" bestFit="1" customWidth="1"/>
    <col min="9" max="11" width="7.33203125" style="18" customWidth="1"/>
    <col min="12" max="12" width="9.6640625" style="18" customWidth="1"/>
    <col min="13" max="14" width="11.44140625" style="18"/>
    <col min="15" max="15" width="12.44140625" style="18" bestFit="1" customWidth="1"/>
    <col min="16" max="251" width="11.44140625" style="18"/>
    <col min="252" max="252" width="18.109375" style="18" customWidth="1"/>
    <col min="253" max="253" width="7.88671875" style="18" bestFit="1" customWidth="1"/>
    <col min="254" max="254" width="7.33203125" style="18" bestFit="1" customWidth="1"/>
    <col min="255" max="256" width="7.33203125" style="18" customWidth="1"/>
    <col min="257" max="258" width="7.33203125" style="18" bestFit="1" customWidth="1"/>
    <col min="259" max="261" width="7.33203125" style="18" customWidth="1"/>
    <col min="262" max="267" width="0" style="18" hidden="1" customWidth="1"/>
    <col min="268" max="268" width="9.6640625" style="18" customWidth="1"/>
    <col min="269" max="270" width="11.44140625" style="18"/>
    <col min="271" max="271" width="12.44140625" style="18" bestFit="1" customWidth="1"/>
    <col min="272" max="507" width="11.44140625" style="18"/>
    <col min="508" max="508" width="18.109375" style="18" customWidth="1"/>
    <col min="509" max="509" width="7.88671875" style="18" bestFit="1" customWidth="1"/>
    <col min="510" max="510" width="7.33203125" style="18" bestFit="1" customWidth="1"/>
    <col min="511" max="512" width="7.33203125" style="18" customWidth="1"/>
    <col min="513" max="514" width="7.33203125" style="18" bestFit="1" customWidth="1"/>
    <col min="515" max="517" width="7.33203125" style="18" customWidth="1"/>
    <col min="518" max="523" width="0" style="18" hidden="1" customWidth="1"/>
    <col min="524" max="524" width="9.6640625" style="18" customWidth="1"/>
    <col min="525" max="526" width="11.44140625" style="18"/>
    <col min="527" max="527" width="12.44140625" style="18" bestFit="1" customWidth="1"/>
    <col min="528" max="763" width="11.44140625" style="18"/>
    <col min="764" max="764" width="18.109375" style="18" customWidth="1"/>
    <col min="765" max="765" width="7.88671875" style="18" bestFit="1" customWidth="1"/>
    <col min="766" max="766" width="7.33203125" style="18" bestFit="1" customWidth="1"/>
    <col min="767" max="768" width="7.33203125" style="18" customWidth="1"/>
    <col min="769" max="770" width="7.33203125" style="18" bestFit="1" customWidth="1"/>
    <col min="771" max="773" width="7.33203125" style="18" customWidth="1"/>
    <col min="774" max="779" width="0" style="18" hidden="1" customWidth="1"/>
    <col min="780" max="780" width="9.6640625" style="18" customWidth="1"/>
    <col min="781" max="782" width="11.44140625" style="18"/>
    <col min="783" max="783" width="12.44140625" style="18" bestFit="1" customWidth="1"/>
    <col min="784" max="1019" width="11.44140625" style="18"/>
    <col min="1020" max="1020" width="18.109375" style="18" customWidth="1"/>
    <col min="1021" max="1021" width="7.88671875" style="18" bestFit="1" customWidth="1"/>
    <col min="1022" max="1022" width="7.33203125" style="18" bestFit="1" customWidth="1"/>
    <col min="1023" max="1024" width="7.33203125" style="18" customWidth="1"/>
    <col min="1025" max="1026" width="7.33203125" style="18" bestFit="1" customWidth="1"/>
    <col min="1027" max="1029" width="7.33203125" style="18" customWidth="1"/>
    <col min="1030" max="1035" width="0" style="18" hidden="1" customWidth="1"/>
    <col min="1036" max="1036" width="9.6640625" style="18" customWidth="1"/>
    <col min="1037" max="1038" width="11.44140625" style="18"/>
    <col min="1039" max="1039" width="12.44140625" style="18" bestFit="1" customWidth="1"/>
    <col min="1040" max="1275" width="11.44140625" style="18"/>
    <col min="1276" max="1276" width="18.109375" style="18" customWidth="1"/>
    <col min="1277" max="1277" width="7.88671875" style="18" bestFit="1" customWidth="1"/>
    <col min="1278" max="1278" width="7.33203125" style="18" bestFit="1" customWidth="1"/>
    <col min="1279" max="1280" width="7.33203125" style="18" customWidth="1"/>
    <col min="1281" max="1282" width="7.33203125" style="18" bestFit="1" customWidth="1"/>
    <col min="1283" max="1285" width="7.33203125" style="18" customWidth="1"/>
    <col min="1286" max="1291" width="0" style="18" hidden="1" customWidth="1"/>
    <col min="1292" max="1292" width="9.6640625" style="18" customWidth="1"/>
    <col min="1293" max="1294" width="11.44140625" style="18"/>
    <col min="1295" max="1295" width="12.44140625" style="18" bestFit="1" customWidth="1"/>
    <col min="1296" max="1531" width="11.44140625" style="18"/>
    <col min="1532" max="1532" width="18.109375" style="18" customWidth="1"/>
    <col min="1533" max="1533" width="7.88671875" style="18" bestFit="1" customWidth="1"/>
    <col min="1534" max="1534" width="7.33203125" style="18" bestFit="1" customWidth="1"/>
    <col min="1535" max="1536" width="7.33203125" style="18" customWidth="1"/>
    <col min="1537" max="1538" width="7.33203125" style="18" bestFit="1" customWidth="1"/>
    <col min="1539" max="1541" width="7.33203125" style="18" customWidth="1"/>
    <col min="1542" max="1547" width="0" style="18" hidden="1" customWidth="1"/>
    <col min="1548" max="1548" width="9.6640625" style="18" customWidth="1"/>
    <col min="1549" max="1550" width="11.44140625" style="18"/>
    <col min="1551" max="1551" width="12.44140625" style="18" bestFit="1" customWidth="1"/>
    <col min="1552" max="1787" width="11.44140625" style="18"/>
    <col min="1788" max="1788" width="18.109375" style="18" customWidth="1"/>
    <col min="1789" max="1789" width="7.88671875" style="18" bestFit="1" customWidth="1"/>
    <col min="1790" max="1790" width="7.33203125" style="18" bestFit="1" customWidth="1"/>
    <col min="1791" max="1792" width="7.33203125" style="18" customWidth="1"/>
    <col min="1793" max="1794" width="7.33203125" style="18" bestFit="1" customWidth="1"/>
    <col min="1795" max="1797" width="7.33203125" style="18" customWidth="1"/>
    <col min="1798" max="1803" width="0" style="18" hidden="1" customWidth="1"/>
    <col min="1804" max="1804" width="9.6640625" style="18" customWidth="1"/>
    <col min="1805" max="1806" width="11.44140625" style="18"/>
    <col min="1807" max="1807" width="12.44140625" style="18" bestFit="1" customWidth="1"/>
    <col min="1808" max="2043" width="11.44140625" style="18"/>
    <col min="2044" max="2044" width="18.109375" style="18" customWidth="1"/>
    <col min="2045" max="2045" width="7.88671875" style="18" bestFit="1" customWidth="1"/>
    <col min="2046" max="2046" width="7.33203125" style="18" bestFit="1" customWidth="1"/>
    <col min="2047" max="2048" width="7.33203125" style="18" customWidth="1"/>
    <col min="2049" max="2050" width="7.33203125" style="18" bestFit="1" customWidth="1"/>
    <col min="2051" max="2053" width="7.33203125" style="18" customWidth="1"/>
    <col min="2054" max="2059" width="0" style="18" hidden="1" customWidth="1"/>
    <col min="2060" max="2060" width="9.6640625" style="18" customWidth="1"/>
    <col min="2061" max="2062" width="11.44140625" style="18"/>
    <col min="2063" max="2063" width="12.44140625" style="18" bestFit="1" customWidth="1"/>
    <col min="2064" max="2299" width="11.44140625" style="18"/>
    <col min="2300" max="2300" width="18.109375" style="18" customWidth="1"/>
    <col min="2301" max="2301" width="7.88671875" style="18" bestFit="1" customWidth="1"/>
    <col min="2302" max="2302" width="7.33203125" style="18" bestFit="1" customWidth="1"/>
    <col min="2303" max="2304" width="7.33203125" style="18" customWidth="1"/>
    <col min="2305" max="2306" width="7.33203125" style="18" bestFit="1" customWidth="1"/>
    <col min="2307" max="2309" width="7.33203125" style="18" customWidth="1"/>
    <col min="2310" max="2315" width="0" style="18" hidden="1" customWidth="1"/>
    <col min="2316" max="2316" width="9.6640625" style="18" customWidth="1"/>
    <col min="2317" max="2318" width="11.44140625" style="18"/>
    <col min="2319" max="2319" width="12.44140625" style="18" bestFit="1" customWidth="1"/>
    <col min="2320" max="2555" width="11.44140625" style="18"/>
    <col min="2556" max="2556" width="18.109375" style="18" customWidth="1"/>
    <col min="2557" max="2557" width="7.88671875" style="18" bestFit="1" customWidth="1"/>
    <col min="2558" max="2558" width="7.33203125" style="18" bestFit="1" customWidth="1"/>
    <col min="2559" max="2560" width="7.33203125" style="18" customWidth="1"/>
    <col min="2561" max="2562" width="7.33203125" style="18" bestFit="1" customWidth="1"/>
    <col min="2563" max="2565" width="7.33203125" style="18" customWidth="1"/>
    <col min="2566" max="2571" width="0" style="18" hidden="1" customWidth="1"/>
    <col min="2572" max="2572" width="9.6640625" style="18" customWidth="1"/>
    <col min="2573" max="2574" width="11.44140625" style="18"/>
    <col min="2575" max="2575" width="12.44140625" style="18" bestFit="1" customWidth="1"/>
    <col min="2576" max="2811" width="11.44140625" style="18"/>
    <col min="2812" max="2812" width="18.109375" style="18" customWidth="1"/>
    <col min="2813" max="2813" width="7.88671875" style="18" bestFit="1" customWidth="1"/>
    <col min="2814" max="2814" width="7.33203125" style="18" bestFit="1" customWidth="1"/>
    <col min="2815" max="2816" width="7.33203125" style="18" customWidth="1"/>
    <col min="2817" max="2818" width="7.33203125" style="18" bestFit="1" customWidth="1"/>
    <col min="2819" max="2821" width="7.33203125" style="18" customWidth="1"/>
    <col min="2822" max="2827" width="0" style="18" hidden="1" customWidth="1"/>
    <col min="2828" max="2828" width="9.6640625" style="18" customWidth="1"/>
    <col min="2829" max="2830" width="11.44140625" style="18"/>
    <col min="2831" max="2831" width="12.44140625" style="18" bestFit="1" customWidth="1"/>
    <col min="2832" max="3067" width="11.44140625" style="18"/>
    <col min="3068" max="3068" width="18.109375" style="18" customWidth="1"/>
    <col min="3069" max="3069" width="7.88671875" style="18" bestFit="1" customWidth="1"/>
    <col min="3070" max="3070" width="7.33203125" style="18" bestFit="1" customWidth="1"/>
    <col min="3071" max="3072" width="7.33203125" style="18" customWidth="1"/>
    <col min="3073" max="3074" width="7.33203125" style="18" bestFit="1" customWidth="1"/>
    <col min="3075" max="3077" width="7.33203125" style="18" customWidth="1"/>
    <col min="3078" max="3083" width="0" style="18" hidden="1" customWidth="1"/>
    <col min="3084" max="3084" width="9.6640625" style="18" customWidth="1"/>
    <col min="3085" max="3086" width="11.44140625" style="18"/>
    <col min="3087" max="3087" width="12.44140625" style="18" bestFit="1" customWidth="1"/>
    <col min="3088" max="3323" width="11.44140625" style="18"/>
    <col min="3324" max="3324" width="18.109375" style="18" customWidth="1"/>
    <col min="3325" max="3325" width="7.88671875" style="18" bestFit="1" customWidth="1"/>
    <col min="3326" max="3326" width="7.33203125" style="18" bestFit="1" customWidth="1"/>
    <col min="3327" max="3328" width="7.33203125" style="18" customWidth="1"/>
    <col min="3329" max="3330" width="7.33203125" style="18" bestFit="1" customWidth="1"/>
    <col min="3331" max="3333" width="7.33203125" style="18" customWidth="1"/>
    <col min="3334" max="3339" width="0" style="18" hidden="1" customWidth="1"/>
    <col min="3340" max="3340" width="9.6640625" style="18" customWidth="1"/>
    <col min="3341" max="3342" width="11.44140625" style="18"/>
    <col min="3343" max="3343" width="12.44140625" style="18" bestFit="1" customWidth="1"/>
    <col min="3344" max="3579" width="11.44140625" style="18"/>
    <col min="3580" max="3580" width="18.109375" style="18" customWidth="1"/>
    <col min="3581" max="3581" width="7.88671875" style="18" bestFit="1" customWidth="1"/>
    <col min="3582" max="3582" width="7.33203125" style="18" bestFit="1" customWidth="1"/>
    <col min="3583" max="3584" width="7.33203125" style="18" customWidth="1"/>
    <col min="3585" max="3586" width="7.33203125" style="18" bestFit="1" customWidth="1"/>
    <col min="3587" max="3589" width="7.33203125" style="18" customWidth="1"/>
    <col min="3590" max="3595" width="0" style="18" hidden="1" customWidth="1"/>
    <col min="3596" max="3596" width="9.6640625" style="18" customWidth="1"/>
    <col min="3597" max="3598" width="11.44140625" style="18"/>
    <col min="3599" max="3599" width="12.44140625" style="18" bestFit="1" customWidth="1"/>
    <col min="3600" max="3835" width="11.44140625" style="18"/>
    <col min="3836" max="3836" width="18.109375" style="18" customWidth="1"/>
    <col min="3837" max="3837" width="7.88671875" style="18" bestFit="1" customWidth="1"/>
    <col min="3838" max="3838" width="7.33203125" style="18" bestFit="1" customWidth="1"/>
    <col min="3839" max="3840" width="7.33203125" style="18" customWidth="1"/>
    <col min="3841" max="3842" width="7.33203125" style="18" bestFit="1" customWidth="1"/>
    <col min="3843" max="3845" width="7.33203125" style="18" customWidth="1"/>
    <col min="3846" max="3851" width="0" style="18" hidden="1" customWidth="1"/>
    <col min="3852" max="3852" width="9.6640625" style="18" customWidth="1"/>
    <col min="3853" max="3854" width="11.44140625" style="18"/>
    <col min="3855" max="3855" width="12.44140625" style="18" bestFit="1" customWidth="1"/>
    <col min="3856" max="4091" width="11.44140625" style="18"/>
    <col min="4092" max="4092" width="18.109375" style="18" customWidth="1"/>
    <col min="4093" max="4093" width="7.88671875" style="18" bestFit="1" customWidth="1"/>
    <col min="4094" max="4094" width="7.33203125" style="18" bestFit="1" customWidth="1"/>
    <col min="4095" max="4096" width="7.33203125" style="18" customWidth="1"/>
    <col min="4097" max="4098" width="7.33203125" style="18" bestFit="1" customWidth="1"/>
    <col min="4099" max="4101" width="7.33203125" style="18" customWidth="1"/>
    <col min="4102" max="4107" width="0" style="18" hidden="1" customWidth="1"/>
    <col min="4108" max="4108" width="9.6640625" style="18" customWidth="1"/>
    <col min="4109" max="4110" width="11.44140625" style="18"/>
    <col min="4111" max="4111" width="12.44140625" style="18" bestFit="1" customWidth="1"/>
    <col min="4112" max="4347" width="11.44140625" style="18"/>
    <col min="4348" max="4348" width="18.109375" style="18" customWidth="1"/>
    <col min="4349" max="4349" width="7.88671875" style="18" bestFit="1" customWidth="1"/>
    <col min="4350" max="4350" width="7.33203125" style="18" bestFit="1" customWidth="1"/>
    <col min="4351" max="4352" width="7.33203125" style="18" customWidth="1"/>
    <col min="4353" max="4354" width="7.33203125" style="18" bestFit="1" customWidth="1"/>
    <col min="4355" max="4357" width="7.33203125" style="18" customWidth="1"/>
    <col min="4358" max="4363" width="0" style="18" hidden="1" customWidth="1"/>
    <col min="4364" max="4364" width="9.6640625" style="18" customWidth="1"/>
    <col min="4365" max="4366" width="11.44140625" style="18"/>
    <col min="4367" max="4367" width="12.44140625" style="18" bestFit="1" customWidth="1"/>
    <col min="4368" max="4603" width="11.44140625" style="18"/>
    <col min="4604" max="4604" width="18.109375" style="18" customWidth="1"/>
    <col min="4605" max="4605" width="7.88671875" style="18" bestFit="1" customWidth="1"/>
    <col min="4606" max="4606" width="7.33203125" style="18" bestFit="1" customWidth="1"/>
    <col min="4607" max="4608" width="7.33203125" style="18" customWidth="1"/>
    <col min="4609" max="4610" width="7.33203125" style="18" bestFit="1" customWidth="1"/>
    <col min="4611" max="4613" width="7.33203125" style="18" customWidth="1"/>
    <col min="4614" max="4619" width="0" style="18" hidden="1" customWidth="1"/>
    <col min="4620" max="4620" width="9.6640625" style="18" customWidth="1"/>
    <col min="4621" max="4622" width="11.44140625" style="18"/>
    <col min="4623" max="4623" width="12.44140625" style="18" bestFit="1" customWidth="1"/>
    <col min="4624" max="4859" width="11.44140625" style="18"/>
    <col min="4860" max="4860" width="18.109375" style="18" customWidth="1"/>
    <col min="4861" max="4861" width="7.88671875" style="18" bestFit="1" customWidth="1"/>
    <col min="4862" max="4862" width="7.33203125" style="18" bestFit="1" customWidth="1"/>
    <col min="4863" max="4864" width="7.33203125" style="18" customWidth="1"/>
    <col min="4865" max="4866" width="7.33203125" style="18" bestFit="1" customWidth="1"/>
    <col min="4867" max="4869" width="7.33203125" style="18" customWidth="1"/>
    <col min="4870" max="4875" width="0" style="18" hidden="1" customWidth="1"/>
    <col min="4876" max="4876" width="9.6640625" style="18" customWidth="1"/>
    <col min="4877" max="4878" width="11.44140625" style="18"/>
    <col min="4879" max="4879" width="12.44140625" style="18" bestFit="1" customWidth="1"/>
    <col min="4880" max="5115" width="11.44140625" style="18"/>
    <col min="5116" max="5116" width="18.109375" style="18" customWidth="1"/>
    <col min="5117" max="5117" width="7.88671875" style="18" bestFit="1" customWidth="1"/>
    <col min="5118" max="5118" width="7.33203125" style="18" bestFit="1" customWidth="1"/>
    <col min="5119" max="5120" width="7.33203125" style="18" customWidth="1"/>
    <col min="5121" max="5122" width="7.33203125" style="18" bestFit="1" customWidth="1"/>
    <col min="5123" max="5125" width="7.33203125" style="18" customWidth="1"/>
    <col min="5126" max="5131" width="0" style="18" hidden="1" customWidth="1"/>
    <col min="5132" max="5132" width="9.6640625" style="18" customWidth="1"/>
    <col min="5133" max="5134" width="11.44140625" style="18"/>
    <col min="5135" max="5135" width="12.44140625" style="18" bestFit="1" customWidth="1"/>
    <col min="5136" max="5371" width="11.44140625" style="18"/>
    <col min="5372" max="5372" width="18.109375" style="18" customWidth="1"/>
    <col min="5373" max="5373" width="7.88671875" style="18" bestFit="1" customWidth="1"/>
    <col min="5374" max="5374" width="7.33203125" style="18" bestFit="1" customWidth="1"/>
    <col min="5375" max="5376" width="7.33203125" style="18" customWidth="1"/>
    <col min="5377" max="5378" width="7.33203125" style="18" bestFit="1" customWidth="1"/>
    <col min="5379" max="5381" width="7.33203125" style="18" customWidth="1"/>
    <col min="5382" max="5387" width="0" style="18" hidden="1" customWidth="1"/>
    <col min="5388" max="5388" width="9.6640625" style="18" customWidth="1"/>
    <col min="5389" max="5390" width="11.44140625" style="18"/>
    <col min="5391" max="5391" width="12.44140625" style="18" bestFit="1" customWidth="1"/>
    <col min="5392" max="5627" width="11.44140625" style="18"/>
    <col min="5628" max="5628" width="18.109375" style="18" customWidth="1"/>
    <col min="5629" max="5629" width="7.88671875" style="18" bestFit="1" customWidth="1"/>
    <col min="5630" max="5630" width="7.33203125" style="18" bestFit="1" customWidth="1"/>
    <col min="5631" max="5632" width="7.33203125" style="18" customWidth="1"/>
    <col min="5633" max="5634" width="7.33203125" style="18" bestFit="1" customWidth="1"/>
    <col min="5635" max="5637" width="7.33203125" style="18" customWidth="1"/>
    <col min="5638" max="5643" width="0" style="18" hidden="1" customWidth="1"/>
    <col min="5644" max="5644" width="9.6640625" style="18" customWidth="1"/>
    <col min="5645" max="5646" width="11.44140625" style="18"/>
    <col min="5647" max="5647" width="12.44140625" style="18" bestFit="1" customWidth="1"/>
    <col min="5648" max="5883" width="11.44140625" style="18"/>
    <col min="5884" max="5884" width="18.109375" style="18" customWidth="1"/>
    <col min="5885" max="5885" width="7.88671875" style="18" bestFit="1" customWidth="1"/>
    <col min="5886" max="5886" width="7.33203125" style="18" bestFit="1" customWidth="1"/>
    <col min="5887" max="5888" width="7.33203125" style="18" customWidth="1"/>
    <col min="5889" max="5890" width="7.33203125" style="18" bestFit="1" customWidth="1"/>
    <col min="5891" max="5893" width="7.33203125" style="18" customWidth="1"/>
    <col min="5894" max="5899" width="0" style="18" hidden="1" customWidth="1"/>
    <col min="5900" max="5900" width="9.6640625" style="18" customWidth="1"/>
    <col min="5901" max="5902" width="11.44140625" style="18"/>
    <col min="5903" max="5903" width="12.44140625" style="18" bestFit="1" customWidth="1"/>
    <col min="5904" max="6139" width="11.44140625" style="18"/>
    <col min="6140" max="6140" width="18.109375" style="18" customWidth="1"/>
    <col min="6141" max="6141" width="7.88671875" style="18" bestFit="1" customWidth="1"/>
    <col min="6142" max="6142" width="7.33203125" style="18" bestFit="1" customWidth="1"/>
    <col min="6143" max="6144" width="7.33203125" style="18" customWidth="1"/>
    <col min="6145" max="6146" width="7.33203125" style="18" bestFit="1" customWidth="1"/>
    <col min="6147" max="6149" width="7.33203125" style="18" customWidth="1"/>
    <col min="6150" max="6155" width="0" style="18" hidden="1" customWidth="1"/>
    <col min="6156" max="6156" width="9.6640625" style="18" customWidth="1"/>
    <col min="6157" max="6158" width="11.44140625" style="18"/>
    <col min="6159" max="6159" width="12.44140625" style="18" bestFit="1" customWidth="1"/>
    <col min="6160" max="6395" width="11.44140625" style="18"/>
    <col min="6396" max="6396" width="18.109375" style="18" customWidth="1"/>
    <col min="6397" max="6397" width="7.88671875" style="18" bestFit="1" customWidth="1"/>
    <col min="6398" max="6398" width="7.33203125" style="18" bestFit="1" customWidth="1"/>
    <col min="6399" max="6400" width="7.33203125" style="18" customWidth="1"/>
    <col min="6401" max="6402" width="7.33203125" style="18" bestFit="1" customWidth="1"/>
    <col min="6403" max="6405" width="7.33203125" style="18" customWidth="1"/>
    <col min="6406" max="6411" width="0" style="18" hidden="1" customWidth="1"/>
    <col min="6412" max="6412" width="9.6640625" style="18" customWidth="1"/>
    <col min="6413" max="6414" width="11.44140625" style="18"/>
    <col min="6415" max="6415" width="12.44140625" style="18" bestFit="1" customWidth="1"/>
    <col min="6416" max="6651" width="11.44140625" style="18"/>
    <col min="6652" max="6652" width="18.109375" style="18" customWidth="1"/>
    <col min="6653" max="6653" width="7.88671875" style="18" bestFit="1" customWidth="1"/>
    <col min="6654" max="6654" width="7.33203125" style="18" bestFit="1" customWidth="1"/>
    <col min="6655" max="6656" width="7.33203125" style="18" customWidth="1"/>
    <col min="6657" max="6658" width="7.33203125" style="18" bestFit="1" customWidth="1"/>
    <col min="6659" max="6661" width="7.33203125" style="18" customWidth="1"/>
    <col min="6662" max="6667" width="0" style="18" hidden="1" customWidth="1"/>
    <col min="6668" max="6668" width="9.6640625" style="18" customWidth="1"/>
    <col min="6669" max="6670" width="11.44140625" style="18"/>
    <col min="6671" max="6671" width="12.44140625" style="18" bestFit="1" customWidth="1"/>
    <col min="6672" max="6907" width="11.44140625" style="18"/>
    <col min="6908" max="6908" width="18.109375" style="18" customWidth="1"/>
    <col min="6909" max="6909" width="7.88671875" style="18" bestFit="1" customWidth="1"/>
    <col min="6910" max="6910" width="7.33203125" style="18" bestFit="1" customWidth="1"/>
    <col min="6911" max="6912" width="7.33203125" style="18" customWidth="1"/>
    <col min="6913" max="6914" width="7.33203125" style="18" bestFit="1" customWidth="1"/>
    <col min="6915" max="6917" width="7.33203125" style="18" customWidth="1"/>
    <col min="6918" max="6923" width="0" style="18" hidden="1" customWidth="1"/>
    <col min="6924" max="6924" width="9.6640625" style="18" customWidth="1"/>
    <col min="6925" max="6926" width="11.44140625" style="18"/>
    <col min="6927" max="6927" width="12.44140625" style="18" bestFit="1" customWidth="1"/>
    <col min="6928" max="7163" width="11.44140625" style="18"/>
    <col min="7164" max="7164" width="18.109375" style="18" customWidth="1"/>
    <col min="7165" max="7165" width="7.88671875" style="18" bestFit="1" customWidth="1"/>
    <col min="7166" max="7166" width="7.33203125" style="18" bestFit="1" customWidth="1"/>
    <col min="7167" max="7168" width="7.33203125" style="18" customWidth="1"/>
    <col min="7169" max="7170" width="7.33203125" style="18" bestFit="1" customWidth="1"/>
    <col min="7171" max="7173" width="7.33203125" style="18" customWidth="1"/>
    <col min="7174" max="7179" width="0" style="18" hidden="1" customWidth="1"/>
    <col min="7180" max="7180" width="9.6640625" style="18" customWidth="1"/>
    <col min="7181" max="7182" width="11.44140625" style="18"/>
    <col min="7183" max="7183" width="12.44140625" style="18" bestFit="1" customWidth="1"/>
    <col min="7184" max="7419" width="11.44140625" style="18"/>
    <col min="7420" max="7420" width="18.109375" style="18" customWidth="1"/>
    <col min="7421" max="7421" width="7.88671875" style="18" bestFit="1" customWidth="1"/>
    <col min="7422" max="7422" width="7.33203125" style="18" bestFit="1" customWidth="1"/>
    <col min="7423" max="7424" width="7.33203125" style="18" customWidth="1"/>
    <col min="7425" max="7426" width="7.33203125" style="18" bestFit="1" customWidth="1"/>
    <col min="7427" max="7429" width="7.33203125" style="18" customWidth="1"/>
    <col min="7430" max="7435" width="0" style="18" hidden="1" customWidth="1"/>
    <col min="7436" max="7436" width="9.6640625" style="18" customWidth="1"/>
    <col min="7437" max="7438" width="11.44140625" style="18"/>
    <col min="7439" max="7439" width="12.44140625" style="18" bestFit="1" customWidth="1"/>
    <col min="7440" max="7675" width="11.44140625" style="18"/>
    <col min="7676" max="7676" width="18.109375" style="18" customWidth="1"/>
    <col min="7677" max="7677" width="7.88671875" style="18" bestFit="1" customWidth="1"/>
    <col min="7678" max="7678" width="7.33203125" style="18" bestFit="1" customWidth="1"/>
    <col min="7679" max="7680" width="7.33203125" style="18" customWidth="1"/>
    <col min="7681" max="7682" width="7.33203125" style="18" bestFit="1" customWidth="1"/>
    <col min="7683" max="7685" width="7.33203125" style="18" customWidth="1"/>
    <col min="7686" max="7691" width="0" style="18" hidden="1" customWidth="1"/>
    <col min="7692" max="7692" width="9.6640625" style="18" customWidth="1"/>
    <col min="7693" max="7694" width="11.44140625" style="18"/>
    <col min="7695" max="7695" width="12.44140625" style="18" bestFit="1" customWidth="1"/>
    <col min="7696" max="7931" width="11.44140625" style="18"/>
    <col min="7932" max="7932" width="18.109375" style="18" customWidth="1"/>
    <col min="7933" max="7933" width="7.88671875" style="18" bestFit="1" customWidth="1"/>
    <col min="7934" max="7934" width="7.33203125" style="18" bestFit="1" customWidth="1"/>
    <col min="7935" max="7936" width="7.33203125" style="18" customWidth="1"/>
    <col min="7937" max="7938" width="7.33203125" style="18" bestFit="1" customWidth="1"/>
    <col min="7939" max="7941" width="7.33203125" style="18" customWidth="1"/>
    <col min="7942" max="7947" width="0" style="18" hidden="1" customWidth="1"/>
    <col min="7948" max="7948" width="9.6640625" style="18" customWidth="1"/>
    <col min="7949" max="7950" width="11.44140625" style="18"/>
    <col min="7951" max="7951" width="12.44140625" style="18" bestFit="1" customWidth="1"/>
    <col min="7952" max="8187" width="11.44140625" style="18"/>
    <col min="8188" max="8188" width="18.109375" style="18" customWidth="1"/>
    <col min="8189" max="8189" width="7.88671875" style="18" bestFit="1" customWidth="1"/>
    <col min="8190" max="8190" width="7.33203125" style="18" bestFit="1" customWidth="1"/>
    <col min="8191" max="8192" width="7.33203125" style="18" customWidth="1"/>
    <col min="8193" max="8194" width="7.33203125" style="18" bestFit="1" customWidth="1"/>
    <col min="8195" max="8197" width="7.33203125" style="18" customWidth="1"/>
    <col min="8198" max="8203" width="0" style="18" hidden="1" customWidth="1"/>
    <col min="8204" max="8204" width="9.6640625" style="18" customWidth="1"/>
    <col min="8205" max="8206" width="11.44140625" style="18"/>
    <col min="8207" max="8207" width="12.44140625" style="18" bestFit="1" customWidth="1"/>
    <col min="8208" max="8443" width="11.44140625" style="18"/>
    <col min="8444" max="8444" width="18.109375" style="18" customWidth="1"/>
    <col min="8445" max="8445" width="7.88671875" style="18" bestFit="1" customWidth="1"/>
    <col min="8446" max="8446" width="7.33203125" style="18" bestFit="1" customWidth="1"/>
    <col min="8447" max="8448" width="7.33203125" style="18" customWidth="1"/>
    <col min="8449" max="8450" width="7.33203125" style="18" bestFit="1" customWidth="1"/>
    <col min="8451" max="8453" width="7.33203125" style="18" customWidth="1"/>
    <col min="8454" max="8459" width="0" style="18" hidden="1" customWidth="1"/>
    <col min="8460" max="8460" width="9.6640625" style="18" customWidth="1"/>
    <col min="8461" max="8462" width="11.44140625" style="18"/>
    <col min="8463" max="8463" width="12.44140625" style="18" bestFit="1" customWidth="1"/>
    <col min="8464" max="8699" width="11.44140625" style="18"/>
    <col min="8700" max="8700" width="18.109375" style="18" customWidth="1"/>
    <col min="8701" max="8701" width="7.88671875" style="18" bestFit="1" customWidth="1"/>
    <col min="8702" max="8702" width="7.33203125" style="18" bestFit="1" customWidth="1"/>
    <col min="8703" max="8704" width="7.33203125" style="18" customWidth="1"/>
    <col min="8705" max="8706" width="7.33203125" style="18" bestFit="1" customWidth="1"/>
    <col min="8707" max="8709" width="7.33203125" style="18" customWidth="1"/>
    <col min="8710" max="8715" width="0" style="18" hidden="1" customWidth="1"/>
    <col min="8716" max="8716" width="9.6640625" style="18" customWidth="1"/>
    <col min="8717" max="8718" width="11.44140625" style="18"/>
    <col min="8719" max="8719" width="12.44140625" style="18" bestFit="1" customWidth="1"/>
    <col min="8720" max="8955" width="11.44140625" style="18"/>
    <col min="8956" max="8956" width="18.109375" style="18" customWidth="1"/>
    <col min="8957" max="8957" width="7.88671875" style="18" bestFit="1" customWidth="1"/>
    <col min="8958" max="8958" width="7.33203125" style="18" bestFit="1" customWidth="1"/>
    <col min="8959" max="8960" width="7.33203125" style="18" customWidth="1"/>
    <col min="8961" max="8962" width="7.33203125" style="18" bestFit="1" customWidth="1"/>
    <col min="8963" max="8965" width="7.33203125" style="18" customWidth="1"/>
    <col min="8966" max="8971" width="0" style="18" hidden="1" customWidth="1"/>
    <col min="8972" max="8972" width="9.6640625" style="18" customWidth="1"/>
    <col min="8973" max="8974" width="11.44140625" style="18"/>
    <col min="8975" max="8975" width="12.44140625" style="18" bestFit="1" customWidth="1"/>
    <col min="8976" max="9211" width="11.44140625" style="18"/>
    <col min="9212" max="9212" width="18.109375" style="18" customWidth="1"/>
    <col min="9213" max="9213" width="7.88671875" style="18" bestFit="1" customWidth="1"/>
    <col min="9214" max="9214" width="7.33203125" style="18" bestFit="1" customWidth="1"/>
    <col min="9215" max="9216" width="7.33203125" style="18" customWidth="1"/>
    <col min="9217" max="9218" width="7.33203125" style="18" bestFit="1" customWidth="1"/>
    <col min="9219" max="9221" width="7.33203125" style="18" customWidth="1"/>
    <col min="9222" max="9227" width="0" style="18" hidden="1" customWidth="1"/>
    <col min="9228" max="9228" width="9.6640625" style="18" customWidth="1"/>
    <col min="9229" max="9230" width="11.44140625" style="18"/>
    <col min="9231" max="9231" width="12.44140625" style="18" bestFit="1" customWidth="1"/>
    <col min="9232" max="9467" width="11.44140625" style="18"/>
    <col min="9468" max="9468" width="18.109375" style="18" customWidth="1"/>
    <col min="9469" max="9469" width="7.88671875" style="18" bestFit="1" customWidth="1"/>
    <col min="9470" max="9470" width="7.33203125" style="18" bestFit="1" customWidth="1"/>
    <col min="9471" max="9472" width="7.33203125" style="18" customWidth="1"/>
    <col min="9473" max="9474" width="7.33203125" style="18" bestFit="1" customWidth="1"/>
    <col min="9475" max="9477" width="7.33203125" style="18" customWidth="1"/>
    <col min="9478" max="9483" width="0" style="18" hidden="1" customWidth="1"/>
    <col min="9484" max="9484" width="9.6640625" style="18" customWidth="1"/>
    <col min="9485" max="9486" width="11.44140625" style="18"/>
    <col min="9487" max="9487" width="12.44140625" style="18" bestFit="1" customWidth="1"/>
    <col min="9488" max="9723" width="11.44140625" style="18"/>
    <col min="9724" max="9724" width="18.109375" style="18" customWidth="1"/>
    <col min="9725" max="9725" width="7.88671875" style="18" bestFit="1" customWidth="1"/>
    <col min="9726" max="9726" width="7.33203125" style="18" bestFit="1" customWidth="1"/>
    <col min="9727" max="9728" width="7.33203125" style="18" customWidth="1"/>
    <col min="9729" max="9730" width="7.33203125" style="18" bestFit="1" customWidth="1"/>
    <col min="9731" max="9733" width="7.33203125" style="18" customWidth="1"/>
    <col min="9734" max="9739" width="0" style="18" hidden="1" customWidth="1"/>
    <col min="9740" max="9740" width="9.6640625" style="18" customWidth="1"/>
    <col min="9741" max="9742" width="11.44140625" style="18"/>
    <col min="9743" max="9743" width="12.44140625" style="18" bestFit="1" customWidth="1"/>
    <col min="9744" max="9979" width="11.44140625" style="18"/>
    <col min="9980" max="9980" width="18.109375" style="18" customWidth="1"/>
    <col min="9981" max="9981" width="7.88671875" style="18" bestFit="1" customWidth="1"/>
    <col min="9982" max="9982" width="7.33203125" style="18" bestFit="1" customWidth="1"/>
    <col min="9983" max="9984" width="7.33203125" style="18" customWidth="1"/>
    <col min="9985" max="9986" width="7.33203125" style="18" bestFit="1" customWidth="1"/>
    <col min="9987" max="9989" width="7.33203125" style="18" customWidth="1"/>
    <col min="9990" max="9995" width="0" style="18" hidden="1" customWidth="1"/>
    <col min="9996" max="9996" width="9.6640625" style="18" customWidth="1"/>
    <col min="9997" max="9998" width="11.44140625" style="18"/>
    <col min="9999" max="9999" width="12.44140625" style="18" bestFit="1" customWidth="1"/>
    <col min="10000" max="10235" width="11.44140625" style="18"/>
    <col min="10236" max="10236" width="18.109375" style="18" customWidth="1"/>
    <col min="10237" max="10237" width="7.88671875" style="18" bestFit="1" customWidth="1"/>
    <col min="10238" max="10238" width="7.33203125" style="18" bestFit="1" customWidth="1"/>
    <col min="10239" max="10240" width="7.33203125" style="18" customWidth="1"/>
    <col min="10241" max="10242" width="7.33203125" style="18" bestFit="1" customWidth="1"/>
    <col min="10243" max="10245" width="7.33203125" style="18" customWidth="1"/>
    <col min="10246" max="10251" width="0" style="18" hidden="1" customWidth="1"/>
    <col min="10252" max="10252" width="9.6640625" style="18" customWidth="1"/>
    <col min="10253" max="10254" width="11.44140625" style="18"/>
    <col min="10255" max="10255" width="12.44140625" style="18" bestFit="1" customWidth="1"/>
    <col min="10256" max="10491" width="11.44140625" style="18"/>
    <col min="10492" max="10492" width="18.109375" style="18" customWidth="1"/>
    <col min="10493" max="10493" width="7.88671875" style="18" bestFit="1" customWidth="1"/>
    <col min="10494" max="10494" width="7.33203125" style="18" bestFit="1" customWidth="1"/>
    <col min="10495" max="10496" width="7.33203125" style="18" customWidth="1"/>
    <col min="10497" max="10498" width="7.33203125" style="18" bestFit="1" customWidth="1"/>
    <col min="10499" max="10501" width="7.33203125" style="18" customWidth="1"/>
    <col min="10502" max="10507" width="0" style="18" hidden="1" customWidth="1"/>
    <col min="10508" max="10508" width="9.6640625" style="18" customWidth="1"/>
    <col min="10509" max="10510" width="11.44140625" style="18"/>
    <col min="10511" max="10511" width="12.44140625" style="18" bestFit="1" customWidth="1"/>
    <col min="10512" max="10747" width="11.44140625" style="18"/>
    <col min="10748" max="10748" width="18.109375" style="18" customWidth="1"/>
    <col min="10749" max="10749" width="7.88671875" style="18" bestFit="1" customWidth="1"/>
    <col min="10750" max="10750" width="7.33203125" style="18" bestFit="1" customWidth="1"/>
    <col min="10751" max="10752" width="7.33203125" style="18" customWidth="1"/>
    <col min="10753" max="10754" width="7.33203125" style="18" bestFit="1" customWidth="1"/>
    <col min="10755" max="10757" width="7.33203125" style="18" customWidth="1"/>
    <col min="10758" max="10763" width="0" style="18" hidden="1" customWidth="1"/>
    <col min="10764" max="10764" width="9.6640625" style="18" customWidth="1"/>
    <col min="10765" max="10766" width="11.44140625" style="18"/>
    <col min="10767" max="10767" width="12.44140625" style="18" bestFit="1" customWidth="1"/>
    <col min="10768" max="11003" width="11.44140625" style="18"/>
    <col min="11004" max="11004" width="18.109375" style="18" customWidth="1"/>
    <col min="11005" max="11005" width="7.88671875" style="18" bestFit="1" customWidth="1"/>
    <col min="11006" max="11006" width="7.33203125" style="18" bestFit="1" customWidth="1"/>
    <col min="11007" max="11008" width="7.33203125" style="18" customWidth="1"/>
    <col min="11009" max="11010" width="7.33203125" style="18" bestFit="1" customWidth="1"/>
    <col min="11011" max="11013" width="7.33203125" style="18" customWidth="1"/>
    <col min="11014" max="11019" width="0" style="18" hidden="1" customWidth="1"/>
    <col min="11020" max="11020" width="9.6640625" style="18" customWidth="1"/>
    <col min="11021" max="11022" width="11.44140625" style="18"/>
    <col min="11023" max="11023" width="12.44140625" style="18" bestFit="1" customWidth="1"/>
    <col min="11024" max="11259" width="11.44140625" style="18"/>
    <col min="11260" max="11260" width="18.109375" style="18" customWidth="1"/>
    <col min="11261" max="11261" width="7.88671875" style="18" bestFit="1" customWidth="1"/>
    <col min="11262" max="11262" width="7.33203125" style="18" bestFit="1" customWidth="1"/>
    <col min="11263" max="11264" width="7.33203125" style="18" customWidth="1"/>
    <col min="11265" max="11266" width="7.33203125" style="18" bestFit="1" customWidth="1"/>
    <col min="11267" max="11269" width="7.33203125" style="18" customWidth="1"/>
    <col min="11270" max="11275" width="0" style="18" hidden="1" customWidth="1"/>
    <col min="11276" max="11276" width="9.6640625" style="18" customWidth="1"/>
    <col min="11277" max="11278" width="11.44140625" style="18"/>
    <col min="11279" max="11279" width="12.44140625" style="18" bestFit="1" customWidth="1"/>
    <col min="11280" max="11515" width="11.44140625" style="18"/>
    <col min="11516" max="11516" width="18.109375" style="18" customWidth="1"/>
    <col min="11517" max="11517" width="7.88671875" style="18" bestFit="1" customWidth="1"/>
    <col min="11518" max="11518" width="7.33203125" style="18" bestFit="1" customWidth="1"/>
    <col min="11519" max="11520" width="7.33203125" style="18" customWidth="1"/>
    <col min="11521" max="11522" width="7.33203125" style="18" bestFit="1" customWidth="1"/>
    <col min="11523" max="11525" width="7.33203125" style="18" customWidth="1"/>
    <col min="11526" max="11531" width="0" style="18" hidden="1" customWidth="1"/>
    <col min="11532" max="11532" width="9.6640625" style="18" customWidth="1"/>
    <col min="11533" max="11534" width="11.44140625" style="18"/>
    <col min="11535" max="11535" width="12.44140625" style="18" bestFit="1" customWidth="1"/>
    <col min="11536" max="11771" width="11.44140625" style="18"/>
    <col min="11772" max="11772" width="18.109375" style="18" customWidth="1"/>
    <col min="11773" max="11773" width="7.88671875" style="18" bestFit="1" customWidth="1"/>
    <col min="11774" max="11774" width="7.33203125" style="18" bestFit="1" customWidth="1"/>
    <col min="11775" max="11776" width="7.33203125" style="18" customWidth="1"/>
    <col min="11777" max="11778" width="7.33203125" style="18" bestFit="1" customWidth="1"/>
    <col min="11779" max="11781" width="7.33203125" style="18" customWidth="1"/>
    <col min="11782" max="11787" width="0" style="18" hidden="1" customWidth="1"/>
    <col min="11788" max="11788" width="9.6640625" style="18" customWidth="1"/>
    <col min="11789" max="11790" width="11.44140625" style="18"/>
    <col min="11791" max="11791" width="12.44140625" style="18" bestFit="1" customWidth="1"/>
    <col min="11792" max="12027" width="11.44140625" style="18"/>
    <col min="12028" max="12028" width="18.109375" style="18" customWidth="1"/>
    <col min="12029" max="12029" width="7.88671875" style="18" bestFit="1" customWidth="1"/>
    <col min="12030" max="12030" width="7.33203125" style="18" bestFit="1" customWidth="1"/>
    <col min="12031" max="12032" width="7.33203125" style="18" customWidth="1"/>
    <col min="12033" max="12034" width="7.33203125" style="18" bestFit="1" customWidth="1"/>
    <col min="12035" max="12037" width="7.33203125" style="18" customWidth="1"/>
    <col min="12038" max="12043" width="0" style="18" hidden="1" customWidth="1"/>
    <col min="12044" max="12044" width="9.6640625" style="18" customWidth="1"/>
    <col min="12045" max="12046" width="11.44140625" style="18"/>
    <col min="12047" max="12047" width="12.44140625" style="18" bestFit="1" customWidth="1"/>
    <col min="12048" max="12283" width="11.44140625" style="18"/>
    <col min="12284" max="12284" width="18.109375" style="18" customWidth="1"/>
    <col min="12285" max="12285" width="7.88671875" style="18" bestFit="1" customWidth="1"/>
    <col min="12286" max="12286" width="7.33203125" style="18" bestFit="1" customWidth="1"/>
    <col min="12287" max="12288" width="7.33203125" style="18" customWidth="1"/>
    <col min="12289" max="12290" width="7.33203125" style="18" bestFit="1" customWidth="1"/>
    <col min="12291" max="12293" width="7.33203125" style="18" customWidth="1"/>
    <col min="12294" max="12299" width="0" style="18" hidden="1" customWidth="1"/>
    <col min="12300" max="12300" width="9.6640625" style="18" customWidth="1"/>
    <col min="12301" max="12302" width="11.44140625" style="18"/>
    <col min="12303" max="12303" width="12.44140625" style="18" bestFit="1" customWidth="1"/>
    <col min="12304" max="12539" width="11.44140625" style="18"/>
    <col min="12540" max="12540" width="18.109375" style="18" customWidth="1"/>
    <col min="12541" max="12541" width="7.88671875" style="18" bestFit="1" customWidth="1"/>
    <col min="12542" max="12542" width="7.33203125" style="18" bestFit="1" customWidth="1"/>
    <col min="12543" max="12544" width="7.33203125" style="18" customWidth="1"/>
    <col min="12545" max="12546" width="7.33203125" style="18" bestFit="1" customWidth="1"/>
    <col min="12547" max="12549" width="7.33203125" style="18" customWidth="1"/>
    <col min="12550" max="12555" width="0" style="18" hidden="1" customWidth="1"/>
    <col min="12556" max="12556" width="9.6640625" style="18" customWidth="1"/>
    <col min="12557" max="12558" width="11.44140625" style="18"/>
    <col min="12559" max="12559" width="12.44140625" style="18" bestFit="1" customWidth="1"/>
    <col min="12560" max="12795" width="11.44140625" style="18"/>
    <col min="12796" max="12796" width="18.109375" style="18" customWidth="1"/>
    <col min="12797" max="12797" width="7.88671875" style="18" bestFit="1" customWidth="1"/>
    <col min="12798" max="12798" width="7.33203125" style="18" bestFit="1" customWidth="1"/>
    <col min="12799" max="12800" width="7.33203125" style="18" customWidth="1"/>
    <col min="12801" max="12802" width="7.33203125" style="18" bestFit="1" customWidth="1"/>
    <col min="12803" max="12805" width="7.33203125" style="18" customWidth="1"/>
    <col min="12806" max="12811" width="0" style="18" hidden="1" customWidth="1"/>
    <col min="12812" max="12812" width="9.6640625" style="18" customWidth="1"/>
    <col min="12813" max="12814" width="11.44140625" style="18"/>
    <col min="12815" max="12815" width="12.44140625" style="18" bestFit="1" customWidth="1"/>
    <col min="12816" max="13051" width="11.44140625" style="18"/>
    <col min="13052" max="13052" width="18.109375" style="18" customWidth="1"/>
    <col min="13053" max="13053" width="7.88671875" style="18" bestFit="1" customWidth="1"/>
    <col min="13054" max="13054" width="7.33203125" style="18" bestFit="1" customWidth="1"/>
    <col min="13055" max="13056" width="7.33203125" style="18" customWidth="1"/>
    <col min="13057" max="13058" width="7.33203125" style="18" bestFit="1" customWidth="1"/>
    <col min="13059" max="13061" width="7.33203125" style="18" customWidth="1"/>
    <col min="13062" max="13067" width="0" style="18" hidden="1" customWidth="1"/>
    <col min="13068" max="13068" width="9.6640625" style="18" customWidth="1"/>
    <col min="13069" max="13070" width="11.44140625" style="18"/>
    <col min="13071" max="13071" width="12.44140625" style="18" bestFit="1" customWidth="1"/>
    <col min="13072" max="13307" width="11.44140625" style="18"/>
    <col min="13308" max="13308" width="18.109375" style="18" customWidth="1"/>
    <col min="13309" max="13309" width="7.88671875" style="18" bestFit="1" customWidth="1"/>
    <col min="13310" max="13310" width="7.33203125" style="18" bestFit="1" customWidth="1"/>
    <col min="13311" max="13312" width="7.33203125" style="18" customWidth="1"/>
    <col min="13313" max="13314" width="7.33203125" style="18" bestFit="1" customWidth="1"/>
    <col min="13315" max="13317" width="7.33203125" style="18" customWidth="1"/>
    <col min="13318" max="13323" width="0" style="18" hidden="1" customWidth="1"/>
    <col min="13324" max="13324" width="9.6640625" style="18" customWidth="1"/>
    <col min="13325" max="13326" width="11.44140625" style="18"/>
    <col min="13327" max="13327" width="12.44140625" style="18" bestFit="1" customWidth="1"/>
    <col min="13328" max="13563" width="11.44140625" style="18"/>
    <col min="13564" max="13564" width="18.109375" style="18" customWidth="1"/>
    <col min="13565" max="13565" width="7.88671875" style="18" bestFit="1" customWidth="1"/>
    <col min="13566" max="13566" width="7.33203125" style="18" bestFit="1" customWidth="1"/>
    <col min="13567" max="13568" width="7.33203125" style="18" customWidth="1"/>
    <col min="13569" max="13570" width="7.33203125" style="18" bestFit="1" customWidth="1"/>
    <col min="13571" max="13573" width="7.33203125" style="18" customWidth="1"/>
    <col min="13574" max="13579" width="0" style="18" hidden="1" customWidth="1"/>
    <col min="13580" max="13580" width="9.6640625" style="18" customWidth="1"/>
    <col min="13581" max="13582" width="11.44140625" style="18"/>
    <col min="13583" max="13583" width="12.44140625" style="18" bestFit="1" customWidth="1"/>
    <col min="13584" max="13819" width="11.44140625" style="18"/>
    <col min="13820" max="13820" width="18.109375" style="18" customWidth="1"/>
    <col min="13821" max="13821" width="7.88671875" style="18" bestFit="1" customWidth="1"/>
    <col min="13822" max="13822" width="7.33203125" style="18" bestFit="1" customWidth="1"/>
    <col min="13823" max="13824" width="7.33203125" style="18" customWidth="1"/>
    <col min="13825" max="13826" width="7.33203125" style="18" bestFit="1" customWidth="1"/>
    <col min="13827" max="13829" width="7.33203125" style="18" customWidth="1"/>
    <col min="13830" max="13835" width="0" style="18" hidden="1" customWidth="1"/>
    <col min="13836" max="13836" width="9.6640625" style="18" customWidth="1"/>
    <col min="13837" max="13838" width="11.44140625" style="18"/>
    <col min="13839" max="13839" width="12.44140625" style="18" bestFit="1" customWidth="1"/>
    <col min="13840" max="14075" width="11.44140625" style="18"/>
    <col min="14076" max="14076" width="18.109375" style="18" customWidth="1"/>
    <col min="14077" max="14077" width="7.88671875" style="18" bestFit="1" customWidth="1"/>
    <col min="14078" max="14078" width="7.33203125" style="18" bestFit="1" customWidth="1"/>
    <col min="14079" max="14080" width="7.33203125" style="18" customWidth="1"/>
    <col min="14081" max="14082" width="7.33203125" style="18" bestFit="1" customWidth="1"/>
    <col min="14083" max="14085" width="7.33203125" style="18" customWidth="1"/>
    <col min="14086" max="14091" width="0" style="18" hidden="1" customWidth="1"/>
    <col min="14092" max="14092" width="9.6640625" style="18" customWidth="1"/>
    <col min="14093" max="14094" width="11.44140625" style="18"/>
    <col min="14095" max="14095" width="12.44140625" style="18" bestFit="1" customWidth="1"/>
    <col min="14096" max="14331" width="11.44140625" style="18"/>
    <col min="14332" max="14332" width="18.109375" style="18" customWidth="1"/>
    <col min="14333" max="14333" width="7.88671875" style="18" bestFit="1" customWidth="1"/>
    <col min="14334" max="14334" width="7.33203125" style="18" bestFit="1" customWidth="1"/>
    <col min="14335" max="14336" width="7.33203125" style="18" customWidth="1"/>
    <col min="14337" max="14338" width="7.33203125" style="18" bestFit="1" customWidth="1"/>
    <col min="14339" max="14341" width="7.33203125" style="18" customWidth="1"/>
    <col min="14342" max="14347" width="0" style="18" hidden="1" customWidth="1"/>
    <col min="14348" max="14348" width="9.6640625" style="18" customWidth="1"/>
    <col min="14349" max="14350" width="11.44140625" style="18"/>
    <col min="14351" max="14351" width="12.44140625" style="18" bestFit="1" customWidth="1"/>
    <col min="14352" max="14587" width="11.44140625" style="18"/>
    <col min="14588" max="14588" width="18.109375" style="18" customWidth="1"/>
    <col min="14589" max="14589" width="7.88671875" style="18" bestFit="1" customWidth="1"/>
    <col min="14590" max="14590" width="7.33203125" style="18" bestFit="1" customWidth="1"/>
    <col min="14591" max="14592" width="7.33203125" style="18" customWidth="1"/>
    <col min="14593" max="14594" width="7.33203125" style="18" bestFit="1" customWidth="1"/>
    <col min="14595" max="14597" width="7.33203125" style="18" customWidth="1"/>
    <col min="14598" max="14603" width="0" style="18" hidden="1" customWidth="1"/>
    <col min="14604" max="14604" width="9.6640625" style="18" customWidth="1"/>
    <col min="14605" max="14606" width="11.44140625" style="18"/>
    <col min="14607" max="14607" width="12.44140625" style="18" bestFit="1" customWidth="1"/>
    <col min="14608" max="14843" width="11.44140625" style="18"/>
    <col min="14844" max="14844" width="18.109375" style="18" customWidth="1"/>
    <col min="14845" max="14845" width="7.88671875" style="18" bestFit="1" customWidth="1"/>
    <col min="14846" max="14846" width="7.33203125" style="18" bestFit="1" customWidth="1"/>
    <col min="14847" max="14848" width="7.33203125" style="18" customWidth="1"/>
    <col min="14849" max="14850" width="7.33203125" style="18" bestFit="1" customWidth="1"/>
    <col min="14851" max="14853" width="7.33203125" style="18" customWidth="1"/>
    <col min="14854" max="14859" width="0" style="18" hidden="1" customWidth="1"/>
    <col min="14860" max="14860" width="9.6640625" style="18" customWidth="1"/>
    <col min="14861" max="14862" width="11.44140625" style="18"/>
    <col min="14863" max="14863" width="12.44140625" style="18" bestFit="1" customWidth="1"/>
    <col min="14864" max="15099" width="11.44140625" style="18"/>
    <col min="15100" max="15100" width="18.109375" style="18" customWidth="1"/>
    <col min="15101" max="15101" width="7.88671875" style="18" bestFit="1" customWidth="1"/>
    <col min="15102" max="15102" width="7.33203125" style="18" bestFit="1" customWidth="1"/>
    <col min="15103" max="15104" width="7.33203125" style="18" customWidth="1"/>
    <col min="15105" max="15106" width="7.33203125" style="18" bestFit="1" customWidth="1"/>
    <col min="15107" max="15109" width="7.33203125" style="18" customWidth="1"/>
    <col min="15110" max="15115" width="0" style="18" hidden="1" customWidth="1"/>
    <col min="15116" max="15116" width="9.6640625" style="18" customWidth="1"/>
    <col min="15117" max="15118" width="11.44140625" style="18"/>
    <col min="15119" max="15119" width="12.44140625" style="18" bestFit="1" customWidth="1"/>
    <col min="15120" max="15355" width="11.44140625" style="18"/>
    <col min="15356" max="15356" width="18.109375" style="18" customWidth="1"/>
    <col min="15357" max="15357" width="7.88671875" style="18" bestFit="1" customWidth="1"/>
    <col min="15358" max="15358" width="7.33203125" style="18" bestFit="1" customWidth="1"/>
    <col min="15359" max="15360" width="7.33203125" style="18" customWidth="1"/>
    <col min="15361" max="15362" width="7.33203125" style="18" bestFit="1" customWidth="1"/>
    <col min="15363" max="15365" width="7.33203125" style="18" customWidth="1"/>
    <col min="15366" max="15371" width="0" style="18" hidden="1" customWidth="1"/>
    <col min="15372" max="15372" width="9.6640625" style="18" customWidth="1"/>
    <col min="15373" max="15374" width="11.44140625" style="18"/>
    <col min="15375" max="15375" width="12.44140625" style="18" bestFit="1" customWidth="1"/>
    <col min="15376" max="15611" width="11.44140625" style="18"/>
    <col min="15612" max="15612" width="18.109375" style="18" customWidth="1"/>
    <col min="15613" max="15613" width="7.88671875" style="18" bestFit="1" customWidth="1"/>
    <col min="15614" max="15614" width="7.33203125" style="18" bestFit="1" customWidth="1"/>
    <col min="15615" max="15616" width="7.33203125" style="18" customWidth="1"/>
    <col min="15617" max="15618" width="7.33203125" style="18" bestFit="1" customWidth="1"/>
    <col min="15619" max="15621" width="7.33203125" style="18" customWidth="1"/>
    <col min="15622" max="15627" width="0" style="18" hidden="1" customWidth="1"/>
    <col min="15628" max="15628" width="9.6640625" style="18" customWidth="1"/>
    <col min="15629" max="15630" width="11.44140625" style="18"/>
    <col min="15631" max="15631" width="12.44140625" style="18" bestFit="1" customWidth="1"/>
    <col min="15632" max="15867" width="11.44140625" style="18"/>
    <col min="15868" max="15868" width="18.109375" style="18" customWidth="1"/>
    <col min="15869" max="15869" width="7.88671875" style="18" bestFit="1" customWidth="1"/>
    <col min="15870" max="15870" width="7.33203125" style="18" bestFit="1" customWidth="1"/>
    <col min="15871" max="15872" width="7.33203125" style="18" customWidth="1"/>
    <col min="15873" max="15874" width="7.33203125" style="18" bestFit="1" customWidth="1"/>
    <col min="15875" max="15877" width="7.33203125" style="18" customWidth="1"/>
    <col min="15878" max="15883" width="0" style="18" hidden="1" customWidth="1"/>
    <col min="15884" max="15884" width="9.6640625" style="18" customWidth="1"/>
    <col min="15885" max="15886" width="11.44140625" style="18"/>
    <col min="15887" max="15887" width="12.44140625" style="18" bestFit="1" customWidth="1"/>
    <col min="15888" max="16123" width="11.44140625" style="18"/>
    <col min="16124" max="16124" width="18.109375" style="18" customWidth="1"/>
    <col min="16125" max="16125" width="7.88671875" style="18" bestFit="1" customWidth="1"/>
    <col min="16126" max="16126" width="7.33203125" style="18" bestFit="1" customWidth="1"/>
    <col min="16127" max="16128" width="7.33203125" style="18" customWidth="1"/>
    <col min="16129" max="16130" width="7.33203125" style="18" bestFit="1" customWidth="1"/>
    <col min="16131" max="16133" width="7.33203125" style="18" customWidth="1"/>
    <col min="16134" max="16139" width="0" style="18" hidden="1" customWidth="1"/>
    <col min="16140" max="16140" width="9.6640625" style="18" customWidth="1"/>
    <col min="16141" max="16142" width="11.44140625" style="18"/>
    <col min="16143" max="16143" width="12.44140625" style="18" bestFit="1" customWidth="1"/>
    <col min="16144" max="16384" width="11.44140625" style="18"/>
  </cols>
  <sheetData>
    <row r="1" spans="1:17" s="19" customFormat="1" x14ac:dyDescent="0.25">
      <c r="B1" s="31"/>
      <c r="C1" s="31"/>
      <c r="D1" s="31"/>
      <c r="E1" s="31"/>
      <c r="F1" s="31"/>
      <c r="G1" s="31"/>
      <c r="H1" s="31"/>
      <c r="I1" s="31"/>
      <c r="J1" s="31"/>
      <c r="K1" s="31"/>
      <c r="L1" s="31"/>
    </row>
    <row r="2" spans="1:17" s="19" customFormat="1" x14ac:dyDescent="0.25">
      <c r="A2" s="39" t="s">
        <v>101</v>
      </c>
      <c r="B2" s="31"/>
      <c r="C2" s="31"/>
      <c r="D2" s="31"/>
      <c r="E2" s="31"/>
      <c r="F2" s="31"/>
      <c r="G2" s="31"/>
      <c r="H2" s="31"/>
      <c r="I2" s="31"/>
      <c r="K2" s="31"/>
      <c r="L2" s="31"/>
    </row>
    <row r="3" spans="1:17" s="19" customFormat="1" ht="14.4" x14ac:dyDescent="0.3">
      <c r="A3" s="39" t="s">
        <v>102</v>
      </c>
      <c r="B3" s="31"/>
      <c r="C3" s="31"/>
      <c r="D3" s="31"/>
      <c r="E3" s="31"/>
      <c r="F3" s="31"/>
      <c r="G3" s="31"/>
      <c r="H3" s="31"/>
      <c r="I3" s="31"/>
      <c r="J3" s="96"/>
      <c r="K3" s="31"/>
      <c r="L3" s="31"/>
    </row>
    <row r="4" spans="1:17" s="19" customFormat="1" x14ac:dyDescent="0.25">
      <c r="B4" s="31"/>
      <c r="C4" s="31"/>
      <c r="D4" s="31"/>
      <c r="E4" s="31"/>
      <c r="F4" s="31"/>
      <c r="G4" s="31"/>
      <c r="H4" s="31"/>
      <c r="I4" s="31"/>
      <c r="J4" s="31"/>
      <c r="K4" s="31"/>
      <c r="L4" s="31"/>
    </row>
    <row r="5" spans="1:17" s="19" customFormat="1" ht="13.8" x14ac:dyDescent="0.3">
      <c r="B5" s="296" t="s">
        <v>86</v>
      </c>
      <c r="C5" s="296"/>
      <c r="D5" s="296"/>
      <c r="E5" s="296"/>
      <c r="F5" s="296"/>
      <c r="G5" s="296"/>
      <c r="H5" s="296"/>
      <c r="I5" s="296"/>
      <c r="J5" s="296"/>
      <c r="K5" s="296"/>
      <c r="M5" s="125" t="s">
        <v>572</v>
      </c>
      <c r="O5" s="97"/>
    </row>
    <row r="6" spans="1:17" s="19" customFormat="1" ht="13.8" x14ac:dyDescent="0.3">
      <c r="B6" s="309" t="str">
        <f>'Solicitudes Regiones'!$B$6:$R$6</f>
        <v>Acumuladas de julio de 2008 a abril de 2020</v>
      </c>
      <c r="C6" s="309"/>
      <c r="D6" s="309"/>
      <c r="E6" s="309"/>
      <c r="F6" s="309"/>
      <c r="G6" s="309"/>
      <c r="H6" s="309"/>
      <c r="I6" s="309"/>
      <c r="J6" s="309"/>
      <c r="K6" s="309"/>
      <c r="L6" s="48"/>
    </row>
    <row r="7" spans="1:17" s="22" customFormat="1" x14ac:dyDescent="0.25">
      <c r="B7" s="20"/>
      <c r="C7" s="21"/>
      <c r="D7" s="21"/>
      <c r="E7" s="21"/>
      <c r="F7" s="21"/>
      <c r="G7" s="21"/>
      <c r="H7" s="21"/>
      <c r="I7" s="21"/>
      <c r="J7" s="21"/>
      <c r="K7" s="21"/>
      <c r="L7" s="21"/>
    </row>
    <row r="8" spans="1:17" ht="15" customHeight="1" x14ac:dyDescent="0.25">
      <c r="B8" s="316" t="s">
        <v>55</v>
      </c>
      <c r="C8" s="316"/>
      <c r="D8" s="316"/>
      <c r="E8" s="316"/>
      <c r="F8" s="316"/>
      <c r="G8" s="316"/>
      <c r="H8" s="316"/>
      <c r="I8" s="316"/>
      <c r="J8" s="316"/>
      <c r="K8" s="316"/>
      <c r="L8" s="316"/>
      <c r="M8" s="316"/>
    </row>
    <row r="9" spans="1:17" ht="20.25" customHeight="1" x14ac:dyDescent="0.25">
      <c r="B9" s="316" t="s">
        <v>56</v>
      </c>
      <c r="C9" s="314" t="s">
        <v>2</v>
      </c>
      <c r="D9" s="317"/>
      <c r="E9" s="317"/>
      <c r="F9" s="317"/>
      <c r="G9" s="317"/>
      <c r="H9" s="317"/>
      <c r="I9" s="317"/>
      <c r="J9" s="317"/>
      <c r="K9" s="315"/>
      <c r="L9" s="314"/>
      <c r="M9" s="315"/>
    </row>
    <row r="10" spans="1:17"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7" x14ac:dyDescent="0.25">
      <c r="B11" s="12" t="s">
        <v>200</v>
      </c>
      <c r="C11" s="10">
        <v>5698</v>
      </c>
      <c r="D11" s="10">
        <v>3151</v>
      </c>
      <c r="E11" s="10">
        <f>C11+D11</f>
        <v>8849</v>
      </c>
      <c r="F11" s="11">
        <f>E11/$E$44</f>
        <v>0.22139658235132229</v>
      </c>
      <c r="G11" s="10">
        <v>19740</v>
      </c>
      <c r="H11" s="10">
        <v>1604</v>
      </c>
      <c r="I11" s="10">
        <f>G11+H11</f>
        <v>21344</v>
      </c>
      <c r="J11" s="11">
        <f>I11/$I$44</f>
        <v>0.23291139240506328</v>
      </c>
      <c r="K11" s="10">
        <f t="shared" ref="K11:K43" si="0">E11+I11</f>
        <v>30193</v>
      </c>
      <c r="L11" s="10">
        <v>7</v>
      </c>
      <c r="M11" s="281">
        <f>K11+L11</f>
        <v>30200</v>
      </c>
      <c r="Q11" s="23"/>
    </row>
    <row r="12" spans="1:17" x14ac:dyDescent="0.25">
      <c r="B12" s="12" t="s">
        <v>201</v>
      </c>
      <c r="C12" s="10">
        <v>599</v>
      </c>
      <c r="D12" s="10">
        <v>323</v>
      </c>
      <c r="E12" s="10">
        <f t="shared" ref="E12:E43" si="1">C12+D12</f>
        <v>922</v>
      </c>
      <c r="F12" s="11">
        <f t="shared" ref="F12:F43" si="2">E12/$E$44</f>
        <v>2.3067877605143988E-2</v>
      </c>
      <c r="G12" s="10">
        <v>2024</v>
      </c>
      <c r="H12" s="10">
        <v>126</v>
      </c>
      <c r="I12" s="10">
        <f t="shared" ref="I12:I43" si="3">G12+H12</f>
        <v>2150</v>
      </c>
      <c r="J12" s="11">
        <f t="shared" ref="J12:J43" si="4">I12/$I$44</f>
        <v>2.346137058053252E-2</v>
      </c>
      <c r="K12" s="10">
        <f t="shared" si="0"/>
        <v>3072</v>
      </c>
      <c r="L12" s="10">
        <v>0</v>
      </c>
      <c r="M12" s="281">
        <f t="shared" ref="M12:M44" si="5">K12+L12</f>
        <v>3072</v>
      </c>
      <c r="Q12" s="23"/>
    </row>
    <row r="13" spans="1:17" x14ac:dyDescent="0.25">
      <c r="B13" s="12" t="s">
        <v>202</v>
      </c>
      <c r="C13" s="10">
        <v>774</v>
      </c>
      <c r="D13" s="10">
        <v>357</v>
      </c>
      <c r="E13" s="10">
        <f t="shared" si="1"/>
        <v>1131</v>
      </c>
      <c r="F13" s="11">
        <f t="shared" si="2"/>
        <v>2.8296930120843652E-2</v>
      </c>
      <c r="G13" s="10">
        <v>2667</v>
      </c>
      <c r="H13" s="10">
        <v>177</v>
      </c>
      <c r="I13" s="10">
        <f t="shared" si="3"/>
        <v>2844</v>
      </c>
      <c r="J13" s="11">
        <f t="shared" si="4"/>
        <v>3.1034482758620689E-2</v>
      </c>
      <c r="K13" s="10">
        <f t="shared" si="0"/>
        <v>3975</v>
      </c>
      <c r="L13" s="10">
        <v>1</v>
      </c>
      <c r="M13" s="281">
        <f t="shared" si="5"/>
        <v>3976</v>
      </c>
      <c r="Q13" s="23"/>
    </row>
    <row r="14" spans="1:17" x14ac:dyDescent="0.25">
      <c r="B14" s="12" t="s">
        <v>203</v>
      </c>
      <c r="C14" s="10">
        <v>719</v>
      </c>
      <c r="D14" s="10">
        <v>454</v>
      </c>
      <c r="E14" s="10">
        <f t="shared" si="1"/>
        <v>1173</v>
      </c>
      <c r="F14" s="11">
        <f t="shared" si="2"/>
        <v>2.9347744501989043E-2</v>
      </c>
      <c r="G14" s="10">
        <v>2176</v>
      </c>
      <c r="H14" s="10">
        <v>132</v>
      </c>
      <c r="I14" s="10">
        <f t="shared" si="3"/>
        <v>2308</v>
      </c>
      <c r="J14" s="11">
        <f t="shared" si="4"/>
        <v>2.5185508511567003E-2</v>
      </c>
      <c r="K14" s="10">
        <f t="shared" si="0"/>
        <v>3481</v>
      </c>
      <c r="L14" s="10">
        <v>0</v>
      </c>
      <c r="M14" s="281">
        <f t="shared" si="5"/>
        <v>3481</v>
      </c>
      <c r="Q14" s="23"/>
    </row>
    <row r="15" spans="1:17" x14ac:dyDescent="0.25">
      <c r="B15" s="12" t="s">
        <v>204</v>
      </c>
      <c r="C15" s="10">
        <v>521</v>
      </c>
      <c r="D15" s="10">
        <v>318</v>
      </c>
      <c r="E15" s="10">
        <f t="shared" si="1"/>
        <v>839</v>
      </c>
      <c r="F15" s="11">
        <f t="shared" si="2"/>
        <v>2.0991268232880483E-2</v>
      </c>
      <c r="G15" s="10">
        <v>2298</v>
      </c>
      <c r="H15" s="10">
        <v>142</v>
      </c>
      <c r="I15" s="10">
        <f t="shared" si="3"/>
        <v>2440</v>
      </c>
      <c r="J15" s="11">
        <f t="shared" si="4"/>
        <v>2.6625927542557836E-2</v>
      </c>
      <c r="K15" s="10">
        <f t="shared" si="0"/>
        <v>3279</v>
      </c>
      <c r="L15" s="10">
        <v>0</v>
      </c>
      <c r="M15" s="281">
        <f t="shared" si="5"/>
        <v>3279</v>
      </c>
      <c r="Q15" s="23"/>
    </row>
    <row r="16" spans="1:17" x14ac:dyDescent="0.25">
      <c r="B16" s="12" t="s">
        <v>205</v>
      </c>
      <c r="C16" s="10">
        <v>226</v>
      </c>
      <c r="D16" s="10">
        <v>152</v>
      </c>
      <c r="E16" s="10">
        <f t="shared" si="1"/>
        <v>378</v>
      </c>
      <c r="F16" s="11">
        <f t="shared" si="2"/>
        <v>9.4573294303084889E-3</v>
      </c>
      <c r="G16" s="10">
        <v>570</v>
      </c>
      <c r="H16" s="10">
        <v>32</v>
      </c>
      <c r="I16" s="10">
        <f t="shared" si="3"/>
        <v>602</v>
      </c>
      <c r="J16" s="11">
        <f t="shared" si="4"/>
        <v>6.5691837625491056E-3</v>
      </c>
      <c r="K16" s="10">
        <f t="shared" si="0"/>
        <v>980</v>
      </c>
      <c r="L16" s="10">
        <v>0</v>
      </c>
      <c r="M16" s="281">
        <f t="shared" si="5"/>
        <v>980</v>
      </c>
      <c r="Q16" s="23"/>
    </row>
    <row r="17" spans="2:17" x14ac:dyDescent="0.25">
      <c r="B17" s="12" t="s">
        <v>206</v>
      </c>
      <c r="C17" s="10">
        <v>269</v>
      </c>
      <c r="D17" s="10">
        <v>203</v>
      </c>
      <c r="E17" s="10">
        <f t="shared" si="1"/>
        <v>472</v>
      </c>
      <c r="F17" s="11">
        <f t="shared" si="2"/>
        <v>1.1809152092871976E-2</v>
      </c>
      <c r="G17" s="10">
        <v>750</v>
      </c>
      <c r="H17" s="10">
        <v>47</v>
      </c>
      <c r="I17" s="10">
        <f t="shared" si="3"/>
        <v>797</v>
      </c>
      <c r="J17" s="11">
        <f t="shared" si="4"/>
        <v>8.6970755128764725E-3</v>
      </c>
      <c r="K17" s="10">
        <f t="shared" si="0"/>
        <v>1269</v>
      </c>
      <c r="L17" s="10">
        <v>0</v>
      </c>
      <c r="M17" s="281">
        <f t="shared" si="5"/>
        <v>1269</v>
      </c>
      <c r="Q17" s="23"/>
    </row>
    <row r="18" spans="2:17" x14ac:dyDescent="0.25">
      <c r="B18" s="12" t="s">
        <v>207</v>
      </c>
      <c r="C18" s="10">
        <v>573</v>
      </c>
      <c r="D18" s="10">
        <v>412</v>
      </c>
      <c r="E18" s="10">
        <f t="shared" si="1"/>
        <v>985</v>
      </c>
      <c r="F18" s="11">
        <f t="shared" si="2"/>
        <v>2.4644099176862069E-2</v>
      </c>
      <c r="G18" s="10">
        <v>1851</v>
      </c>
      <c r="H18" s="10">
        <v>105</v>
      </c>
      <c r="I18" s="10">
        <f t="shared" si="3"/>
        <v>1956</v>
      </c>
      <c r="J18" s="11">
        <f t="shared" si="4"/>
        <v>2.1344391095591445E-2</v>
      </c>
      <c r="K18" s="10">
        <f t="shared" si="0"/>
        <v>2941</v>
      </c>
      <c r="L18" s="10">
        <v>1</v>
      </c>
      <c r="M18" s="281">
        <f t="shared" si="5"/>
        <v>2942</v>
      </c>
      <c r="Q18" s="23"/>
    </row>
    <row r="19" spans="2:17" x14ac:dyDescent="0.25">
      <c r="B19" s="12" t="s">
        <v>208</v>
      </c>
      <c r="C19" s="10">
        <v>419</v>
      </c>
      <c r="D19" s="10">
        <v>232</v>
      </c>
      <c r="E19" s="10">
        <f t="shared" si="1"/>
        <v>651</v>
      </c>
      <c r="F19" s="11">
        <f t="shared" si="2"/>
        <v>1.6287622907753509E-2</v>
      </c>
      <c r="G19" s="10">
        <v>1360</v>
      </c>
      <c r="H19" s="10">
        <v>90</v>
      </c>
      <c r="I19" s="10">
        <f t="shared" si="3"/>
        <v>1450</v>
      </c>
      <c r="J19" s="11">
        <f t="shared" si="4"/>
        <v>1.5822784810126583E-2</v>
      </c>
      <c r="K19" s="10">
        <f t="shared" si="0"/>
        <v>2101</v>
      </c>
      <c r="L19" s="10">
        <v>1</v>
      </c>
      <c r="M19" s="281">
        <f t="shared" si="5"/>
        <v>2102</v>
      </c>
      <c r="Q19" s="23"/>
    </row>
    <row r="20" spans="2:17" x14ac:dyDescent="0.25">
      <c r="B20" s="12" t="s">
        <v>209</v>
      </c>
      <c r="C20" s="10">
        <v>236</v>
      </c>
      <c r="D20" s="10">
        <v>205</v>
      </c>
      <c r="E20" s="10">
        <f t="shared" si="1"/>
        <v>441</v>
      </c>
      <c r="F20" s="11">
        <f t="shared" si="2"/>
        <v>1.1033551002026571E-2</v>
      </c>
      <c r="G20" s="10">
        <v>958</v>
      </c>
      <c r="H20" s="10">
        <v>71</v>
      </c>
      <c r="I20" s="10">
        <f t="shared" si="3"/>
        <v>1029</v>
      </c>
      <c r="J20" s="11">
        <f t="shared" si="4"/>
        <v>1.1228721082496727E-2</v>
      </c>
      <c r="K20" s="10">
        <f t="shared" si="0"/>
        <v>1470</v>
      </c>
      <c r="L20" s="10">
        <v>0</v>
      </c>
      <c r="M20" s="281">
        <f t="shared" si="5"/>
        <v>1470</v>
      </c>
      <c r="Q20" s="23"/>
    </row>
    <row r="21" spans="2:17" x14ac:dyDescent="0.25">
      <c r="B21" s="12" t="s">
        <v>210</v>
      </c>
      <c r="C21" s="10">
        <v>1149</v>
      </c>
      <c r="D21" s="10">
        <v>719</v>
      </c>
      <c r="E21" s="10">
        <f t="shared" si="1"/>
        <v>1868</v>
      </c>
      <c r="F21" s="11">
        <f t="shared" si="2"/>
        <v>4.6736220570942483E-2</v>
      </c>
      <c r="G21" s="10">
        <v>4366</v>
      </c>
      <c r="H21" s="10">
        <v>282</v>
      </c>
      <c r="I21" s="10">
        <f t="shared" si="3"/>
        <v>4648</v>
      </c>
      <c r="J21" s="11">
        <f t="shared" si="4"/>
        <v>5.0720209515495419E-2</v>
      </c>
      <c r="K21" s="10">
        <f t="shared" si="0"/>
        <v>6516</v>
      </c>
      <c r="L21" s="10">
        <v>1</v>
      </c>
      <c r="M21" s="281">
        <f t="shared" si="5"/>
        <v>6517</v>
      </c>
      <c r="Q21" s="23"/>
    </row>
    <row r="22" spans="2:17" x14ac:dyDescent="0.25">
      <c r="B22" s="12" t="s">
        <v>211</v>
      </c>
      <c r="C22" s="10">
        <v>277</v>
      </c>
      <c r="D22" s="10">
        <v>224</v>
      </c>
      <c r="E22" s="10">
        <f t="shared" si="1"/>
        <v>501</v>
      </c>
      <c r="F22" s="11">
        <f t="shared" si="2"/>
        <v>1.2534714403662838E-2</v>
      </c>
      <c r="G22" s="10">
        <v>1095</v>
      </c>
      <c r="H22" s="10">
        <v>98</v>
      </c>
      <c r="I22" s="10">
        <f t="shared" si="3"/>
        <v>1193</v>
      </c>
      <c r="J22" s="11">
        <f t="shared" si="4"/>
        <v>1.3018332605848974E-2</v>
      </c>
      <c r="K22" s="10">
        <f t="shared" si="0"/>
        <v>1694</v>
      </c>
      <c r="L22" s="10">
        <v>0</v>
      </c>
      <c r="M22" s="281">
        <f t="shared" si="5"/>
        <v>1694</v>
      </c>
      <c r="Q22" s="23"/>
    </row>
    <row r="23" spans="2:17" x14ac:dyDescent="0.25">
      <c r="B23" s="12" t="s">
        <v>212</v>
      </c>
      <c r="C23" s="10">
        <v>842</v>
      </c>
      <c r="D23" s="10">
        <v>495</v>
      </c>
      <c r="E23" s="10">
        <f t="shared" si="1"/>
        <v>1337</v>
      </c>
      <c r="F23" s="11">
        <f t="shared" si="2"/>
        <v>3.3450924466461508E-2</v>
      </c>
      <c r="G23" s="10">
        <v>2469</v>
      </c>
      <c r="H23" s="10">
        <v>107</v>
      </c>
      <c r="I23" s="10">
        <f t="shared" si="3"/>
        <v>2576</v>
      </c>
      <c r="J23" s="11">
        <f t="shared" si="4"/>
        <v>2.8109995635093844E-2</v>
      </c>
      <c r="K23" s="10">
        <f t="shared" si="0"/>
        <v>3913</v>
      </c>
      <c r="L23" s="10">
        <v>0</v>
      </c>
      <c r="M23" s="281">
        <f t="shared" si="5"/>
        <v>3913</v>
      </c>
      <c r="Q23" s="23"/>
    </row>
    <row r="24" spans="2:17" x14ac:dyDescent="0.25">
      <c r="B24" s="12" t="s">
        <v>213</v>
      </c>
      <c r="C24" s="10">
        <v>634</v>
      </c>
      <c r="D24" s="10">
        <v>475</v>
      </c>
      <c r="E24" s="10">
        <f t="shared" si="1"/>
        <v>1109</v>
      </c>
      <c r="F24" s="11">
        <f t="shared" si="2"/>
        <v>2.7746503540243689E-2</v>
      </c>
      <c r="G24" s="10">
        <v>2459</v>
      </c>
      <c r="H24" s="10">
        <v>163</v>
      </c>
      <c r="I24" s="10">
        <f t="shared" si="3"/>
        <v>2622</v>
      </c>
      <c r="J24" s="11">
        <f t="shared" si="4"/>
        <v>2.8611959842863379E-2</v>
      </c>
      <c r="K24" s="10">
        <f t="shared" si="0"/>
        <v>3731</v>
      </c>
      <c r="L24" s="10">
        <v>0</v>
      </c>
      <c r="M24" s="281">
        <f t="shared" si="5"/>
        <v>3731</v>
      </c>
      <c r="Q24" s="23"/>
    </row>
    <row r="25" spans="2:17" x14ac:dyDescent="0.25">
      <c r="B25" s="12" t="s">
        <v>214</v>
      </c>
      <c r="C25" s="10">
        <v>466</v>
      </c>
      <c r="D25" s="10">
        <v>262</v>
      </c>
      <c r="E25" s="10">
        <f t="shared" si="1"/>
        <v>728</v>
      </c>
      <c r="F25" s="11">
        <f t="shared" si="2"/>
        <v>1.8214115939853386E-2</v>
      </c>
      <c r="G25" s="10">
        <v>1693</v>
      </c>
      <c r="H25" s="10">
        <v>67</v>
      </c>
      <c r="I25" s="10">
        <f t="shared" si="3"/>
        <v>1760</v>
      </c>
      <c r="J25" s="11">
        <f t="shared" si="4"/>
        <v>1.9205587079877781E-2</v>
      </c>
      <c r="K25" s="10">
        <f t="shared" si="0"/>
        <v>2488</v>
      </c>
      <c r="L25" s="10">
        <v>0</v>
      </c>
      <c r="M25" s="281">
        <f t="shared" si="5"/>
        <v>2488</v>
      </c>
      <c r="Q25" s="23"/>
    </row>
    <row r="26" spans="2:17" x14ac:dyDescent="0.25">
      <c r="B26" s="12" t="s">
        <v>215</v>
      </c>
      <c r="C26" s="10">
        <v>444</v>
      </c>
      <c r="D26" s="10">
        <v>278</v>
      </c>
      <c r="E26" s="10">
        <f t="shared" si="1"/>
        <v>722</v>
      </c>
      <c r="F26" s="11">
        <f t="shared" si="2"/>
        <v>1.806399959968976E-2</v>
      </c>
      <c r="G26" s="10">
        <v>1320</v>
      </c>
      <c r="H26" s="10">
        <v>84</v>
      </c>
      <c r="I26" s="10">
        <f t="shared" si="3"/>
        <v>1404</v>
      </c>
      <c r="J26" s="11">
        <f t="shared" si="4"/>
        <v>1.5320820602357049E-2</v>
      </c>
      <c r="K26" s="10">
        <f t="shared" si="0"/>
        <v>2126</v>
      </c>
      <c r="L26" s="10">
        <v>0</v>
      </c>
      <c r="M26" s="281">
        <f t="shared" si="5"/>
        <v>2126</v>
      </c>
      <c r="Q26" s="23"/>
    </row>
    <row r="27" spans="2:17" x14ac:dyDescent="0.25">
      <c r="B27" s="12" t="s">
        <v>216</v>
      </c>
      <c r="C27" s="10">
        <v>1601</v>
      </c>
      <c r="D27" s="10">
        <v>1023</v>
      </c>
      <c r="E27" s="10">
        <f t="shared" si="1"/>
        <v>2624</v>
      </c>
      <c r="F27" s="11">
        <f t="shared" si="2"/>
        <v>6.5650879431559464E-2</v>
      </c>
      <c r="G27" s="10">
        <v>6019</v>
      </c>
      <c r="H27" s="10">
        <v>448</v>
      </c>
      <c r="I27" s="10">
        <f t="shared" si="3"/>
        <v>6467</v>
      </c>
      <c r="J27" s="11">
        <f t="shared" si="4"/>
        <v>7.0569620253164558E-2</v>
      </c>
      <c r="K27" s="10">
        <f t="shared" si="0"/>
        <v>9091</v>
      </c>
      <c r="L27" s="10">
        <v>0</v>
      </c>
      <c r="M27" s="281">
        <f t="shared" si="5"/>
        <v>9091</v>
      </c>
      <c r="Q27" s="23"/>
    </row>
    <row r="28" spans="2:17" x14ac:dyDescent="0.25">
      <c r="B28" s="12" t="s">
        <v>217</v>
      </c>
      <c r="C28" s="10">
        <v>267</v>
      </c>
      <c r="D28" s="10">
        <v>155</v>
      </c>
      <c r="E28" s="10">
        <f t="shared" si="1"/>
        <v>422</v>
      </c>
      <c r="F28" s="11">
        <f t="shared" si="2"/>
        <v>1.055818259150842E-2</v>
      </c>
      <c r="G28" s="10">
        <v>928</v>
      </c>
      <c r="H28" s="10">
        <v>27</v>
      </c>
      <c r="I28" s="10">
        <f t="shared" si="3"/>
        <v>955</v>
      </c>
      <c r="J28" s="11">
        <f t="shared" si="4"/>
        <v>1.0421213443910955E-2</v>
      </c>
      <c r="K28" s="10">
        <f t="shared" si="0"/>
        <v>1377</v>
      </c>
      <c r="L28" s="10">
        <v>0</v>
      </c>
      <c r="M28" s="281">
        <f t="shared" si="5"/>
        <v>1377</v>
      </c>
      <c r="Q28" s="23"/>
    </row>
    <row r="29" spans="2:17" x14ac:dyDescent="0.25">
      <c r="B29" s="12" t="s">
        <v>218</v>
      </c>
      <c r="C29" s="10">
        <v>375</v>
      </c>
      <c r="D29" s="10">
        <v>204</v>
      </c>
      <c r="E29" s="10">
        <f t="shared" si="1"/>
        <v>579</v>
      </c>
      <c r="F29" s="11">
        <f t="shared" si="2"/>
        <v>1.4486226825789988E-2</v>
      </c>
      <c r="G29" s="10">
        <v>600</v>
      </c>
      <c r="H29" s="10">
        <v>39</v>
      </c>
      <c r="I29" s="10">
        <f t="shared" si="3"/>
        <v>639</v>
      </c>
      <c r="J29" s="11">
        <f t="shared" si="4"/>
        <v>6.9729375818419906E-3</v>
      </c>
      <c r="K29" s="10">
        <f t="shared" si="0"/>
        <v>1218</v>
      </c>
      <c r="L29" s="10">
        <v>0</v>
      </c>
      <c r="M29" s="281">
        <f t="shared" si="5"/>
        <v>1218</v>
      </c>
      <c r="Q29" s="23"/>
    </row>
    <row r="30" spans="2:17" x14ac:dyDescent="0.25">
      <c r="B30" s="12" t="s">
        <v>219</v>
      </c>
      <c r="C30" s="10">
        <v>1066</v>
      </c>
      <c r="D30" s="10">
        <v>778</v>
      </c>
      <c r="E30" s="10">
        <f t="shared" si="1"/>
        <v>1844</v>
      </c>
      <c r="F30" s="11">
        <f t="shared" si="2"/>
        <v>4.6135755210287975E-2</v>
      </c>
      <c r="G30" s="10">
        <v>3643</v>
      </c>
      <c r="H30" s="10">
        <v>216</v>
      </c>
      <c r="I30" s="10">
        <f t="shared" si="3"/>
        <v>3859</v>
      </c>
      <c r="J30" s="11">
        <f t="shared" si="4"/>
        <v>4.21104321257093E-2</v>
      </c>
      <c r="K30" s="10">
        <f t="shared" si="0"/>
        <v>5703</v>
      </c>
      <c r="L30" s="10">
        <v>0</v>
      </c>
      <c r="M30" s="281">
        <f t="shared" si="5"/>
        <v>5703</v>
      </c>
      <c r="Q30" s="23"/>
    </row>
    <row r="31" spans="2:17" x14ac:dyDescent="0.25">
      <c r="B31" s="12" t="s">
        <v>220</v>
      </c>
      <c r="C31" s="10">
        <v>286</v>
      </c>
      <c r="D31" s="10">
        <v>197</v>
      </c>
      <c r="E31" s="10">
        <f t="shared" si="1"/>
        <v>483</v>
      </c>
      <c r="F31" s="11">
        <f t="shared" si="2"/>
        <v>1.2084365383171959E-2</v>
      </c>
      <c r="G31" s="10">
        <v>690</v>
      </c>
      <c r="H31" s="10">
        <v>60</v>
      </c>
      <c r="I31" s="10">
        <f t="shared" si="3"/>
        <v>750</v>
      </c>
      <c r="J31" s="11">
        <f t="shared" si="4"/>
        <v>8.1841990397206466E-3</v>
      </c>
      <c r="K31" s="10">
        <f t="shared" si="0"/>
        <v>1233</v>
      </c>
      <c r="L31" s="10">
        <v>0</v>
      </c>
      <c r="M31" s="281">
        <f t="shared" si="5"/>
        <v>1233</v>
      </c>
      <c r="Q31" s="23"/>
    </row>
    <row r="32" spans="2:17" x14ac:dyDescent="0.25">
      <c r="B32" s="12" t="s">
        <v>221</v>
      </c>
      <c r="C32" s="10">
        <v>557</v>
      </c>
      <c r="D32" s="10">
        <v>328</v>
      </c>
      <c r="E32" s="10">
        <f t="shared" si="1"/>
        <v>885</v>
      </c>
      <c r="F32" s="11">
        <f t="shared" si="2"/>
        <v>2.2142160174134954E-2</v>
      </c>
      <c r="G32" s="10">
        <v>1856</v>
      </c>
      <c r="H32" s="10">
        <v>98</v>
      </c>
      <c r="I32" s="10">
        <f t="shared" si="3"/>
        <v>1954</v>
      </c>
      <c r="J32" s="11">
        <f t="shared" si="4"/>
        <v>2.1322566564818856E-2</v>
      </c>
      <c r="K32" s="10">
        <f t="shared" si="0"/>
        <v>2839</v>
      </c>
      <c r="L32" s="10">
        <v>0</v>
      </c>
      <c r="M32" s="281">
        <f t="shared" si="5"/>
        <v>2839</v>
      </c>
      <c r="Q32" s="23"/>
    </row>
    <row r="33" spans="2:17" x14ac:dyDescent="0.25">
      <c r="B33" s="12" t="s">
        <v>222</v>
      </c>
      <c r="C33" s="10">
        <v>777</v>
      </c>
      <c r="D33" s="10">
        <v>529</v>
      </c>
      <c r="E33" s="10">
        <f t="shared" si="1"/>
        <v>1306</v>
      </c>
      <c r="F33" s="11">
        <f t="shared" si="2"/>
        <v>3.26753233756161E-2</v>
      </c>
      <c r="G33" s="10">
        <v>2383</v>
      </c>
      <c r="H33" s="10">
        <v>189</v>
      </c>
      <c r="I33" s="10">
        <f t="shared" si="3"/>
        <v>2572</v>
      </c>
      <c r="J33" s="11">
        <f t="shared" si="4"/>
        <v>2.8066346573548669E-2</v>
      </c>
      <c r="K33" s="10">
        <f t="shared" si="0"/>
        <v>3878</v>
      </c>
      <c r="L33" s="10">
        <v>0</v>
      </c>
      <c r="M33" s="281">
        <f t="shared" si="5"/>
        <v>3878</v>
      </c>
      <c r="Q33" s="23"/>
    </row>
    <row r="34" spans="2:17" x14ac:dyDescent="0.25">
      <c r="B34" s="12" t="s">
        <v>223</v>
      </c>
      <c r="C34" s="10">
        <v>319</v>
      </c>
      <c r="D34" s="10">
        <v>153</v>
      </c>
      <c r="E34" s="10">
        <f t="shared" si="1"/>
        <v>472</v>
      </c>
      <c r="F34" s="11">
        <f t="shared" si="2"/>
        <v>1.1809152092871976E-2</v>
      </c>
      <c r="G34" s="10">
        <v>1184</v>
      </c>
      <c r="H34" s="10">
        <v>83</v>
      </c>
      <c r="I34" s="10">
        <f t="shared" si="3"/>
        <v>1267</v>
      </c>
      <c r="J34" s="11">
        <f t="shared" si="4"/>
        <v>1.3825840244434744E-2</v>
      </c>
      <c r="K34" s="10">
        <f t="shared" si="0"/>
        <v>1739</v>
      </c>
      <c r="L34" s="10">
        <v>0</v>
      </c>
      <c r="M34" s="281">
        <f t="shared" si="5"/>
        <v>1739</v>
      </c>
      <c r="Q34" s="23"/>
    </row>
    <row r="35" spans="2:17" x14ac:dyDescent="0.25">
      <c r="B35" s="12" t="s">
        <v>224</v>
      </c>
      <c r="C35" s="10">
        <v>492</v>
      </c>
      <c r="D35" s="10">
        <v>291</v>
      </c>
      <c r="E35" s="10">
        <f t="shared" si="1"/>
        <v>783</v>
      </c>
      <c r="F35" s="11">
        <f t="shared" si="2"/>
        <v>1.9590182391353298E-2</v>
      </c>
      <c r="G35" s="10">
        <v>1410</v>
      </c>
      <c r="H35" s="10">
        <v>97</v>
      </c>
      <c r="I35" s="10">
        <f t="shared" si="3"/>
        <v>1507</v>
      </c>
      <c r="J35" s="11">
        <f t="shared" si="4"/>
        <v>1.6444783937145352E-2</v>
      </c>
      <c r="K35" s="10">
        <f t="shared" si="0"/>
        <v>2290</v>
      </c>
      <c r="L35" s="10">
        <v>0</v>
      </c>
      <c r="M35" s="281">
        <f t="shared" si="5"/>
        <v>2290</v>
      </c>
      <c r="Q35" s="23"/>
    </row>
    <row r="36" spans="2:17" x14ac:dyDescent="0.25">
      <c r="B36" s="12" t="s">
        <v>225</v>
      </c>
      <c r="C36" s="10">
        <v>1759</v>
      </c>
      <c r="D36" s="10">
        <v>957</v>
      </c>
      <c r="E36" s="10">
        <f t="shared" si="1"/>
        <v>2716</v>
      </c>
      <c r="F36" s="11">
        <f t="shared" si="2"/>
        <v>6.7952663314068407E-2</v>
      </c>
      <c r="G36" s="10">
        <v>7335</v>
      </c>
      <c r="H36" s="10">
        <v>416</v>
      </c>
      <c r="I36" s="10">
        <f t="shared" si="3"/>
        <v>7751</v>
      </c>
      <c r="J36" s="11">
        <f t="shared" si="4"/>
        <v>8.4580969009166299E-2</v>
      </c>
      <c r="K36" s="10">
        <f t="shared" si="0"/>
        <v>10467</v>
      </c>
      <c r="L36" s="10">
        <v>0</v>
      </c>
      <c r="M36" s="281">
        <f t="shared" si="5"/>
        <v>10467</v>
      </c>
      <c r="Q36" s="23"/>
    </row>
    <row r="37" spans="2:17" x14ac:dyDescent="0.25">
      <c r="B37" s="12" t="s">
        <v>226</v>
      </c>
      <c r="C37" s="10">
        <v>416</v>
      </c>
      <c r="D37" s="10">
        <v>302</v>
      </c>
      <c r="E37" s="10">
        <f t="shared" si="1"/>
        <v>718</v>
      </c>
      <c r="F37" s="11">
        <f t="shared" si="2"/>
        <v>1.7963922039580676E-2</v>
      </c>
      <c r="G37" s="10">
        <v>1880</v>
      </c>
      <c r="H37" s="10">
        <v>133</v>
      </c>
      <c r="I37" s="10">
        <f t="shared" si="3"/>
        <v>2013</v>
      </c>
      <c r="J37" s="11">
        <f t="shared" si="4"/>
        <v>2.1966390222610214E-2</v>
      </c>
      <c r="K37" s="10">
        <f t="shared" si="0"/>
        <v>2731</v>
      </c>
      <c r="L37" s="10">
        <v>0</v>
      </c>
      <c r="M37" s="281">
        <f t="shared" si="5"/>
        <v>2731</v>
      </c>
      <c r="Q37" s="23"/>
    </row>
    <row r="38" spans="2:17" x14ac:dyDescent="0.25">
      <c r="B38" s="12" t="s">
        <v>227</v>
      </c>
      <c r="C38" s="10">
        <v>348</v>
      </c>
      <c r="D38" s="10">
        <v>295</v>
      </c>
      <c r="E38" s="10">
        <f t="shared" si="1"/>
        <v>643</v>
      </c>
      <c r="F38" s="11">
        <f t="shared" si="2"/>
        <v>1.608746778753534E-2</v>
      </c>
      <c r="G38" s="10">
        <v>1327</v>
      </c>
      <c r="H38" s="10">
        <v>48</v>
      </c>
      <c r="I38" s="10">
        <f t="shared" si="3"/>
        <v>1375</v>
      </c>
      <c r="J38" s="11">
        <f t="shared" si="4"/>
        <v>1.5004364906154517E-2</v>
      </c>
      <c r="K38" s="10">
        <f t="shared" si="0"/>
        <v>2018</v>
      </c>
      <c r="L38" s="10">
        <v>0</v>
      </c>
      <c r="M38" s="281">
        <f t="shared" si="5"/>
        <v>2018</v>
      </c>
      <c r="Q38" s="23"/>
    </row>
    <row r="39" spans="2:17" x14ac:dyDescent="0.25">
      <c r="B39" s="12" t="s">
        <v>228</v>
      </c>
      <c r="C39" s="10">
        <v>304</v>
      </c>
      <c r="D39" s="10">
        <v>203</v>
      </c>
      <c r="E39" s="10">
        <f t="shared" si="1"/>
        <v>507</v>
      </c>
      <c r="F39" s="11">
        <f t="shared" si="2"/>
        <v>1.2684830743826465E-2</v>
      </c>
      <c r="G39" s="10">
        <v>875</v>
      </c>
      <c r="H39" s="10">
        <v>35</v>
      </c>
      <c r="I39" s="10">
        <f t="shared" si="3"/>
        <v>910</v>
      </c>
      <c r="J39" s="11">
        <f t="shared" si="4"/>
        <v>9.9301615015277168E-3</v>
      </c>
      <c r="K39" s="10">
        <f t="shared" si="0"/>
        <v>1417</v>
      </c>
      <c r="L39" s="10">
        <v>0</v>
      </c>
      <c r="M39" s="281">
        <f t="shared" si="5"/>
        <v>1417</v>
      </c>
      <c r="Q39" s="23"/>
    </row>
    <row r="40" spans="2:17" x14ac:dyDescent="0.25">
      <c r="B40" s="12" t="s">
        <v>229</v>
      </c>
      <c r="C40" s="10">
        <v>170</v>
      </c>
      <c r="D40" s="10">
        <v>100</v>
      </c>
      <c r="E40" s="10">
        <f t="shared" si="1"/>
        <v>270</v>
      </c>
      <c r="F40" s="11">
        <f t="shared" si="2"/>
        <v>6.7552353073632061E-3</v>
      </c>
      <c r="G40" s="10">
        <v>502</v>
      </c>
      <c r="H40" s="10">
        <v>19</v>
      </c>
      <c r="I40" s="10">
        <f t="shared" si="3"/>
        <v>521</v>
      </c>
      <c r="J40" s="11">
        <f t="shared" si="4"/>
        <v>5.685290266259275E-3</v>
      </c>
      <c r="K40" s="10">
        <f t="shared" si="0"/>
        <v>791</v>
      </c>
      <c r="L40" s="10">
        <v>0</v>
      </c>
      <c r="M40" s="281">
        <f t="shared" si="5"/>
        <v>791</v>
      </c>
      <c r="Q40" s="23"/>
    </row>
    <row r="41" spans="2:17" x14ac:dyDescent="0.25">
      <c r="B41" s="12" t="s">
        <v>230</v>
      </c>
      <c r="C41" s="10">
        <v>1697</v>
      </c>
      <c r="D41" s="10">
        <v>853</v>
      </c>
      <c r="E41" s="10">
        <f t="shared" si="1"/>
        <v>2550</v>
      </c>
      <c r="F41" s="11">
        <f t="shared" si="2"/>
        <v>6.3799444569541397E-2</v>
      </c>
      <c r="G41" s="10">
        <v>5573</v>
      </c>
      <c r="H41" s="10">
        <v>284</v>
      </c>
      <c r="I41" s="10">
        <f t="shared" si="3"/>
        <v>5857</v>
      </c>
      <c r="J41" s="11">
        <f t="shared" si="4"/>
        <v>6.3913138367525102E-2</v>
      </c>
      <c r="K41" s="10">
        <f t="shared" si="0"/>
        <v>8407</v>
      </c>
      <c r="L41" s="10">
        <v>0</v>
      </c>
      <c r="M41" s="281">
        <f t="shared" si="5"/>
        <v>8407</v>
      </c>
      <c r="Q41" s="23"/>
    </row>
    <row r="42" spans="2:17" x14ac:dyDescent="0.25">
      <c r="B42" s="12" t="s">
        <v>231</v>
      </c>
      <c r="C42" s="10">
        <v>488</v>
      </c>
      <c r="D42" s="10">
        <v>334</v>
      </c>
      <c r="E42" s="10">
        <f t="shared" si="1"/>
        <v>822</v>
      </c>
      <c r="F42" s="11">
        <f t="shared" si="2"/>
        <v>2.0565938602416872E-2</v>
      </c>
      <c r="G42" s="10">
        <v>1611</v>
      </c>
      <c r="H42" s="10">
        <v>99</v>
      </c>
      <c r="I42" s="10">
        <f t="shared" si="3"/>
        <v>1710</v>
      </c>
      <c r="J42" s="11">
        <f t="shared" si="4"/>
        <v>1.8659973810563071E-2</v>
      </c>
      <c r="K42" s="10">
        <f t="shared" si="0"/>
        <v>2532</v>
      </c>
      <c r="L42" s="10">
        <v>0</v>
      </c>
      <c r="M42" s="281">
        <f t="shared" si="5"/>
        <v>2532</v>
      </c>
      <c r="Q42" s="23"/>
    </row>
    <row r="43" spans="2:17" x14ac:dyDescent="0.25">
      <c r="B43" s="12" t="s">
        <v>232</v>
      </c>
      <c r="C43" s="10">
        <v>140</v>
      </c>
      <c r="D43" s="10">
        <v>99</v>
      </c>
      <c r="E43" s="10">
        <f t="shared" si="1"/>
        <v>239</v>
      </c>
      <c r="F43" s="11">
        <f t="shared" si="2"/>
        <v>5.9796342165178012E-3</v>
      </c>
      <c r="G43" s="10">
        <v>397</v>
      </c>
      <c r="H43" s="10">
        <v>13</v>
      </c>
      <c r="I43" s="10">
        <f t="shared" si="3"/>
        <v>410</v>
      </c>
      <c r="J43" s="11">
        <f t="shared" si="4"/>
        <v>4.4740288083806199E-3</v>
      </c>
      <c r="K43" s="10">
        <f t="shared" si="0"/>
        <v>649</v>
      </c>
      <c r="L43" s="10">
        <v>0</v>
      </c>
      <c r="M43" s="281">
        <f t="shared" si="5"/>
        <v>649</v>
      </c>
      <c r="Q43" s="23"/>
    </row>
    <row r="44" spans="2:17" x14ac:dyDescent="0.25">
      <c r="B44" s="12" t="s">
        <v>49</v>
      </c>
      <c r="C44" s="10">
        <f>SUM(C11:C43)</f>
        <v>24908</v>
      </c>
      <c r="D44" s="10">
        <f t="shared" ref="D44:G44" si="6">SUM(D11:D43)</f>
        <v>15061</v>
      </c>
      <c r="E44" s="12">
        <f t="shared" ref="E44" si="7">C44+D44</f>
        <v>39969</v>
      </c>
      <c r="F44" s="11">
        <f t="shared" ref="F44" si="8">E44/$E$44</f>
        <v>1</v>
      </c>
      <c r="G44" s="10">
        <f t="shared" si="6"/>
        <v>86009</v>
      </c>
      <c r="H44" s="10">
        <f>SUM(H11:H43)</f>
        <v>5631</v>
      </c>
      <c r="I44" s="12">
        <f t="shared" ref="I44" si="9">G44+H44</f>
        <v>91640</v>
      </c>
      <c r="J44" s="11">
        <f t="shared" ref="J44" si="10">I44/$I$44</f>
        <v>1</v>
      </c>
      <c r="K44" s="10">
        <f t="shared" ref="K44" si="11">E44+I44</f>
        <v>131609</v>
      </c>
      <c r="L44" s="10">
        <f>SUM(L11:L43)</f>
        <v>11</v>
      </c>
      <c r="M44" s="281">
        <f t="shared" si="5"/>
        <v>131620</v>
      </c>
      <c r="Q44" s="23"/>
    </row>
    <row r="45" spans="2:17" ht="25.5" customHeight="1" x14ac:dyDescent="0.25">
      <c r="B45" s="24" t="s">
        <v>64</v>
      </c>
      <c r="C45" s="25">
        <f>+C44/M44</f>
        <v>0.18924175657194955</v>
      </c>
      <c r="D45" s="25">
        <f>+D44/M44</f>
        <v>0.11442789849566935</v>
      </c>
      <c r="E45" s="26">
        <f>+E44/M44</f>
        <v>0.30366965506761889</v>
      </c>
      <c r="F45" s="26"/>
      <c r="G45" s="25">
        <f>+G44/M44</f>
        <v>0.6534645190700501</v>
      </c>
      <c r="H45" s="25">
        <f>+H44/M44</f>
        <v>4.278225193739553E-2</v>
      </c>
      <c r="I45" s="26">
        <f>+I44/M44</f>
        <v>0.6962467710074457</v>
      </c>
      <c r="J45" s="26"/>
      <c r="K45" s="26">
        <f>+K44/M44</f>
        <v>0.99991642607506459</v>
      </c>
      <c r="L45" s="26">
        <f>+L44/M44</f>
        <v>8.3573924935420146E-5</v>
      </c>
      <c r="M45" s="26">
        <f>K45+L45</f>
        <v>1</v>
      </c>
    </row>
    <row r="46" spans="2:17" x14ac:dyDescent="0.25">
      <c r="B46" s="17"/>
      <c r="C46" s="30"/>
      <c r="D46" s="30"/>
      <c r="E46" s="30"/>
      <c r="F46" s="30"/>
      <c r="G46" s="30"/>
      <c r="H46" s="30"/>
      <c r="I46" s="30"/>
      <c r="J46" s="30"/>
      <c r="K46" s="30"/>
    </row>
    <row r="47" spans="2:17" ht="13.8" x14ac:dyDescent="0.3">
      <c r="B47" s="296" t="s">
        <v>89</v>
      </c>
      <c r="C47" s="296"/>
      <c r="D47" s="296"/>
      <c r="E47" s="296"/>
      <c r="F47" s="296"/>
      <c r="G47" s="296"/>
      <c r="H47" s="296"/>
      <c r="I47" s="296"/>
      <c r="J47" s="296"/>
      <c r="K47" s="296"/>
    </row>
    <row r="48" spans="2:17" ht="13.8" x14ac:dyDescent="0.3">
      <c r="B48" s="309" t="str">
        <f>'Solicitudes Regiones'!$B$6:$R$6</f>
        <v>Acumuladas de julio de 2008 a abril de 2020</v>
      </c>
      <c r="C48" s="309"/>
      <c r="D48" s="309"/>
      <c r="E48" s="309"/>
      <c r="F48" s="309"/>
      <c r="G48" s="309"/>
      <c r="H48" s="309"/>
      <c r="I48" s="309"/>
      <c r="J48" s="309"/>
      <c r="K48" s="309"/>
    </row>
    <row r="49" spans="2:13" x14ac:dyDescent="0.25">
      <c r="B49" s="17"/>
      <c r="C49" s="30"/>
      <c r="D49" s="30"/>
      <c r="E49" s="30"/>
      <c r="F49" s="30"/>
      <c r="G49" s="30"/>
      <c r="H49" s="30"/>
      <c r="I49" s="30"/>
      <c r="J49" s="30"/>
      <c r="K49" s="30"/>
    </row>
    <row r="50" spans="2:13" ht="15" customHeight="1" x14ac:dyDescent="0.25">
      <c r="B50" s="316" t="s">
        <v>65</v>
      </c>
      <c r="C50" s="316"/>
      <c r="D50" s="316"/>
      <c r="E50" s="316"/>
      <c r="F50" s="316"/>
      <c r="G50" s="316"/>
      <c r="H50" s="316"/>
      <c r="I50" s="316"/>
      <c r="J50" s="316"/>
      <c r="K50" s="316"/>
      <c r="L50" s="316"/>
      <c r="M50" s="316"/>
    </row>
    <row r="51" spans="2:13" ht="15" customHeight="1" x14ac:dyDescent="0.25">
      <c r="B51" s="319" t="s">
        <v>56</v>
      </c>
      <c r="C51" s="314" t="s">
        <v>2</v>
      </c>
      <c r="D51" s="317"/>
      <c r="E51" s="317"/>
      <c r="F51" s="317"/>
      <c r="G51" s="317"/>
      <c r="H51" s="317"/>
      <c r="I51" s="317"/>
      <c r="J51" s="317"/>
      <c r="K51" s="315"/>
      <c r="L51" s="314"/>
      <c r="M51" s="315"/>
    </row>
    <row r="52" spans="2:13" ht="24" x14ac:dyDescent="0.25">
      <c r="B52" s="316"/>
      <c r="C52" s="15" t="s">
        <v>57</v>
      </c>
      <c r="D52" s="15" t="s">
        <v>58</v>
      </c>
      <c r="E52" s="15" t="s">
        <v>59</v>
      </c>
      <c r="F52" s="15" t="s">
        <v>60</v>
      </c>
      <c r="G52" s="15" t="s">
        <v>8</v>
      </c>
      <c r="H52" s="15" t="s">
        <v>61</v>
      </c>
      <c r="I52" s="15" t="s">
        <v>62</v>
      </c>
      <c r="J52" s="15" t="s">
        <v>63</v>
      </c>
      <c r="K52" s="16" t="s">
        <v>31</v>
      </c>
      <c r="L52" s="262" t="s">
        <v>594</v>
      </c>
      <c r="M52" s="262" t="s">
        <v>597</v>
      </c>
    </row>
    <row r="53" spans="2:13" x14ac:dyDescent="0.25">
      <c r="B53" s="12" t="s">
        <v>200</v>
      </c>
      <c r="C53" s="10">
        <v>4813</v>
      </c>
      <c r="D53" s="10">
        <v>1977</v>
      </c>
      <c r="E53" s="10">
        <f>C53+D53</f>
        <v>6790</v>
      </c>
      <c r="F53" s="11">
        <f>E53/$E$86</f>
        <v>0.22835042878762402</v>
      </c>
      <c r="G53" s="10">
        <v>15955</v>
      </c>
      <c r="H53" s="10">
        <v>1346</v>
      </c>
      <c r="I53" s="10">
        <f>G53+H53</f>
        <v>17301</v>
      </c>
      <c r="J53" s="11">
        <f>I53/$I$86</f>
        <v>0.22254093616145504</v>
      </c>
      <c r="K53" s="10">
        <f t="shared" ref="K53:K85" si="12">E53+I53</f>
        <v>24091</v>
      </c>
      <c r="L53" s="10">
        <v>0</v>
      </c>
      <c r="M53" s="281">
        <f>K53+L53</f>
        <v>24091</v>
      </c>
    </row>
    <row r="54" spans="2:13" x14ac:dyDescent="0.25">
      <c r="B54" s="12" t="s">
        <v>201</v>
      </c>
      <c r="C54" s="10">
        <v>530</v>
      </c>
      <c r="D54" s="10">
        <v>171</v>
      </c>
      <c r="E54" s="10">
        <f t="shared" ref="E54:E85" si="13">C54+D54</f>
        <v>701</v>
      </c>
      <c r="F54" s="11">
        <f t="shared" ref="F54:F85" si="14">E54/$E$86</f>
        <v>2.3574911720195057E-2</v>
      </c>
      <c r="G54" s="10">
        <v>1799</v>
      </c>
      <c r="H54" s="10">
        <v>97</v>
      </c>
      <c r="I54" s="10">
        <f t="shared" ref="I54:I85" si="15">G54+H54</f>
        <v>1896</v>
      </c>
      <c r="J54" s="11">
        <f t="shared" ref="J54:J85" si="16">I54/$I$86</f>
        <v>2.4388047798515621E-2</v>
      </c>
      <c r="K54" s="10">
        <f t="shared" si="12"/>
        <v>2597</v>
      </c>
      <c r="L54" s="10">
        <v>0</v>
      </c>
      <c r="M54" s="281">
        <f t="shared" ref="M54:M86" si="17">K54+L54</f>
        <v>2597</v>
      </c>
    </row>
    <row r="55" spans="2:13" x14ac:dyDescent="0.25">
      <c r="B55" s="12" t="s">
        <v>202</v>
      </c>
      <c r="C55" s="10">
        <v>658</v>
      </c>
      <c r="D55" s="10">
        <v>232</v>
      </c>
      <c r="E55" s="10">
        <f t="shared" si="13"/>
        <v>890</v>
      </c>
      <c r="F55" s="11">
        <f t="shared" si="14"/>
        <v>2.9931057676139228E-2</v>
      </c>
      <c r="G55" s="10">
        <v>2264</v>
      </c>
      <c r="H55" s="10">
        <v>143</v>
      </c>
      <c r="I55" s="10">
        <f t="shared" si="15"/>
        <v>2407</v>
      </c>
      <c r="J55" s="11">
        <f t="shared" si="16"/>
        <v>3.096098684125902E-2</v>
      </c>
      <c r="K55" s="10">
        <f t="shared" si="12"/>
        <v>3297</v>
      </c>
      <c r="L55" s="10">
        <v>1</v>
      </c>
      <c r="M55" s="281">
        <f t="shared" si="17"/>
        <v>3298</v>
      </c>
    </row>
    <row r="56" spans="2:13" x14ac:dyDescent="0.25">
      <c r="B56" s="12" t="s">
        <v>203</v>
      </c>
      <c r="C56" s="10">
        <v>650</v>
      </c>
      <c r="D56" s="10">
        <v>212</v>
      </c>
      <c r="E56" s="10">
        <f t="shared" si="13"/>
        <v>862</v>
      </c>
      <c r="F56" s="11">
        <f t="shared" si="14"/>
        <v>2.898940642340676E-2</v>
      </c>
      <c r="G56" s="10">
        <v>1917</v>
      </c>
      <c r="H56" s="10">
        <v>113</v>
      </c>
      <c r="I56" s="10">
        <f t="shared" si="15"/>
        <v>2030</v>
      </c>
      <c r="J56" s="11">
        <f t="shared" si="16"/>
        <v>2.6111675649254595E-2</v>
      </c>
      <c r="K56" s="10">
        <f t="shared" si="12"/>
        <v>2892</v>
      </c>
      <c r="L56" s="10">
        <v>0</v>
      </c>
      <c r="M56" s="281">
        <f t="shared" si="17"/>
        <v>2892</v>
      </c>
    </row>
    <row r="57" spans="2:13" x14ac:dyDescent="0.25">
      <c r="B57" s="12" t="s">
        <v>204</v>
      </c>
      <c r="C57" s="10">
        <v>438</v>
      </c>
      <c r="D57" s="10">
        <v>189</v>
      </c>
      <c r="E57" s="10">
        <f t="shared" si="13"/>
        <v>627</v>
      </c>
      <c r="F57" s="11">
        <f t="shared" si="14"/>
        <v>2.1086261980830672E-2</v>
      </c>
      <c r="G57" s="10">
        <v>1868</v>
      </c>
      <c r="H57" s="10">
        <v>102</v>
      </c>
      <c r="I57" s="10">
        <f t="shared" si="15"/>
        <v>1970</v>
      </c>
      <c r="J57" s="11">
        <f t="shared" si="16"/>
        <v>2.5339901984744607E-2</v>
      </c>
      <c r="K57" s="10">
        <f t="shared" si="12"/>
        <v>2597</v>
      </c>
      <c r="L57" s="10">
        <v>0</v>
      </c>
      <c r="M57" s="281">
        <f t="shared" si="17"/>
        <v>2597</v>
      </c>
    </row>
    <row r="58" spans="2:13" x14ac:dyDescent="0.25">
      <c r="B58" s="12" t="s">
        <v>205</v>
      </c>
      <c r="C58" s="10">
        <v>205</v>
      </c>
      <c r="D58" s="10">
        <v>60</v>
      </c>
      <c r="E58" s="10">
        <f t="shared" si="13"/>
        <v>265</v>
      </c>
      <c r="F58" s="11">
        <f t="shared" si="14"/>
        <v>8.9120564990751647E-3</v>
      </c>
      <c r="G58" s="10">
        <v>515</v>
      </c>
      <c r="H58" s="10">
        <v>21</v>
      </c>
      <c r="I58" s="10">
        <f t="shared" si="15"/>
        <v>536</v>
      </c>
      <c r="J58" s="11">
        <f t="shared" si="16"/>
        <v>6.8945114029558933E-3</v>
      </c>
      <c r="K58" s="10">
        <f t="shared" si="12"/>
        <v>801</v>
      </c>
      <c r="L58" s="10">
        <v>0</v>
      </c>
      <c r="M58" s="281">
        <f t="shared" si="17"/>
        <v>801</v>
      </c>
    </row>
    <row r="59" spans="2:13" x14ac:dyDescent="0.25">
      <c r="B59" s="12" t="s">
        <v>206</v>
      </c>
      <c r="C59" s="10">
        <v>255</v>
      </c>
      <c r="D59" s="10">
        <v>90</v>
      </c>
      <c r="E59" s="10">
        <f t="shared" si="13"/>
        <v>345</v>
      </c>
      <c r="F59" s="11">
        <f t="shared" si="14"/>
        <v>1.1602488649739364E-2</v>
      </c>
      <c r="G59" s="10">
        <v>689</v>
      </c>
      <c r="H59" s="10">
        <v>41</v>
      </c>
      <c r="I59" s="10">
        <f t="shared" si="15"/>
        <v>730</v>
      </c>
      <c r="J59" s="11">
        <f t="shared" si="16"/>
        <v>9.3899129182048544E-3</v>
      </c>
      <c r="K59" s="10">
        <f t="shared" si="12"/>
        <v>1075</v>
      </c>
      <c r="L59" s="10">
        <v>0</v>
      </c>
      <c r="M59" s="281">
        <f t="shared" si="17"/>
        <v>1075</v>
      </c>
    </row>
    <row r="60" spans="2:13" x14ac:dyDescent="0.25">
      <c r="B60" s="12" t="s">
        <v>207</v>
      </c>
      <c r="C60" s="10">
        <v>510</v>
      </c>
      <c r="D60" s="10">
        <v>180</v>
      </c>
      <c r="E60" s="10">
        <f t="shared" si="13"/>
        <v>690</v>
      </c>
      <c r="F60" s="11">
        <f t="shared" si="14"/>
        <v>2.3204977299478728E-2</v>
      </c>
      <c r="G60" s="10">
        <v>1596</v>
      </c>
      <c r="H60" s="10">
        <v>91</v>
      </c>
      <c r="I60" s="10">
        <f t="shared" si="15"/>
        <v>1687</v>
      </c>
      <c r="J60" s="11">
        <f t="shared" si="16"/>
        <v>2.1699702867139164E-2</v>
      </c>
      <c r="K60" s="10">
        <f t="shared" si="12"/>
        <v>2377</v>
      </c>
      <c r="L60" s="10">
        <v>0</v>
      </c>
      <c r="M60" s="281">
        <f t="shared" si="17"/>
        <v>2377</v>
      </c>
    </row>
    <row r="61" spans="2:13" x14ac:dyDescent="0.25">
      <c r="B61" s="12" t="s">
        <v>208</v>
      </c>
      <c r="C61" s="10">
        <v>340</v>
      </c>
      <c r="D61" s="10">
        <v>109</v>
      </c>
      <c r="E61" s="10">
        <f t="shared" si="13"/>
        <v>449</v>
      </c>
      <c r="F61" s="11">
        <f t="shared" si="14"/>
        <v>1.5100050445602826E-2</v>
      </c>
      <c r="G61" s="10">
        <v>1153</v>
      </c>
      <c r="H61" s="10">
        <v>73</v>
      </c>
      <c r="I61" s="10">
        <f t="shared" si="15"/>
        <v>1226</v>
      </c>
      <c r="J61" s="11">
        <f t="shared" si="16"/>
        <v>1.5769908544820757E-2</v>
      </c>
      <c r="K61" s="10">
        <f t="shared" si="12"/>
        <v>1675</v>
      </c>
      <c r="L61" s="10">
        <v>0</v>
      </c>
      <c r="M61" s="281">
        <f t="shared" si="17"/>
        <v>1675</v>
      </c>
    </row>
    <row r="62" spans="2:13" x14ac:dyDescent="0.25">
      <c r="B62" s="12" t="s">
        <v>209</v>
      </c>
      <c r="C62" s="10">
        <v>219</v>
      </c>
      <c r="D62" s="10">
        <v>87</v>
      </c>
      <c r="E62" s="10">
        <f t="shared" si="13"/>
        <v>306</v>
      </c>
      <c r="F62" s="11">
        <f t="shared" si="14"/>
        <v>1.0290902976290567E-2</v>
      </c>
      <c r="G62" s="10">
        <v>845</v>
      </c>
      <c r="H62" s="10">
        <v>54</v>
      </c>
      <c r="I62" s="10">
        <f t="shared" si="15"/>
        <v>899</v>
      </c>
      <c r="J62" s="11">
        <f t="shared" si="16"/>
        <v>1.1563742073241321E-2</v>
      </c>
      <c r="K62" s="10">
        <f t="shared" si="12"/>
        <v>1205</v>
      </c>
      <c r="L62" s="10">
        <v>0</v>
      </c>
      <c r="M62" s="281">
        <f t="shared" si="17"/>
        <v>1205</v>
      </c>
    </row>
    <row r="63" spans="2:13" x14ac:dyDescent="0.25">
      <c r="B63" s="12" t="s">
        <v>210</v>
      </c>
      <c r="C63" s="10">
        <v>1018</v>
      </c>
      <c r="D63" s="10">
        <v>358</v>
      </c>
      <c r="E63" s="10">
        <f t="shared" si="13"/>
        <v>1376</v>
      </c>
      <c r="F63" s="11">
        <f t="shared" si="14"/>
        <v>4.6275432991424247E-2</v>
      </c>
      <c r="G63" s="10">
        <v>3790</v>
      </c>
      <c r="H63" s="10">
        <v>231</v>
      </c>
      <c r="I63" s="10">
        <f t="shared" si="15"/>
        <v>4021</v>
      </c>
      <c r="J63" s="11">
        <f t="shared" si="16"/>
        <v>5.1721698416577699E-2</v>
      </c>
      <c r="K63" s="10">
        <f t="shared" si="12"/>
        <v>5397</v>
      </c>
      <c r="L63" s="10">
        <v>0</v>
      </c>
      <c r="M63" s="281">
        <f t="shared" si="17"/>
        <v>5397</v>
      </c>
    </row>
    <row r="64" spans="2:13" x14ac:dyDescent="0.25">
      <c r="B64" s="12" t="s">
        <v>211</v>
      </c>
      <c r="C64" s="10">
        <v>239</v>
      </c>
      <c r="D64" s="10">
        <v>107</v>
      </c>
      <c r="E64" s="10">
        <f t="shared" si="13"/>
        <v>346</v>
      </c>
      <c r="F64" s="11">
        <f t="shared" si="14"/>
        <v>1.1636119051622667E-2</v>
      </c>
      <c r="G64" s="10">
        <v>974</v>
      </c>
      <c r="H64" s="10">
        <v>79</v>
      </c>
      <c r="I64" s="10">
        <f t="shared" si="15"/>
        <v>1053</v>
      </c>
      <c r="J64" s="11">
        <f t="shared" si="16"/>
        <v>1.354462781215029E-2</v>
      </c>
      <c r="K64" s="10">
        <f t="shared" si="12"/>
        <v>1399</v>
      </c>
      <c r="L64" s="10">
        <v>0</v>
      </c>
      <c r="M64" s="281">
        <f t="shared" si="17"/>
        <v>1399</v>
      </c>
    </row>
    <row r="65" spans="2:13" x14ac:dyDescent="0.25">
      <c r="B65" s="12" t="s">
        <v>212</v>
      </c>
      <c r="C65" s="10">
        <v>750</v>
      </c>
      <c r="D65" s="10">
        <v>231</v>
      </c>
      <c r="E65" s="10">
        <f t="shared" si="13"/>
        <v>981</v>
      </c>
      <c r="F65" s="11">
        <f t="shared" si="14"/>
        <v>3.299142424751976E-2</v>
      </c>
      <c r="G65" s="10">
        <v>2211</v>
      </c>
      <c r="H65" s="10">
        <v>83</v>
      </c>
      <c r="I65" s="10">
        <f t="shared" si="15"/>
        <v>2294</v>
      </c>
      <c r="J65" s="11">
        <f t="shared" si="16"/>
        <v>2.9507479773098543E-2</v>
      </c>
      <c r="K65" s="10">
        <f t="shared" si="12"/>
        <v>3275</v>
      </c>
      <c r="L65" s="10">
        <v>0</v>
      </c>
      <c r="M65" s="281">
        <f t="shared" si="17"/>
        <v>3275</v>
      </c>
    </row>
    <row r="66" spans="2:13" x14ac:dyDescent="0.25">
      <c r="B66" s="12" t="s">
        <v>213</v>
      </c>
      <c r="C66" s="10">
        <v>547</v>
      </c>
      <c r="D66" s="10">
        <v>251</v>
      </c>
      <c r="E66" s="10">
        <f t="shared" si="13"/>
        <v>798</v>
      </c>
      <c r="F66" s="11">
        <f t="shared" si="14"/>
        <v>2.68370607028754E-2</v>
      </c>
      <c r="G66" s="10">
        <v>2034</v>
      </c>
      <c r="H66" s="10">
        <v>131</v>
      </c>
      <c r="I66" s="10">
        <f t="shared" si="15"/>
        <v>2165</v>
      </c>
      <c r="J66" s="11">
        <f t="shared" si="16"/>
        <v>2.7848166394402067E-2</v>
      </c>
      <c r="K66" s="10">
        <f t="shared" si="12"/>
        <v>2963</v>
      </c>
      <c r="L66" s="10">
        <v>0</v>
      </c>
      <c r="M66" s="281">
        <f t="shared" si="17"/>
        <v>2963</v>
      </c>
    </row>
    <row r="67" spans="2:13" x14ac:dyDescent="0.25">
      <c r="B67" s="12" t="s">
        <v>214</v>
      </c>
      <c r="C67" s="10">
        <v>430</v>
      </c>
      <c r="D67" s="10">
        <v>134</v>
      </c>
      <c r="E67" s="10">
        <f t="shared" si="13"/>
        <v>564</v>
      </c>
      <c r="F67" s="11">
        <f t="shared" si="14"/>
        <v>1.8967546662182613E-2</v>
      </c>
      <c r="G67" s="10">
        <v>1530</v>
      </c>
      <c r="H67" s="10">
        <v>53</v>
      </c>
      <c r="I67" s="10">
        <f t="shared" si="15"/>
        <v>1583</v>
      </c>
      <c r="J67" s="11">
        <f t="shared" si="16"/>
        <v>2.0361961848655186E-2</v>
      </c>
      <c r="K67" s="10">
        <f t="shared" si="12"/>
        <v>2147</v>
      </c>
      <c r="L67" s="10">
        <v>0</v>
      </c>
      <c r="M67" s="281">
        <f t="shared" si="17"/>
        <v>2147</v>
      </c>
    </row>
    <row r="68" spans="2:13" x14ac:dyDescent="0.25">
      <c r="B68" s="12" t="s">
        <v>215</v>
      </c>
      <c r="C68" s="10">
        <v>385</v>
      </c>
      <c r="D68" s="10">
        <v>143</v>
      </c>
      <c r="E68" s="10">
        <f t="shared" si="13"/>
        <v>528</v>
      </c>
      <c r="F68" s="11">
        <f t="shared" si="14"/>
        <v>1.7756852194383724E-2</v>
      </c>
      <c r="G68" s="10">
        <v>1142</v>
      </c>
      <c r="H68" s="10">
        <v>77</v>
      </c>
      <c r="I68" s="10">
        <f t="shared" si="15"/>
        <v>1219</v>
      </c>
      <c r="J68" s="11">
        <f t="shared" si="16"/>
        <v>1.5679868283961257E-2</v>
      </c>
      <c r="K68" s="10">
        <f t="shared" si="12"/>
        <v>1747</v>
      </c>
      <c r="L68" s="10">
        <v>0</v>
      </c>
      <c r="M68" s="281">
        <f t="shared" si="17"/>
        <v>1747</v>
      </c>
    </row>
    <row r="69" spans="2:13" x14ac:dyDescent="0.25">
      <c r="B69" s="12" t="s">
        <v>216</v>
      </c>
      <c r="C69" s="10">
        <v>1364</v>
      </c>
      <c r="D69" s="10">
        <v>574</v>
      </c>
      <c r="E69" s="10">
        <f t="shared" si="13"/>
        <v>1938</v>
      </c>
      <c r="F69" s="11">
        <f t="shared" si="14"/>
        <v>6.5175718849840261E-2</v>
      </c>
      <c r="G69" s="10">
        <v>5101</v>
      </c>
      <c r="H69" s="10">
        <v>335</v>
      </c>
      <c r="I69" s="10">
        <f t="shared" si="15"/>
        <v>5436</v>
      </c>
      <c r="J69" s="11">
        <f t="shared" si="16"/>
        <v>6.9922694004604921E-2</v>
      </c>
      <c r="K69" s="10">
        <f t="shared" si="12"/>
        <v>7374</v>
      </c>
      <c r="L69" s="10">
        <v>0</v>
      </c>
      <c r="M69" s="281">
        <f t="shared" si="17"/>
        <v>7374</v>
      </c>
    </row>
    <row r="70" spans="2:13" x14ac:dyDescent="0.25">
      <c r="B70" s="12" t="s">
        <v>217</v>
      </c>
      <c r="C70" s="10">
        <v>240</v>
      </c>
      <c r="D70" s="10">
        <v>70</v>
      </c>
      <c r="E70" s="10">
        <f t="shared" si="13"/>
        <v>310</v>
      </c>
      <c r="F70" s="11">
        <f t="shared" si="14"/>
        <v>1.0425424583823777E-2</v>
      </c>
      <c r="G70" s="10">
        <v>837</v>
      </c>
      <c r="H70" s="10">
        <v>21</v>
      </c>
      <c r="I70" s="10">
        <f t="shared" si="15"/>
        <v>858</v>
      </c>
      <c r="J70" s="11">
        <f t="shared" si="16"/>
        <v>1.1036363402492829E-2</v>
      </c>
      <c r="K70" s="10">
        <f t="shared" si="12"/>
        <v>1168</v>
      </c>
      <c r="L70" s="10">
        <v>0</v>
      </c>
      <c r="M70" s="281">
        <f t="shared" si="17"/>
        <v>1168</v>
      </c>
    </row>
    <row r="71" spans="2:13" x14ac:dyDescent="0.25">
      <c r="B71" s="12" t="s">
        <v>218</v>
      </c>
      <c r="C71" s="10">
        <v>342</v>
      </c>
      <c r="D71" s="10">
        <v>90</v>
      </c>
      <c r="E71" s="10">
        <f t="shared" si="13"/>
        <v>432</v>
      </c>
      <c r="F71" s="11">
        <f t="shared" si="14"/>
        <v>1.4528333613586682E-2</v>
      </c>
      <c r="G71" s="10">
        <v>528</v>
      </c>
      <c r="H71" s="10">
        <v>31</v>
      </c>
      <c r="I71" s="10">
        <f t="shared" si="15"/>
        <v>559</v>
      </c>
      <c r="J71" s="11">
        <f t="shared" si="16"/>
        <v>7.1903579743513883E-3</v>
      </c>
      <c r="K71" s="10">
        <f t="shared" si="12"/>
        <v>991</v>
      </c>
      <c r="L71" s="10">
        <v>0</v>
      </c>
      <c r="M71" s="281">
        <f t="shared" si="17"/>
        <v>991</v>
      </c>
    </row>
    <row r="72" spans="2:13" x14ac:dyDescent="0.25">
      <c r="B72" s="12" t="s">
        <v>219</v>
      </c>
      <c r="C72" s="10">
        <v>906</v>
      </c>
      <c r="D72" s="10">
        <v>373</v>
      </c>
      <c r="E72" s="10">
        <f t="shared" si="13"/>
        <v>1279</v>
      </c>
      <c r="F72" s="11">
        <f t="shared" si="14"/>
        <v>4.3013284008743907E-2</v>
      </c>
      <c r="G72" s="10">
        <v>3095</v>
      </c>
      <c r="H72" s="10">
        <v>175</v>
      </c>
      <c r="I72" s="10">
        <f t="shared" si="15"/>
        <v>3270</v>
      </c>
      <c r="J72" s="11">
        <f t="shared" si="16"/>
        <v>4.2061664715794346E-2</v>
      </c>
      <c r="K72" s="10">
        <f t="shared" si="12"/>
        <v>4549</v>
      </c>
      <c r="L72" s="10">
        <v>0</v>
      </c>
      <c r="M72" s="281">
        <f t="shared" si="17"/>
        <v>4549</v>
      </c>
    </row>
    <row r="73" spans="2:13" x14ac:dyDescent="0.25">
      <c r="B73" s="12" t="s">
        <v>220</v>
      </c>
      <c r="C73" s="10">
        <v>254</v>
      </c>
      <c r="D73" s="10">
        <v>100</v>
      </c>
      <c r="E73" s="10">
        <f t="shared" si="13"/>
        <v>354</v>
      </c>
      <c r="F73" s="11">
        <f t="shared" si="14"/>
        <v>1.1905162266689086E-2</v>
      </c>
      <c r="G73" s="10">
        <v>619</v>
      </c>
      <c r="H73" s="10">
        <v>51</v>
      </c>
      <c r="I73" s="10">
        <f t="shared" si="15"/>
        <v>670</v>
      </c>
      <c r="J73" s="11">
        <f t="shared" si="16"/>
        <v>8.6181392536948658E-3</v>
      </c>
      <c r="K73" s="10">
        <f t="shared" si="12"/>
        <v>1024</v>
      </c>
      <c r="L73" s="10">
        <v>0</v>
      </c>
      <c r="M73" s="281">
        <f t="shared" si="17"/>
        <v>1024</v>
      </c>
    </row>
    <row r="74" spans="2:13" x14ac:dyDescent="0.25">
      <c r="B74" s="12" t="s">
        <v>221</v>
      </c>
      <c r="C74" s="10">
        <v>476</v>
      </c>
      <c r="D74" s="10">
        <v>160</v>
      </c>
      <c r="E74" s="10">
        <f t="shared" si="13"/>
        <v>636</v>
      </c>
      <c r="F74" s="11">
        <f t="shared" si="14"/>
        <v>2.1388935597780392E-2</v>
      </c>
      <c r="G74" s="10">
        <v>1614</v>
      </c>
      <c r="H74" s="10">
        <v>79</v>
      </c>
      <c r="I74" s="10">
        <f t="shared" si="15"/>
        <v>1693</v>
      </c>
      <c r="J74" s="11">
        <f t="shared" si="16"/>
        <v>2.1776880233590163E-2</v>
      </c>
      <c r="K74" s="10">
        <f t="shared" si="12"/>
        <v>2329</v>
      </c>
      <c r="L74" s="10">
        <v>0</v>
      </c>
      <c r="M74" s="281">
        <f t="shared" si="17"/>
        <v>2329</v>
      </c>
    </row>
    <row r="75" spans="2:13" x14ac:dyDescent="0.25">
      <c r="B75" s="12" t="s">
        <v>222</v>
      </c>
      <c r="C75" s="10">
        <v>679</v>
      </c>
      <c r="D75" s="10">
        <v>241</v>
      </c>
      <c r="E75" s="10">
        <f t="shared" si="13"/>
        <v>920</v>
      </c>
      <c r="F75" s="11">
        <f t="shared" si="14"/>
        <v>3.0939969732638305E-2</v>
      </c>
      <c r="G75" s="10">
        <v>2065</v>
      </c>
      <c r="H75" s="10">
        <v>137</v>
      </c>
      <c r="I75" s="10">
        <f t="shared" si="15"/>
        <v>2202</v>
      </c>
      <c r="J75" s="11">
        <f t="shared" si="16"/>
        <v>2.832409348751656E-2</v>
      </c>
      <c r="K75" s="10">
        <f t="shared" si="12"/>
        <v>3122</v>
      </c>
      <c r="L75" s="10">
        <v>0</v>
      </c>
      <c r="M75" s="281">
        <f t="shared" si="17"/>
        <v>3122</v>
      </c>
    </row>
    <row r="76" spans="2:13" x14ac:dyDescent="0.25">
      <c r="B76" s="12" t="s">
        <v>223</v>
      </c>
      <c r="C76" s="10">
        <v>266</v>
      </c>
      <c r="D76" s="10">
        <v>83</v>
      </c>
      <c r="E76" s="10">
        <f t="shared" si="13"/>
        <v>349</v>
      </c>
      <c r="F76" s="11">
        <f t="shared" si="14"/>
        <v>1.1737010257272574E-2</v>
      </c>
      <c r="G76" s="10">
        <v>984</v>
      </c>
      <c r="H76" s="10">
        <v>65</v>
      </c>
      <c r="I76" s="10">
        <f t="shared" si="15"/>
        <v>1049</v>
      </c>
      <c r="J76" s="11">
        <f t="shared" si="16"/>
        <v>1.3493176234516291E-2</v>
      </c>
      <c r="K76" s="10">
        <f t="shared" si="12"/>
        <v>1398</v>
      </c>
      <c r="L76" s="10">
        <v>0</v>
      </c>
      <c r="M76" s="281">
        <f t="shared" si="17"/>
        <v>1398</v>
      </c>
    </row>
    <row r="77" spans="2:13" x14ac:dyDescent="0.25">
      <c r="B77" s="12" t="s">
        <v>224</v>
      </c>
      <c r="C77" s="10">
        <v>440</v>
      </c>
      <c r="D77" s="10">
        <v>162</v>
      </c>
      <c r="E77" s="10">
        <f t="shared" si="13"/>
        <v>602</v>
      </c>
      <c r="F77" s="11">
        <f t="shared" si="14"/>
        <v>2.0245501933748109E-2</v>
      </c>
      <c r="G77" s="10">
        <v>1222</v>
      </c>
      <c r="H77" s="10">
        <v>77</v>
      </c>
      <c r="I77" s="10">
        <f t="shared" si="15"/>
        <v>1299</v>
      </c>
      <c r="J77" s="11">
        <f t="shared" si="16"/>
        <v>1.6708899836641242E-2</v>
      </c>
      <c r="K77" s="10">
        <f t="shared" si="12"/>
        <v>1901</v>
      </c>
      <c r="L77" s="10">
        <v>0</v>
      </c>
      <c r="M77" s="281">
        <f t="shared" si="17"/>
        <v>1901</v>
      </c>
    </row>
    <row r="78" spans="2:13" x14ac:dyDescent="0.25">
      <c r="B78" s="12" t="s">
        <v>225</v>
      </c>
      <c r="C78" s="10">
        <v>1582</v>
      </c>
      <c r="D78" s="10">
        <v>543</v>
      </c>
      <c r="E78" s="10">
        <f t="shared" si="13"/>
        <v>2125</v>
      </c>
      <c r="F78" s="11">
        <f t="shared" si="14"/>
        <v>7.1464604002017817E-2</v>
      </c>
      <c r="G78" s="10">
        <v>6200</v>
      </c>
      <c r="H78" s="10">
        <v>349</v>
      </c>
      <c r="I78" s="10">
        <f t="shared" si="15"/>
        <v>6549</v>
      </c>
      <c r="J78" s="11">
        <f t="shared" si="16"/>
        <v>8.4239095481265194E-2</v>
      </c>
      <c r="K78" s="10">
        <f t="shared" si="12"/>
        <v>8674</v>
      </c>
      <c r="L78" s="10">
        <v>0</v>
      </c>
      <c r="M78" s="281">
        <f t="shared" si="17"/>
        <v>8674</v>
      </c>
    </row>
    <row r="79" spans="2:13" x14ac:dyDescent="0.25">
      <c r="B79" s="12" t="s">
        <v>226</v>
      </c>
      <c r="C79" s="10">
        <v>361</v>
      </c>
      <c r="D79" s="10">
        <v>161</v>
      </c>
      <c r="E79" s="10">
        <f t="shared" si="13"/>
        <v>522</v>
      </c>
      <c r="F79" s="11">
        <f t="shared" si="14"/>
        <v>1.7555069783083906E-2</v>
      </c>
      <c r="G79" s="10">
        <v>1614</v>
      </c>
      <c r="H79" s="10">
        <v>112</v>
      </c>
      <c r="I79" s="10">
        <f t="shared" si="15"/>
        <v>1726</v>
      </c>
      <c r="J79" s="11">
        <f t="shared" si="16"/>
        <v>2.2201355749070655E-2</v>
      </c>
      <c r="K79" s="10">
        <f t="shared" si="12"/>
        <v>2248</v>
      </c>
      <c r="L79" s="10">
        <v>0</v>
      </c>
      <c r="M79" s="281">
        <f t="shared" si="17"/>
        <v>2248</v>
      </c>
    </row>
    <row r="80" spans="2:13" x14ac:dyDescent="0.25">
      <c r="B80" s="12" t="s">
        <v>227</v>
      </c>
      <c r="C80" s="10">
        <v>317</v>
      </c>
      <c r="D80" s="10">
        <v>119</v>
      </c>
      <c r="E80" s="10">
        <f t="shared" si="13"/>
        <v>436</v>
      </c>
      <c r="F80" s="11">
        <f t="shared" si="14"/>
        <v>1.4662855221119892E-2</v>
      </c>
      <c r="G80" s="10">
        <v>1166</v>
      </c>
      <c r="H80" s="10">
        <v>35</v>
      </c>
      <c r="I80" s="10">
        <f t="shared" si="15"/>
        <v>1201</v>
      </c>
      <c r="J80" s="11">
        <f t="shared" si="16"/>
        <v>1.5448336184608261E-2</v>
      </c>
      <c r="K80" s="10">
        <f t="shared" si="12"/>
        <v>1637</v>
      </c>
      <c r="L80" s="10">
        <v>0</v>
      </c>
      <c r="M80" s="281">
        <f t="shared" si="17"/>
        <v>1637</v>
      </c>
    </row>
    <row r="81" spans="2:13" x14ac:dyDescent="0.25">
      <c r="B81" s="12" t="s">
        <v>228</v>
      </c>
      <c r="C81" s="10">
        <v>273</v>
      </c>
      <c r="D81" s="10">
        <v>99</v>
      </c>
      <c r="E81" s="10">
        <f t="shared" si="13"/>
        <v>372</v>
      </c>
      <c r="F81" s="11">
        <f t="shared" si="14"/>
        <v>1.2510509500588532E-2</v>
      </c>
      <c r="G81" s="10">
        <v>796</v>
      </c>
      <c r="H81" s="10">
        <v>28</v>
      </c>
      <c r="I81" s="10">
        <f t="shared" si="15"/>
        <v>824</v>
      </c>
      <c r="J81" s="11">
        <f t="shared" si="16"/>
        <v>1.0599024992603836E-2</v>
      </c>
      <c r="K81" s="10">
        <f t="shared" si="12"/>
        <v>1196</v>
      </c>
      <c r="L81" s="10">
        <v>0</v>
      </c>
      <c r="M81" s="281">
        <f t="shared" si="17"/>
        <v>1196</v>
      </c>
    </row>
    <row r="82" spans="2:13" x14ac:dyDescent="0.25">
      <c r="B82" s="12" t="s">
        <v>229</v>
      </c>
      <c r="C82" s="10">
        <v>153</v>
      </c>
      <c r="D82" s="10">
        <v>39</v>
      </c>
      <c r="E82" s="10">
        <f t="shared" si="13"/>
        <v>192</v>
      </c>
      <c r="F82" s="11">
        <f t="shared" si="14"/>
        <v>6.4570371615940807E-3</v>
      </c>
      <c r="G82" s="10">
        <v>440</v>
      </c>
      <c r="H82" s="10">
        <v>15</v>
      </c>
      <c r="I82" s="10">
        <f t="shared" si="15"/>
        <v>455</v>
      </c>
      <c r="J82" s="11">
        <f t="shared" si="16"/>
        <v>5.8526169558674093E-3</v>
      </c>
      <c r="K82" s="10">
        <f t="shared" si="12"/>
        <v>647</v>
      </c>
      <c r="L82" s="10">
        <v>0</v>
      </c>
      <c r="M82" s="281">
        <f t="shared" si="17"/>
        <v>647</v>
      </c>
    </row>
    <row r="83" spans="2:13" x14ac:dyDescent="0.25">
      <c r="B83" s="12" t="s">
        <v>230</v>
      </c>
      <c r="C83" s="10">
        <v>1531</v>
      </c>
      <c r="D83" s="10">
        <v>456</v>
      </c>
      <c r="E83" s="10">
        <f t="shared" si="13"/>
        <v>1987</v>
      </c>
      <c r="F83" s="11">
        <f t="shared" si="14"/>
        <v>6.6823608542122076E-2</v>
      </c>
      <c r="G83" s="10">
        <v>4825</v>
      </c>
      <c r="H83" s="10">
        <v>220</v>
      </c>
      <c r="I83" s="10">
        <f t="shared" si="15"/>
        <v>5045</v>
      </c>
      <c r="J83" s="11">
        <f t="shared" si="16"/>
        <v>6.4893302290881499E-2</v>
      </c>
      <c r="K83" s="10">
        <f t="shared" si="12"/>
        <v>7032</v>
      </c>
      <c r="L83" s="10">
        <v>0</v>
      </c>
      <c r="M83" s="281">
        <f t="shared" si="17"/>
        <v>7032</v>
      </c>
    </row>
    <row r="84" spans="2:13" x14ac:dyDescent="0.25">
      <c r="B84" s="12" t="s">
        <v>231</v>
      </c>
      <c r="C84" s="10">
        <v>439</v>
      </c>
      <c r="D84" s="10">
        <v>154</v>
      </c>
      <c r="E84" s="10">
        <f t="shared" si="13"/>
        <v>593</v>
      </c>
      <c r="F84" s="11">
        <f t="shared" si="14"/>
        <v>1.9942828316798385E-2</v>
      </c>
      <c r="G84" s="10">
        <v>1437</v>
      </c>
      <c r="H84" s="10">
        <v>87</v>
      </c>
      <c r="I84" s="10">
        <f t="shared" si="15"/>
        <v>1524</v>
      </c>
      <c r="J84" s="11">
        <f t="shared" si="16"/>
        <v>1.9603051078553695E-2</v>
      </c>
      <c r="K84" s="10">
        <f t="shared" si="12"/>
        <v>2117</v>
      </c>
      <c r="L84" s="10">
        <v>0</v>
      </c>
      <c r="M84" s="281">
        <f t="shared" si="17"/>
        <v>2117</v>
      </c>
    </row>
    <row r="85" spans="2:13" x14ac:dyDescent="0.25">
      <c r="B85" s="12" t="s">
        <v>232</v>
      </c>
      <c r="C85" s="10">
        <v>132</v>
      </c>
      <c r="D85" s="10">
        <v>38</v>
      </c>
      <c r="E85" s="10">
        <f t="shared" si="13"/>
        <v>170</v>
      </c>
      <c r="F85" s="11">
        <f t="shared" si="14"/>
        <v>5.7171683201614259E-3</v>
      </c>
      <c r="G85" s="10">
        <v>355</v>
      </c>
      <c r="H85" s="10">
        <v>11</v>
      </c>
      <c r="I85" s="10">
        <f t="shared" si="15"/>
        <v>366</v>
      </c>
      <c r="J85" s="11">
        <f t="shared" si="16"/>
        <v>4.7078193535109274E-3</v>
      </c>
      <c r="K85" s="10">
        <f t="shared" si="12"/>
        <v>536</v>
      </c>
      <c r="L85" s="10">
        <v>0</v>
      </c>
      <c r="M85" s="281">
        <f t="shared" si="17"/>
        <v>536</v>
      </c>
    </row>
    <row r="86" spans="2:13" x14ac:dyDescent="0.25">
      <c r="B86" s="12" t="s">
        <v>49</v>
      </c>
      <c r="C86" s="10">
        <f t="shared" ref="C86:H86" si="18">SUM(C53:C85)</f>
        <v>21742</v>
      </c>
      <c r="D86" s="10">
        <f t="shared" si="18"/>
        <v>7993</v>
      </c>
      <c r="E86" s="12">
        <f t="shared" ref="E86" si="19">C86+D86</f>
        <v>29735</v>
      </c>
      <c r="F86" s="11">
        <f t="shared" ref="F86" si="20">E86/$E$86</f>
        <v>1</v>
      </c>
      <c r="G86" s="10">
        <f t="shared" si="18"/>
        <v>73180</v>
      </c>
      <c r="H86" s="10">
        <f t="shared" si="18"/>
        <v>4563</v>
      </c>
      <c r="I86" s="12">
        <f t="shared" ref="I86" si="21">G86+H86</f>
        <v>77743</v>
      </c>
      <c r="J86" s="11">
        <f t="shared" ref="J86" si="22">I86/$I$86</f>
        <v>1</v>
      </c>
      <c r="K86" s="12">
        <f t="shared" ref="K86" si="23">E86+I86</f>
        <v>107478</v>
      </c>
      <c r="L86" s="10">
        <f t="shared" ref="L86" si="24">SUM(L53:L85)</f>
        <v>1</v>
      </c>
      <c r="M86" s="282">
        <f t="shared" si="17"/>
        <v>107479</v>
      </c>
    </row>
    <row r="87" spans="2:13" ht="24" x14ac:dyDescent="0.25">
      <c r="B87" s="24" t="s">
        <v>66</v>
      </c>
      <c r="C87" s="25">
        <f>+C86/M86</f>
        <v>0.20229068003982173</v>
      </c>
      <c r="D87" s="25">
        <f>+D86/M86</f>
        <v>7.4368016077559343E-2</v>
      </c>
      <c r="E87" s="26">
        <f>+E86/M86</f>
        <v>0.27665869611738109</v>
      </c>
      <c r="F87" s="26"/>
      <c r="G87" s="25">
        <f>+G86/M86</f>
        <v>0.68087719461476193</v>
      </c>
      <c r="H87" s="25">
        <f>+H86/M86</f>
        <v>4.2454805124722036E-2</v>
      </c>
      <c r="I87" s="26">
        <f>+I86/M86</f>
        <v>0.72333199973948403</v>
      </c>
      <c r="J87" s="26"/>
      <c r="K87" s="26">
        <f>+K86/M86</f>
        <v>0.99999069585686506</v>
      </c>
      <c r="L87" s="26">
        <f>+L86/M86</f>
        <v>9.3041431349379886E-6</v>
      </c>
      <c r="M87" s="26">
        <f>K87+L87</f>
        <v>1</v>
      </c>
    </row>
    <row r="88" spans="2:13" x14ac:dyDescent="0.25">
      <c r="B88" s="17" t="s">
        <v>129</v>
      </c>
    </row>
    <row r="89" spans="2:13" x14ac:dyDescent="0.25">
      <c r="B89" s="17" t="s">
        <v>130</v>
      </c>
    </row>
  </sheetData>
  <mergeCells count="12">
    <mergeCell ref="L51:M51"/>
    <mergeCell ref="B50:M50"/>
    <mergeCell ref="B6:K6"/>
    <mergeCell ref="B5:K5"/>
    <mergeCell ref="B47:K47"/>
    <mergeCell ref="B48:K48"/>
    <mergeCell ref="B8:M8"/>
    <mergeCell ref="L9:M9"/>
    <mergeCell ref="B51:B52"/>
    <mergeCell ref="C51:K51"/>
    <mergeCell ref="B9:B10"/>
    <mergeCell ref="C9:K9"/>
  </mergeCells>
  <hyperlinks>
    <hyperlink ref="M5" location="'Índice Pensiones Solidarias'!A1" display="Volver Sistema de Pensiones Solidadias" xr:uid="{00000000-0004-0000-0D00-000000000000}"/>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1:P83"/>
  <sheetViews>
    <sheetView showGridLines="0" zoomScaleNormal="100" workbookViewId="0"/>
  </sheetViews>
  <sheetFormatPr baseColWidth="10" defaultRowHeight="12" x14ac:dyDescent="0.25"/>
  <cols>
    <col min="1" max="1" width="6" style="18" customWidth="1"/>
    <col min="2" max="2" width="18.109375" style="18" customWidth="1"/>
    <col min="3" max="3" width="7.88671875" style="18" bestFit="1" customWidth="1"/>
    <col min="4" max="4" width="7.33203125" style="18" bestFit="1" customWidth="1"/>
    <col min="5" max="6" width="7.33203125" style="18" customWidth="1"/>
    <col min="7" max="8" width="7.33203125" style="18" bestFit="1" customWidth="1"/>
    <col min="9" max="11" width="7.33203125" style="18" customWidth="1"/>
    <col min="12" max="12" width="9.6640625" style="18" customWidth="1"/>
    <col min="13" max="251" width="11.44140625" style="18"/>
    <col min="252" max="252" width="18.109375" style="18" customWidth="1"/>
    <col min="253" max="253" width="7.88671875" style="18" bestFit="1" customWidth="1"/>
    <col min="254" max="254" width="7.33203125" style="18" bestFit="1" customWidth="1"/>
    <col min="255" max="256" width="7.33203125" style="18" customWidth="1"/>
    <col min="257" max="258" width="7.33203125" style="18" bestFit="1" customWidth="1"/>
    <col min="259" max="261" width="7.33203125" style="18" customWidth="1"/>
    <col min="262" max="267" width="0" style="18" hidden="1" customWidth="1"/>
    <col min="268" max="268" width="9.6640625" style="18" customWidth="1"/>
    <col min="269" max="507" width="11.44140625" style="18"/>
    <col min="508" max="508" width="18.109375" style="18" customWidth="1"/>
    <col min="509" max="509" width="7.88671875" style="18" bestFit="1" customWidth="1"/>
    <col min="510" max="510" width="7.33203125" style="18" bestFit="1" customWidth="1"/>
    <col min="511" max="512" width="7.33203125" style="18" customWidth="1"/>
    <col min="513" max="514" width="7.33203125" style="18" bestFit="1" customWidth="1"/>
    <col min="515" max="517" width="7.33203125" style="18" customWidth="1"/>
    <col min="518" max="523" width="0" style="18" hidden="1" customWidth="1"/>
    <col min="524" max="524" width="9.6640625" style="18" customWidth="1"/>
    <col min="525" max="763" width="11.44140625" style="18"/>
    <col min="764" max="764" width="18.109375" style="18" customWidth="1"/>
    <col min="765" max="765" width="7.88671875" style="18" bestFit="1" customWidth="1"/>
    <col min="766" max="766" width="7.33203125" style="18" bestFit="1" customWidth="1"/>
    <col min="767" max="768" width="7.33203125" style="18" customWidth="1"/>
    <col min="769" max="770" width="7.33203125" style="18" bestFit="1" customWidth="1"/>
    <col min="771" max="773" width="7.33203125" style="18" customWidth="1"/>
    <col min="774" max="779" width="0" style="18" hidden="1" customWidth="1"/>
    <col min="780" max="780" width="9.6640625" style="18" customWidth="1"/>
    <col min="781" max="1019" width="11.44140625" style="18"/>
    <col min="1020" max="1020" width="18.109375" style="18" customWidth="1"/>
    <col min="1021" max="1021" width="7.88671875" style="18" bestFit="1" customWidth="1"/>
    <col min="1022" max="1022" width="7.33203125" style="18" bestFit="1" customWidth="1"/>
    <col min="1023" max="1024" width="7.33203125" style="18" customWidth="1"/>
    <col min="1025" max="1026" width="7.33203125" style="18" bestFit="1" customWidth="1"/>
    <col min="1027" max="1029" width="7.33203125" style="18" customWidth="1"/>
    <col min="1030" max="1035" width="0" style="18" hidden="1" customWidth="1"/>
    <col min="1036" max="1036" width="9.6640625" style="18" customWidth="1"/>
    <col min="1037" max="1275" width="11.44140625" style="18"/>
    <col min="1276" max="1276" width="18.109375" style="18" customWidth="1"/>
    <col min="1277" max="1277" width="7.88671875" style="18" bestFit="1" customWidth="1"/>
    <col min="1278" max="1278" width="7.33203125" style="18" bestFit="1" customWidth="1"/>
    <col min="1279" max="1280" width="7.33203125" style="18" customWidth="1"/>
    <col min="1281" max="1282" width="7.33203125" style="18" bestFit="1" customWidth="1"/>
    <col min="1283" max="1285" width="7.33203125" style="18" customWidth="1"/>
    <col min="1286" max="1291" width="0" style="18" hidden="1" customWidth="1"/>
    <col min="1292" max="1292" width="9.6640625" style="18" customWidth="1"/>
    <col min="1293" max="1531" width="11.44140625" style="18"/>
    <col min="1532" max="1532" width="18.109375" style="18" customWidth="1"/>
    <col min="1533" max="1533" width="7.88671875" style="18" bestFit="1" customWidth="1"/>
    <col min="1534" max="1534" width="7.33203125" style="18" bestFit="1" customWidth="1"/>
    <col min="1535" max="1536" width="7.33203125" style="18" customWidth="1"/>
    <col min="1537" max="1538" width="7.33203125" style="18" bestFit="1" customWidth="1"/>
    <col min="1539" max="1541" width="7.33203125" style="18" customWidth="1"/>
    <col min="1542" max="1547" width="0" style="18" hidden="1" customWidth="1"/>
    <col min="1548" max="1548" width="9.6640625" style="18" customWidth="1"/>
    <col min="1549" max="1787" width="11.44140625" style="18"/>
    <col min="1788" max="1788" width="18.109375" style="18" customWidth="1"/>
    <col min="1789" max="1789" width="7.88671875" style="18" bestFit="1" customWidth="1"/>
    <col min="1790" max="1790" width="7.33203125" style="18" bestFit="1" customWidth="1"/>
    <col min="1791" max="1792" width="7.33203125" style="18" customWidth="1"/>
    <col min="1793" max="1794" width="7.33203125" style="18" bestFit="1" customWidth="1"/>
    <col min="1795" max="1797" width="7.33203125" style="18" customWidth="1"/>
    <col min="1798" max="1803" width="0" style="18" hidden="1" customWidth="1"/>
    <col min="1804" max="1804" width="9.6640625" style="18" customWidth="1"/>
    <col min="1805" max="2043" width="11.44140625" style="18"/>
    <col min="2044" max="2044" width="18.109375" style="18" customWidth="1"/>
    <col min="2045" max="2045" width="7.88671875" style="18" bestFit="1" customWidth="1"/>
    <col min="2046" max="2046" width="7.33203125" style="18" bestFit="1" customWidth="1"/>
    <col min="2047" max="2048" width="7.33203125" style="18" customWidth="1"/>
    <col min="2049" max="2050" width="7.33203125" style="18" bestFit="1" customWidth="1"/>
    <col min="2051" max="2053" width="7.33203125" style="18" customWidth="1"/>
    <col min="2054" max="2059" width="0" style="18" hidden="1" customWidth="1"/>
    <col min="2060" max="2060" width="9.6640625" style="18" customWidth="1"/>
    <col min="2061" max="2299" width="11.44140625" style="18"/>
    <col min="2300" max="2300" width="18.109375" style="18" customWidth="1"/>
    <col min="2301" max="2301" width="7.88671875" style="18" bestFit="1" customWidth="1"/>
    <col min="2302" max="2302" width="7.33203125" style="18" bestFit="1" customWidth="1"/>
    <col min="2303" max="2304" width="7.33203125" style="18" customWidth="1"/>
    <col min="2305" max="2306" width="7.33203125" style="18" bestFit="1" customWidth="1"/>
    <col min="2307" max="2309" width="7.33203125" style="18" customWidth="1"/>
    <col min="2310" max="2315" width="0" style="18" hidden="1" customWidth="1"/>
    <col min="2316" max="2316" width="9.6640625" style="18" customWidth="1"/>
    <col min="2317" max="2555" width="11.44140625" style="18"/>
    <col min="2556" max="2556" width="18.109375" style="18" customWidth="1"/>
    <col min="2557" max="2557" width="7.88671875" style="18" bestFit="1" customWidth="1"/>
    <col min="2558" max="2558" width="7.33203125" style="18" bestFit="1" customWidth="1"/>
    <col min="2559" max="2560" width="7.33203125" style="18" customWidth="1"/>
    <col min="2561" max="2562" width="7.33203125" style="18" bestFit="1" customWidth="1"/>
    <col min="2563" max="2565" width="7.33203125" style="18" customWidth="1"/>
    <col min="2566" max="2571" width="0" style="18" hidden="1" customWidth="1"/>
    <col min="2572" max="2572" width="9.6640625" style="18" customWidth="1"/>
    <col min="2573" max="2811" width="11.44140625" style="18"/>
    <col min="2812" max="2812" width="18.109375" style="18" customWidth="1"/>
    <col min="2813" max="2813" width="7.88671875" style="18" bestFit="1" customWidth="1"/>
    <col min="2814" max="2814" width="7.33203125" style="18" bestFit="1" customWidth="1"/>
    <col min="2815" max="2816" width="7.33203125" style="18" customWidth="1"/>
    <col min="2817" max="2818" width="7.33203125" style="18" bestFit="1" customWidth="1"/>
    <col min="2819" max="2821" width="7.33203125" style="18" customWidth="1"/>
    <col min="2822" max="2827" width="0" style="18" hidden="1" customWidth="1"/>
    <col min="2828" max="2828" width="9.6640625" style="18" customWidth="1"/>
    <col min="2829" max="3067" width="11.44140625" style="18"/>
    <col min="3068" max="3068" width="18.109375" style="18" customWidth="1"/>
    <col min="3069" max="3069" width="7.88671875" style="18" bestFit="1" customWidth="1"/>
    <col min="3070" max="3070" width="7.33203125" style="18" bestFit="1" customWidth="1"/>
    <col min="3071" max="3072" width="7.33203125" style="18" customWidth="1"/>
    <col min="3073" max="3074" width="7.33203125" style="18" bestFit="1" customWidth="1"/>
    <col min="3075" max="3077" width="7.33203125" style="18" customWidth="1"/>
    <col min="3078" max="3083" width="0" style="18" hidden="1" customWidth="1"/>
    <col min="3084" max="3084" width="9.6640625" style="18" customWidth="1"/>
    <col min="3085" max="3323" width="11.44140625" style="18"/>
    <col min="3324" max="3324" width="18.109375" style="18" customWidth="1"/>
    <col min="3325" max="3325" width="7.88671875" style="18" bestFit="1" customWidth="1"/>
    <col min="3326" max="3326" width="7.33203125" style="18" bestFit="1" customWidth="1"/>
    <col min="3327" max="3328" width="7.33203125" style="18" customWidth="1"/>
    <col min="3329" max="3330" width="7.33203125" style="18" bestFit="1" customWidth="1"/>
    <col min="3331" max="3333" width="7.33203125" style="18" customWidth="1"/>
    <col min="3334" max="3339" width="0" style="18" hidden="1" customWidth="1"/>
    <col min="3340" max="3340" width="9.6640625" style="18" customWidth="1"/>
    <col min="3341" max="3579" width="11.44140625" style="18"/>
    <col min="3580" max="3580" width="18.109375" style="18" customWidth="1"/>
    <col min="3581" max="3581" width="7.88671875" style="18" bestFit="1" customWidth="1"/>
    <col min="3582" max="3582" width="7.33203125" style="18" bestFit="1" customWidth="1"/>
    <col min="3583" max="3584" width="7.33203125" style="18" customWidth="1"/>
    <col min="3585" max="3586" width="7.33203125" style="18" bestFit="1" customWidth="1"/>
    <col min="3587" max="3589" width="7.33203125" style="18" customWidth="1"/>
    <col min="3590" max="3595" width="0" style="18" hidden="1" customWidth="1"/>
    <col min="3596" max="3596" width="9.6640625" style="18" customWidth="1"/>
    <col min="3597" max="3835" width="11.44140625" style="18"/>
    <col min="3836" max="3836" width="18.109375" style="18" customWidth="1"/>
    <col min="3837" max="3837" width="7.88671875" style="18" bestFit="1" customWidth="1"/>
    <col min="3838" max="3838" width="7.33203125" style="18" bestFit="1" customWidth="1"/>
    <col min="3839" max="3840" width="7.33203125" style="18" customWidth="1"/>
    <col min="3841" max="3842" width="7.33203125" style="18" bestFit="1" customWidth="1"/>
    <col min="3843" max="3845" width="7.33203125" style="18" customWidth="1"/>
    <col min="3846" max="3851" width="0" style="18" hidden="1" customWidth="1"/>
    <col min="3852" max="3852" width="9.6640625" style="18" customWidth="1"/>
    <col min="3853" max="4091" width="11.44140625" style="18"/>
    <col min="4092" max="4092" width="18.109375" style="18" customWidth="1"/>
    <col min="4093" max="4093" width="7.88671875" style="18" bestFit="1" customWidth="1"/>
    <col min="4094" max="4094" width="7.33203125" style="18" bestFit="1" customWidth="1"/>
    <col min="4095" max="4096" width="7.33203125" style="18" customWidth="1"/>
    <col min="4097" max="4098" width="7.33203125" style="18" bestFit="1" customWidth="1"/>
    <col min="4099" max="4101" width="7.33203125" style="18" customWidth="1"/>
    <col min="4102" max="4107" width="0" style="18" hidden="1" customWidth="1"/>
    <col min="4108" max="4108" width="9.6640625" style="18" customWidth="1"/>
    <col min="4109" max="4347" width="11.44140625" style="18"/>
    <col min="4348" max="4348" width="18.109375" style="18" customWidth="1"/>
    <col min="4349" max="4349" width="7.88671875" style="18" bestFit="1" customWidth="1"/>
    <col min="4350" max="4350" width="7.33203125" style="18" bestFit="1" customWidth="1"/>
    <col min="4351" max="4352" width="7.33203125" style="18" customWidth="1"/>
    <col min="4353" max="4354" width="7.33203125" style="18" bestFit="1" customWidth="1"/>
    <col min="4355" max="4357" width="7.33203125" style="18" customWidth="1"/>
    <col min="4358" max="4363" width="0" style="18" hidden="1" customWidth="1"/>
    <col min="4364" max="4364" width="9.6640625" style="18" customWidth="1"/>
    <col min="4365" max="4603" width="11.44140625" style="18"/>
    <col min="4604" max="4604" width="18.109375" style="18" customWidth="1"/>
    <col min="4605" max="4605" width="7.88671875" style="18" bestFit="1" customWidth="1"/>
    <col min="4606" max="4606" width="7.33203125" style="18" bestFit="1" customWidth="1"/>
    <col min="4607" max="4608" width="7.33203125" style="18" customWidth="1"/>
    <col min="4609" max="4610" width="7.33203125" style="18" bestFit="1" customWidth="1"/>
    <col min="4611" max="4613" width="7.33203125" style="18" customWidth="1"/>
    <col min="4614" max="4619" width="0" style="18" hidden="1" customWidth="1"/>
    <col min="4620" max="4620" width="9.6640625" style="18" customWidth="1"/>
    <col min="4621" max="4859" width="11.44140625" style="18"/>
    <col min="4860" max="4860" width="18.109375" style="18" customWidth="1"/>
    <col min="4861" max="4861" width="7.88671875" style="18" bestFit="1" customWidth="1"/>
    <col min="4862" max="4862" width="7.33203125" style="18" bestFit="1" customWidth="1"/>
    <col min="4863" max="4864" width="7.33203125" style="18" customWidth="1"/>
    <col min="4865" max="4866" width="7.33203125" style="18" bestFit="1" customWidth="1"/>
    <col min="4867" max="4869" width="7.33203125" style="18" customWidth="1"/>
    <col min="4870" max="4875" width="0" style="18" hidden="1" customWidth="1"/>
    <col min="4876" max="4876" width="9.6640625" style="18" customWidth="1"/>
    <col min="4877" max="5115" width="11.44140625" style="18"/>
    <col min="5116" max="5116" width="18.109375" style="18" customWidth="1"/>
    <col min="5117" max="5117" width="7.88671875" style="18" bestFit="1" customWidth="1"/>
    <col min="5118" max="5118" width="7.33203125" style="18" bestFit="1" customWidth="1"/>
    <col min="5119" max="5120" width="7.33203125" style="18" customWidth="1"/>
    <col min="5121" max="5122" width="7.33203125" style="18" bestFit="1" customWidth="1"/>
    <col min="5123" max="5125" width="7.33203125" style="18" customWidth="1"/>
    <col min="5126" max="5131" width="0" style="18" hidden="1" customWidth="1"/>
    <col min="5132" max="5132" width="9.6640625" style="18" customWidth="1"/>
    <col min="5133" max="5371" width="11.44140625" style="18"/>
    <col min="5372" max="5372" width="18.109375" style="18" customWidth="1"/>
    <col min="5373" max="5373" width="7.88671875" style="18" bestFit="1" customWidth="1"/>
    <col min="5374" max="5374" width="7.33203125" style="18" bestFit="1" customWidth="1"/>
    <col min="5375" max="5376" width="7.33203125" style="18" customWidth="1"/>
    <col min="5377" max="5378" width="7.33203125" style="18" bestFit="1" customWidth="1"/>
    <col min="5379" max="5381" width="7.33203125" style="18" customWidth="1"/>
    <col min="5382" max="5387" width="0" style="18" hidden="1" customWidth="1"/>
    <col min="5388" max="5388" width="9.6640625" style="18" customWidth="1"/>
    <col min="5389" max="5627" width="11.44140625" style="18"/>
    <col min="5628" max="5628" width="18.109375" style="18" customWidth="1"/>
    <col min="5629" max="5629" width="7.88671875" style="18" bestFit="1" customWidth="1"/>
    <col min="5630" max="5630" width="7.33203125" style="18" bestFit="1" customWidth="1"/>
    <col min="5631" max="5632" width="7.33203125" style="18" customWidth="1"/>
    <col min="5633" max="5634" width="7.33203125" style="18" bestFit="1" customWidth="1"/>
    <col min="5635" max="5637" width="7.33203125" style="18" customWidth="1"/>
    <col min="5638" max="5643" width="0" style="18" hidden="1" customWidth="1"/>
    <col min="5644" max="5644" width="9.6640625" style="18" customWidth="1"/>
    <col min="5645" max="5883" width="11.44140625" style="18"/>
    <col min="5884" max="5884" width="18.109375" style="18" customWidth="1"/>
    <col min="5885" max="5885" width="7.88671875" style="18" bestFit="1" customWidth="1"/>
    <col min="5886" max="5886" width="7.33203125" style="18" bestFit="1" customWidth="1"/>
    <col min="5887" max="5888" width="7.33203125" style="18" customWidth="1"/>
    <col min="5889" max="5890" width="7.33203125" style="18" bestFit="1" customWidth="1"/>
    <col min="5891" max="5893" width="7.33203125" style="18" customWidth="1"/>
    <col min="5894" max="5899" width="0" style="18" hidden="1" customWidth="1"/>
    <col min="5900" max="5900" width="9.6640625" style="18" customWidth="1"/>
    <col min="5901" max="6139" width="11.44140625" style="18"/>
    <col min="6140" max="6140" width="18.109375" style="18" customWidth="1"/>
    <col min="6141" max="6141" width="7.88671875" style="18" bestFit="1" customWidth="1"/>
    <col min="6142" max="6142" width="7.33203125" style="18" bestFit="1" customWidth="1"/>
    <col min="6143" max="6144" width="7.33203125" style="18" customWidth="1"/>
    <col min="6145" max="6146" width="7.33203125" style="18" bestFit="1" customWidth="1"/>
    <col min="6147" max="6149" width="7.33203125" style="18" customWidth="1"/>
    <col min="6150" max="6155" width="0" style="18" hidden="1" customWidth="1"/>
    <col min="6156" max="6156" width="9.6640625" style="18" customWidth="1"/>
    <col min="6157" max="6395" width="11.44140625" style="18"/>
    <col min="6396" max="6396" width="18.109375" style="18" customWidth="1"/>
    <col min="6397" max="6397" width="7.88671875" style="18" bestFit="1" customWidth="1"/>
    <col min="6398" max="6398" width="7.33203125" style="18" bestFit="1" customWidth="1"/>
    <col min="6399" max="6400" width="7.33203125" style="18" customWidth="1"/>
    <col min="6401" max="6402" width="7.33203125" style="18" bestFit="1" customWidth="1"/>
    <col min="6403" max="6405" width="7.33203125" style="18" customWidth="1"/>
    <col min="6406" max="6411" width="0" style="18" hidden="1" customWidth="1"/>
    <col min="6412" max="6412" width="9.6640625" style="18" customWidth="1"/>
    <col min="6413" max="6651" width="11.44140625" style="18"/>
    <col min="6652" max="6652" width="18.109375" style="18" customWidth="1"/>
    <col min="6653" max="6653" width="7.88671875" style="18" bestFit="1" customWidth="1"/>
    <col min="6654" max="6654" width="7.33203125" style="18" bestFit="1" customWidth="1"/>
    <col min="6655" max="6656" width="7.33203125" style="18" customWidth="1"/>
    <col min="6657" max="6658" width="7.33203125" style="18" bestFit="1" customWidth="1"/>
    <col min="6659" max="6661" width="7.33203125" style="18" customWidth="1"/>
    <col min="6662" max="6667" width="0" style="18" hidden="1" customWidth="1"/>
    <col min="6668" max="6668" width="9.6640625" style="18" customWidth="1"/>
    <col min="6669" max="6907" width="11.44140625" style="18"/>
    <col min="6908" max="6908" width="18.109375" style="18" customWidth="1"/>
    <col min="6909" max="6909" width="7.88671875" style="18" bestFit="1" customWidth="1"/>
    <col min="6910" max="6910" width="7.33203125" style="18" bestFit="1" customWidth="1"/>
    <col min="6911" max="6912" width="7.33203125" style="18" customWidth="1"/>
    <col min="6913" max="6914" width="7.33203125" style="18" bestFit="1" customWidth="1"/>
    <col min="6915" max="6917" width="7.33203125" style="18" customWidth="1"/>
    <col min="6918" max="6923" width="0" style="18" hidden="1" customWidth="1"/>
    <col min="6924" max="6924" width="9.6640625" style="18" customWidth="1"/>
    <col min="6925" max="7163" width="11.44140625" style="18"/>
    <col min="7164" max="7164" width="18.109375" style="18" customWidth="1"/>
    <col min="7165" max="7165" width="7.88671875" style="18" bestFit="1" customWidth="1"/>
    <col min="7166" max="7166" width="7.33203125" style="18" bestFit="1" customWidth="1"/>
    <col min="7167" max="7168" width="7.33203125" style="18" customWidth="1"/>
    <col min="7169" max="7170" width="7.33203125" style="18" bestFit="1" customWidth="1"/>
    <col min="7171" max="7173" width="7.33203125" style="18" customWidth="1"/>
    <col min="7174" max="7179" width="0" style="18" hidden="1" customWidth="1"/>
    <col min="7180" max="7180" width="9.6640625" style="18" customWidth="1"/>
    <col min="7181" max="7419" width="11.44140625" style="18"/>
    <col min="7420" max="7420" width="18.109375" style="18" customWidth="1"/>
    <col min="7421" max="7421" width="7.88671875" style="18" bestFit="1" customWidth="1"/>
    <col min="7422" max="7422" width="7.33203125" style="18" bestFit="1" customWidth="1"/>
    <col min="7423" max="7424" width="7.33203125" style="18" customWidth="1"/>
    <col min="7425" max="7426" width="7.33203125" style="18" bestFit="1" customWidth="1"/>
    <col min="7427" max="7429" width="7.33203125" style="18" customWidth="1"/>
    <col min="7430" max="7435" width="0" style="18" hidden="1" customWidth="1"/>
    <col min="7436" max="7436" width="9.6640625" style="18" customWidth="1"/>
    <col min="7437" max="7675" width="11.44140625" style="18"/>
    <col min="7676" max="7676" width="18.109375" style="18" customWidth="1"/>
    <col min="7677" max="7677" width="7.88671875" style="18" bestFit="1" customWidth="1"/>
    <col min="7678" max="7678" width="7.33203125" style="18" bestFit="1" customWidth="1"/>
    <col min="7679" max="7680" width="7.33203125" style="18" customWidth="1"/>
    <col min="7681" max="7682" width="7.33203125" style="18" bestFit="1" customWidth="1"/>
    <col min="7683" max="7685" width="7.33203125" style="18" customWidth="1"/>
    <col min="7686" max="7691" width="0" style="18" hidden="1" customWidth="1"/>
    <col min="7692" max="7692" width="9.6640625" style="18" customWidth="1"/>
    <col min="7693" max="7931" width="11.44140625" style="18"/>
    <col min="7932" max="7932" width="18.109375" style="18" customWidth="1"/>
    <col min="7933" max="7933" width="7.88671875" style="18" bestFit="1" customWidth="1"/>
    <col min="7934" max="7934" width="7.33203125" style="18" bestFit="1" customWidth="1"/>
    <col min="7935" max="7936" width="7.33203125" style="18" customWidth="1"/>
    <col min="7937" max="7938" width="7.33203125" style="18" bestFit="1" customWidth="1"/>
    <col min="7939" max="7941" width="7.33203125" style="18" customWidth="1"/>
    <col min="7942" max="7947" width="0" style="18" hidden="1" customWidth="1"/>
    <col min="7948" max="7948" width="9.6640625" style="18" customWidth="1"/>
    <col min="7949" max="8187" width="11.44140625" style="18"/>
    <col min="8188" max="8188" width="18.109375" style="18" customWidth="1"/>
    <col min="8189" max="8189" width="7.88671875" style="18" bestFit="1" customWidth="1"/>
    <col min="8190" max="8190" width="7.33203125" style="18" bestFit="1" customWidth="1"/>
    <col min="8191" max="8192" width="7.33203125" style="18" customWidth="1"/>
    <col min="8193" max="8194" width="7.33203125" style="18" bestFit="1" customWidth="1"/>
    <col min="8195" max="8197" width="7.33203125" style="18" customWidth="1"/>
    <col min="8198" max="8203" width="0" style="18" hidden="1" customWidth="1"/>
    <col min="8204" max="8204" width="9.6640625" style="18" customWidth="1"/>
    <col min="8205" max="8443" width="11.44140625" style="18"/>
    <col min="8444" max="8444" width="18.109375" style="18" customWidth="1"/>
    <col min="8445" max="8445" width="7.88671875" style="18" bestFit="1" customWidth="1"/>
    <col min="8446" max="8446" width="7.33203125" style="18" bestFit="1" customWidth="1"/>
    <col min="8447" max="8448" width="7.33203125" style="18" customWidth="1"/>
    <col min="8449" max="8450" width="7.33203125" style="18" bestFit="1" customWidth="1"/>
    <col min="8451" max="8453" width="7.33203125" style="18" customWidth="1"/>
    <col min="8454" max="8459" width="0" style="18" hidden="1" customWidth="1"/>
    <col min="8460" max="8460" width="9.6640625" style="18" customWidth="1"/>
    <col min="8461" max="8699" width="11.44140625" style="18"/>
    <col min="8700" max="8700" width="18.109375" style="18" customWidth="1"/>
    <col min="8701" max="8701" width="7.88671875" style="18" bestFit="1" customWidth="1"/>
    <col min="8702" max="8702" width="7.33203125" style="18" bestFit="1" customWidth="1"/>
    <col min="8703" max="8704" width="7.33203125" style="18" customWidth="1"/>
    <col min="8705" max="8706" width="7.33203125" style="18" bestFit="1" customWidth="1"/>
    <col min="8707" max="8709" width="7.33203125" style="18" customWidth="1"/>
    <col min="8710" max="8715" width="0" style="18" hidden="1" customWidth="1"/>
    <col min="8716" max="8716" width="9.6640625" style="18" customWidth="1"/>
    <col min="8717" max="8955" width="11.44140625" style="18"/>
    <col min="8956" max="8956" width="18.109375" style="18" customWidth="1"/>
    <col min="8957" max="8957" width="7.88671875" style="18" bestFit="1" customWidth="1"/>
    <col min="8958" max="8958" width="7.33203125" style="18" bestFit="1" customWidth="1"/>
    <col min="8959" max="8960" width="7.33203125" style="18" customWidth="1"/>
    <col min="8961" max="8962" width="7.33203125" style="18" bestFit="1" customWidth="1"/>
    <col min="8963" max="8965" width="7.33203125" style="18" customWidth="1"/>
    <col min="8966" max="8971" width="0" style="18" hidden="1" customWidth="1"/>
    <col min="8972" max="8972" width="9.6640625" style="18" customWidth="1"/>
    <col min="8973" max="9211" width="11.44140625" style="18"/>
    <col min="9212" max="9212" width="18.109375" style="18" customWidth="1"/>
    <col min="9213" max="9213" width="7.88671875" style="18" bestFit="1" customWidth="1"/>
    <col min="9214" max="9214" width="7.33203125" style="18" bestFit="1" customWidth="1"/>
    <col min="9215" max="9216" width="7.33203125" style="18" customWidth="1"/>
    <col min="9217" max="9218" width="7.33203125" style="18" bestFit="1" customWidth="1"/>
    <col min="9219" max="9221" width="7.33203125" style="18" customWidth="1"/>
    <col min="9222" max="9227" width="0" style="18" hidden="1" customWidth="1"/>
    <col min="9228" max="9228" width="9.6640625" style="18" customWidth="1"/>
    <col min="9229" max="9467" width="11.44140625" style="18"/>
    <col min="9468" max="9468" width="18.109375" style="18" customWidth="1"/>
    <col min="9469" max="9469" width="7.88671875" style="18" bestFit="1" customWidth="1"/>
    <col min="9470" max="9470" width="7.33203125" style="18" bestFit="1" customWidth="1"/>
    <col min="9471" max="9472" width="7.33203125" style="18" customWidth="1"/>
    <col min="9473" max="9474" width="7.33203125" style="18" bestFit="1" customWidth="1"/>
    <col min="9475" max="9477" width="7.33203125" style="18" customWidth="1"/>
    <col min="9478" max="9483" width="0" style="18" hidden="1" customWidth="1"/>
    <col min="9484" max="9484" width="9.6640625" style="18" customWidth="1"/>
    <col min="9485" max="9723" width="11.44140625" style="18"/>
    <col min="9724" max="9724" width="18.109375" style="18" customWidth="1"/>
    <col min="9725" max="9725" width="7.88671875" style="18" bestFit="1" customWidth="1"/>
    <col min="9726" max="9726" width="7.33203125" style="18" bestFit="1" customWidth="1"/>
    <col min="9727" max="9728" width="7.33203125" style="18" customWidth="1"/>
    <col min="9729" max="9730" width="7.33203125" style="18" bestFit="1" customWidth="1"/>
    <col min="9731" max="9733" width="7.33203125" style="18" customWidth="1"/>
    <col min="9734" max="9739" width="0" style="18" hidden="1" customWidth="1"/>
    <col min="9740" max="9740" width="9.6640625" style="18" customWidth="1"/>
    <col min="9741" max="9979" width="11.44140625" style="18"/>
    <col min="9980" max="9980" width="18.109375" style="18" customWidth="1"/>
    <col min="9981" max="9981" width="7.88671875" style="18" bestFit="1" customWidth="1"/>
    <col min="9982" max="9982" width="7.33203125" style="18" bestFit="1" customWidth="1"/>
    <col min="9983" max="9984" width="7.33203125" style="18" customWidth="1"/>
    <col min="9985" max="9986" width="7.33203125" style="18" bestFit="1" customWidth="1"/>
    <col min="9987" max="9989" width="7.33203125" style="18" customWidth="1"/>
    <col min="9990" max="9995" width="0" style="18" hidden="1" customWidth="1"/>
    <col min="9996" max="9996" width="9.6640625" style="18" customWidth="1"/>
    <col min="9997" max="10235" width="11.44140625" style="18"/>
    <col min="10236" max="10236" width="18.109375" style="18" customWidth="1"/>
    <col min="10237" max="10237" width="7.88671875" style="18" bestFit="1" customWidth="1"/>
    <col min="10238" max="10238" width="7.33203125" style="18" bestFit="1" customWidth="1"/>
    <col min="10239" max="10240" width="7.33203125" style="18" customWidth="1"/>
    <col min="10241" max="10242" width="7.33203125" style="18" bestFit="1" customWidth="1"/>
    <col min="10243" max="10245" width="7.33203125" style="18" customWidth="1"/>
    <col min="10246" max="10251" width="0" style="18" hidden="1" customWidth="1"/>
    <col min="10252" max="10252" width="9.6640625" style="18" customWidth="1"/>
    <col min="10253" max="10491" width="11.44140625" style="18"/>
    <col min="10492" max="10492" width="18.109375" style="18" customWidth="1"/>
    <col min="10493" max="10493" width="7.88671875" style="18" bestFit="1" customWidth="1"/>
    <col min="10494" max="10494" width="7.33203125" style="18" bestFit="1" customWidth="1"/>
    <col min="10495" max="10496" width="7.33203125" style="18" customWidth="1"/>
    <col min="10497" max="10498" width="7.33203125" style="18" bestFit="1" customWidth="1"/>
    <col min="10499" max="10501" width="7.33203125" style="18" customWidth="1"/>
    <col min="10502" max="10507" width="0" style="18" hidden="1" customWidth="1"/>
    <col min="10508" max="10508" width="9.6640625" style="18" customWidth="1"/>
    <col min="10509" max="10747" width="11.44140625" style="18"/>
    <col min="10748" max="10748" width="18.109375" style="18" customWidth="1"/>
    <col min="10749" max="10749" width="7.88671875" style="18" bestFit="1" customWidth="1"/>
    <col min="10750" max="10750" width="7.33203125" style="18" bestFit="1" customWidth="1"/>
    <col min="10751" max="10752" width="7.33203125" style="18" customWidth="1"/>
    <col min="10753" max="10754" width="7.33203125" style="18" bestFit="1" customWidth="1"/>
    <col min="10755" max="10757" width="7.33203125" style="18" customWidth="1"/>
    <col min="10758" max="10763" width="0" style="18" hidden="1" customWidth="1"/>
    <col min="10764" max="10764" width="9.6640625" style="18" customWidth="1"/>
    <col min="10765" max="11003" width="11.44140625" style="18"/>
    <col min="11004" max="11004" width="18.109375" style="18" customWidth="1"/>
    <col min="11005" max="11005" width="7.88671875" style="18" bestFit="1" customWidth="1"/>
    <col min="11006" max="11006" width="7.33203125" style="18" bestFit="1" customWidth="1"/>
    <col min="11007" max="11008" width="7.33203125" style="18" customWidth="1"/>
    <col min="11009" max="11010" width="7.33203125" style="18" bestFit="1" customWidth="1"/>
    <col min="11011" max="11013" width="7.33203125" style="18" customWidth="1"/>
    <col min="11014" max="11019" width="0" style="18" hidden="1" customWidth="1"/>
    <col min="11020" max="11020" width="9.6640625" style="18" customWidth="1"/>
    <col min="11021" max="11259" width="11.44140625" style="18"/>
    <col min="11260" max="11260" width="18.109375" style="18" customWidth="1"/>
    <col min="11261" max="11261" width="7.88671875" style="18" bestFit="1" customWidth="1"/>
    <col min="11262" max="11262" width="7.33203125" style="18" bestFit="1" customWidth="1"/>
    <col min="11263" max="11264" width="7.33203125" style="18" customWidth="1"/>
    <col min="11265" max="11266" width="7.33203125" style="18" bestFit="1" customWidth="1"/>
    <col min="11267" max="11269" width="7.33203125" style="18" customWidth="1"/>
    <col min="11270" max="11275" width="0" style="18" hidden="1" customWidth="1"/>
    <col min="11276" max="11276" width="9.6640625" style="18" customWidth="1"/>
    <col min="11277" max="11515" width="11.44140625" style="18"/>
    <col min="11516" max="11516" width="18.109375" style="18" customWidth="1"/>
    <col min="11517" max="11517" width="7.88671875" style="18" bestFit="1" customWidth="1"/>
    <col min="11518" max="11518" width="7.33203125" style="18" bestFit="1" customWidth="1"/>
    <col min="11519" max="11520" width="7.33203125" style="18" customWidth="1"/>
    <col min="11521" max="11522" width="7.33203125" style="18" bestFit="1" customWidth="1"/>
    <col min="11523" max="11525" width="7.33203125" style="18" customWidth="1"/>
    <col min="11526" max="11531" width="0" style="18" hidden="1" customWidth="1"/>
    <col min="11532" max="11532" width="9.6640625" style="18" customWidth="1"/>
    <col min="11533" max="11771" width="11.44140625" style="18"/>
    <col min="11772" max="11772" width="18.109375" style="18" customWidth="1"/>
    <col min="11773" max="11773" width="7.88671875" style="18" bestFit="1" customWidth="1"/>
    <col min="11774" max="11774" width="7.33203125" style="18" bestFit="1" customWidth="1"/>
    <col min="11775" max="11776" width="7.33203125" style="18" customWidth="1"/>
    <col min="11777" max="11778" width="7.33203125" style="18" bestFit="1" customWidth="1"/>
    <col min="11779" max="11781" width="7.33203125" style="18" customWidth="1"/>
    <col min="11782" max="11787" width="0" style="18" hidden="1" customWidth="1"/>
    <col min="11788" max="11788" width="9.6640625" style="18" customWidth="1"/>
    <col min="11789" max="12027" width="11.44140625" style="18"/>
    <col min="12028" max="12028" width="18.109375" style="18" customWidth="1"/>
    <col min="12029" max="12029" width="7.88671875" style="18" bestFit="1" customWidth="1"/>
    <col min="12030" max="12030" width="7.33203125" style="18" bestFit="1" customWidth="1"/>
    <col min="12031" max="12032" width="7.33203125" style="18" customWidth="1"/>
    <col min="12033" max="12034" width="7.33203125" style="18" bestFit="1" customWidth="1"/>
    <col min="12035" max="12037" width="7.33203125" style="18" customWidth="1"/>
    <col min="12038" max="12043" width="0" style="18" hidden="1" customWidth="1"/>
    <col min="12044" max="12044" width="9.6640625" style="18" customWidth="1"/>
    <col min="12045" max="12283" width="11.44140625" style="18"/>
    <col min="12284" max="12284" width="18.109375" style="18" customWidth="1"/>
    <col min="12285" max="12285" width="7.88671875" style="18" bestFit="1" customWidth="1"/>
    <col min="12286" max="12286" width="7.33203125" style="18" bestFit="1" customWidth="1"/>
    <col min="12287" max="12288" width="7.33203125" style="18" customWidth="1"/>
    <col min="12289" max="12290" width="7.33203125" style="18" bestFit="1" customWidth="1"/>
    <col min="12291" max="12293" width="7.33203125" style="18" customWidth="1"/>
    <col min="12294" max="12299" width="0" style="18" hidden="1" customWidth="1"/>
    <col min="12300" max="12300" width="9.6640625" style="18" customWidth="1"/>
    <col min="12301" max="12539" width="11.44140625" style="18"/>
    <col min="12540" max="12540" width="18.109375" style="18" customWidth="1"/>
    <col min="12541" max="12541" width="7.88671875" style="18" bestFit="1" customWidth="1"/>
    <col min="12542" max="12542" width="7.33203125" style="18" bestFit="1" customWidth="1"/>
    <col min="12543" max="12544" width="7.33203125" style="18" customWidth="1"/>
    <col min="12545" max="12546" width="7.33203125" style="18" bestFit="1" customWidth="1"/>
    <col min="12547" max="12549" width="7.33203125" style="18" customWidth="1"/>
    <col min="12550" max="12555" width="0" style="18" hidden="1" customWidth="1"/>
    <col min="12556" max="12556" width="9.6640625" style="18" customWidth="1"/>
    <col min="12557" max="12795" width="11.44140625" style="18"/>
    <col min="12796" max="12796" width="18.109375" style="18" customWidth="1"/>
    <col min="12797" max="12797" width="7.88671875" style="18" bestFit="1" customWidth="1"/>
    <col min="12798" max="12798" width="7.33203125" style="18" bestFit="1" customWidth="1"/>
    <col min="12799" max="12800" width="7.33203125" style="18" customWidth="1"/>
    <col min="12801" max="12802" width="7.33203125" style="18" bestFit="1" customWidth="1"/>
    <col min="12803" max="12805" width="7.33203125" style="18" customWidth="1"/>
    <col min="12806" max="12811" width="0" style="18" hidden="1" customWidth="1"/>
    <col min="12812" max="12812" width="9.6640625" style="18" customWidth="1"/>
    <col min="12813" max="13051" width="11.44140625" style="18"/>
    <col min="13052" max="13052" width="18.109375" style="18" customWidth="1"/>
    <col min="13053" max="13053" width="7.88671875" style="18" bestFit="1" customWidth="1"/>
    <col min="13054" max="13054" width="7.33203125" style="18" bestFit="1" customWidth="1"/>
    <col min="13055" max="13056" width="7.33203125" style="18" customWidth="1"/>
    <col min="13057" max="13058" width="7.33203125" style="18" bestFit="1" customWidth="1"/>
    <col min="13059" max="13061" width="7.33203125" style="18" customWidth="1"/>
    <col min="13062" max="13067" width="0" style="18" hidden="1" customWidth="1"/>
    <col min="13068" max="13068" width="9.6640625" style="18" customWidth="1"/>
    <col min="13069" max="13307" width="11.44140625" style="18"/>
    <col min="13308" max="13308" width="18.109375" style="18" customWidth="1"/>
    <col min="13309" max="13309" width="7.88671875" style="18" bestFit="1" customWidth="1"/>
    <col min="13310" max="13310" width="7.33203125" style="18" bestFit="1" customWidth="1"/>
    <col min="13311" max="13312" width="7.33203125" style="18" customWidth="1"/>
    <col min="13313" max="13314" width="7.33203125" style="18" bestFit="1" customWidth="1"/>
    <col min="13315" max="13317" width="7.33203125" style="18" customWidth="1"/>
    <col min="13318" max="13323" width="0" style="18" hidden="1" customWidth="1"/>
    <col min="13324" max="13324" width="9.6640625" style="18" customWidth="1"/>
    <col min="13325" max="13563" width="11.44140625" style="18"/>
    <col min="13564" max="13564" width="18.109375" style="18" customWidth="1"/>
    <col min="13565" max="13565" width="7.88671875" style="18" bestFit="1" customWidth="1"/>
    <col min="13566" max="13566" width="7.33203125" style="18" bestFit="1" customWidth="1"/>
    <col min="13567" max="13568" width="7.33203125" style="18" customWidth="1"/>
    <col min="13569" max="13570" width="7.33203125" style="18" bestFit="1" customWidth="1"/>
    <col min="13571" max="13573" width="7.33203125" style="18" customWidth="1"/>
    <col min="13574" max="13579" width="0" style="18" hidden="1" customWidth="1"/>
    <col min="13580" max="13580" width="9.6640625" style="18" customWidth="1"/>
    <col min="13581" max="13819" width="11.44140625" style="18"/>
    <col min="13820" max="13820" width="18.109375" style="18" customWidth="1"/>
    <col min="13821" max="13821" width="7.88671875" style="18" bestFit="1" customWidth="1"/>
    <col min="13822" max="13822" width="7.33203125" style="18" bestFit="1" customWidth="1"/>
    <col min="13823" max="13824" width="7.33203125" style="18" customWidth="1"/>
    <col min="13825" max="13826" width="7.33203125" style="18" bestFit="1" customWidth="1"/>
    <col min="13827" max="13829" width="7.33203125" style="18" customWidth="1"/>
    <col min="13830" max="13835" width="0" style="18" hidden="1" customWidth="1"/>
    <col min="13836" max="13836" width="9.6640625" style="18" customWidth="1"/>
    <col min="13837" max="14075" width="11.44140625" style="18"/>
    <col min="14076" max="14076" width="18.109375" style="18" customWidth="1"/>
    <col min="14077" max="14077" width="7.88671875" style="18" bestFit="1" customWidth="1"/>
    <col min="14078" max="14078" width="7.33203125" style="18" bestFit="1" customWidth="1"/>
    <col min="14079" max="14080" width="7.33203125" style="18" customWidth="1"/>
    <col min="14081" max="14082" width="7.33203125" style="18" bestFit="1" customWidth="1"/>
    <col min="14083" max="14085" width="7.33203125" style="18" customWidth="1"/>
    <col min="14086" max="14091" width="0" style="18" hidden="1" customWidth="1"/>
    <col min="14092" max="14092" width="9.6640625" style="18" customWidth="1"/>
    <col min="14093" max="14331" width="11.44140625" style="18"/>
    <col min="14332" max="14332" width="18.109375" style="18" customWidth="1"/>
    <col min="14333" max="14333" width="7.88671875" style="18" bestFit="1" customWidth="1"/>
    <col min="14334" max="14334" width="7.33203125" style="18" bestFit="1" customWidth="1"/>
    <col min="14335" max="14336" width="7.33203125" style="18" customWidth="1"/>
    <col min="14337" max="14338" width="7.33203125" style="18" bestFit="1" customWidth="1"/>
    <col min="14339" max="14341" width="7.33203125" style="18" customWidth="1"/>
    <col min="14342" max="14347" width="0" style="18" hidden="1" customWidth="1"/>
    <col min="14348" max="14348" width="9.6640625" style="18" customWidth="1"/>
    <col min="14349" max="14587" width="11.44140625" style="18"/>
    <col min="14588" max="14588" width="18.109375" style="18" customWidth="1"/>
    <col min="14589" max="14589" width="7.88671875" style="18" bestFit="1" customWidth="1"/>
    <col min="14590" max="14590" width="7.33203125" style="18" bestFit="1" customWidth="1"/>
    <col min="14591" max="14592" width="7.33203125" style="18" customWidth="1"/>
    <col min="14593" max="14594" width="7.33203125" style="18" bestFit="1" customWidth="1"/>
    <col min="14595" max="14597" width="7.33203125" style="18" customWidth="1"/>
    <col min="14598" max="14603" width="0" style="18" hidden="1" customWidth="1"/>
    <col min="14604" max="14604" width="9.6640625" style="18" customWidth="1"/>
    <col min="14605" max="14843" width="11.44140625" style="18"/>
    <col min="14844" max="14844" width="18.109375" style="18" customWidth="1"/>
    <col min="14845" max="14845" width="7.88671875" style="18" bestFit="1" customWidth="1"/>
    <col min="14846" max="14846" width="7.33203125" style="18" bestFit="1" customWidth="1"/>
    <col min="14847" max="14848" width="7.33203125" style="18" customWidth="1"/>
    <col min="14849" max="14850" width="7.33203125" style="18" bestFit="1" customWidth="1"/>
    <col min="14851" max="14853" width="7.33203125" style="18" customWidth="1"/>
    <col min="14854" max="14859" width="0" style="18" hidden="1" customWidth="1"/>
    <col min="14860" max="14860" width="9.6640625" style="18" customWidth="1"/>
    <col min="14861" max="15099" width="11.44140625" style="18"/>
    <col min="15100" max="15100" width="18.109375" style="18" customWidth="1"/>
    <col min="15101" max="15101" width="7.88671875" style="18" bestFit="1" customWidth="1"/>
    <col min="15102" max="15102" width="7.33203125" style="18" bestFit="1" customWidth="1"/>
    <col min="15103" max="15104" width="7.33203125" style="18" customWidth="1"/>
    <col min="15105" max="15106" width="7.33203125" style="18" bestFit="1" customWidth="1"/>
    <col min="15107" max="15109" width="7.33203125" style="18" customWidth="1"/>
    <col min="15110" max="15115" width="0" style="18" hidden="1" customWidth="1"/>
    <col min="15116" max="15116" width="9.6640625" style="18" customWidth="1"/>
    <col min="15117" max="15355" width="11.44140625" style="18"/>
    <col min="15356" max="15356" width="18.109375" style="18" customWidth="1"/>
    <col min="15357" max="15357" width="7.88671875" style="18" bestFit="1" customWidth="1"/>
    <col min="15358" max="15358" width="7.33203125" style="18" bestFit="1" customWidth="1"/>
    <col min="15359" max="15360" width="7.33203125" style="18" customWidth="1"/>
    <col min="15361" max="15362" width="7.33203125" style="18" bestFit="1" customWidth="1"/>
    <col min="15363" max="15365" width="7.33203125" style="18" customWidth="1"/>
    <col min="15366" max="15371" width="0" style="18" hidden="1" customWidth="1"/>
    <col min="15372" max="15372" width="9.6640625" style="18" customWidth="1"/>
    <col min="15373" max="15611" width="11.44140625" style="18"/>
    <col min="15612" max="15612" width="18.109375" style="18" customWidth="1"/>
    <col min="15613" max="15613" width="7.88671875" style="18" bestFit="1" customWidth="1"/>
    <col min="15614" max="15614" width="7.33203125" style="18" bestFit="1" customWidth="1"/>
    <col min="15615" max="15616" width="7.33203125" style="18" customWidth="1"/>
    <col min="15617" max="15618" width="7.33203125" style="18" bestFit="1" customWidth="1"/>
    <col min="15619" max="15621" width="7.33203125" style="18" customWidth="1"/>
    <col min="15622" max="15627" width="0" style="18" hidden="1" customWidth="1"/>
    <col min="15628" max="15628" width="9.6640625" style="18" customWidth="1"/>
    <col min="15629" max="15867" width="11.44140625" style="18"/>
    <col min="15868" max="15868" width="18.109375" style="18" customWidth="1"/>
    <col min="15869" max="15869" width="7.88671875" style="18" bestFit="1" customWidth="1"/>
    <col min="15870" max="15870" width="7.33203125" style="18" bestFit="1" customWidth="1"/>
    <col min="15871" max="15872" width="7.33203125" style="18" customWidth="1"/>
    <col min="15873" max="15874" width="7.33203125" style="18" bestFit="1" customWidth="1"/>
    <col min="15875" max="15877" width="7.33203125" style="18" customWidth="1"/>
    <col min="15878" max="15883" width="0" style="18" hidden="1" customWidth="1"/>
    <col min="15884" max="15884" width="9.6640625" style="18" customWidth="1"/>
    <col min="15885" max="16123" width="11.44140625" style="18"/>
    <col min="16124" max="16124" width="18.109375" style="18" customWidth="1"/>
    <col min="16125" max="16125" width="7.88671875" style="18" bestFit="1" customWidth="1"/>
    <col min="16126" max="16126" width="7.33203125" style="18" bestFit="1" customWidth="1"/>
    <col min="16127" max="16128" width="7.33203125" style="18" customWidth="1"/>
    <col min="16129" max="16130" width="7.33203125" style="18" bestFit="1" customWidth="1"/>
    <col min="16131" max="16133" width="7.33203125" style="18" customWidth="1"/>
    <col min="16134" max="16139" width="0" style="18" hidden="1" customWidth="1"/>
    <col min="16140" max="16140" width="9.6640625" style="18" customWidth="1"/>
    <col min="16141" max="16384" width="11.44140625" style="18"/>
  </cols>
  <sheetData>
    <row r="1" spans="1:16" s="19" customFormat="1" x14ac:dyDescent="0.25"/>
    <row r="2" spans="1:16" s="19" customFormat="1" x14ac:dyDescent="0.25">
      <c r="A2" s="39" t="s">
        <v>101</v>
      </c>
    </row>
    <row r="3" spans="1:16" s="19" customFormat="1" ht="14.4" x14ac:dyDescent="0.3">
      <c r="A3" s="39" t="s">
        <v>102</v>
      </c>
      <c r="J3" s="96"/>
    </row>
    <row r="4" spans="1:16" s="19" customFormat="1" x14ac:dyDescent="0.25"/>
    <row r="5" spans="1:16" s="19" customFormat="1" ht="13.8" x14ac:dyDescent="0.3">
      <c r="B5" s="296" t="s">
        <v>87</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s="22" customFormat="1"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233</v>
      </c>
      <c r="C11" s="10">
        <v>582</v>
      </c>
      <c r="D11" s="10">
        <v>551</v>
      </c>
      <c r="E11" s="10">
        <f>C11+D11</f>
        <v>1133</v>
      </c>
      <c r="F11" s="11">
        <f>E11/$E$41</f>
        <v>2.0936893652406911E-2</v>
      </c>
      <c r="G11" s="10">
        <v>1200</v>
      </c>
      <c r="H11" s="10">
        <v>97</v>
      </c>
      <c r="I11" s="10">
        <f>G11+H11</f>
        <v>1297</v>
      </c>
      <c r="J11" s="11">
        <f>I11/$I$41</f>
        <v>1.2132720928709741E-2</v>
      </c>
      <c r="K11" s="10">
        <f t="shared" ref="K11:K40" si="0">E11+I11</f>
        <v>2430</v>
      </c>
      <c r="L11" s="10">
        <v>0</v>
      </c>
      <c r="M11" s="10">
        <f>K11+L11</f>
        <v>2430</v>
      </c>
      <c r="P11" s="23"/>
    </row>
    <row r="12" spans="1:16" x14ac:dyDescent="0.25">
      <c r="B12" s="10" t="s">
        <v>234</v>
      </c>
      <c r="C12" s="10">
        <v>358</v>
      </c>
      <c r="D12" s="10">
        <v>160</v>
      </c>
      <c r="E12" s="10">
        <f t="shared" ref="E12:E40" si="1">C12+D12</f>
        <v>518</v>
      </c>
      <c r="F12" s="11">
        <f t="shared" ref="F12:F40" si="2">E12/$E$41</f>
        <v>9.572207336228402E-3</v>
      </c>
      <c r="G12" s="10">
        <v>857</v>
      </c>
      <c r="H12" s="10">
        <v>57</v>
      </c>
      <c r="I12" s="10">
        <f t="shared" ref="I12:I40" si="3">G12+H12</f>
        <v>914</v>
      </c>
      <c r="J12" s="11">
        <f t="shared" ref="J12:J40" si="4">I12/$I$41</f>
        <v>8.5499667917044737E-3</v>
      </c>
      <c r="K12" s="10">
        <f t="shared" si="0"/>
        <v>1432</v>
      </c>
      <c r="L12" s="10">
        <v>0</v>
      </c>
      <c r="M12" s="10">
        <f t="shared" ref="M12:M41" si="5">K12+L12</f>
        <v>1432</v>
      </c>
      <c r="P12" s="23"/>
    </row>
    <row r="13" spans="1:16" x14ac:dyDescent="0.25">
      <c r="B13" s="10" t="s">
        <v>235</v>
      </c>
      <c r="C13" s="10">
        <v>364</v>
      </c>
      <c r="D13" s="10">
        <v>253</v>
      </c>
      <c r="E13" s="10">
        <f t="shared" si="1"/>
        <v>617</v>
      </c>
      <c r="F13" s="11">
        <f t="shared" si="2"/>
        <v>1.1401644645662016E-2</v>
      </c>
      <c r="G13" s="10">
        <v>833</v>
      </c>
      <c r="H13" s="10">
        <v>55</v>
      </c>
      <c r="I13" s="10">
        <f t="shared" si="3"/>
        <v>888</v>
      </c>
      <c r="J13" s="11">
        <f t="shared" si="4"/>
        <v>8.3067511061636467E-3</v>
      </c>
      <c r="K13" s="10">
        <f t="shared" si="0"/>
        <v>1505</v>
      </c>
      <c r="L13" s="10">
        <v>0</v>
      </c>
      <c r="M13" s="10">
        <f t="shared" si="5"/>
        <v>1505</v>
      </c>
      <c r="P13" s="23"/>
    </row>
    <row r="14" spans="1:16" x14ac:dyDescent="0.25">
      <c r="B14" s="10" t="s">
        <v>236</v>
      </c>
      <c r="C14" s="10">
        <v>364</v>
      </c>
      <c r="D14" s="10">
        <v>256</v>
      </c>
      <c r="E14" s="10">
        <f t="shared" si="1"/>
        <v>620</v>
      </c>
      <c r="F14" s="11">
        <f t="shared" si="2"/>
        <v>1.1457082139887277E-2</v>
      </c>
      <c r="G14" s="10">
        <v>533</v>
      </c>
      <c r="H14" s="10">
        <v>47</v>
      </c>
      <c r="I14" s="10">
        <f t="shared" si="3"/>
        <v>580</v>
      </c>
      <c r="J14" s="11">
        <f t="shared" si="4"/>
        <v>5.4255806774492288E-3</v>
      </c>
      <c r="K14" s="10">
        <f t="shared" si="0"/>
        <v>1200</v>
      </c>
      <c r="L14" s="10">
        <v>0</v>
      </c>
      <c r="M14" s="10">
        <f t="shared" si="5"/>
        <v>1200</v>
      </c>
      <c r="P14" s="23"/>
    </row>
    <row r="15" spans="1:16" x14ac:dyDescent="0.25">
      <c r="B15" s="10" t="s">
        <v>237</v>
      </c>
      <c r="C15" s="10">
        <v>270</v>
      </c>
      <c r="D15" s="10">
        <v>162</v>
      </c>
      <c r="E15" s="10">
        <f t="shared" si="1"/>
        <v>432</v>
      </c>
      <c r="F15" s="11">
        <f t="shared" si="2"/>
        <v>7.9829991684375861E-3</v>
      </c>
      <c r="G15" s="10">
        <v>652</v>
      </c>
      <c r="H15" s="10">
        <v>48</v>
      </c>
      <c r="I15" s="10">
        <f t="shared" si="3"/>
        <v>700</v>
      </c>
      <c r="J15" s="11">
        <f t="shared" si="4"/>
        <v>6.5481146107145864E-3</v>
      </c>
      <c r="K15" s="10">
        <f t="shared" si="0"/>
        <v>1132</v>
      </c>
      <c r="L15" s="10">
        <v>0</v>
      </c>
      <c r="M15" s="10">
        <f t="shared" si="5"/>
        <v>1132</v>
      </c>
      <c r="P15" s="23"/>
    </row>
    <row r="16" spans="1:16" x14ac:dyDescent="0.25">
      <c r="B16" s="10" t="s">
        <v>238</v>
      </c>
      <c r="C16" s="10">
        <v>361</v>
      </c>
      <c r="D16" s="10">
        <v>187</v>
      </c>
      <c r="E16" s="10">
        <f t="shared" si="1"/>
        <v>548</v>
      </c>
      <c r="F16" s="11">
        <f t="shared" si="2"/>
        <v>1.0126582278481013E-2</v>
      </c>
      <c r="G16" s="10">
        <v>1366</v>
      </c>
      <c r="H16" s="10">
        <v>71</v>
      </c>
      <c r="I16" s="10">
        <f t="shared" si="3"/>
        <v>1437</v>
      </c>
      <c r="J16" s="11">
        <f t="shared" si="4"/>
        <v>1.3442343850852658E-2</v>
      </c>
      <c r="K16" s="10">
        <f t="shared" si="0"/>
        <v>1985</v>
      </c>
      <c r="L16" s="10">
        <v>0</v>
      </c>
      <c r="M16" s="10">
        <f t="shared" si="5"/>
        <v>1985</v>
      </c>
      <c r="P16" s="23"/>
    </row>
    <row r="17" spans="2:16" x14ac:dyDescent="0.25">
      <c r="B17" s="10" t="s">
        <v>239</v>
      </c>
      <c r="C17" s="10">
        <v>1357</v>
      </c>
      <c r="D17" s="10">
        <v>800</v>
      </c>
      <c r="E17" s="10">
        <f t="shared" si="1"/>
        <v>2157</v>
      </c>
      <c r="F17" s="11">
        <f t="shared" si="2"/>
        <v>3.9859558347962669E-2</v>
      </c>
      <c r="G17" s="10">
        <v>2966</v>
      </c>
      <c r="H17" s="10">
        <v>208</v>
      </c>
      <c r="I17" s="10">
        <f t="shared" si="3"/>
        <v>3174</v>
      </c>
      <c r="J17" s="11">
        <f t="shared" si="4"/>
        <v>2.9691022534868709E-2</v>
      </c>
      <c r="K17" s="10">
        <f t="shared" si="0"/>
        <v>5331</v>
      </c>
      <c r="L17" s="10">
        <v>0</v>
      </c>
      <c r="M17" s="10">
        <f t="shared" si="5"/>
        <v>5331</v>
      </c>
      <c r="P17" s="23"/>
    </row>
    <row r="18" spans="2:16" x14ac:dyDescent="0.25">
      <c r="B18" s="10" t="s">
        <v>240</v>
      </c>
      <c r="C18" s="10">
        <v>701</v>
      </c>
      <c r="D18" s="10">
        <v>390</v>
      </c>
      <c r="E18" s="10">
        <f t="shared" si="1"/>
        <v>1091</v>
      </c>
      <c r="F18" s="11">
        <f t="shared" si="2"/>
        <v>2.0160768733253256E-2</v>
      </c>
      <c r="G18" s="10">
        <v>1623</v>
      </c>
      <c r="H18" s="10">
        <v>122</v>
      </c>
      <c r="I18" s="10">
        <f t="shared" si="3"/>
        <v>1745</v>
      </c>
      <c r="J18" s="11">
        <f t="shared" si="4"/>
        <v>1.6323514279567075E-2</v>
      </c>
      <c r="K18" s="10">
        <f t="shared" si="0"/>
        <v>2836</v>
      </c>
      <c r="L18" s="10">
        <v>0</v>
      </c>
      <c r="M18" s="10">
        <f t="shared" si="5"/>
        <v>2836</v>
      </c>
      <c r="P18" s="23"/>
    </row>
    <row r="19" spans="2:16" x14ac:dyDescent="0.25">
      <c r="B19" s="10" t="s">
        <v>241</v>
      </c>
      <c r="C19" s="10">
        <v>169</v>
      </c>
      <c r="D19" s="10">
        <v>207</v>
      </c>
      <c r="E19" s="10">
        <f t="shared" si="1"/>
        <v>376</v>
      </c>
      <c r="F19" s="11">
        <f t="shared" si="2"/>
        <v>6.948165942899381E-3</v>
      </c>
      <c r="G19" s="10">
        <v>304</v>
      </c>
      <c r="H19" s="10">
        <v>32</v>
      </c>
      <c r="I19" s="10">
        <f t="shared" si="3"/>
        <v>336</v>
      </c>
      <c r="J19" s="11">
        <f t="shared" si="4"/>
        <v>3.1430950131430013E-3</v>
      </c>
      <c r="K19" s="10">
        <f t="shared" si="0"/>
        <v>712</v>
      </c>
      <c r="L19" s="10">
        <v>0</v>
      </c>
      <c r="M19" s="10">
        <f t="shared" si="5"/>
        <v>712</v>
      </c>
      <c r="P19" s="23"/>
    </row>
    <row r="20" spans="2:16" x14ac:dyDescent="0.25">
      <c r="B20" s="10" t="s">
        <v>242</v>
      </c>
      <c r="C20" s="10">
        <v>1569</v>
      </c>
      <c r="D20" s="10">
        <v>936</v>
      </c>
      <c r="E20" s="10">
        <f t="shared" si="1"/>
        <v>2505</v>
      </c>
      <c r="F20" s="11">
        <f t="shared" si="2"/>
        <v>4.6290307678092953E-2</v>
      </c>
      <c r="G20" s="10">
        <v>3752</v>
      </c>
      <c r="H20" s="10">
        <v>316</v>
      </c>
      <c r="I20" s="10">
        <f t="shared" si="3"/>
        <v>4068</v>
      </c>
      <c r="J20" s="11">
        <f t="shared" si="4"/>
        <v>3.8053900337695623E-2</v>
      </c>
      <c r="K20" s="10">
        <f t="shared" si="0"/>
        <v>6573</v>
      </c>
      <c r="L20" s="10">
        <v>1</v>
      </c>
      <c r="M20" s="10">
        <f t="shared" si="5"/>
        <v>6574</v>
      </c>
      <c r="P20" s="23"/>
    </row>
    <row r="21" spans="2:16" x14ac:dyDescent="0.25">
      <c r="B21" s="10" t="s">
        <v>243</v>
      </c>
      <c r="C21" s="10">
        <v>1981</v>
      </c>
      <c r="D21" s="10">
        <v>1060</v>
      </c>
      <c r="E21" s="10">
        <f t="shared" si="1"/>
        <v>3041</v>
      </c>
      <c r="F21" s="11">
        <f t="shared" si="2"/>
        <v>5.6195139979672917E-2</v>
      </c>
      <c r="G21" s="10">
        <v>5585</v>
      </c>
      <c r="H21" s="10">
        <v>312</v>
      </c>
      <c r="I21" s="10">
        <f t="shared" si="3"/>
        <v>5897</v>
      </c>
      <c r="J21" s="11">
        <f t="shared" si="4"/>
        <v>5.5163188370548448E-2</v>
      </c>
      <c r="K21" s="10">
        <f t="shared" si="0"/>
        <v>8938</v>
      </c>
      <c r="L21" s="10">
        <v>2</v>
      </c>
      <c r="M21" s="10">
        <f t="shared" si="5"/>
        <v>8940</v>
      </c>
      <c r="P21" s="23"/>
    </row>
    <row r="22" spans="2:16" x14ac:dyDescent="0.25">
      <c r="B22" s="10" t="s">
        <v>244</v>
      </c>
      <c r="C22" s="10">
        <v>1147</v>
      </c>
      <c r="D22" s="10">
        <v>566</v>
      </c>
      <c r="E22" s="10">
        <f t="shared" si="1"/>
        <v>1713</v>
      </c>
      <c r="F22" s="11">
        <f t="shared" si="2"/>
        <v>3.1654809202624042E-2</v>
      </c>
      <c r="G22" s="10">
        <v>4749</v>
      </c>
      <c r="H22" s="10">
        <v>225</v>
      </c>
      <c r="I22" s="10">
        <f t="shared" si="3"/>
        <v>4974</v>
      </c>
      <c r="J22" s="11">
        <f t="shared" si="4"/>
        <v>4.6529031533849075E-2</v>
      </c>
      <c r="K22" s="10">
        <f t="shared" si="0"/>
        <v>6687</v>
      </c>
      <c r="L22" s="10">
        <v>0</v>
      </c>
      <c r="M22" s="10">
        <f t="shared" si="5"/>
        <v>6687</v>
      </c>
      <c r="P22" s="23"/>
    </row>
    <row r="23" spans="2:16" x14ac:dyDescent="0.25">
      <c r="B23" s="10" t="s">
        <v>245</v>
      </c>
      <c r="C23" s="10">
        <v>319</v>
      </c>
      <c r="D23" s="10">
        <v>168</v>
      </c>
      <c r="E23" s="10">
        <f t="shared" si="1"/>
        <v>487</v>
      </c>
      <c r="F23" s="11">
        <f t="shared" si="2"/>
        <v>8.9993532292340379E-3</v>
      </c>
      <c r="G23" s="10">
        <v>1048</v>
      </c>
      <c r="H23" s="10">
        <v>54</v>
      </c>
      <c r="I23" s="10">
        <f t="shared" si="3"/>
        <v>1102</v>
      </c>
      <c r="J23" s="11">
        <f t="shared" si="4"/>
        <v>1.0308603287153535E-2</v>
      </c>
      <c r="K23" s="10">
        <f t="shared" si="0"/>
        <v>1589</v>
      </c>
      <c r="L23" s="10">
        <v>0</v>
      </c>
      <c r="M23" s="10">
        <f t="shared" si="5"/>
        <v>1589</v>
      </c>
      <c r="P23" s="23"/>
    </row>
    <row r="24" spans="2:16" x14ac:dyDescent="0.25">
      <c r="B24" s="10" t="s">
        <v>246</v>
      </c>
      <c r="C24" s="10">
        <v>950</v>
      </c>
      <c r="D24" s="10">
        <v>566</v>
      </c>
      <c r="E24" s="10">
        <f t="shared" si="1"/>
        <v>1516</v>
      </c>
      <c r="F24" s="11">
        <f t="shared" si="2"/>
        <v>2.8014413748498567E-2</v>
      </c>
      <c r="G24" s="10">
        <v>2944</v>
      </c>
      <c r="H24" s="10">
        <v>148</v>
      </c>
      <c r="I24" s="10">
        <f t="shared" si="3"/>
        <v>3092</v>
      </c>
      <c r="J24" s="11">
        <f t="shared" si="4"/>
        <v>2.8923957680470715E-2</v>
      </c>
      <c r="K24" s="10">
        <f t="shared" si="0"/>
        <v>4608</v>
      </c>
      <c r="L24" s="10">
        <v>0</v>
      </c>
      <c r="M24" s="10">
        <f t="shared" si="5"/>
        <v>4608</v>
      </c>
      <c r="P24" s="23"/>
    </row>
    <row r="25" spans="2:16" x14ac:dyDescent="0.25">
      <c r="B25" s="10" t="s">
        <v>247</v>
      </c>
      <c r="C25" s="10">
        <v>219</v>
      </c>
      <c r="D25" s="10">
        <v>114</v>
      </c>
      <c r="E25" s="10">
        <f t="shared" si="1"/>
        <v>333</v>
      </c>
      <c r="F25" s="11">
        <f t="shared" si="2"/>
        <v>6.1535618590039731E-3</v>
      </c>
      <c r="G25" s="10">
        <v>370</v>
      </c>
      <c r="H25" s="10">
        <v>26</v>
      </c>
      <c r="I25" s="10">
        <f t="shared" si="3"/>
        <v>396</v>
      </c>
      <c r="J25" s="11">
        <f t="shared" si="4"/>
        <v>3.7043619797756805E-3</v>
      </c>
      <c r="K25" s="10">
        <f t="shared" si="0"/>
        <v>729</v>
      </c>
      <c r="L25" s="10">
        <v>0</v>
      </c>
      <c r="M25" s="10">
        <f t="shared" si="5"/>
        <v>729</v>
      </c>
      <c r="P25" s="23"/>
    </row>
    <row r="26" spans="2:16" x14ac:dyDescent="0.25">
      <c r="B26" s="10" t="s">
        <v>248</v>
      </c>
      <c r="C26" s="10">
        <v>3182</v>
      </c>
      <c r="D26" s="10">
        <v>1382</v>
      </c>
      <c r="E26" s="10">
        <f t="shared" si="1"/>
        <v>4564</v>
      </c>
      <c r="F26" s="11">
        <f t="shared" si="2"/>
        <v>8.4338907881363764E-2</v>
      </c>
      <c r="G26" s="10">
        <v>9350</v>
      </c>
      <c r="H26" s="10">
        <v>594</v>
      </c>
      <c r="I26" s="10">
        <f t="shared" si="3"/>
        <v>9944</v>
      </c>
      <c r="J26" s="11">
        <f t="shared" si="4"/>
        <v>9.3020645269922639E-2</v>
      </c>
      <c r="K26" s="10">
        <f t="shared" si="0"/>
        <v>14508</v>
      </c>
      <c r="L26" s="10">
        <v>1</v>
      </c>
      <c r="M26" s="10">
        <f t="shared" si="5"/>
        <v>14509</v>
      </c>
      <c r="P26" s="23"/>
    </row>
    <row r="27" spans="2:16" x14ac:dyDescent="0.25">
      <c r="B27" s="10" t="s">
        <v>249</v>
      </c>
      <c r="C27" s="10">
        <v>861</v>
      </c>
      <c r="D27" s="10">
        <v>637</v>
      </c>
      <c r="E27" s="10">
        <f t="shared" si="1"/>
        <v>1498</v>
      </c>
      <c r="F27" s="11">
        <f t="shared" si="2"/>
        <v>2.7681788783147001E-2</v>
      </c>
      <c r="G27" s="10">
        <v>2070</v>
      </c>
      <c r="H27" s="10">
        <v>140</v>
      </c>
      <c r="I27" s="10">
        <f t="shared" si="3"/>
        <v>2210</v>
      </c>
      <c r="J27" s="11">
        <f t="shared" si="4"/>
        <v>2.0673333270970339E-2</v>
      </c>
      <c r="K27" s="10">
        <f t="shared" si="0"/>
        <v>3708</v>
      </c>
      <c r="L27" s="10">
        <v>0</v>
      </c>
      <c r="M27" s="10">
        <f t="shared" si="5"/>
        <v>3708</v>
      </c>
      <c r="P27" s="23"/>
    </row>
    <row r="28" spans="2:16" x14ac:dyDescent="0.25">
      <c r="B28" s="10" t="s">
        <v>250</v>
      </c>
      <c r="C28" s="10">
        <v>618</v>
      </c>
      <c r="D28" s="10">
        <v>364</v>
      </c>
      <c r="E28" s="10">
        <f t="shared" si="1"/>
        <v>982</v>
      </c>
      <c r="F28" s="11">
        <f t="shared" si="2"/>
        <v>1.8146539776402106E-2</v>
      </c>
      <c r="G28" s="10">
        <v>1798</v>
      </c>
      <c r="H28" s="10">
        <v>87</v>
      </c>
      <c r="I28" s="10">
        <f t="shared" si="3"/>
        <v>1885</v>
      </c>
      <c r="J28" s="11">
        <f t="shared" si="4"/>
        <v>1.7633137201709993E-2</v>
      </c>
      <c r="K28" s="10">
        <f t="shared" si="0"/>
        <v>2867</v>
      </c>
      <c r="L28" s="10">
        <v>1</v>
      </c>
      <c r="M28" s="10">
        <f t="shared" si="5"/>
        <v>2868</v>
      </c>
      <c r="P28" s="23"/>
    </row>
    <row r="29" spans="2:16" x14ac:dyDescent="0.25">
      <c r="B29" s="10" t="s">
        <v>251</v>
      </c>
      <c r="C29" s="10">
        <v>6688</v>
      </c>
      <c r="D29" s="10">
        <v>3695</v>
      </c>
      <c r="E29" s="10">
        <f t="shared" si="1"/>
        <v>10383</v>
      </c>
      <c r="F29" s="11">
        <f t="shared" si="2"/>
        <v>0.1918691675136284</v>
      </c>
      <c r="G29" s="10">
        <v>20803</v>
      </c>
      <c r="H29" s="10">
        <v>1445</v>
      </c>
      <c r="I29" s="10">
        <f t="shared" si="3"/>
        <v>22248</v>
      </c>
      <c r="J29" s="11">
        <f t="shared" si="4"/>
        <v>0.20811779122739732</v>
      </c>
      <c r="K29" s="10">
        <f t="shared" si="0"/>
        <v>32631</v>
      </c>
      <c r="L29" s="10">
        <v>0</v>
      </c>
      <c r="M29" s="10">
        <f t="shared" si="5"/>
        <v>32631</v>
      </c>
      <c r="P29" s="23"/>
    </row>
    <row r="30" spans="2:16" x14ac:dyDescent="0.25">
      <c r="B30" s="10" t="s">
        <v>41</v>
      </c>
      <c r="C30" s="10">
        <v>858</v>
      </c>
      <c r="D30" s="10">
        <v>850</v>
      </c>
      <c r="E30" s="10">
        <f t="shared" si="1"/>
        <v>1708</v>
      </c>
      <c r="F30" s="11">
        <f t="shared" si="2"/>
        <v>3.1562413378915272E-2</v>
      </c>
      <c r="G30" s="10">
        <v>2226</v>
      </c>
      <c r="H30" s="10">
        <v>211</v>
      </c>
      <c r="I30" s="10">
        <f t="shared" si="3"/>
        <v>2437</v>
      </c>
      <c r="J30" s="11">
        <f t="shared" si="4"/>
        <v>2.2796793294730638E-2</v>
      </c>
      <c r="K30" s="10">
        <f t="shared" si="0"/>
        <v>4145</v>
      </c>
      <c r="L30" s="10">
        <v>0</v>
      </c>
      <c r="M30" s="10">
        <f t="shared" si="5"/>
        <v>4145</v>
      </c>
      <c r="P30" s="23"/>
    </row>
    <row r="31" spans="2:16" x14ac:dyDescent="0.25">
      <c r="B31" s="10" t="s">
        <v>252</v>
      </c>
      <c r="C31" s="10">
        <v>297</v>
      </c>
      <c r="D31" s="10">
        <v>243</v>
      </c>
      <c r="E31" s="10">
        <f t="shared" si="1"/>
        <v>540</v>
      </c>
      <c r="F31" s="11">
        <f t="shared" si="2"/>
        <v>9.9787489605469831E-3</v>
      </c>
      <c r="G31" s="10">
        <v>840</v>
      </c>
      <c r="H31" s="10">
        <v>47</v>
      </c>
      <c r="I31" s="10">
        <f t="shared" si="3"/>
        <v>887</v>
      </c>
      <c r="J31" s="11">
        <f t="shared" si="4"/>
        <v>8.2973966567197691E-3</v>
      </c>
      <c r="K31" s="10">
        <f t="shared" si="0"/>
        <v>1427</v>
      </c>
      <c r="L31" s="10">
        <v>0</v>
      </c>
      <c r="M31" s="10">
        <f t="shared" si="5"/>
        <v>1427</v>
      </c>
      <c r="P31" s="23"/>
    </row>
    <row r="32" spans="2:16" x14ac:dyDescent="0.25">
      <c r="B32" s="10" t="s">
        <v>253</v>
      </c>
      <c r="C32" s="10">
        <v>520</v>
      </c>
      <c r="D32" s="10">
        <v>323</v>
      </c>
      <c r="E32" s="10">
        <f t="shared" si="1"/>
        <v>843</v>
      </c>
      <c r="F32" s="11">
        <f t="shared" si="2"/>
        <v>1.5577935877298346E-2</v>
      </c>
      <c r="G32" s="10">
        <v>1336</v>
      </c>
      <c r="H32" s="10">
        <v>75</v>
      </c>
      <c r="I32" s="10">
        <f t="shared" si="3"/>
        <v>1411</v>
      </c>
      <c r="J32" s="11">
        <f t="shared" si="4"/>
        <v>1.3199128165311831E-2</v>
      </c>
      <c r="K32" s="10">
        <f t="shared" si="0"/>
        <v>2254</v>
      </c>
      <c r="L32" s="10">
        <v>0</v>
      </c>
      <c r="M32" s="10">
        <f t="shared" si="5"/>
        <v>2254</v>
      </c>
      <c r="P32" s="23"/>
    </row>
    <row r="33" spans="2:16" x14ac:dyDescent="0.25">
      <c r="B33" s="10" t="s">
        <v>254</v>
      </c>
      <c r="C33" s="10">
        <v>3577</v>
      </c>
      <c r="D33" s="10">
        <v>1510</v>
      </c>
      <c r="E33" s="10">
        <f t="shared" si="1"/>
        <v>5087</v>
      </c>
      <c r="F33" s="11">
        <f t="shared" si="2"/>
        <v>9.4003511041300933E-2</v>
      </c>
      <c r="G33" s="10">
        <v>13894</v>
      </c>
      <c r="H33" s="10">
        <v>823</v>
      </c>
      <c r="I33" s="10">
        <f t="shared" si="3"/>
        <v>14717</v>
      </c>
      <c r="J33" s="11">
        <f t="shared" si="4"/>
        <v>0.13766943246555224</v>
      </c>
      <c r="K33" s="10">
        <f t="shared" si="0"/>
        <v>19804</v>
      </c>
      <c r="L33" s="10">
        <v>5</v>
      </c>
      <c r="M33" s="10">
        <f t="shared" si="5"/>
        <v>19809</v>
      </c>
      <c r="P33" s="23"/>
    </row>
    <row r="34" spans="2:16" x14ac:dyDescent="0.25">
      <c r="B34" s="10" t="s">
        <v>255</v>
      </c>
      <c r="C34" s="10">
        <v>595</v>
      </c>
      <c r="D34" s="10">
        <v>356</v>
      </c>
      <c r="E34" s="10">
        <f t="shared" si="1"/>
        <v>951</v>
      </c>
      <c r="F34" s="11">
        <f t="shared" si="2"/>
        <v>1.7573685669407743E-2</v>
      </c>
      <c r="G34" s="10">
        <v>1840</v>
      </c>
      <c r="H34" s="10">
        <v>100</v>
      </c>
      <c r="I34" s="10">
        <f t="shared" si="3"/>
        <v>1940</v>
      </c>
      <c r="J34" s="11">
        <f t="shared" si="4"/>
        <v>1.8147631921123283E-2</v>
      </c>
      <c r="K34" s="10">
        <f t="shared" si="0"/>
        <v>2891</v>
      </c>
      <c r="L34" s="10">
        <v>0</v>
      </c>
      <c r="M34" s="10">
        <f t="shared" si="5"/>
        <v>2891</v>
      </c>
      <c r="P34" s="23"/>
    </row>
    <row r="35" spans="2:16" x14ac:dyDescent="0.25">
      <c r="B35" s="10" t="s">
        <v>256</v>
      </c>
      <c r="C35" s="10">
        <v>481</v>
      </c>
      <c r="D35" s="10">
        <v>377</v>
      </c>
      <c r="E35" s="10">
        <f t="shared" si="1"/>
        <v>858</v>
      </c>
      <c r="F35" s="11">
        <f t="shared" si="2"/>
        <v>1.5855123348424652E-2</v>
      </c>
      <c r="G35" s="10">
        <v>1190</v>
      </c>
      <c r="H35" s="10">
        <v>70</v>
      </c>
      <c r="I35" s="10">
        <f t="shared" si="3"/>
        <v>1260</v>
      </c>
      <c r="J35" s="11">
        <f t="shared" si="4"/>
        <v>1.1786606299286255E-2</v>
      </c>
      <c r="K35" s="10">
        <f t="shared" si="0"/>
        <v>2118</v>
      </c>
      <c r="L35" s="10">
        <v>0</v>
      </c>
      <c r="M35" s="10">
        <f t="shared" si="5"/>
        <v>2118</v>
      </c>
      <c r="P35" s="23"/>
    </row>
    <row r="36" spans="2:16" x14ac:dyDescent="0.25">
      <c r="B36" s="10" t="s">
        <v>257</v>
      </c>
      <c r="C36" s="10">
        <v>428</v>
      </c>
      <c r="D36" s="10">
        <v>382</v>
      </c>
      <c r="E36" s="10">
        <f t="shared" si="1"/>
        <v>810</v>
      </c>
      <c r="F36" s="11">
        <f t="shared" si="2"/>
        <v>1.4968123440820475E-2</v>
      </c>
      <c r="G36" s="10">
        <v>901</v>
      </c>
      <c r="H36" s="10">
        <v>80</v>
      </c>
      <c r="I36" s="10">
        <f t="shared" si="3"/>
        <v>981</v>
      </c>
      <c r="J36" s="11">
        <f t="shared" si="4"/>
        <v>9.1767149044442997E-3</v>
      </c>
      <c r="K36" s="10">
        <f t="shared" si="0"/>
        <v>1791</v>
      </c>
      <c r="L36" s="10">
        <v>0</v>
      </c>
      <c r="M36" s="10">
        <f t="shared" si="5"/>
        <v>1791</v>
      </c>
      <c r="P36" s="23"/>
    </row>
    <row r="37" spans="2:16" x14ac:dyDescent="0.25">
      <c r="B37" s="10" t="s">
        <v>258</v>
      </c>
      <c r="C37" s="10">
        <v>1399</v>
      </c>
      <c r="D37" s="10">
        <v>1261</v>
      </c>
      <c r="E37" s="10">
        <f t="shared" si="1"/>
        <v>2660</v>
      </c>
      <c r="F37" s="11">
        <f t="shared" si="2"/>
        <v>4.9154578213064772E-2</v>
      </c>
      <c r="G37" s="10">
        <v>3998</v>
      </c>
      <c r="H37" s="10">
        <v>241</v>
      </c>
      <c r="I37" s="10">
        <f t="shared" si="3"/>
        <v>4239</v>
      </c>
      <c r="J37" s="11">
        <f t="shared" si="4"/>
        <v>3.9653511192598759E-2</v>
      </c>
      <c r="K37" s="10">
        <f t="shared" si="0"/>
        <v>6899</v>
      </c>
      <c r="L37" s="10">
        <v>0</v>
      </c>
      <c r="M37" s="10">
        <f t="shared" si="5"/>
        <v>6899</v>
      </c>
      <c r="P37" s="23"/>
    </row>
    <row r="38" spans="2:16" x14ac:dyDescent="0.25">
      <c r="B38" s="10" t="s">
        <v>259</v>
      </c>
      <c r="C38" s="10">
        <v>1527</v>
      </c>
      <c r="D38" s="10">
        <v>698</v>
      </c>
      <c r="E38" s="10">
        <f t="shared" si="1"/>
        <v>2225</v>
      </c>
      <c r="F38" s="11">
        <f t="shared" si="2"/>
        <v>4.111614155040192E-2</v>
      </c>
      <c r="G38" s="10">
        <v>4863</v>
      </c>
      <c r="H38" s="10">
        <v>200</v>
      </c>
      <c r="I38" s="10">
        <f t="shared" si="3"/>
        <v>5063</v>
      </c>
      <c r="J38" s="11">
        <f t="shared" si="4"/>
        <v>4.7361577534354216E-2</v>
      </c>
      <c r="K38" s="10">
        <f t="shared" si="0"/>
        <v>7288</v>
      </c>
      <c r="L38" s="10">
        <v>2</v>
      </c>
      <c r="M38" s="10">
        <f t="shared" si="5"/>
        <v>7290</v>
      </c>
      <c r="P38" s="23"/>
    </row>
    <row r="39" spans="2:16" x14ac:dyDescent="0.25">
      <c r="B39" s="10" t="s">
        <v>260</v>
      </c>
      <c r="C39" s="10">
        <v>684</v>
      </c>
      <c r="D39" s="10">
        <v>558</v>
      </c>
      <c r="E39" s="10">
        <f t="shared" si="1"/>
        <v>1242</v>
      </c>
      <c r="F39" s="11">
        <f t="shared" si="2"/>
        <v>2.2951122609258062E-2</v>
      </c>
      <c r="G39" s="10">
        <v>1945</v>
      </c>
      <c r="H39" s="10">
        <v>168</v>
      </c>
      <c r="I39" s="10">
        <f t="shared" si="3"/>
        <v>2113</v>
      </c>
      <c r="J39" s="11">
        <f t="shared" si="4"/>
        <v>1.9765951674914174E-2</v>
      </c>
      <c r="K39" s="10">
        <f t="shared" si="0"/>
        <v>3355</v>
      </c>
      <c r="L39" s="10">
        <v>0</v>
      </c>
      <c r="M39" s="10">
        <f t="shared" si="5"/>
        <v>3355</v>
      </c>
      <c r="P39" s="23"/>
    </row>
    <row r="40" spans="2:16" x14ac:dyDescent="0.25">
      <c r="B40" s="10" t="s">
        <v>261</v>
      </c>
      <c r="C40" s="10">
        <v>1652</v>
      </c>
      <c r="D40" s="10">
        <v>1025</v>
      </c>
      <c r="E40" s="10">
        <f t="shared" si="1"/>
        <v>2677</v>
      </c>
      <c r="F40" s="11">
        <f t="shared" si="2"/>
        <v>4.9468724013674581E-2</v>
      </c>
      <c r="G40" s="10">
        <v>4645</v>
      </c>
      <c r="H40" s="10">
        <v>321</v>
      </c>
      <c r="I40" s="10">
        <f t="shared" si="3"/>
        <v>4966</v>
      </c>
      <c r="J40" s="11">
        <f t="shared" si="4"/>
        <v>4.6454195938298054E-2</v>
      </c>
      <c r="K40" s="10">
        <f t="shared" si="0"/>
        <v>7643</v>
      </c>
      <c r="L40" s="10">
        <v>2</v>
      </c>
      <c r="M40" s="10">
        <f t="shared" si="5"/>
        <v>7645</v>
      </c>
      <c r="P40" s="23"/>
    </row>
    <row r="41" spans="2:16" x14ac:dyDescent="0.25">
      <c r="B41" s="12" t="s">
        <v>49</v>
      </c>
      <c r="C41" s="10">
        <f t="shared" ref="C41:H41" si="6">SUM(C11:C40)</f>
        <v>34078</v>
      </c>
      <c r="D41" s="10">
        <f t="shared" si="6"/>
        <v>20037</v>
      </c>
      <c r="E41" s="12">
        <f t="shared" ref="E41" si="7">C41+D41</f>
        <v>54115</v>
      </c>
      <c r="F41" s="11">
        <f t="shared" ref="F41" si="8">E41/$E$41</f>
        <v>1</v>
      </c>
      <c r="G41" s="10">
        <f t="shared" si="6"/>
        <v>100481</v>
      </c>
      <c r="H41" s="10">
        <f t="shared" si="6"/>
        <v>6420</v>
      </c>
      <c r="I41" s="12">
        <f t="shared" ref="I41" si="9">G41+H41</f>
        <v>106901</v>
      </c>
      <c r="J41" s="11">
        <f t="shared" ref="J41" si="10">I41/$I$41</f>
        <v>1</v>
      </c>
      <c r="K41" s="12">
        <f t="shared" ref="K41" si="11">E41+I41</f>
        <v>161016</v>
      </c>
      <c r="L41" s="10">
        <f t="shared" ref="L41" si="12">SUM(L11:L40)</f>
        <v>14</v>
      </c>
      <c r="M41" s="12">
        <f t="shared" si="5"/>
        <v>161030</v>
      </c>
      <c r="P41" s="23"/>
    </row>
    <row r="42" spans="2:16" ht="25.5" customHeight="1" x14ac:dyDescent="0.25">
      <c r="B42" s="24" t="s">
        <v>64</v>
      </c>
      <c r="C42" s="25">
        <f>+C41/M41</f>
        <v>0.21162516301310313</v>
      </c>
      <c r="D42" s="25">
        <f>+D41/M41</f>
        <v>0.12443023039185246</v>
      </c>
      <c r="E42" s="26">
        <f>+E41/M41</f>
        <v>0.3360553934049556</v>
      </c>
      <c r="F42" s="26"/>
      <c r="G42" s="25">
        <f>+G41/M41</f>
        <v>0.62398931876047936</v>
      </c>
      <c r="H42" s="25">
        <f>+H41/M41</f>
        <v>3.9868347512885795E-2</v>
      </c>
      <c r="I42" s="26">
        <f>+I41/M41</f>
        <v>0.66385766627336518</v>
      </c>
      <c r="J42" s="26"/>
      <c r="K42" s="26">
        <f>+K41/M41</f>
        <v>0.99991305967832078</v>
      </c>
      <c r="L42" s="26">
        <f>+L41/M41</f>
        <v>8.6940321679190207E-5</v>
      </c>
      <c r="M42" s="26">
        <f>K42+L42</f>
        <v>1</v>
      </c>
    </row>
    <row r="43" spans="2:16" x14ac:dyDescent="0.25">
      <c r="B43" s="17"/>
      <c r="C43" s="30"/>
      <c r="D43" s="30"/>
      <c r="E43" s="30"/>
      <c r="F43" s="30"/>
      <c r="G43" s="30"/>
      <c r="H43" s="30"/>
      <c r="I43" s="30"/>
      <c r="J43" s="30"/>
      <c r="K43" s="30"/>
    </row>
    <row r="44" spans="2:16" ht="13.8" x14ac:dyDescent="0.3">
      <c r="B44" s="296" t="s">
        <v>88</v>
      </c>
      <c r="C44" s="296"/>
      <c r="D44" s="296"/>
      <c r="E44" s="296"/>
      <c r="F44" s="296"/>
      <c r="G44" s="296"/>
      <c r="H44" s="296"/>
      <c r="I44" s="296"/>
      <c r="J44" s="296"/>
      <c r="K44" s="296"/>
    </row>
    <row r="45" spans="2:16" ht="13.8" x14ac:dyDescent="0.3">
      <c r="B45" s="309" t="str">
        <f>'Solicitudes Regiones'!$B$6:$R$6</f>
        <v>Acumuladas de julio de 2008 a abril de 2020</v>
      </c>
      <c r="C45" s="309"/>
      <c r="D45" s="309"/>
      <c r="E45" s="309"/>
      <c r="F45" s="309"/>
      <c r="G45" s="309"/>
      <c r="H45" s="309"/>
      <c r="I45" s="309"/>
      <c r="J45" s="309"/>
      <c r="K45" s="309"/>
    </row>
    <row r="47" spans="2:16" ht="15" customHeight="1" x14ac:dyDescent="0.25">
      <c r="B47" s="316" t="s">
        <v>65</v>
      </c>
      <c r="C47" s="316"/>
      <c r="D47" s="316"/>
      <c r="E47" s="316"/>
      <c r="F47" s="316"/>
      <c r="G47" s="316"/>
      <c r="H47" s="316"/>
      <c r="I47" s="316"/>
      <c r="J47" s="316"/>
      <c r="K47" s="316"/>
      <c r="L47" s="316"/>
      <c r="M47" s="316"/>
    </row>
    <row r="48" spans="2:16" ht="21" customHeight="1" x14ac:dyDescent="0.25">
      <c r="B48" s="316" t="s">
        <v>56</v>
      </c>
      <c r="C48" s="314" t="s">
        <v>2</v>
      </c>
      <c r="D48" s="317"/>
      <c r="E48" s="317"/>
      <c r="F48" s="317"/>
      <c r="G48" s="317"/>
      <c r="H48" s="317"/>
      <c r="I48" s="317"/>
      <c r="J48" s="317"/>
      <c r="K48" s="315"/>
      <c r="L48" s="314"/>
      <c r="M48" s="315"/>
    </row>
    <row r="49" spans="2:13" ht="24" x14ac:dyDescent="0.25">
      <c r="B49" s="316"/>
      <c r="C49" s="15" t="s">
        <v>57</v>
      </c>
      <c r="D49" s="15" t="s">
        <v>58</v>
      </c>
      <c r="E49" s="15" t="s">
        <v>59</v>
      </c>
      <c r="F49" s="15" t="s">
        <v>60</v>
      </c>
      <c r="G49" s="15" t="s">
        <v>8</v>
      </c>
      <c r="H49" s="15" t="s">
        <v>61</v>
      </c>
      <c r="I49" s="15" t="s">
        <v>62</v>
      </c>
      <c r="J49" s="15" t="s">
        <v>63</v>
      </c>
      <c r="K49" s="62" t="s">
        <v>31</v>
      </c>
      <c r="L49" s="262" t="s">
        <v>594</v>
      </c>
      <c r="M49" s="262" t="s">
        <v>597</v>
      </c>
    </row>
    <row r="50" spans="2:13" x14ac:dyDescent="0.25">
      <c r="B50" s="10" t="s">
        <v>233</v>
      </c>
      <c r="C50" s="10">
        <v>561</v>
      </c>
      <c r="D50" s="10">
        <v>204</v>
      </c>
      <c r="E50" s="10">
        <f t="shared" ref="E50:E79" si="13">C50+D50</f>
        <v>765</v>
      </c>
      <c r="F50" s="11">
        <f>E50/$E$80</f>
        <v>1.8226436672067092E-2</v>
      </c>
      <c r="G50" s="10">
        <v>1069</v>
      </c>
      <c r="H50" s="10">
        <v>68</v>
      </c>
      <c r="I50" s="10">
        <f>G50+H50</f>
        <v>1137</v>
      </c>
      <c r="J50" s="11">
        <f>I50/$I$80</f>
        <v>1.2270269686930058E-2</v>
      </c>
      <c r="K50" s="10">
        <f t="shared" ref="K50:K79" si="14">E50+I50</f>
        <v>1902</v>
      </c>
      <c r="L50" s="10">
        <v>0</v>
      </c>
      <c r="M50" s="10">
        <f>K50+L50</f>
        <v>1902</v>
      </c>
    </row>
    <row r="51" spans="2:13" x14ac:dyDescent="0.25">
      <c r="B51" s="10" t="s">
        <v>234</v>
      </c>
      <c r="C51" s="10">
        <v>320</v>
      </c>
      <c r="D51" s="10">
        <v>88</v>
      </c>
      <c r="E51" s="10">
        <f t="shared" si="13"/>
        <v>408</v>
      </c>
      <c r="F51" s="11">
        <f t="shared" ref="F51:F79" si="15">E51/$E$80</f>
        <v>9.7207662251024493E-3</v>
      </c>
      <c r="G51" s="10">
        <v>739</v>
      </c>
      <c r="H51" s="10">
        <v>45</v>
      </c>
      <c r="I51" s="10">
        <f t="shared" ref="I51:I79" si="16">G51+H51</f>
        <v>784</v>
      </c>
      <c r="J51" s="11">
        <f t="shared" ref="J51:J79" si="17">I51/$I$80</f>
        <v>8.460766433204191E-3</v>
      </c>
      <c r="K51" s="10">
        <f t="shared" si="14"/>
        <v>1192</v>
      </c>
      <c r="L51" s="10">
        <v>0</v>
      </c>
      <c r="M51" s="10">
        <f t="shared" ref="M51:M80" si="18">K51+L51</f>
        <v>1192</v>
      </c>
    </row>
    <row r="52" spans="2:13" x14ac:dyDescent="0.25">
      <c r="B52" s="10" t="s">
        <v>235</v>
      </c>
      <c r="C52" s="10">
        <v>313</v>
      </c>
      <c r="D52" s="10">
        <v>102</v>
      </c>
      <c r="E52" s="10">
        <f t="shared" si="13"/>
        <v>415</v>
      </c>
      <c r="F52" s="11">
        <f t="shared" si="15"/>
        <v>9.8875440770037175E-3</v>
      </c>
      <c r="G52" s="10">
        <v>722</v>
      </c>
      <c r="H52" s="10">
        <v>43</v>
      </c>
      <c r="I52" s="10">
        <f t="shared" si="16"/>
        <v>765</v>
      </c>
      <c r="J52" s="11">
        <f t="shared" si="17"/>
        <v>8.255722348726029E-3</v>
      </c>
      <c r="K52" s="10">
        <f t="shared" si="14"/>
        <v>1180</v>
      </c>
      <c r="L52" s="10">
        <v>0</v>
      </c>
      <c r="M52" s="10">
        <f t="shared" si="18"/>
        <v>1180</v>
      </c>
    </row>
    <row r="53" spans="2:13" x14ac:dyDescent="0.25">
      <c r="B53" s="10" t="s">
        <v>236</v>
      </c>
      <c r="C53" s="10">
        <v>339</v>
      </c>
      <c r="D53" s="10">
        <v>117</v>
      </c>
      <c r="E53" s="10">
        <f t="shared" si="13"/>
        <v>456</v>
      </c>
      <c r="F53" s="11">
        <f t="shared" si="15"/>
        <v>1.0864385780996855E-2</v>
      </c>
      <c r="G53" s="10">
        <v>459</v>
      </c>
      <c r="H53" s="10">
        <v>30</v>
      </c>
      <c r="I53" s="10">
        <f t="shared" si="16"/>
        <v>489</v>
      </c>
      <c r="J53" s="11">
        <f t="shared" si="17"/>
        <v>5.2771872268327167E-3</v>
      </c>
      <c r="K53" s="10">
        <f t="shared" si="14"/>
        <v>945</v>
      </c>
      <c r="L53" s="10">
        <v>0</v>
      </c>
      <c r="M53" s="10">
        <f t="shared" si="18"/>
        <v>945</v>
      </c>
    </row>
    <row r="54" spans="2:13" x14ac:dyDescent="0.25">
      <c r="B54" s="10" t="s">
        <v>237</v>
      </c>
      <c r="C54" s="10">
        <v>252</v>
      </c>
      <c r="D54" s="10">
        <v>86</v>
      </c>
      <c r="E54" s="10">
        <f t="shared" si="13"/>
        <v>338</v>
      </c>
      <c r="F54" s="11">
        <f t="shared" si="15"/>
        <v>8.0529877060897745E-3</v>
      </c>
      <c r="G54" s="10">
        <v>594</v>
      </c>
      <c r="H54" s="10">
        <v>46</v>
      </c>
      <c r="I54" s="10">
        <f t="shared" si="16"/>
        <v>640</v>
      </c>
      <c r="J54" s="11">
        <f t="shared" si="17"/>
        <v>6.9067481087381156E-3</v>
      </c>
      <c r="K54" s="10">
        <f t="shared" si="14"/>
        <v>978</v>
      </c>
      <c r="L54" s="10">
        <v>0</v>
      </c>
      <c r="M54" s="10">
        <f t="shared" si="18"/>
        <v>978</v>
      </c>
    </row>
    <row r="55" spans="2:13" x14ac:dyDescent="0.25">
      <c r="B55" s="10" t="s">
        <v>238</v>
      </c>
      <c r="C55" s="10">
        <v>324</v>
      </c>
      <c r="D55" s="10">
        <v>111</v>
      </c>
      <c r="E55" s="10">
        <f t="shared" si="13"/>
        <v>435</v>
      </c>
      <c r="F55" s="11">
        <f t="shared" si="15"/>
        <v>1.0364052225293052E-2</v>
      </c>
      <c r="G55" s="10">
        <v>1227</v>
      </c>
      <c r="H55" s="10">
        <v>61</v>
      </c>
      <c r="I55" s="10">
        <f t="shared" si="16"/>
        <v>1288</v>
      </c>
      <c r="J55" s="11">
        <f t="shared" si="17"/>
        <v>1.3899830568835458E-2</v>
      </c>
      <c r="K55" s="10">
        <f t="shared" si="14"/>
        <v>1723</v>
      </c>
      <c r="L55" s="10">
        <v>0</v>
      </c>
      <c r="M55" s="10">
        <f t="shared" si="18"/>
        <v>1723</v>
      </c>
    </row>
    <row r="56" spans="2:13" x14ac:dyDescent="0.25">
      <c r="B56" s="10" t="s">
        <v>239</v>
      </c>
      <c r="C56" s="10">
        <v>1191</v>
      </c>
      <c r="D56" s="10">
        <v>401</v>
      </c>
      <c r="E56" s="10">
        <f t="shared" si="13"/>
        <v>1592</v>
      </c>
      <c r="F56" s="11">
        <f t="shared" si="15"/>
        <v>3.7930048603831125E-2</v>
      </c>
      <c r="G56" s="10">
        <v>2560</v>
      </c>
      <c r="H56" s="10">
        <v>182</v>
      </c>
      <c r="I56" s="10">
        <f t="shared" si="16"/>
        <v>2742</v>
      </c>
      <c r="J56" s="11">
        <f t="shared" si="17"/>
        <v>2.9591098928374863E-2</v>
      </c>
      <c r="K56" s="10">
        <f t="shared" si="14"/>
        <v>4334</v>
      </c>
      <c r="L56" s="10">
        <v>0</v>
      </c>
      <c r="M56" s="10">
        <f t="shared" si="18"/>
        <v>4334</v>
      </c>
    </row>
    <row r="57" spans="2:13" x14ac:dyDescent="0.25">
      <c r="B57" s="10" t="s">
        <v>240</v>
      </c>
      <c r="C57" s="10">
        <v>631</v>
      </c>
      <c r="D57" s="10">
        <v>217</v>
      </c>
      <c r="E57" s="10">
        <f t="shared" si="13"/>
        <v>848</v>
      </c>
      <c r="F57" s="11">
        <f t="shared" si="15"/>
        <v>2.0203945487467834E-2</v>
      </c>
      <c r="G57" s="10">
        <v>1450</v>
      </c>
      <c r="H57" s="10">
        <v>101</v>
      </c>
      <c r="I57" s="10">
        <f t="shared" si="16"/>
        <v>1551</v>
      </c>
      <c r="J57" s="11">
        <f t="shared" si="17"/>
        <v>1.6738072369770027E-2</v>
      </c>
      <c r="K57" s="10">
        <f t="shared" si="14"/>
        <v>2399</v>
      </c>
      <c r="L57" s="10">
        <v>0</v>
      </c>
      <c r="M57" s="10">
        <f t="shared" si="18"/>
        <v>2399</v>
      </c>
    </row>
    <row r="58" spans="2:13" x14ac:dyDescent="0.25">
      <c r="B58" s="10" t="s">
        <v>241</v>
      </c>
      <c r="C58" s="10">
        <v>165</v>
      </c>
      <c r="D58" s="10">
        <v>84</v>
      </c>
      <c r="E58" s="10">
        <f t="shared" si="13"/>
        <v>249</v>
      </c>
      <c r="F58" s="11">
        <f t="shared" si="15"/>
        <v>5.9325264462022301E-3</v>
      </c>
      <c r="G58" s="10">
        <v>280</v>
      </c>
      <c r="H58" s="10">
        <v>27</v>
      </c>
      <c r="I58" s="10">
        <f t="shared" si="16"/>
        <v>307</v>
      </c>
      <c r="J58" s="11">
        <f t="shared" si="17"/>
        <v>3.3130807334103146E-3</v>
      </c>
      <c r="K58" s="10">
        <f t="shared" si="14"/>
        <v>556</v>
      </c>
      <c r="L58" s="10">
        <v>0</v>
      </c>
      <c r="M58" s="10">
        <f t="shared" si="18"/>
        <v>556</v>
      </c>
    </row>
    <row r="59" spans="2:13" x14ac:dyDescent="0.25">
      <c r="B59" s="10" t="s">
        <v>242</v>
      </c>
      <c r="C59" s="10">
        <v>1420</v>
      </c>
      <c r="D59" s="10">
        <v>504</v>
      </c>
      <c r="E59" s="10">
        <f t="shared" si="13"/>
        <v>1924</v>
      </c>
      <c r="F59" s="11">
        <f t="shared" si="15"/>
        <v>4.5840083865434096E-2</v>
      </c>
      <c r="G59" s="10">
        <v>3349</v>
      </c>
      <c r="H59" s="10">
        <v>227</v>
      </c>
      <c r="I59" s="10">
        <f t="shared" si="16"/>
        <v>3576</v>
      </c>
      <c r="J59" s="11">
        <f t="shared" si="17"/>
        <v>3.859145505757422E-2</v>
      </c>
      <c r="K59" s="10">
        <f t="shared" si="14"/>
        <v>5500</v>
      </c>
      <c r="L59" s="10">
        <v>0</v>
      </c>
      <c r="M59" s="10">
        <f t="shared" si="18"/>
        <v>5500</v>
      </c>
    </row>
    <row r="60" spans="2:13" x14ac:dyDescent="0.25">
      <c r="B60" s="10" t="s">
        <v>243</v>
      </c>
      <c r="C60" s="10">
        <v>1824</v>
      </c>
      <c r="D60" s="10">
        <v>541</v>
      </c>
      <c r="E60" s="10">
        <f t="shared" si="13"/>
        <v>2365</v>
      </c>
      <c r="F60" s="11">
        <f t="shared" si="15"/>
        <v>5.6347088535213953E-2</v>
      </c>
      <c r="G60" s="10">
        <v>4824</v>
      </c>
      <c r="H60" s="10">
        <v>247</v>
      </c>
      <c r="I60" s="10">
        <f t="shared" si="16"/>
        <v>5071</v>
      </c>
      <c r="J60" s="11">
        <f t="shared" si="17"/>
        <v>5.4725186967829666E-2</v>
      </c>
      <c r="K60" s="10">
        <f t="shared" si="14"/>
        <v>7436</v>
      </c>
      <c r="L60" s="10">
        <v>0</v>
      </c>
      <c r="M60" s="10">
        <f t="shared" si="18"/>
        <v>7436</v>
      </c>
    </row>
    <row r="61" spans="2:13" x14ac:dyDescent="0.25">
      <c r="B61" s="10" t="s">
        <v>244</v>
      </c>
      <c r="C61" s="10">
        <v>1060</v>
      </c>
      <c r="D61" s="10">
        <v>368</v>
      </c>
      <c r="E61" s="10">
        <f t="shared" si="13"/>
        <v>1428</v>
      </c>
      <c r="F61" s="11">
        <f t="shared" si="15"/>
        <v>3.4022681787858569E-2</v>
      </c>
      <c r="G61" s="10">
        <v>4156</v>
      </c>
      <c r="H61" s="10">
        <v>187</v>
      </c>
      <c r="I61" s="10">
        <f t="shared" si="16"/>
        <v>4343</v>
      </c>
      <c r="J61" s="11">
        <f t="shared" si="17"/>
        <v>4.6868760994140057E-2</v>
      </c>
      <c r="K61" s="10">
        <f t="shared" si="14"/>
        <v>5771</v>
      </c>
      <c r="L61" s="10">
        <v>0</v>
      </c>
      <c r="M61" s="10">
        <f t="shared" si="18"/>
        <v>5771</v>
      </c>
    </row>
    <row r="62" spans="2:13" x14ac:dyDescent="0.25">
      <c r="B62" s="10" t="s">
        <v>245</v>
      </c>
      <c r="C62" s="10">
        <v>300</v>
      </c>
      <c r="D62" s="10">
        <v>90</v>
      </c>
      <c r="E62" s="10">
        <f t="shared" si="13"/>
        <v>390</v>
      </c>
      <c r="F62" s="11">
        <f t="shared" si="15"/>
        <v>9.2919088916420464E-3</v>
      </c>
      <c r="G62" s="10">
        <v>961</v>
      </c>
      <c r="H62" s="10">
        <v>46</v>
      </c>
      <c r="I62" s="10">
        <f t="shared" si="16"/>
        <v>1007</v>
      </c>
      <c r="J62" s="11">
        <f t="shared" si="17"/>
        <v>1.0867336477342629E-2</v>
      </c>
      <c r="K62" s="10">
        <f t="shared" si="14"/>
        <v>1397</v>
      </c>
      <c r="L62" s="10">
        <v>0</v>
      </c>
      <c r="M62" s="10">
        <f t="shared" si="18"/>
        <v>1397</v>
      </c>
    </row>
    <row r="63" spans="2:13" x14ac:dyDescent="0.25">
      <c r="B63" s="10" t="s">
        <v>246</v>
      </c>
      <c r="C63" s="10">
        <v>888</v>
      </c>
      <c r="D63" s="10">
        <v>314</v>
      </c>
      <c r="E63" s="10">
        <f t="shared" si="13"/>
        <v>1202</v>
      </c>
      <c r="F63" s="11">
        <f t="shared" si="15"/>
        <v>2.8638139712189079E-2</v>
      </c>
      <c r="G63" s="10">
        <v>2673</v>
      </c>
      <c r="H63" s="10">
        <v>122</v>
      </c>
      <c r="I63" s="10">
        <f t="shared" si="16"/>
        <v>2795</v>
      </c>
      <c r="J63" s="11">
        <f t="shared" si="17"/>
        <v>3.0163064006129739E-2</v>
      </c>
      <c r="K63" s="10">
        <f t="shared" si="14"/>
        <v>3997</v>
      </c>
      <c r="L63" s="10">
        <v>0</v>
      </c>
      <c r="M63" s="10">
        <f t="shared" si="18"/>
        <v>3997</v>
      </c>
    </row>
    <row r="64" spans="2:13" x14ac:dyDescent="0.25">
      <c r="B64" s="10" t="s">
        <v>247</v>
      </c>
      <c r="C64" s="10">
        <v>209</v>
      </c>
      <c r="D64" s="10">
        <v>53</v>
      </c>
      <c r="E64" s="10">
        <f t="shared" si="13"/>
        <v>262</v>
      </c>
      <c r="F64" s="11">
        <f t="shared" si="15"/>
        <v>6.2422567425902981E-3</v>
      </c>
      <c r="G64" s="10">
        <v>346</v>
      </c>
      <c r="H64" s="10">
        <v>21</v>
      </c>
      <c r="I64" s="10">
        <f t="shared" si="16"/>
        <v>367</v>
      </c>
      <c r="J64" s="11">
        <f t="shared" si="17"/>
        <v>3.9605883686045134E-3</v>
      </c>
      <c r="K64" s="10">
        <f t="shared" si="14"/>
        <v>629</v>
      </c>
      <c r="L64" s="10">
        <v>0</v>
      </c>
      <c r="M64" s="10">
        <f t="shared" si="18"/>
        <v>629</v>
      </c>
    </row>
    <row r="65" spans="2:13" x14ac:dyDescent="0.25">
      <c r="B65" s="10" t="s">
        <v>248</v>
      </c>
      <c r="C65" s="10">
        <v>2827</v>
      </c>
      <c r="D65" s="10">
        <v>865</v>
      </c>
      <c r="E65" s="10">
        <f t="shared" si="13"/>
        <v>3692</v>
      </c>
      <c r="F65" s="11">
        <f t="shared" si="15"/>
        <v>8.7963404174211376E-2</v>
      </c>
      <c r="G65" s="10">
        <v>8027</v>
      </c>
      <c r="H65" s="10">
        <v>471</v>
      </c>
      <c r="I65" s="10">
        <f t="shared" si="16"/>
        <v>8498</v>
      </c>
      <c r="J65" s="11">
        <f t="shared" si="17"/>
        <v>9.1708664731338291E-2</v>
      </c>
      <c r="K65" s="10">
        <f t="shared" si="14"/>
        <v>12190</v>
      </c>
      <c r="L65" s="10">
        <v>0</v>
      </c>
      <c r="M65" s="10">
        <f t="shared" si="18"/>
        <v>12190</v>
      </c>
    </row>
    <row r="66" spans="2:13" x14ac:dyDescent="0.25">
      <c r="B66" s="10" t="s">
        <v>249</v>
      </c>
      <c r="C66" s="10">
        <v>763</v>
      </c>
      <c r="D66" s="10">
        <v>277</v>
      </c>
      <c r="E66" s="10">
        <f t="shared" si="13"/>
        <v>1040</v>
      </c>
      <c r="F66" s="11">
        <f t="shared" si="15"/>
        <v>2.4778423711045459E-2</v>
      </c>
      <c r="G66" s="10">
        <v>1844</v>
      </c>
      <c r="H66" s="10">
        <v>108</v>
      </c>
      <c r="I66" s="10">
        <f t="shared" si="16"/>
        <v>1952</v>
      </c>
      <c r="J66" s="11">
        <f t="shared" si="17"/>
        <v>2.1065581731651253E-2</v>
      </c>
      <c r="K66" s="10">
        <f t="shared" si="14"/>
        <v>2992</v>
      </c>
      <c r="L66" s="10">
        <v>0</v>
      </c>
      <c r="M66" s="10">
        <f t="shared" si="18"/>
        <v>2992</v>
      </c>
    </row>
    <row r="67" spans="2:13" x14ac:dyDescent="0.25">
      <c r="B67" s="10" t="s">
        <v>250</v>
      </c>
      <c r="C67" s="10">
        <v>532</v>
      </c>
      <c r="D67" s="10">
        <v>186</v>
      </c>
      <c r="E67" s="10">
        <f t="shared" si="13"/>
        <v>718</v>
      </c>
      <c r="F67" s="11">
        <f t="shared" si="15"/>
        <v>1.7106642523587155E-2</v>
      </c>
      <c r="G67" s="10">
        <v>1603</v>
      </c>
      <c r="H67" s="10">
        <v>71</v>
      </c>
      <c r="I67" s="10">
        <f t="shared" si="16"/>
        <v>1674</v>
      </c>
      <c r="J67" s="11">
        <f t="shared" si="17"/>
        <v>1.8065463021918134E-2</v>
      </c>
      <c r="K67" s="10">
        <f t="shared" si="14"/>
        <v>2392</v>
      </c>
      <c r="L67" s="10">
        <v>0</v>
      </c>
      <c r="M67" s="10">
        <f t="shared" si="18"/>
        <v>2392</v>
      </c>
    </row>
    <row r="68" spans="2:13" x14ac:dyDescent="0.25">
      <c r="B68" s="10" t="s">
        <v>251</v>
      </c>
      <c r="C68" s="10">
        <v>6038</v>
      </c>
      <c r="D68" s="10">
        <v>2261</v>
      </c>
      <c r="E68" s="10">
        <f t="shared" si="13"/>
        <v>8299</v>
      </c>
      <c r="F68" s="11">
        <f t="shared" si="15"/>
        <v>0.19772705613265987</v>
      </c>
      <c r="G68" s="10">
        <v>17667</v>
      </c>
      <c r="H68" s="10">
        <v>1171</v>
      </c>
      <c r="I68" s="10">
        <f t="shared" si="16"/>
        <v>18838</v>
      </c>
      <c r="J68" s="11">
        <f t="shared" si="17"/>
        <v>0.20329581386313847</v>
      </c>
      <c r="K68" s="10">
        <f t="shared" si="14"/>
        <v>27137</v>
      </c>
      <c r="L68" s="10">
        <v>0</v>
      </c>
      <c r="M68" s="10">
        <f t="shared" si="18"/>
        <v>27137</v>
      </c>
    </row>
    <row r="69" spans="2:13" x14ac:dyDescent="0.25">
      <c r="B69" s="10" t="s">
        <v>41</v>
      </c>
      <c r="C69" s="10">
        <v>795</v>
      </c>
      <c r="D69" s="10">
        <v>422</v>
      </c>
      <c r="E69" s="10">
        <f t="shared" si="13"/>
        <v>1217</v>
      </c>
      <c r="F69" s="11">
        <f t="shared" si="15"/>
        <v>2.899552082340608E-2</v>
      </c>
      <c r="G69" s="10">
        <v>2000</v>
      </c>
      <c r="H69" s="10">
        <v>168</v>
      </c>
      <c r="I69" s="10">
        <f t="shared" si="16"/>
        <v>2168</v>
      </c>
      <c r="J69" s="11">
        <f t="shared" si="17"/>
        <v>2.3396609218350368E-2</v>
      </c>
      <c r="K69" s="10">
        <f t="shared" si="14"/>
        <v>3385</v>
      </c>
      <c r="L69" s="10">
        <v>0</v>
      </c>
      <c r="M69" s="10">
        <f t="shared" si="18"/>
        <v>3385</v>
      </c>
    </row>
    <row r="70" spans="2:13" x14ac:dyDescent="0.25">
      <c r="B70" s="10" t="s">
        <v>252</v>
      </c>
      <c r="C70" s="10">
        <v>284</v>
      </c>
      <c r="D70" s="10">
        <v>125</v>
      </c>
      <c r="E70" s="10">
        <f t="shared" si="13"/>
        <v>409</v>
      </c>
      <c r="F70" s="11">
        <f t="shared" si="15"/>
        <v>9.7445916325169159E-3</v>
      </c>
      <c r="G70" s="10">
        <v>790</v>
      </c>
      <c r="H70" s="10">
        <v>40</v>
      </c>
      <c r="I70" s="10">
        <f t="shared" si="16"/>
        <v>830</v>
      </c>
      <c r="J70" s="11">
        <f t="shared" si="17"/>
        <v>8.9571889535197437E-3</v>
      </c>
      <c r="K70" s="10">
        <f t="shared" si="14"/>
        <v>1239</v>
      </c>
      <c r="L70" s="10">
        <v>0</v>
      </c>
      <c r="M70" s="10">
        <f t="shared" si="18"/>
        <v>1239</v>
      </c>
    </row>
    <row r="71" spans="2:13" x14ac:dyDescent="0.25">
      <c r="B71" s="10" t="s">
        <v>253</v>
      </c>
      <c r="C71" s="10">
        <v>457</v>
      </c>
      <c r="D71" s="10">
        <v>154</v>
      </c>
      <c r="E71" s="10">
        <f t="shared" si="13"/>
        <v>611</v>
      </c>
      <c r="F71" s="11">
        <f t="shared" si="15"/>
        <v>1.4557323930239207E-2</v>
      </c>
      <c r="G71" s="10">
        <v>1173</v>
      </c>
      <c r="H71" s="10">
        <v>59</v>
      </c>
      <c r="I71" s="10">
        <f t="shared" si="16"/>
        <v>1232</v>
      </c>
      <c r="J71" s="11">
        <f t="shared" si="17"/>
        <v>1.3295490109320872E-2</v>
      </c>
      <c r="K71" s="10">
        <f t="shared" si="14"/>
        <v>1843</v>
      </c>
      <c r="L71" s="10">
        <v>0</v>
      </c>
      <c r="M71" s="10">
        <f t="shared" si="18"/>
        <v>1843</v>
      </c>
    </row>
    <row r="72" spans="2:13" x14ac:dyDescent="0.25">
      <c r="B72" s="10" t="s">
        <v>254</v>
      </c>
      <c r="C72" s="10">
        <v>3322</v>
      </c>
      <c r="D72" s="10">
        <v>1076</v>
      </c>
      <c r="E72" s="10">
        <f t="shared" si="13"/>
        <v>4398</v>
      </c>
      <c r="F72" s="11">
        <f t="shared" si="15"/>
        <v>0.10478414180882493</v>
      </c>
      <c r="G72" s="10">
        <v>11953</v>
      </c>
      <c r="H72" s="10">
        <v>699</v>
      </c>
      <c r="I72" s="10">
        <f t="shared" si="16"/>
        <v>12652</v>
      </c>
      <c r="J72" s="11">
        <f t="shared" si="17"/>
        <v>0.13653777667461661</v>
      </c>
      <c r="K72" s="10">
        <f t="shared" si="14"/>
        <v>17050</v>
      </c>
      <c r="L72" s="10">
        <v>0</v>
      </c>
      <c r="M72" s="10">
        <f t="shared" si="18"/>
        <v>17050</v>
      </c>
    </row>
    <row r="73" spans="2:13" x14ac:dyDescent="0.25">
      <c r="B73" s="10" t="s">
        <v>255</v>
      </c>
      <c r="C73" s="10">
        <v>566</v>
      </c>
      <c r="D73" s="10">
        <v>192</v>
      </c>
      <c r="E73" s="10">
        <f t="shared" si="13"/>
        <v>758</v>
      </c>
      <c r="F73" s="11">
        <f t="shared" si="15"/>
        <v>1.8059658820165823E-2</v>
      </c>
      <c r="G73" s="10">
        <v>1660</v>
      </c>
      <c r="H73" s="10">
        <v>86</v>
      </c>
      <c r="I73" s="10">
        <f t="shared" si="16"/>
        <v>1746</v>
      </c>
      <c r="J73" s="11">
        <f t="shared" si="17"/>
        <v>1.8842472184151172E-2</v>
      </c>
      <c r="K73" s="10">
        <f t="shared" si="14"/>
        <v>2504</v>
      </c>
      <c r="L73" s="10">
        <v>0</v>
      </c>
      <c r="M73" s="10">
        <f t="shared" si="18"/>
        <v>2504</v>
      </c>
    </row>
    <row r="74" spans="2:13" x14ac:dyDescent="0.25">
      <c r="B74" s="10" t="s">
        <v>256</v>
      </c>
      <c r="C74" s="10">
        <v>448</v>
      </c>
      <c r="D74" s="10">
        <v>134</v>
      </c>
      <c r="E74" s="10">
        <f t="shared" si="13"/>
        <v>582</v>
      </c>
      <c r="F74" s="11">
        <f t="shared" si="15"/>
        <v>1.386638711521967E-2</v>
      </c>
      <c r="G74" s="10">
        <v>1098</v>
      </c>
      <c r="H74" s="10">
        <v>61</v>
      </c>
      <c r="I74" s="10">
        <f t="shared" si="16"/>
        <v>1159</v>
      </c>
      <c r="J74" s="11">
        <f t="shared" si="17"/>
        <v>1.250768915316793E-2</v>
      </c>
      <c r="K74" s="10">
        <f t="shared" si="14"/>
        <v>1741</v>
      </c>
      <c r="L74" s="10">
        <v>0</v>
      </c>
      <c r="M74" s="10">
        <f t="shared" si="18"/>
        <v>1741</v>
      </c>
    </row>
    <row r="75" spans="2:13" x14ac:dyDescent="0.25">
      <c r="B75" s="10" t="s">
        <v>257</v>
      </c>
      <c r="C75" s="10">
        <v>392</v>
      </c>
      <c r="D75" s="10">
        <v>174</v>
      </c>
      <c r="E75" s="10">
        <f t="shared" si="13"/>
        <v>566</v>
      </c>
      <c r="F75" s="11">
        <f t="shared" si="15"/>
        <v>1.3485180596588202E-2</v>
      </c>
      <c r="G75" s="10">
        <v>821</v>
      </c>
      <c r="H75" s="10">
        <v>55</v>
      </c>
      <c r="I75" s="10">
        <f t="shared" si="16"/>
        <v>876</v>
      </c>
      <c r="J75" s="11">
        <f t="shared" si="17"/>
        <v>9.4536114738352963E-3</v>
      </c>
      <c r="K75" s="10">
        <f t="shared" si="14"/>
        <v>1442</v>
      </c>
      <c r="L75" s="10">
        <v>0</v>
      </c>
      <c r="M75" s="10">
        <f t="shared" si="18"/>
        <v>1442</v>
      </c>
    </row>
    <row r="76" spans="2:13" x14ac:dyDescent="0.25">
      <c r="B76" s="10" t="s">
        <v>258</v>
      </c>
      <c r="C76" s="10">
        <v>1255</v>
      </c>
      <c r="D76" s="10">
        <v>639</v>
      </c>
      <c r="E76" s="10">
        <f t="shared" si="13"/>
        <v>1894</v>
      </c>
      <c r="F76" s="11">
        <f t="shared" si="15"/>
        <v>4.5125321643000094E-2</v>
      </c>
      <c r="G76" s="10">
        <v>3447</v>
      </c>
      <c r="H76" s="10">
        <v>192</v>
      </c>
      <c r="I76" s="10">
        <f t="shared" si="16"/>
        <v>3639</v>
      </c>
      <c r="J76" s="11">
        <f t="shared" si="17"/>
        <v>3.927133807452813E-2</v>
      </c>
      <c r="K76" s="10">
        <f t="shared" si="14"/>
        <v>5533</v>
      </c>
      <c r="L76" s="10">
        <v>0</v>
      </c>
      <c r="M76" s="10">
        <f t="shared" si="18"/>
        <v>5533</v>
      </c>
    </row>
    <row r="77" spans="2:13" x14ac:dyDescent="0.25">
      <c r="B77" s="10" t="s">
        <v>259</v>
      </c>
      <c r="C77" s="10">
        <v>1401</v>
      </c>
      <c r="D77" s="10">
        <v>420</v>
      </c>
      <c r="E77" s="10">
        <f t="shared" si="13"/>
        <v>1821</v>
      </c>
      <c r="F77" s="11">
        <f t="shared" si="15"/>
        <v>4.3386066901744021E-2</v>
      </c>
      <c r="G77" s="10">
        <v>4262</v>
      </c>
      <c r="H77" s="10">
        <v>154</v>
      </c>
      <c r="I77" s="10">
        <f t="shared" si="16"/>
        <v>4416</v>
      </c>
      <c r="J77" s="11">
        <f t="shared" si="17"/>
        <v>4.7656561950292997E-2</v>
      </c>
      <c r="K77" s="10">
        <f t="shared" si="14"/>
        <v>6237</v>
      </c>
      <c r="L77" s="10">
        <v>0</v>
      </c>
      <c r="M77" s="10">
        <f t="shared" si="18"/>
        <v>6237</v>
      </c>
    </row>
    <row r="78" spans="2:13" x14ac:dyDescent="0.25">
      <c r="B78" s="10" t="s">
        <v>260</v>
      </c>
      <c r="C78" s="10">
        <v>612</v>
      </c>
      <c r="D78" s="10">
        <v>254</v>
      </c>
      <c r="E78" s="10">
        <f t="shared" si="13"/>
        <v>866</v>
      </c>
      <c r="F78" s="11">
        <f t="shared" si="15"/>
        <v>2.0632802820928237E-2</v>
      </c>
      <c r="G78" s="10">
        <v>1753</v>
      </c>
      <c r="H78" s="10">
        <v>108</v>
      </c>
      <c r="I78" s="10">
        <f t="shared" si="16"/>
        <v>1861</v>
      </c>
      <c r="J78" s="11">
        <f t="shared" si="17"/>
        <v>2.0083528484940053E-2</v>
      </c>
      <c r="K78" s="10">
        <f t="shared" si="14"/>
        <v>2727</v>
      </c>
      <c r="L78" s="10">
        <v>0</v>
      </c>
      <c r="M78" s="10">
        <f t="shared" si="18"/>
        <v>2727</v>
      </c>
    </row>
    <row r="79" spans="2:13" x14ac:dyDescent="0.25">
      <c r="B79" s="10" t="s">
        <v>261</v>
      </c>
      <c r="C79" s="10">
        <v>1500</v>
      </c>
      <c r="D79" s="10">
        <v>524</v>
      </c>
      <c r="E79" s="10">
        <f t="shared" si="13"/>
        <v>2024</v>
      </c>
      <c r="F79" s="11">
        <f t="shared" si="15"/>
        <v>4.822262460688078E-2</v>
      </c>
      <c r="G79" s="10">
        <v>4001</v>
      </c>
      <c r="H79" s="10">
        <v>259</v>
      </c>
      <c r="I79" s="10">
        <f t="shared" si="16"/>
        <v>4260</v>
      </c>
      <c r="J79" s="11">
        <f t="shared" si="17"/>
        <v>4.5973042098788081E-2</v>
      </c>
      <c r="K79" s="10">
        <f t="shared" si="14"/>
        <v>6284</v>
      </c>
      <c r="L79" s="10">
        <v>0</v>
      </c>
      <c r="M79" s="10">
        <f t="shared" si="18"/>
        <v>6284</v>
      </c>
    </row>
    <row r="80" spans="2:13" x14ac:dyDescent="0.25">
      <c r="B80" s="12" t="s">
        <v>49</v>
      </c>
      <c r="C80" s="10">
        <f t="shared" ref="C80:H80" si="19">SUM(C50:C79)</f>
        <v>30989</v>
      </c>
      <c r="D80" s="10">
        <f t="shared" si="19"/>
        <v>10983</v>
      </c>
      <c r="E80" s="12">
        <f>C80+D80</f>
        <v>41972</v>
      </c>
      <c r="F80" s="38">
        <f t="shared" ref="F80" si="20">E80/$E$80</f>
        <v>1</v>
      </c>
      <c r="G80" s="10">
        <f t="shared" si="19"/>
        <v>87508</v>
      </c>
      <c r="H80" s="10">
        <f t="shared" si="19"/>
        <v>5155</v>
      </c>
      <c r="I80" s="12">
        <f t="shared" ref="I80" si="21">G80+H80</f>
        <v>92663</v>
      </c>
      <c r="J80" s="38">
        <f t="shared" ref="J80" si="22">I80/$I$80</f>
        <v>1</v>
      </c>
      <c r="K80" s="12">
        <f t="shared" ref="K80" si="23">E80+I80</f>
        <v>134635</v>
      </c>
      <c r="L80" s="10">
        <f t="shared" ref="L80" si="24">SUM(L50:L79)</f>
        <v>0</v>
      </c>
      <c r="M80" s="12">
        <f t="shared" si="18"/>
        <v>134635</v>
      </c>
    </row>
    <row r="81" spans="2:13" ht="24" x14ac:dyDescent="0.25">
      <c r="B81" s="24" t="s">
        <v>66</v>
      </c>
      <c r="C81" s="25">
        <f>+C80/M80</f>
        <v>0.23017046087570098</v>
      </c>
      <c r="D81" s="25">
        <f>+D80/M80</f>
        <v>8.1576113194934449E-2</v>
      </c>
      <c r="E81" s="26">
        <f>+E80/M80</f>
        <v>0.31174657407063544</v>
      </c>
      <c r="F81" s="26"/>
      <c r="G81" s="25">
        <f>+G80/M80</f>
        <v>0.64996471942659784</v>
      </c>
      <c r="H81" s="25">
        <f>+H80/M80</f>
        <v>3.8288706502766737E-2</v>
      </c>
      <c r="I81" s="26">
        <f>+I80/M80</f>
        <v>0.68825342592936456</v>
      </c>
      <c r="J81" s="26"/>
      <c r="K81" s="26">
        <f>+K80/M80</f>
        <v>1</v>
      </c>
      <c r="L81" s="26">
        <f>+L80/M80</f>
        <v>0</v>
      </c>
      <c r="M81" s="26">
        <f>K81+L81</f>
        <v>1</v>
      </c>
    </row>
    <row r="82" spans="2:13" x14ac:dyDescent="0.25">
      <c r="B82" s="17" t="s">
        <v>129</v>
      </c>
    </row>
    <row r="83" spans="2:13" x14ac:dyDescent="0.25">
      <c r="B83" s="17" t="s">
        <v>130</v>
      </c>
    </row>
  </sheetData>
  <mergeCells count="12">
    <mergeCell ref="L48:M48"/>
    <mergeCell ref="B47:M47"/>
    <mergeCell ref="B6:K6"/>
    <mergeCell ref="B5:K5"/>
    <mergeCell ref="B44:K44"/>
    <mergeCell ref="B45:K45"/>
    <mergeCell ref="B8:M8"/>
    <mergeCell ref="L9:M9"/>
    <mergeCell ref="B48:B49"/>
    <mergeCell ref="C48:K48"/>
    <mergeCell ref="B9:B10"/>
    <mergeCell ref="C9:K9"/>
  </mergeCells>
  <hyperlinks>
    <hyperlink ref="M5" location="'Índice Pensiones Solidarias'!A1" display="Volver Sistema de Pensiones Solidadias" xr:uid="{00000000-0004-0000-0E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5"/>
  <sheetViews>
    <sheetView showGridLines="0" zoomScaleNormal="100" workbookViewId="0"/>
  </sheetViews>
  <sheetFormatPr baseColWidth="10" defaultRowHeight="12" x14ac:dyDescent="0.25"/>
  <cols>
    <col min="1" max="1" width="6" style="18" customWidth="1"/>
    <col min="2" max="2" width="18.109375" style="18" customWidth="1"/>
    <col min="3" max="3" width="7.88671875" style="18" bestFit="1" customWidth="1"/>
    <col min="4" max="4" width="7.33203125" style="18" bestFit="1" customWidth="1"/>
    <col min="5" max="6" width="7.33203125" style="18" customWidth="1"/>
    <col min="7" max="8" width="7.33203125" style="18" bestFit="1" customWidth="1"/>
    <col min="9" max="11" width="7.33203125" style="18" customWidth="1"/>
    <col min="12" max="12" width="9.6640625" style="18" customWidth="1"/>
    <col min="13" max="251" width="11.44140625" style="18"/>
    <col min="252" max="252" width="18.109375" style="18" customWidth="1"/>
    <col min="253" max="253" width="7.88671875" style="18" bestFit="1" customWidth="1"/>
    <col min="254" max="254" width="7.33203125" style="18" bestFit="1" customWidth="1"/>
    <col min="255" max="256" width="7.33203125" style="18" customWidth="1"/>
    <col min="257" max="258" width="7.33203125" style="18" bestFit="1" customWidth="1"/>
    <col min="259" max="261" width="7.33203125" style="18" customWidth="1"/>
    <col min="262" max="267" width="0" style="18" hidden="1" customWidth="1"/>
    <col min="268" max="268" width="9.6640625" style="18" customWidth="1"/>
    <col min="269" max="507" width="11.44140625" style="18"/>
    <col min="508" max="508" width="18.109375" style="18" customWidth="1"/>
    <col min="509" max="509" width="7.88671875" style="18" bestFit="1" customWidth="1"/>
    <col min="510" max="510" width="7.33203125" style="18" bestFit="1" customWidth="1"/>
    <col min="511" max="512" width="7.33203125" style="18" customWidth="1"/>
    <col min="513" max="514" width="7.33203125" style="18" bestFit="1" customWidth="1"/>
    <col min="515" max="517" width="7.33203125" style="18" customWidth="1"/>
    <col min="518" max="523" width="0" style="18" hidden="1" customWidth="1"/>
    <col min="524" max="524" width="9.6640625" style="18" customWidth="1"/>
    <col min="525" max="763" width="11.44140625" style="18"/>
    <col min="764" max="764" width="18.109375" style="18" customWidth="1"/>
    <col min="765" max="765" width="7.88671875" style="18" bestFit="1" customWidth="1"/>
    <col min="766" max="766" width="7.33203125" style="18" bestFit="1" customWidth="1"/>
    <col min="767" max="768" width="7.33203125" style="18" customWidth="1"/>
    <col min="769" max="770" width="7.33203125" style="18" bestFit="1" customWidth="1"/>
    <col min="771" max="773" width="7.33203125" style="18" customWidth="1"/>
    <col min="774" max="779" width="0" style="18" hidden="1" customWidth="1"/>
    <col min="780" max="780" width="9.6640625" style="18" customWidth="1"/>
    <col min="781" max="1019" width="11.44140625" style="18"/>
    <col min="1020" max="1020" width="18.109375" style="18" customWidth="1"/>
    <col min="1021" max="1021" width="7.88671875" style="18" bestFit="1" customWidth="1"/>
    <col min="1022" max="1022" width="7.33203125" style="18" bestFit="1" customWidth="1"/>
    <col min="1023" max="1024" width="7.33203125" style="18" customWidth="1"/>
    <col min="1025" max="1026" width="7.33203125" style="18" bestFit="1" customWidth="1"/>
    <col min="1027" max="1029" width="7.33203125" style="18" customWidth="1"/>
    <col min="1030" max="1035" width="0" style="18" hidden="1" customWidth="1"/>
    <col min="1036" max="1036" width="9.6640625" style="18" customWidth="1"/>
    <col min="1037" max="1275" width="11.44140625" style="18"/>
    <col min="1276" max="1276" width="18.109375" style="18" customWidth="1"/>
    <col min="1277" max="1277" width="7.88671875" style="18" bestFit="1" customWidth="1"/>
    <col min="1278" max="1278" width="7.33203125" style="18" bestFit="1" customWidth="1"/>
    <col min="1279" max="1280" width="7.33203125" style="18" customWidth="1"/>
    <col min="1281" max="1282" width="7.33203125" style="18" bestFit="1" customWidth="1"/>
    <col min="1283" max="1285" width="7.33203125" style="18" customWidth="1"/>
    <col min="1286" max="1291" width="0" style="18" hidden="1" customWidth="1"/>
    <col min="1292" max="1292" width="9.6640625" style="18" customWidth="1"/>
    <col min="1293" max="1531" width="11.44140625" style="18"/>
    <col min="1532" max="1532" width="18.109375" style="18" customWidth="1"/>
    <col min="1533" max="1533" width="7.88671875" style="18" bestFit="1" customWidth="1"/>
    <col min="1534" max="1534" width="7.33203125" style="18" bestFit="1" customWidth="1"/>
    <col min="1535" max="1536" width="7.33203125" style="18" customWidth="1"/>
    <col min="1537" max="1538" width="7.33203125" style="18" bestFit="1" customWidth="1"/>
    <col min="1539" max="1541" width="7.33203125" style="18" customWidth="1"/>
    <col min="1542" max="1547" width="0" style="18" hidden="1" customWidth="1"/>
    <col min="1548" max="1548" width="9.6640625" style="18" customWidth="1"/>
    <col min="1549" max="1787" width="11.44140625" style="18"/>
    <col min="1788" max="1788" width="18.109375" style="18" customWidth="1"/>
    <col min="1789" max="1789" width="7.88671875" style="18" bestFit="1" customWidth="1"/>
    <col min="1790" max="1790" width="7.33203125" style="18" bestFit="1" customWidth="1"/>
    <col min="1791" max="1792" width="7.33203125" style="18" customWidth="1"/>
    <col min="1793" max="1794" width="7.33203125" style="18" bestFit="1" customWidth="1"/>
    <col min="1795" max="1797" width="7.33203125" style="18" customWidth="1"/>
    <col min="1798" max="1803" width="0" style="18" hidden="1" customWidth="1"/>
    <col min="1804" max="1804" width="9.6640625" style="18" customWidth="1"/>
    <col min="1805" max="2043" width="11.44140625" style="18"/>
    <col min="2044" max="2044" width="18.109375" style="18" customWidth="1"/>
    <col min="2045" max="2045" width="7.88671875" style="18" bestFit="1" customWidth="1"/>
    <col min="2046" max="2046" width="7.33203125" style="18" bestFit="1" customWidth="1"/>
    <col min="2047" max="2048" width="7.33203125" style="18" customWidth="1"/>
    <col min="2049" max="2050" width="7.33203125" style="18" bestFit="1" customWidth="1"/>
    <col min="2051" max="2053" width="7.33203125" style="18" customWidth="1"/>
    <col min="2054" max="2059" width="0" style="18" hidden="1" customWidth="1"/>
    <col min="2060" max="2060" width="9.6640625" style="18" customWidth="1"/>
    <col min="2061" max="2299" width="11.44140625" style="18"/>
    <col min="2300" max="2300" width="18.109375" style="18" customWidth="1"/>
    <col min="2301" max="2301" width="7.88671875" style="18" bestFit="1" customWidth="1"/>
    <col min="2302" max="2302" width="7.33203125" style="18" bestFit="1" customWidth="1"/>
    <col min="2303" max="2304" width="7.33203125" style="18" customWidth="1"/>
    <col min="2305" max="2306" width="7.33203125" style="18" bestFit="1" customWidth="1"/>
    <col min="2307" max="2309" width="7.33203125" style="18" customWidth="1"/>
    <col min="2310" max="2315" width="0" style="18" hidden="1" customWidth="1"/>
    <col min="2316" max="2316" width="9.6640625" style="18" customWidth="1"/>
    <col min="2317" max="2555" width="11.44140625" style="18"/>
    <col min="2556" max="2556" width="18.109375" style="18" customWidth="1"/>
    <col min="2557" max="2557" width="7.88671875" style="18" bestFit="1" customWidth="1"/>
    <col min="2558" max="2558" width="7.33203125" style="18" bestFit="1" customWidth="1"/>
    <col min="2559" max="2560" width="7.33203125" style="18" customWidth="1"/>
    <col min="2561" max="2562" width="7.33203125" style="18" bestFit="1" customWidth="1"/>
    <col min="2563" max="2565" width="7.33203125" style="18" customWidth="1"/>
    <col min="2566" max="2571" width="0" style="18" hidden="1" customWidth="1"/>
    <col min="2572" max="2572" width="9.6640625" style="18" customWidth="1"/>
    <col min="2573" max="2811" width="11.44140625" style="18"/>
    <col min="2812" max="2812" width="18.109375" style="18" customWidth="1"/>
    <col min="2813" max="2813" width="7.88671875" style="18" bestFit="1" customWidth="1"/>
    <col min="2814" max="2814" width="7.33203125" style="18" bestFit="1" customWidth="1"/>
    <col min="2815" max="2816" width="7.33203125" style="18" customWidth="1"/>
    <col min="2817" max="2818" width="7.33203125" style="18" bestFit="1" customWidth="1"/>
    <col min="2819" max="2821" width="7.33203125" style="18" customWidth="1"/>
    <col min="2822" max="2827" width="0" style="18" hidden="1" customWidth="1"/>
    <col min="2828" max="2828" width="9.6640625" style="18" customWidth="1"/>
    <col min="2829" max="3067" width="11.44140625" style="18"/>
    <col min="3068" max="3068" width="18.109375" style="18" customWidth="1"/>
    <col min="3069" max="3069" width="7.88671875" style="18" bestFit="1" customWidth="1"/>
    <col min="3070" max="3070" width="7.33203125" style="18" bestFit="1" customWidth="1"/>
    <col min="3071" max="3072" width="7.33203125" style="18" customWidth="1"/>
    <col min="3073" max="3074" width="7.33203125" style="18" bestFit="1" customWidth="1"/>
    <col min="3075" max="3077" width="7.33203125" style="18" customWidth="1"/>
    <col min="3078" max="3083" width="0" style="18" hidden="1" customWidth="1"/>
    <col min="3084" max="3084" width="9.6640625" style="18" customWidth="1"/>
    <col min="3085" max="3323" width="11.44140625" style="18"/>
    <col min="3324" max="3324" width="18.109375" style="18" customWidth="1"/>
    <col min="3325" max="3325" width="7.88671875" style="18" bestFit="1" customWidth="1"/>
    <col min="3326" max="3326" width="7.33203125" style="18" bestFit="1" customWidth="1"/>
    <col min="3327" max="3328" width="7.33203125" style="18" customWidth="1"/>
    <col min="3329" max="3330" width="7.33203125" style="18" bestFit="1" customWidth="1"/>
    <col min="3331" max="3333" width="7.33203125" style="18" customWidth="1"/>
    <col min="3334" max="3339" width="0" style="18" hidden="1" customWidth="1"/>
    <col min="3340" max="3340" width="9.6640625" style="18" customWidth="1"/>
    <col min="3341" max="3579" width="11.44140625" style="18"/>
    <col min="3580" max="3580" width="18.109375" style="18" customWidth="1"/>
    <col min="3581" max="3581" width="7.88671875" style="18" bestFit="1" customWidth="1"/>
    <col min="3582" max="3582" width="7.33203125" style="18" bestFit="1" customWidth="1"/>
    <col min="3583" max="3584" width="7.33203125" style="18" customWidth="1"/>
    <col min="3585" max="3586" width="7.33203125" style="18" bestFit="1" customWidth="1"/>
    <col min="3587" max="3589" width="7.33203125" style="18" customWidth="1"/>
    <col min="3590" max="3595" width="0" style="18" hidden="1" customWidth="1"/>
    <col min="3596" max="3596" width="9.6640625" style="18" customWidth="1"/>
    <col min="3597" max="3835" width="11.44140625" style="18"/>
    <col min="3836" max="3836" width="18.109375" style="18" customWidth="1"/>
    <col min="3837" max="3837" width="7.88671875" style="18" bestFit="1" customWidth="1"/>
    <col min="3838" max="3838" width="7.33203125" style="18" bestFit="1" customWidth="1"/>
    <col min="3839" max="3840" width="7.33203125" style="18" customWidth="1"/>
    <col min="3841" max="3842" width="7.33203125" style="18" bestFit="1" customWidth="1"/>
    <col min="3843" max="3845" width="7.33203125" style="18" customWidth="1"/>
    <col min="3846" max="3851" width="0" style="18" hidden="1" customWidth="1"/>
    <col min="3852" max="3852" width="9.6640625" style="18" customWidth="1"/>
    <col min="3853" max="4091" width="11.44140625" style="18"/>
    <col min="4092" max="4092" width="18.109375" style="18" customWidth="1"/>
    <col min="4093" max="4093" width="7.88671875" style="18" bestFit="1" customWidth="1"/>
    <col min="4094" max="4094" width="7.33203125" style="18" bestFit="1" customWidth="1"/>
    <col min="4095" max="4096" width="7.33203125" style="18" customWidth="1"/>
    <col min="4097" max="4098" width="7.33203125" style="18" bestFit="1" customWidth="1"/>
    <col min="4099" max="4101" width="7.33203125" style="18" customWidth="1"/>
    <col min="4102" max="4107" width="0" style="18" hidden="1" customWidth="1"/>
    <col min="4108" max="4108" width="9.6640625" style="18" customWidth="1"/>
    <col min="4109" max="4347" width="11.44140625" style="18"/>
    <col min="4348" max="4348" width="18.109375" style="18" customWidth="1"/>
    <col min="4349" max="4349" width="7.88671875" style="18" bestFit="1" customWidth="1"/>
    <col min="4350" max="4350" width="7.33203125" style="18" bestFit="1" customWidth="1"/>
    <col min="4351" max="4352" width="7.33203125" style="18" customWidth="1"/>
    <col min="4353" max="4354" width="7.33203125" style="18" bestFit="1" customWidth="1"/>
    <col min="4355" max="4357" width="7.33203125" style="18" customWidth="1"/>
    <col min="4358" max="4363" width="0" style="18" hidden="1" customWidth="1"/>
    <col min="4364" max="4364" width="9.6640625" style="18" customWidth="1"/>
    <col min="4365" max="4603" width="11.44140625" style="18"/>
    <col min="4604" max="4604" width="18.109375" style="18" customWidth="1"/>
    <col min="4605" max="4605" width="7.88671875" style="18" bestFit="1" customWidth="1"/>
    <col min="4606" max="4606" width="7.33203125" style="18" bestFit="1" customWidth="1"/>
    <col min="4607" max="4608" width="7.33203125" style="18" customWidth="1"/>
    <col min="4609" max="4610" width="7.33203125" style="18" bestFit="1" customWidth="1"/>
    <col min="4611" max="4613" width="7.33203125" style="18" customWidth="1"/>
    <col min="4614" max="4619" width="0" style="18" hidden="1" customWidth="1"/>
    <col min="4620" max="4620" width="9.6640625" style="18" customWidth="1"/>
    <col min="4621" max="4859" width="11.44140625" style="18"/>
    <col min="4860" max="4860" width="18.109375" style="18" customWidth="1"/>
    <col min="4861" max="4861" width="7.88671875" style="18" bestFit="1" customWidth="1"/>
    <col min="4862" max="4862" width="7.33203125" style="18" bestFit="1" customWidth="1"/>
    <col min="4863" max="4864" width="7.33203125" style="18" customWidth="1"/>
    <col min="4865" max="4866" width="7.33203125" style="18" bestFit="1" customWidth="1"/>
    <col min="4867" max="4869" width="7.33203125" style="18" customWidth="1"/>
    <col min="4870" max="4875" width="0" style="18" hidden="1" customWidth="1"/>
    <col min="4876" max="4876" width="9.6640625" style="18" customWidth="1"/>
    <col min="4877" max="5115" width="11.44140625" style="18"/>
    <col min="5116" max="5116" width="18.109375" style="18" customWidth="1"/>
    <col min="5117" max="5117" width="7.88671875" style="18" bestFit="1" customWidth="1"/>
    <col min="5118" max="5118" width="7.33203125" style="18" bestFit="1" customWidth="1"/>
    <col min="5119" max="5120" width="7.33203125" style="18" customWidth="1"/>
    <col min="5121" max="5122" width="7.33203125" style="18" bestFit="1" customWidth="1"/>
    <col min="5123" max="5125" width="7.33203125" style="18" customWidth="1"/>
    <col min="5126" max="5131" width="0" style="18" hidden="1" customWidth="1"/>
    <col min="5132" max="5132" width="9.6640625" style="18" customWidth="1"/>
    <col min="5133" max="5371" width="11.44140625" style="18"/>
    <col min="5372" max="5372" width="18.109375" style="18" customWidth="1"/>
    <col min="5373" max="5373" width="7.88671875" style="18" bestFit="1" customWidth="1"/>
    <col min="5374" max="5374" width="7.33203125" style="18" bestFit="1" customWidth="1"/>
    <col min="5375" max="5376" width="7.33203125" style="18" customWidth="1"/>
    <col min="5377" max="5378" width="7.33203125" style="18" bestFit="1" customWidth="1"/>
    <col min="5379" max="5381" width="7.33203125" style="18" customWidth="1"/>
    <col min="5382" max="5387" width="0" style="18" hidden="1" customWidth="1"/>
    <col min="5388" max="5388" width="9.6640625" style="18" customWidth="1"/>
    <col min="5389" max="5627" width="11.44140625" style="18"/>
    <col min="5628" max="5628" width="18.109375" style="18" customWidth="1"/>
    <col min="5629" max="5629" width="7.88671875" style="18" bestFit="1" customWidth="1"/>
    <col min="5630" max="5630" width="7.33203125" style="18" bestFit="1" customWidth="1"/>
    <col min="5631" max="5632" width="7.33203125" style="18" customWidth="1"/>
    <col min="5633" max="5634" width="7.33203125" style="18" bestFit="1" customWidth="1"/>
    <col min="5635" max="5637" width="7.33203125" style="18" customWidth="1"/>
    <col min="5638" max="5643" width="0" style="18" hidden="1" customWidth="1"/>
    <col min="5644" max="5644" width="9.6640625" style="18" customWidth="1"/>
    <col min="5645" max="5883" width="11.44140625" style="18"/>
    <col min="5884" max="5884" width="18.109375" style="18" customWidth="1"/>
    <col min="5885" max="5885" width="7.88671875" style="18" bestFit="1" customWidth="1"/>
    <col min="5886" max="5886" width="7.33203125" style="18" bestFit="1" customWidth="1"/>
    <col min="5887" max="5888" width="7.33203125" style="18" customWidth="1"/>
    <col min="5889" max="5890" width="7.33203125" style="18" bestFit="1" customWidth="1"/>
    <col min="5891" max="5893" width="7.33203125" style="18" customWidth="1"/>
    <col min="5894" max="5899" width="0" style="18" hidden="1" customWidth="1"/>
    <col min="5900" max="5900" width="9.6640625" style="18" customWidth="1"/>
    <col min="5901" max="6139" width="11.44140625" style="18"/>
    <col min="6140" max="6140" width="18.109375" style="18" customWidth="1"/>
    <col min="6141" max="6141" width="7.88671875" style="18" bestFit="1" customWidth="1"/>
    <col min="6142" max="6142" width="7.33203125" style="18" bestFit="1" customWidth="1"/>
    <col min="6143" max="6144" width="7.33203125" style="18" customWidth="1"/>
    <col min="6145" max="6146" width="7.33203125" style="18" bestFit="1" customWidth="1"/>
    <col min="6147" max="6149" width="7.33203125" style="18" customWidth="1"/>
    <col min="6150" max="6155" width="0" style="18" hidden="1" customWidth="1"/>
    <col min="6156" max="6156" width="9.6640625" style="18" customWidth="1"/>
    <col min="6157" max="6395" width="11.44140625" style="18"/>
    <col min="6396" max="6396" width="18.109375" style="18" customWidth="1"/>
    <col min="6397" max="6397" width="7.88671875" style="18" bestFit="1" customWidth="1"/>
    <col min="6398" max="6398" width="7.33203125" style="18" bestFit="1" customWidth="1"/>
    <col min="6399" max="6400" width="7.33203125" style="18" customWidth="1"/>
    <col min="6401" max="6402" width="7.33203125" style="18" bestFit="1" customWidth="1"/>
    <col min="6403" max="6405" width="7.33203125" style="18" customWidth="1"/>
    <col min="6406" max="6411" width="0" style="18" hidden="1" customWidth="1"/>
    <col min="6412" max="6412" width="9.6640625" style="18" customWidth="1"/>
    <col min="6413" max="6651" width="11.44140625" style="18"/>
    <col min="6652" max="6652" width="18.109375" style="18" customWidth="1"/>
    <col min="6653" max="6653" width="7.88671875" style="18" bestFit="1" customWidth="1"/>
    <col min="6654" max="6654" width="7.33203125" style="18" bestFit="1" customWidth="1"/>
    <col min="6655" max="6656" width="7.33203125" style="18" customWidth="1"/>
    <col min="6657" max="6658" width="7.33203125" style="18" bestFit="1" customWidth="1"/>
    <col min="6659" max="6661" width="7.33203125" style="18" customWidth="1"/>
    <col min="6662" max="6667" width="0" style="18" hidden="1" customWidth="1"/>
    <col min="6668" max="6668" width="9.6640625" style="18" customWidth="1"/>
    <col min="6669" max="6907" width="11.44140625" style="18"/>
    <col min="6908" max="6908" width="18.109375" style="18" customWidth="1"/>
    <col min="6909" max="6909" width="7.88671875" style="18" bestFit="1" customWidth="1"/>
    <col min="6910" max="6910" width="7.33203125" style="18" bestFit="1" customWidth="1"/>
    <col min="6911" max="6912" width="7.33203125" style="18" customWidth="1"/>
    <col min="6913" max="6914" width="7.33203125" style="18" bestFit="1" customWidth="1"/>
    <col min="6915" max="6917" width="7.33203125" style="18" customWidth="1"/>
    <col min="6918" max="6923" width="0" style="18" hidden="1" customWidth="1"/>
    <col min="6924" max="6924" width="9.6640625" style="18" customWidth="1"/>
    <col min="6925" max="7163" width="11.44140625" style="18"/>
    <col min="7164" max="7164" width="18.109375" style="18" customWidth="1"/>
    <col min="7165" max="7165" width="7.88671875" style="18" bestFit="1" customWidth="1"/>
    <col min="7166" max="7166" width="7.33203125" style="18" bestFit="1" customWidth="1"/>
    <col min="7167" max="7168" width="7.33203125" style="18" customWidth="1"/>
    <col min="7169" max="7170" width="7.33203125" style="18" bestFit="1" customWidth="1"/>
    <col min="7171" max="7173" width="7.33203125" style="18" customWidth="1"/>
    <col min="7174" max="7179" width="0" style="18" hidden="1" customWidth="1"/>
    <col min="7180" max="7180" width="9.6640625" style="18" customWidth="1"/>
    <col min="7181" max="7419" width="11.44140625" style="18"/>
    <col min="7420" max="7420" width="18.109375" style="18" customWidth="1"/>
    <col min="7421" max="7421" width="7.88671875" style="18" bestFit="1" customWidth="1"/>
    <col min="7422" max="7422" width="7.33203125" style="18" bestFit="1" customWidth="1"/>
    <col min="7423" max="7424" width="7.33203125" style="18" customWidth="1"/>
    <col min="7425" max="7426" width="7.33203125" style="18" bestFit="1" customWidth="1"/>
    <col min="7427" max="7429" width="7.33203125" style="18" customWidth="1"/>
    <col min="7430" max="7435" width="0" style="18" hidden="1" customWidth="1"/>
    <col min="7436" max="7436" width="9.6640625" style="18" customWidth="1"/>
    <col min="7437" max="7675" width="11.44140625" style="18"/>
    <col min="7676" max="7676" width="18.109375" style="18" customWidth="1"/>
    <col min="7677" max="7677" width="7.88671875" style="18" bestFit="1" customWidth="1"/>
    <col min="7678" max="7678" width="7.33203125" style="18" bestFit="1" customWidth="1"/>
    <col min="7679" max="7680" width="7.33203125" style="18" customWidth="1"/>
    <col min="7681" max="7682" width="7.33203125" style="18" bestFit="1" customWidth="1"/>
    <col min="7683" max="7685" width="7.33203125" style="18" customWidth="1"/>
    <col min="7686" max="7691" width="0" style="18" hidden="1" customWidth="1"/>
    <col min="7692" max="7692" width="9.6640625" style="18" customWidth="1"/>
    <col min="7693" max="7931" width="11.44140625" style="18"/>
    <col min="7932" max="7932" width="18.109375" style="18" customWidth="1"/>
    <col min="7933" max="7933" width="7.88671875" style="18" bestFit="1" customWidth="1"/>
    <col min="7934" max="7934" width="7.33203125" style="18" bestFit="1" customWidth="1"/>
    <col min="7935" max="7936" width="7.33203125" style="18" customWidth="1"/>
    <col min="7937" max="7938" width="7.33203125" style="18" bestFit="1" customWidth="1"/>
    <col min="7939" max="7941" width="7.33203125" style="18" customWidth="1"/>
    <col min="7942" max="7947" width="0" style="18" hidden="1" customWidth="1"/>
    <col min="7948" max="7948" width="9.6640625" style="18" customWidth="1"/>
    <col min="7949" max="8187" width="11.44140625" style="18"/>
    <col min="8188" max="8188" width="18.109375" style="18" customWidth="1"/>
    <col min="8189" max="8189" width="7.88671875" style="18" bestFit="1" customWidth="1"/>
    <col min="8190" max="8190" width="7.33203125" style="18" bestFit="1" customWidth="1"/>
    <col min="8191" max="8192" width="7.33203125" style="18" customWidth="1"/>
    <col min="8193" max="8194" width="7.33203125" style="18" bestFit="1" customWidth="1"/>
    <col min="8195" max="8197" width="7.33203125" style="18" customWidth="1"/>
    <col min="8198" max="8203" width="0" style="18" hidden="1" customWidth="1"/>
    <col min="8204" max="8204" width="9.6640625" style="18" customWidth="1"/>
    <col min="8205" max="8443" width="11.44140625" style="18"/>
    <col min="8444" max="8444" width="18.109375" style="18" customWidth="1"/>
    <col min="8445" max="8445" width="7.88671875" style="18" bestFit="1" customWidth="1"/>
    <col min="8446" max="8446" width="7.33203125" style="18" bestFit="1" customWidth="1"/>
    <col min="8447" max="8448" width="7.33203125" style="18" customWidth="1"/>
    <col min="8449" max="8450" width="7.33203125" style="18" bestFit="1" customWidth="1"/>
    <col min="8451" max="8453" width="7.33203125" style="18" customWidth="1"/>
    <col min="8454" max="8459" width="0" style="18" hidden="1" customWidth="1"/>
    <col min="8460" max="8460" width="9.6640625" style="18" customWidth="1"/>
    <col min="8461" max="8699" width="11.44140625" style="18"/>
    <col min="8700" max="8700" width="18.109375" style="18" customWidth="1"/>
    <col min="8701" max="8701" width="7.88671875" style="18" bestFit="1" customWidth="1"/>
    <col min="8702" max="8702" width="7.33203125" style="18" bestFit="1" customWidth="1"/>
    <col min="8703" max="8704" width="7.33203125" style="18" customWidth="1"/>
    <col min="8705" max="8706" width="7.33203125" style="18" bestFit="1" customWidth="1"/>
    <col min="8707" max="8709" width="7.33203125" style="18" customWidth="1"/>
    <col min="8710" max="8715" width="0" style="18" hidden="1" customWidth="1"/>
    <col min="8716" max="8716" width="9.6640625" style="18" customWidth="1"/>
    <col min="8717" max="8955" width="11.44140625" style="18"/>
    <col min="8956" max="8956" width="18.109375" style="18" customWidth="1"/>
    <col min="8957" max="8957" width="7.88671875" style="18" bestFit="1" customWidth="1"/>
    <col min="8958" max="8958" width="7.33203125" style="18" bestFit="1" customWidth="1"/>
    <col min="8959" max="8960" width="7.33203125" style="18" customWidth="1"/>
    <col min="8961" max="8962" width="7.33203125" style="18" bestFit="1" customWidth="1"/>
    <col min="8963" max="8965" width="7.33203125" style="18" customWidth="1"/>
    <col min="8966" max="8971" width="0" style="18" hidden="1" customWidth="1"/>
    <col min="8972" max="8972" width="9.6640625" style="18" customWidth="1"/>
    <col min="8973" max="9211" width="11.44140625" style="18"/>
    <col min="9212" max="9212" width="18.109375" style="18" customWidth="1"/>
    <col min="9213" max="9213" width="7.88671875" style="18" bestFit="1" customWidth="1"/>
    <col min="9214" max="9214" width="7.33203125" style="18" bestFit="1" customWidth="1"/>
    <col min="9215" max="9216" width="7.33203125" style="18" customWidth="1"/>
    <col min="9217" max="9218" width="7.33203125" style="18" bestFit="1" customWidth="1"/>
    <col min="9219" max="9221" width="7.33203125" style="18" customWidth="1"/>
    <col min="9222" max="9227" width="0" style="18" hidden="1" customWidth="1"/>
    <col min="9228" max="9228" width="9.6640625" style="18" customWidth="1"/>
    <col min="9229" max="9467" width="11.44140625" style="18"/>
    <col min="9468" max="9468" width="18.109375" style="18" customWidth="1"/>
    <col min="9469" max="9469" width="7.88671875" style="18" bestFit="1" customWidth="1"/>
    <col min="9470" max="9470" width="7.33203125" style="18" bestFit="1" customWidth="1"/>
    <col min="9471" max="9472" width="7.33203125" style="18" customWidth="1"/>
    <col min="9473" max="9474" width="7.33203125" style="18" bestFit="1" customWidth="1"/>
    <col min="9475" max="9477" width="7.33203125" style="18" customWidth="1"/>
    <col min="9478" max="9483" width="0" style="18" hidden="1" customWidth="1"/>
    <col min="9484" max="9484" width="9.6640625" style="18" customWidth="1"/>
    <col min="9485" max="9723" width="11.44140625" style="18"/>
    <col min="9724" max="9724" width="18.109375" style="18" customWidth="1"/>
    <col min="9725" max="9725" width="7.88671875" style="18" bestFit="1" customWidth="1"/>
    <col min="9726" max="9726" width="7.33203125" style="18" bestFit="1" customWidth="1"/>
    <col min="9727" max="9728" width="7.33203125" style="18" customWidth="1"/>
    <col min="9729" max="9730" width="7.33203125" style="18" bestFit="1" customWidth="1"/>
    <col min="9731" max="9733" width="7.33203125" style="18" customWidth="1"/>
    <col min="9734" max="9739" width="0" style="18" hidden="1" customWidth="1"/>
    <col min="9740" max="9740" width="9.6640625" style="18" customWidth="1"/>
    <col min="9741" max="9979" width="11.44140625" style="18"/>
    <col min="9980" max="9980" width="18.109375" style="18" customWidth="1"/>
    <col min="9981" max="9981" width="7.88671875" style="18" bestFit="1" customWidth="1"/>
    <col min="9982" max="9982" width="7.33203125" style="18" bestFit="1" customWidth="1"/>
    <col min="9983" max="9984" width="7.33203125" style="18" customWidth="1"/>
    <col min="9985" max="9986" width="7.33203125" style="18" bestFit="1" customWidth="1"/>
    <col min="9987" max="9989" width="7.33203125" style="18" customWidth="1"/>
    <col min="9990" max="9995" width="0" style="18" hidden="1" customWidth="1"/>
    <col min="9996" max="9996" width="9.6640625" style="18" customWidth="1"/>
    <col min="9997" max="10235" width="11.44140625" style="18"/>
    <col min="10236" max="10236" width="18.109375" style="18" customWidth="1"/>
    <col min="10237" max="10237" width="7.88671875" style="18" bestFit="1" customWidth="1"/>
    <col min="10238" max="10238" width="7.33203125" style="18" bestFit="1" customWidth="1"/>
    <col min="10239" max="10240" width="7.33203125" style="18" customWidth="1"/>
    <col min="10241" max="10242" width="7.33203125" style="18" bestFit="1" customWidth="1"/>
    <col min="10243" max="10245" width="7.33203125" style="18" customWidth="1"/>
    <col min="10246" max="10251" width="0" style="18" hidden="1" customWidth="1"/>
    <col min="10252" max="10252" width="9.6640625" style="18" customWidth="1"/>
    <col min="10253" max="10491" width="11.44140625" style="18"/>
    <col min="10492" max="10492" width="18.109375" style="18" customWidth="1"/>
    <col min="10493" max="10493" width="7.88671875" style="18" bestFit="1" customWidth="1"/>
    <col min="10494" max="10494" width="7.33203125" style="18" bestFit="1" customWidth="1"/>
    <col min="10495" max="10496" width="7.33203125" style="18" customWidth="1"/>
    <col min="10497" max="10498" width="7.33203125" style="18" bestFit="1" customWidth="1"/>
    <col min="10499" max="10501" width="7.33203125" style="18" customWidth="1"/>
    <col min="10502" max="10507" width="0" style="18" hidden="1" customWidth="1"/>
    <col min="10508" max="10508" width="9.6640625" style="18" customWidth="1"/>
    <col min="10509" max="10747" width="11.44140625" style="18"/>
    <col min="10748" max="10748" width="18.109375" style="18" customWidth="1"/>
    <col min="10749" max="10749" width="7.88671875" style="18" bestFit="1" customWidth="1"/>
    <col min="10750" max="10750" width="7.33203125" style="18" bestFit="1" customWidth="1"/>
    <col min="10751" max="10752" width="7.33203125" style="18" customWidth="1"/>
    <col min="10753" max="10754" width="7.33203125" style="18" bestFit="1" customWidth="1"/>
    <col min="10755" max="10757" width="7.33203125" style="18" customWidth="1"/>
    <col min="10758" max="10763" width="0" style="18" hidden="1" customWidth="1"/>
    <col min="10764" max="10764" width="9.6640625" style="18" customWidth="1"/>
    <col min="10765" max="11003" width="11.44140625" style="18"/>
    <col min="11004" max="11004" width="18.109375" style="18" customWidth="1"/>
    <col min="11005" max="11005" width="7.88671875" style="18" bestFit="1" customWidth="1"/>
    <col min="11006" max="11006" width="7.33203125" style="18" bestFit="1" customWidth="1"/>
    <col min="11007" max="11008" width="7.33203125" style="18" customWidth="1"/>
    <col min="11009" max="11010" width="7.33203125" style="18" bestFit="1" customWidth="1"/>
    <col min="11011" max="11013" width="7.33203125" style="18" customWidth="1"/>
    <col min="11014" max="11019" width="0" style="18" hidden="1" customWidth="1"/>
    <col min="11020" max="11020" width="9.6640625" style="18" customWidth="1"/>
    <col min="11021" max="11259" width="11.44140625" style="18"/>
    <col min="11260" max="11260" width="18.109375" style="18" customWidth="1"/>
    <col min="11261" max="11261" width="7.88671875" style="18" bestFit="1" customWidth="1"/>
    <col min="11262" max="11262" width="7.33203125" style="18" bestFit="1" customWidth="1"/>
    <col min="11263" max="11264" width="7.33203125" style="18" customWidth="1"/>
    <col min="11265" max="11266" width="7.33203125" style="18" bestFit="1" customWidth="1"/>
    <col min="11267" max="11269" width="7.33203125" style="18" customWidth="1"/>
    <col min="11270" max="11275" width="0" style="18" hidden="1" customWidth="1"/>
    <col min="11276" max="11276" width="9.6640625" style="18" customWidth="1"/>
    <col min="11277" max="11515" width="11.44140625" style="18"/>
    <col min="11516" max="11516" width="18.109375" style="18" customWidth="1"/>
    <col min="11517" max="11517" width="7.88671875" style="18" bestFit="1" customWidth="1"/>
    <col min="11518" max="11518" width="7.33203125" style="18" bestFit="1" customWidth="1"/>
    <col min="11519" max="11520" width="7.33203125" style="18" customWidth="1"/>
    <col min="11521" max="11522" width="7.33203125" style="18" bestFit="1" customWidth="1"/>
    <col min="11523" max="11525" width="7.33203125" style="18" customWidth="1"/>
    <col min="11526" max="11531" width="0" style="18" hidden="1" customWidth="1"/>
    <col min="11532" max="11532" width="9.6640625" style="18" customWidth="1"/>
    <col min="11533" max="11771" width="11.44140625" style="18"/>
    <col min="11772" max="11772" width="18.109375" style="18" customWidth="1"/>
    <col min="11773" max="11773" width="7.88671875" style="18" bestFit="1" customWidth="1"/>
    <col min="11774" max="11774" width="7.33203125" style="18" bestFit="1" customWidth="1"/>
    <col min="11775" max="11776" width="7.33203125" style="18" customWidth="1"/>
    <col min="11777" max="11778" width="7.33203125" style="18" bestFit="1" customWidth="1"/>
    <col min="11779" max="11781" width="7.33203125" style="18" customWidth="1"/>
    <col min="11782" max="11787" width="0" style="18" hidden="1" customWidth="1"/>
    <col min="11788" max="11788" width="9.6640625" style="18" customWidth="1"/>
    <col min="11789" max="12027" width="11.44140625" style="18"/>
    <col min="12028" max="12028" width="18.109375" style="18" customWidth="1"/>
    <col min="12029" max="12029" width="7.88671875" style="18" bestFit="1" customWidth="1"/>
    <col min="12030" max="12030" width="7.33203125" style="18" bestFit="1" customWidth="1"/>
    <col min="12031" max="12032" width="7.33203125" style="18" customWidth="1"/>
    <col min="12033" max="12034" width="7.33203125" style="18" bestFit="1" customWidth="1"/>
    <col min="12035" max="12037" width="7.33203125" style="18" customWidth="1"/>
    <col min="12038" max="12043" width="0" style="18" hidden="1" customWidth="1"/>
    <col min="12044" max="12044" width="9.6640625" style="18" customWidth="1"/>
    <col min="12045" max="12283" width="11.44140625" style="18"/>
    <col min="12284" max="12284" width="18.109375" style="18" customWidth="1"/>
    <col min="12285" max="12285" width="7.88671875" style="18" bestFit="1" customWidth="1"/>
    <col min="12286" max="12286" width="7.33203125" style="18" bestFit="1" customWidth="1"/>
    <col min="12287" max="12288" width="7.33203125" style="18" customWidth="1"/>
    <col min="12289" max="12290" width="7.33203125" style="18" bestFit="1" customWidth="1"/>
    <col min="12291" max="12293" width="7.33203125" style="18" customWidth="1"/>
    <col min="12294" max="12299" width="0" style="18" hidden="1" customWidth="1"/>
    <col min="12300" max="12300" width="9.6640625" style="18" customWidth="1"/>
    <col min="12301" max="12539" width="11.44140625" style="18"/>
    <col min="12540" max="12540" width="18.109375" style="18" customWidth="1"/>
    <col min="12541" max="12541" width="7.88671875" style="18" bestFit="1" customWidth="1"/>
    <col min="12542" max="12542" width="7.33203125" style="18" bestFit="1" customWidth="1"/>
    <col min="12543" max="12544" width="7.33203125" style="18" customWidth="1"/>
    <col min="12545" max="12546" width="7.33203125" style="18" bestFit="1" customWidth="1"/>
    <col min="12547" max="12549" width="7.33203125" style="18" customWidth="1"/>
    <col min="12550" max="12555" width="0" style="18" hidden="1" customWidth="1"/>
    <col min="12556" max="12556" width="9.6640625" style="18" customWidth="1"/>
    <col min="12557" max="12795" width="11.44140625" style="18"/>
    <col min="12796" max="12796" width="18.109375" style="18" customWidth="1"/>
    <col min="12797" max="12797" width="7.88671875" style="18" bestFit="1" customWidth="1"/>
    <col min="12798" max="12798" width="7.33203125" style="18" bestFit="1" customWidth="1"/>
    <col min="12799" max="12800" width="7.33203125" style="18" customWidth="1"/>
    <col min="12801" max="12802" width="7.33203125" style="18" bestFit="1" customWidth="1"/>
    <col min="12803" max="12805" width="7.33203125" style="18" customWidth="1"/>
    <col min="12806" max="12811" width="0" style="18" hidden="1" customWidth="1"/>
    <col min="12812" max="12812" width="9.6640625" style="18" customWidth="1"/>
    <col min="12813" max="13051" width="11.44140625" style="18"/>
    <col min="13052" max="13052" width="18.109375" style="18" customWidth="1"/>
    <col min="13053" max="13053" width="7.88671875" style="18" bestFit="1" customWidth="1"/>
    <col min="13054" max="13054" width="7.33203125" style="18" bestFit="1" customWidth="1"/>
    <col min="13055" max="13056" width="7.33203125" style="18" customWidth="1"/>
    <col min="13057" max="13058" width="7.33203125" style="18" bestFit="1" customWidth="1"/>
    <col min="13059" max="13061" width="7.33203125" style="18" customWidth="1"/>
    <col min="13062" max="13067" width="0" style="18" hidden="1" customWidth="1"/>
    <col min="13068" max="13068" width="9.6640625" style="18" customWidth="1"/>
    <col min="13069" max="13307" width="11.44140625" style="18"/>
    <col min="13308" max="13308" width="18.109375" style="18" customWidth="1"/>
    <col min="13309" max="13309" width="7.88671875" style="18" bestFit="1" customWidth="1"/>
    <col min="13310" max="13310" width="7.33203125" style="18" bestFit="1" customWidth="1"/>
    <col min="13311" max="13312" width="7.33203125" style="18" customWidth="1"/>
    <col min="13313" max="13314" width="7.33203125" style="18" bestFit="1" customWidth="1"/>
    <col min="13315" max="13317" width="7.33203125" style="18" customWidth="1"/>
    <col min="13318" max="13323" width="0" style="18" hidden="1" customWidth="1"/>
    <col min="13324" max="13324" width="9.6640625" style="18" customWidth="1"/>
    <col min="13325" max="13563" width="11.44140625" style="18"/>
    <col min="13564" max="13564" width="18.109375" style="18" customWidth="1"/>
    <col min="13565" max="13565" width="7.88671875" style="18" bestFit="1" customWidth="1"/>
    <col min="13566" max="13566" width="7.33203125" style="18" bestFit="1" customWidth="1"/>
    <col min="13567" max="13568" width="7.33203125" style="18" customWidth="1"/>
    <col min="13569" max="13570" width="7.33203125" style="18" bestFit="1" customWidth="1"/>
    <col min="13571" max="13573" width="7.33203125" style="18" customWidth="1"/>
    <col min="13574" max="13579" width="0" style="18" hidden="1" customWidth="1"/>
    <col min="13580" max="13580" width="9.6640625" style="18" customWidth="1"/>
    <col min="13581" max="13819" width="11.44140625" style="18"/>
    <col min="13820" max="13820" width="18.109375" style="18" customWidth="1"/>
    <col min="13821" max="13821" width="7.88671875" style="18" bestFit="1" customWidth="1"/>
    <col min="13822" max="13822" width="7.33203125" style="18" bestFit="1" customWidth="1"/>
    <col min="13823" max="13824" width="7.33203125" style="18" customWidth="1"/>
    <col min="13825" max="13826" width="7.33203125" style="18" bestFit="1" customWidth="1"/>
    <col min="13827" max="13829" width="7.33203125" style="18" customWidth="1"/>
    <col min="13830" max="13835" width="0" style="18" hidden="1" customWidth="1"/>
    <col min="13836" max="13836" width="9.6640625" style="18" customWidth="1"/>
    <col min="13837" max="14075" width="11.44140625" style="18"/>
    <col min="14076" max="14076" width="18.109375" style="18" customWidth="1"/>
    <col min="14077" max="14077" width="7.88671875" style="18" bestFit="1" customWidth="1"/>
    <col min="14078" max="14078" width="7.33203125" style="18" bestFit="1" customWidth="1"/>
    <col min="14079" max="14080" width="7.33203125" style="18" customWidth="1"/>
    <col min="14081" max="14082" width="7.33203125" style="18" bestFit="1" customWidth="1"/>
    <col min="14083" max="14085" width="7.33203125" style="18" customWidth="1"/>
    <col min="14086" max="14091" width="0" style="18" hidden="1" customWidth="1"/>
    <col min="14092" max="14092" width="9.6640625" style="18" customWidth="1"/>
    <col min="14093" max="14331" width="11.44140625" style="18"/>
    <col min="14332" max="14332" width="18.109375" style="18" customWidth="1"/>
    <col min="14333" max="14333" width="7.88671875" style="18" bestFit="1" customWidth="1"/>
    <col min="14334" max="14334" width="7.33203125" style="18" bestFit="1" customWidth="1"/>
    <col min="14335" max="14336" width="7.33203125" style="18" customWidth="1"/>
    <col min="14337" max="14338" width="7.33203125" style="18" bestFit="1" customWidth="1"/>
    <col min="14339" max="14341" width="7.33203125" style="18" customWidth="1"/>
    <col min="14342" max="14347" width="0" style="18" hidden="1" customWidth="1"/>
    <col min="14348" max="14348" width="9.6640625" style="18" customWidth="1"/>
    <col min="14349" max="14587" width="11.44140625" style="18"/>
    <col min="14588" max="14588" width="18.109375" style="18" customWidth="1"/>
    <col min="14589" max="14589" width="7.88671875" style="18" bestFit="1" customWidth="1"/>
    <col min="14590" max="14590" width="7.33203125" style="18" bestFit="1" customWidth="1"/>
    <col min="14591" max="14592" width="7.33203125" style="18" customWidth="1"/>
    <col min="14593" max="14594" width="7.33203125" style="18" bestFit="1" customWidth="1"/>
    <col min="14595" max="14597" width="7.33203125" style="18" customWidth="1"/>
    <col min="14598" max="14603" width="0" style="18" hidden="1" customWidth="1"/>
    <col min="14604" max="14604" width="9.6640625" style="18" customWidth="1"/>
    <col min="14605" max="14843" width="11.44140625" style="18"/>
    <col min="14844" max="14844" width="18.109375" style="18" customWidth="1"/>
    <col min="14845" max="14845" width="7.88671875" style="18" bestFit="1" customWidth="1"/>
    <col min="14846" max="14846" width="7.33203125" style="18" bestFit="1" customWidth="1"/>
    <col min="14847" max="14848" width="7.33203125" style="18" customWidth="1"/>
    <col min="14849" max="14850" width="7.33203125" style="18" bestFit="1" customWidth="1"/>
    <col min="14851" max="14853" width="7.33203125" style="18" customWidth="1"/>
    <col min="14854" max="14859" width="0" style="18" hidden="1" customWidth="1"/>
    <col min="14860" max="14860" width="9.6640625" style="18" customWidth="1"/>
    <col min="14861" max="15099" width="11.44140625" style="18"/>
    <col min="15100" max="15100" width="18.109375" style="18" customWidth="1"/>
    <col min="15101" max="15101" width="7.88671875" style="18" bestFit="1" customWidth="1"/>
    <col min="15102" max="15102" width="7.33203125" style="18" bestFit="1" customWidth="1"/>
    <col min="15103" max="15104" width="7.33203125" style="18" customWidth="1"/>
    <col min="15105" max="15106" width="7.33203125" style="18" bestFit="1" customWidth="1"/>
    <col min="15107" max="15109" width="7.33203125" style="18" customWidth="1"/>
    <col min="15110" max="15115" width="0" style="18" hidden="1" customWidth="1"/>
    <col min="15116" max="15116" width="9.6640625" style="18" customWidth="1"/>
    <col min="15117" max="15355" width="11.44140625" style="18"/>
    <col min="15356" max="15356" width="18.109375" style="18" customWidth="1"/>
    <col min="15357" max="15357" width="7.88671875" style="18" bestFit="1" customWidth="1"/>
    <col min="15358" max="15358" width="7.33203125" style="18" bestFit="1" customWidth="1"/>
    <col min="15359" max="15360" width="7.33203125" style="18" customWidth="1"/>
    <col min="15361" max="15362" width="7.33203125" style="18" bestFit="1" customWidth="1"/>
    <col min="15363" max="15365" width="7.33203125" style="18" customWidth="1"/>
    <col min="15366" max="15371" width="0" style="18" hidden="1" customWidth="1"/>
    <col min="15372" max="15372" width="9.6640625" style="18" customWidth="1"/>
    <col min="15373" max="15611" width="11.44140625" style="18"/>
    <col min="15612" max="15612" width="18.109375" style="18" customWidth="1"/>
    <col min="15613" max="15613" width="7.88671875" style="18" bestFit="1" customWidth="1"/>
    <col min="15614" max="15614" width="7.33203125" style="18" bestFit="1" customWidth="1"/>
    <col min="15615" max="15616" width="7.33203125" style="18" customWidth="1"/>
    <col min="15617" max="15618" width="7.33203125" style="18" bestFit="1" customWidth="1"/>
    <col min="15619" max="15621" width="7.33203125" style="18" customWidth="1"/>
    <col min="15622" max="15627" width="0" style="18" hidden="1" customWidth="1"/>
    <col min="15628" max="15628" width="9.6640625" style="18" customWidth="1"/>
    <col min="15629" max="15867" width="11.44140625" style="18"/>
    <col min="15868" max="15868" width="18.109375" style="18" customWidth="1"/>
    <col min="15869" max="15869" width="7.88671875" style="18" bestFit="1" customWidth="1"/>
    <col min="15870" max="15870" width="7.33203125" style="18" bestFit="1" customWidth="1"/>
    <col min="15871" max="15872" width="7.33203125" style="18" customWidth="1"/>
    <col min="15873" max="15874" width="7.33203125" style="18" bestFit="1" customWidth="1"/>
    <col min="15875" max="15877" width="7.33203125" style="18" customWidth="1"/>
    <col min="15878" max="15883" width="0" style="18" hidden="1" customWidth="1"/>
    <col min="15884" max="15884" width="9.6640625" style="18" customWidth="1"/>
    <col min="15885" max="16123" width="11.44140625" style="18"/>
    <col min="16124" max="16124" width="18.109375" style="18" customWidth="1"/>
    <col min="16125" max="16125" width="7.88671875" style="18" bestFit="1" customWidth="1"/>
    <col min="16126" max="16126" width="7.33203125" style="18" bestFit="1" customWidth="1"/>
    <col min="16127" max="16128" width="7.33203125" style="18" customWidth="1"/>
    <col min="16129" max="16130" width="7.33203125" style="18" bestFit="1" customWidth="1"/>
    <col min="16131" max="16133" width="7.33203125" style="18" customWidth="1"/>
    <col min="16134" max="16139" width="0" style="18" hidden="1" customWidth="1"/>
    <col min="16140" max="16140" width="9.6640625" style="18" customWidth="1"/>
    <col min="16141" max="16384" width="11.44140625" style="18"/>
  </cols>
  <sheetData>
    <row r="1" spans="1:16" s="19" customFormat="1" x14ac:dyDescent="0.25"/>
    <row r="2" spans="1:16" s="19" customFormat="1" x14ac:dyDescent="0.25">
      <c r="A2" s="39" t="s">
        <v>101</v>
      </c>
    </row>
    <row r="3" spans="1:16" s="19" customFormat="1" ht="14.4" x14ac:dyDescent="0.3">
      <c r="A3" s="39" t="s">
        <v>102</v>
      </c>
      <c r="J3" s="96"/>
    </row>
    <row r="4" spans="1:16" s="19" customFormat="1" x14ac:dyDescent="0.25"/>
    <row r="5" spans="1:16" s="19" customFormat="1" ht="13.8" x14ac:dyDescent="0.3">
      <c r="B5" s="296" t="s">
        <v>579</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s="22" customFormat="1"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ht="12" customHeight="1" x14ac:dyDescent="0.25">
      <c r="B11" s="10" t="s">
        <v>290</v>
      </c>
      <c r="C11" s="10">
        <v>5697</v>
      </c>
      <c r="D11" s="10">
        <v>6015</v>
      </c>
      <c r="E11" s="10">
        <f>C11+D11</f>
        <v>11712</v>
      </c>
      <c r="F11" s="11">
        <f t="shared" ref="F11:F32" si="0">E11/$E$32</f>
        <v>0.29905778413298267</v>
      </c>
      <c r="G11" s="10">
        <v>18220</v>
      </c>
      <c r="H11" s="10">
        <v>1837</v>
      </c>
      <c r="I11" s="10">
        <f>G11+H11</f>
        <v>20057</v>
      </c>
      <c r="J11" s="11">
        <f t="shared" ref="J11:J32" si="1">I11/$I$32</f>
        <v>0.39006223259432127</v>
      </c>
      <c r="K11" s="10">
        <f t="shared" ref="K11:K32" si="2">E11+I11</f>
        <v>31769</v>
      </c>
      <c r="L11" s="10">
        <v>6</v>
      </c>
      <c r="M11" s="10">
        <f>K11+L11</f>
        <v>31775</v>
      </c>
      <c r="P11" s="23"/>
    </row>
    <row r="12" spans="1:16" x14ac:dyDescent="0.25">
      <c r="B12" s="10" t="s">
        <v>291</v>
      </c>
      <c r="C12" s="10">
        <v>793</v>
      </c>
      <c r="D12" s="10">
        <v>942</v>
      </c>
      <c r="E12" s="10">
        <f t="shared" ref="E12:E32" si="3">C12+D12</f>
        <v>1735</v>
      </c>
      <c r="F12" s="11">
        <f t="shared" si="0"/>
        <v>4.4302019763552331E-2</v>
      </c>
      <c r="G12" s="10">
        <v>2430</v>
      </c>
      <c r="H12" s="10">
        <v>180</v>
      </c>
      <c r="I12" s="10">
        <f t="shared" ref="I12:I32" si="4">G12+H12</f>
        <v>2610</v>
      </c>
      <c r="J12" s="11">
        <f t="shared" si="1"/>
        <v>5.0758459743290546E-2</v>
      </c>
      <c r="K12" s="10">
        <f t="shared" si="2"/>
        <v>4345</v>
      </c>
      <c r="L12" s="10">
        <v>1</v>
      </c>
      <c r="M12" s="10">
        <f t="shared" ref="M12:M32" si="5">K12+L12</f>
        <v>4346</v>
      </c>
      <c r="P12" s="23"/>
    </row>
    <row r="13" spans="1:16" x14ac:dyDescent="0.25">
      <c r="B13" s="10" t="s">
        <v>269</v>
      </c>
      <c r="C13" s="10">
        <v>693</v>
      </c>
      <c r="D13" s="10">
        <v>749</v>
      </c>
      <c r="E13" s="10">
        <f t="shared" si="3"/>
        <v>1442</v>
      </c>
      <c r="F13" s="11">
        <f t="shared" si="0"/>
        <v>3.6820468299159921E-2</v>
      </c>
      <c r="G13" s="10">
        <v>1888</v>
      </c>
      <c r="H13" s="10">
        <v>214</v>
      </c>
      <c r="I13" s="10">
        <f t="shared" si="4"/>
        <v>2102</v>
      </c>
      <c r="J13" s="11">
        <f t="shared" si="1"/>
        <v>4.0879035394788023E-2</v>
      </c>
      <c r="K13" s="10">
        <f t="shared" si="2"/>
        <v>3544</v>
      </c>
      <c r="L13" s="10">
        <v>1</v>
      </c>
      <c r="M13" s="10">
        <f t="shared" si="5"/>
        <v>3545</v>
      </c>
      <c r="P13" s="23"/>
    </row>
    <row r="14" spans="1:16" x14ac:dyDescent="0.25">
      <c r="B14" s="10" t="s">
        <v>294</v>
      </c>
      <c r="C14" s="10">
        <v>682</v>
      </c>
      <c r="D14" s="10">
        <v>1050</v>
      </c>
      <c r="E14" s="10">
        <f t="shared" si="3"/>
        <v>1732</v>
      </c>
      <c r="F14" s="11">
        <f t="shared" si="0"/>
        <v>4.4225416847534664E-2</v>
      </c>
      <c r="G14" s="10">
        <v>921</v>
      </c>
      <c r="H14" s="10">
        <v>162</v>
      </c>
      <c r="I14" s="10">
        <f t="shared" si="4"/>
        <v>1083</v>
      </c>
      <c r="J14" s="11">
        <f t="shared" si="1"/>
        <v>2.1061843640606769E-2</v>
      </c>
      <c r="K14" s="10">
        <f t="shared" si="2"/>
        <v>2815</v>
      </c>
      <c r="L14" s="10">
        <v>0</v>
      </c>
      <c r="M14" s="10">
        <f t="shared" si="5"/>
        <v>2815</v>
      </c>
      <c r="P14" s="23"/>
    </row>
    <row r="15" spans="1:16" x14ac:dyDescent="0.25">
      <c r="B15" s="10" t="s">
        <v>270</v>
      </c>
      <c r="C15" s="10">
        <v>308</v>
      </c>
      <c r="D15" s="10">
        <v>587</v>
      </c>
      <c r="E15" s="10">
        <f t="shared" si="3"/>
        <v>895</v>
      </c>
      <c r="F15" s="11">
        <f t="shared" si="0"/>
        <v>2.2853203278604805E-2</v>
      </c>
      <c r="G15" s="10">
        <v>705</v>
      </c>
      <c r="H15" s="10">
        <v>101</v>
      </c>
      <c r="I15" s="10">
        <f t="shared" si="4"/>
        <v>806</v>
      </c>
      <c r="J15" s="11">
        <f t="shared" si="1"/>
        <v>1.5674834694671333E-2</v>
      </c>
      <c r="K15" s="10">
        <f t="shared" si="2"/>
        <v>1701</v>
      </c>
      <c r="L15" s="10">
        <v>0</v>
      </c>
      <c r="M15" s="10">
        <f t="shared" si="5"/>
        <v>1701</v>
      </c>
      <c r="P15" s="23"/>
    </row>
    <row r="16" spans="1:16" x14ac:dyDescent="0.25">
      <c r="B16" s="10" t="s">
        <v>297</v>
      </c>
      <c r="C16" s="10">
        <v>508</v>
      </c>
      <c r="D16" s="10">
        <v>650</v>
      </c>
      <c r="E16" s="10">
        <f t="shared" si="3"/>
        <v>1158</v>
      </c>
      <c r="F16" s="11">
        <f t="shared" si="0"/>
        <v>2.9568725582820518E-2</v>
      </c>
      <c r="G16" s="10">
        <v>952</v>
      </c>
      <c r="H16" s="10">
        <v>115</v>
      </c>
      <c r="I16" s="10">
        <f t="shared" si="4"/>
        <v>1067</v>
      </c>
      <c r="J16" s="11">
        <f t="shared" si="1"/>
        <v>2.075068066900039E-2</v>
      </c>
      <c r="K16" s="10">
        <f t="shared" si="2"/>
        <v>2225</v>
      </c>
      <c r="L16" s="10">
        <v>1</v>
      </c>
      <c r="M16" s="10">
        <f t="shared" si="5"/>
        <v>2226</v>
      </c>
      <c r="P16" s="23"/>
    </row>
    <row r="17" spans="2:16" x14ac:dyDescent="0.25">
      <c r="B17" s="10" t="s">
        <v>298</v>
      </c>
      <c r="C17" s="10">
        <v>885</v>
      </c>
      <c r="D17" s="10">
        <v>741</v>
      </c>
      <c r="E17" s="10">
        <f t="shared" si="3"/>
        <v>1626</v>
      </c>
      <c r="F17" s="11">
        <f t="shared" si="0"/>
        <v>4.1518780481576999E-2</v>
      </c>
      <c r="G17" s="10">
        <v>1823</v>
      </c>
      <c r="H17" s="10">
        <v>117</v>
      </c>
      <c r="I17" s="10">
        <f t="shared" si="4"/>
        <v>1940</v>
      </c>
      <c r="J17" s="11">
        <f t="shared" si="1"/>
        <v>3.7728510307273436E-2</v>
      </c>
      <c r="K17" s="10">
        <f t="shared" si="2"/>
        <v>3566</v>
      </c>
      <c r="L17" s="10">
        <v>0</v>
      </c>
      <c r="M17" s="10">
        <f t="shared" si="5"/>
        <v>3566</v>
      </c>
      <c r="P17" s="23"/>
    </row>
    <row r="18" spans="2:16" x14ac:dyDescent="0.25">
      <c r="B18" s="10" t="s">
        <v>301</v>
      </c>
      <c r="C18" s="10">
        <v>779</v>
      </c>
      <c r="D18" s="10">
        <v>1281</v>
      </c>
      <c r="E18" s="10">
        <f t="shared" si="3"/>
        <v>2060</v>
      </c>
      <c r="F18" s="11">
        <f t="shared" si="0"/>
        <v>5.2600668998799886E-2</v>
      </c>
      <c r="G18" s="10">
        <v>1347</v>
      </c>
      <c r="H18" s="10">
        <v>239</v>
      </c>
      <c r="I18" s="10">
        <f t="shared" si="4"/>
        <v>1586</v>
      </c>
      <c r="J18" s="11">
        <f t="shared" si="1"/>
        <v>3.0844029560482301E-2</v>
      </c>
      <c r="K18" s="10">
        <f t="shared" si="2"/>
        <v>3646</v>
      </c>
      <c r="L18" s="10">
        <v>0</v>
      </c>
      <c r="M18" s="10">
        <f t="shared" si="5"/>
        <v>3646</v>
      </c>
      <c r="P18" s="23"/>
    </row>
    <row r="19" spans="2:16" x14ac:dyDescent="0.25">
      <c r="B19" s="10" t="s">
        <v>303</v>
      </c>
      <c r="C19" s="10">
        <v>644</v>
      </c>
      <c r="D19" s="10">
        <v>761</v>
      </c>
      <c r="E19" s="10">
        <f t="shared" si="3"/>
        <v>1405</v>
      </c>
      <c r="F19" s="11">
        <f t="shared" si="0"/>
        <v>3.5875699001608662E-2</v>
      </c>
      <c r="G19" s="10">
        <v>1896</v>
      </c>
      <c r="H19" s="10">
        <v>140</v>
      </c>
      <c r="I19" s="10">
        <f t="shared" si="4"/>
        <v>2036</v>
      </c>
      <c r="J19" s="11">
        <f t="shared" si="1"/>
        <v>3.9595488136911709E-2</v>
      </c>
      <c r="K19" s="10">
        <f t="shared" si="2"/>
        <v>3441</v>
      </c>
      <c r="L19" s="10">
        <v>1</v>
      </c>
      <c r="M19" s="10">
        <f t="shared" si="5"/>
        <v>3442</v>
      </c>
      <c r="P19" s="23"/>
    </row>
    <row r="20" spans="2:16" x14ac:dyDescent="0.25">
      <c r="B20" s="10" t="s">
        <v>299</v>
      </c>
      <c r="C20" s="10">
        <v>459</v>
      </c>
      <c r="D20" s="10">
        <v>587</v>
      </c>
      <c r="E20" s="10">
        <f t="shared" si="3"/>
        <v>1046</v>
      </c>
      <c r="F20" s="11">
        <f t="shared" si="0"/>
        <v>2.6708883384827516E-2</v>
      </c>
      <c r="G20" s="10">
        <v>1371</v>
      </c>
      <c r="H20" s="10">
        <v>101</v>
      </c>
      <c r="I20" s="10">
        <f t="shared" si="4"/>
        <v>1472</v>
      </c>
      <c r="J20" s="11">
        <f t="shared" si="1"/>
        <v>2.8626993387786855E-2</v>
      </c>
      <c r="K20" s="10">
        <f t="shared" si="2"/>
        <v>2518</v>
      </c>
      <c r="L20" s="10">
        <v>1</v>
      </c>
      <c r="M20" s="10">
        <f t="shared" si="5"/>
        <v>2519</v>
      </c>
      <c r="P20" s="23"/>
    </row>
    <row r="21" spans="2:16" x14ac:dyDescent="0.25">
      <c r="B21" s="10" t="s">
        <v>311</v>
      </c>
      <c r="C21" s="10">
        <v>313</v>
      </c>
      <c r="D21" s="10">
        <v>327</v>
      </c>
      <c r="E21" s="10">
        <f t="shared" si="3"/>
        <v>640</v>
      </c>
      <c r="F21" s="11">
        <f t="shared" si="0"/>
        <v>1.6341955417102878E-2</v>
      </c>
      <c r="G21" s="10">
        <v>401</v>
      </c>
      <c r="H21" s="10">
        <v>44</v>
      </c>
      <c r="I21" s="10">
        <f t="shared" si="4"/>
        <v>445</v>
      </c>
      <c r="J21" s="11">
        <f t="shared" si="1"/>
        <v>8.6542201478024116E-3</v>
      </c>
      <c r="K21" s="10">
        <f t="shared" si="2"/>
        <v>1085</v>
      </c>
      <c r="L21" s="10">
        <v>0</v>
      </c>
      <c r="M21" s="10">
        <f t="shared" si="5"/>
        <v>1085</v>
      </c>
      <c r="P21" s="23"/>
    </row>
    <row r="22" spans="2:16" x14ac:dyDescent="0.25">
      <c r="B22" s="10" t="s">
        <v>292</v>
      </c>
      <c r="C22" s="10">
        <v>695</v>
      </c>
      <c r="D22" s="10">
        <v>848</v>
      </c>
      <c r="E22" s="10">
        <f t="shared" si="3"/>
        <v>1543</v>
      </c>
      <c r="F22" s="11">
        <f t="shared" si="0"/>
        <v>3.9399433138421466E-2</v>
      </c>
      <c r="G22" s="10">
        <v>2013</v>
      </c>
      <c r="H22" s="10">
        <v>144</v>
      </c>
      <c r="I22" s="10">
        <f t="shared" si="4"/>
        <v>2157</v>
      </c>
      <c r="J22" s="11">
        <f t="shared" si="1"/>
        <v>4.1948658109684948E-2</v>
      </c>
      <c r="K22" s="10">
        <f t="shared" si="2"/>
        <v>3700</v>
      </c>
      <c r="L22" s="10">
        <v>0</v>
      </c>
      <c r="M22" s="10">
        <f t="shared" si="5"/>
        <v>3700</v>
      </c>
      <c r="P22" s="23"/>
    </row>
    <row r="23" spans="2:16" x14ac:dyDescent="0.25">
      <c r="B23" s="10" t="s">
        <v>295</v>
      </c>
      <c r="C23" s="10">
        <v>311</v>
      </c>
      <c r="D23" s="10">
        <v>611</v>
      </c>
      <c r="E23" s="10">
        <f t="shared" si="3"/>
        <v>922</v>
      </c>
      <c r="F23" s="11">
        <f t="shared" si="0"/>
        <v>2.3542629522763835E-2</v>
      </c>
      <c r="G23" s="10">
        <v>510</v>
      </c>
      <c r="H23" s="10">
        <v>98</v>
      </c>
      <c r="I23" s="10">
        <f t="shared" si="4"/>
        <v>608</v>
      </c>
      <c r="J23" s="11">
        <f t="shared" si="1"/>
        <v>1.1824192921042396E-2</v>
      </c>
      <c r="K23" s="10">
        <f t="shared" si="2"/>
        <v>1530</v>
      </c>
      <c r="L23" s="10">
        <v>0</v>
      </c>
      <c r="M23" s="10">
        <f t="shared" si="5"/>
        <v>1530</v>
      </c>
      <c r="P23" s="23"/>
    </row>
    <row r="24" spans="2:16" x14ac:dyDescent="0.25">
      <c r="B24" s="10" t="s">
        <v>312</v>
      </c>
      <c r="C24" s="10">
        <v>244</v>
      </c>
      <c r="D24" s="10">
        <v>303</v>
      </c>
      <c r="E24" s="10">
        <f t="shared" si="3"/>
        <v>547</v>
      </c>
      <c r="F24" s="11">
        <f t="shared" si="0"/>
        <v>1.3967265020555116E-2</v>
      </c>
      <c r="G24" s="10">
        <v>566</v>
      </c>
      <c r="H24" s="10">
        <v>84</v>
      </c>
      <c r="I24" s="10">
        <f t="shared" si="4"/>
        <v>650</v>
      </c>
      <c r="J24" s="11">
        <f t="shared" si="1"/>
        <v>1.2640995721509141E-2</v>
      </c>
      <c r="K24" s="10">
        <f t="shared" si="2"/>
        <v>1197</v>
      </c>
      <c r="L24" s="10">
        <v>0</v>
      </c>
      <c r="M24" s="10">
        <f t="shared" si="5"/>
        <v>1197</v>
      </c>
      <c r="P24" s="23"/>
    </row>
    <row r="25" spans="2:16" x14ac:dyDescent="0.25">
      <c r="B25" s="10" t="s">
        <v>271</v>
      </c>
      <c r="C25" s="10">
        <v>275</v>
      </c>
      <c r="D25" s="10">
        <v>314</v>
      </c>
      <c r="E25" s="10">
        <f t="shared" si="3"/>
        <v>589</v>
      </c>
      <c r="F25" s="11">
        <f t="shared" si="0"/>
        <v>1.5039705844802492E-2</v>
      </c>
      <c r="G25" s="10">
        <v>750</v>
      </c>
      <c r="H25" s="10">
        <v>53</v>
      </c>
      <c r="I25" s="10">
        <f t="shared" si="4"/>
        <v>803</v>
      </c>
      <c r="J25" s="11">
        <f t="shared" si="1"/>
        <v>1.5616491637495138E-2</v>
      </c>
      <c r="K25" s="10">
        <f t="shared" si="2"/>
        <v>1392</v>
      </c>
      <c r="L25" s="10">
        <v>0</v>
      </c>
      <c r="M25" s="10">
        <f t="shared" si="5"/>
        <v>1392</v>
      </c>
      <c r="P25" s="23"/>
    </row>
    <row r="26" spans="2:16" x14ac:dyDescent="0.25">
      <c r="B26" s="10" t="s">
        <v>302</v>
      </c>
      <c r="C26" s="10">
        <v>249</v>
      </c>
      <c r="D26" s="10">
        <v>319</v>
      </c>
      <c r="E26" s="10">
        <f t="shared" si="3"/>
        <v>568</v>
      </c>
      <c r="F26" s="11">
        <f t="shared" si="0"/>
        <v>1.4503485432678804E-2</v>
      </c>
      <c r="G26" s="10">
        <v>561</v>
      </c>
      <c r="H26" s="10">
        <v>64</v>
      </c>
      <c r="I26" s="10">
        <f t="shared" si="4"/>
        <v>625</v>
      </c>
      <c r="J26" s="11">
        <f t="shared" si="1"/>
        <v>1.2154803578374174E-2</v>
      </c>
      <c r="K26" s="10">
        <f t="shared" si="2"/>
        <v>1193</v>
      </c>
      <c r="L26" s="10">
        <v>0</v>
      </c>
      <c r="M26" s="10">
        <f t="shared" si="5"/>
        <v>1193</v>
      </c>
      <c r="P26" s="23"/>
    </row>
    <row r="27" spans="2:16" x14ac:dyDescent="0.25">
      <c r="B27" s="10" t="s">
        <v>300</v>
      </c>
      <c r="C27" s="10">
        <v>1914</v>
      </c>
      <c r="D27" s="10">
        <v>2428</v>
      </c>
      <c r="E27" s="10">
        <f t="shared" si="3"/>
        <v>4342</v>
      </c>
      <c r="F27" s="11">
        <f t="shared" si="0"/>
        <v>0.11086995378290733</v>
      </c>
      <c r="G27" s="10">
        <v>5820</v>
      </c>
      <c r="H27" s="10">
        <v>616</v>
      </c>
      <c r="I27" s="10">
        <f t="shared" si="4"/>
        <v>6436</v>
      </c>
      <c r="J27" s="11">
        <f t="shared" si="1"/>
        <v>0.12516530532866588</v>
      </c>
      <c r="K27" s="10">
        <f t="shared" si="2"/>
        <v>10778</v>
      </c>
      <c r="L27" s="10">
        <v>2</v>
      </c>
      <c r="M27" s="10">
        <f t="shared" si="5"/>
        <v>10780</v>
      </c>
      <c r="P27" s="23"/>
    </row>
    <row r="28" spans="2:16" x14ac:dyDescent="0.25">
      <c r="B28" s="10" t="s">
        <v>293</v>
      </c>
      <c r="C28" s="10">
        <v>843</v>
      </c>
      <c r="D28" s="10">
        <v>1514</v>
      </c>
      <c r="E28" s="10">
        <f t="shared" si="3"/>
        <v>2357</v>
      </c>
      <c r="F28" s="11">
        <f t="shared" si="0"/>
        <v>6.0184357684549189E-2</v>
      </c>
      <c r="G28" s="10">
        <v>1832</v>
      </c>
      <c r="H28" s="10">
        <v>236</v>
      </c>
      <c r="I28" s="10">
        <f t="shared" si="4"/>
        <v>2068</v>
      </c>
      <c r="J28" s="11">
        <f t="shared" si="1"/>
        <v>4.0217814080124467E-2</v>
      </c>
      <c r="K28" s="10">
        <f t="shared" si="2"/>
        <v>4425</v>
      </c>
      <c r="L28" s="10">
        <v>0</v>
      </c>
      <c r="M28" s="10">
        <f t="shared" si="5"/>
        <v>4425</v>
      </c>
      <c r="P28" s="23"/>
    </row>
    <row r="29" spans="2:16" x14ac:dyDescent="0.25">
      <c r="B29" s="10" t="s">
        <v>296</v>
      </c>
      <c r="C29" s="10">
        <v>611</v>
      </c>
      <c r="D29" s="10">
        <v>827</v>
      </c>
      <c r="E29" s="10">
        <f t="shared" si="3"/>
        <v>1438</v>
      </c>
      <c r="F29" s="11">
        <f t="shared" si="0"/>
        <v>3.6718331077803028E-2</v>
      </c>
      <c r="G29" s="10">
        <v>1232</v>
      </c>
      <c r="H29" s="10">
        <v>125</v>
      </c>
      <c r="I29" s="10">
        <f t="shared" si="4"/>
        <v>1357</v>
      </c>
      <c r="J29" s="11">
        <f t="shared" si="1"/>
        <v>2.6390509529366005E-2</v>
      </c>
      <c r="K29" s="10">
        <f t="shared" si="2"/>
        <v>2795</v>
      </c>
      <c r="L29" s="10">
        <v>0</v>
      </c>
      <c r="M29" s="10">
        <f t="shared" si="5"/>
        <v>2795</v>
      </c>
      <c r="P29" s="23"/>
    </row>
    <row r="30" spans="2:16" x14ac:dyDescent="0.25">
      <c r="B30" s="10" t="s">
        <v>313</v>
      </c>
      <c r="C30" s="10">
        <v>166</v>
      </c>
      <c r="D30" s="10">
        <v>190</v>
      </c>
      <c r="E30" s="10">
        <f t="shared" si="3"/>
        <v>356</v>
      </c>
      <c r="F30" s="11">
        <f t="shared" si="0"/>
        <v>9.0902127007634753E-3</v>
      </c>
      <c r="G30" s="10">
        <v>409</v>
      </c>
      <c r="H30" s="10">
        <v>26</v>
      </c>
      <c r="I30" s="10">
        <f t="shared" si="4"/>
        <v>435</v>
      </c>
      <c r="J30" s="11">
        <f t="shared" si="1"/>
        <v>8.4597432905484243E-3</v>
      </c>
      <c r="K30" s="10">
        <f t="shared" si="2"/>
        <v>791</v>
      </c>
      <c r="L30" s="10">
        <v>0</v>
      </c>
      <c r="M30" s="10">
        <f t="shared" si="5"/>
        <v>791</v>
      </c>
      <c r="P30" s="23"/>
    </row>
    <row r="31" spans="2:16" x14ac:dyDescent="0.25">
      <c r="B31" s="10" t="s">
        <v>272</v>
      </c>
      <c r="C31" s="10">
        <v>411</v>
      </c>
      <c r="D31" s="10">
        <v>639</v>
      </c>
      <c r="E31" s="10">
        <f t="shared" si="3"/>
        <v>1050</v>
      </c>
      <c r="F31" s="11">
        <f t="shared" si="0"/>
        <v>2.681102060618441E-2</v>
      </c>
      <c r="G31" s="10">
        <v>931</v>
      </c>
      <c r="H31" s="10">
        <v>146</v>
      </c>
      <c r="I31" s="10">
        <f t="shared" si="4"/>
        <v>1077</v>
      </c>
      <c r="J31" s="11">
        <f t="shared" si="1"/>
        <v>2.0945157526254376E-2</v>
      </c>
      <c r="K31" s="10">
        <f t="shared" si="2"/>
        <v>2127</v>
      </c>
      <c r="L31" s="10">
        <v>0</v>
      </c>
      <c r="M31" s="10">
        <f t="shared" si="5"/>
        <v>2127</v>
      </c>
      <c r="P31" s="23"/>
    </row>
    <row r="32" spans="2:16" x14ac:dyDescent="0.25">
      <c r="B32" s="12" t="s">
        <v>49</v>
      </c>
      <c r="C32" s="10">
        <f>SUM(C11:C31)</f>
        <v>17480</v>
      </c>
      <c r="D32" s="10">
        <f>SUM(D11:D31)</f>
        <v>21683</v>
      </c>
      <c r="E32" s="12">
        <f t="shared" si="3"/>
        <v>39163</v>
      </c>
      <c r="F32" s="11">
        <f t="shared" si="0"/>
        <v>1</v>
      </c>
      <c r="G32" s="10">
        <f>SUM(G11:G31)</f>
        <v>46578</v>
      </c>
      <c r="H32" s="10">
        <f>SUM(H11:H31)</f>
        <v>4842</v>
      </c>
      <c r="I32" s="12">
        <f t="shared" si="4"/>
        <v>51420</v>
      </c>
      <c r="J32" s="11">
        <f t="shared" si="1"/>
        <v>1</v>
      </c>
      <c r="K32" s="12">
        <f t="shared" si="2"/>
        <v>90583</v>
      </c>
      <c r="L32" s="10">
        <f>SUM(L11:L31)</f>
        <v>13</v>
      </c>
      <c r="M32" s="12">
        <f t="shared" si="5"/>
        <v>90596</v>
      </c>
      <c r="P32" s="23"/>
    </row>
    <row r="33" spans="2:13" ht="25.5" customHeight="1" x14ac:dyDescent="0.25">
      <c r="B33" s="24" t="s">
        <v>64</v>
      </c>
      <c r="C33" s="25">
        <f>+C32/M32</f>
        <v>0.19294450086096515</v>
      </c>
      <c r="D33" s="25">
        <f>+D32/M32</f>
        <v>0.23933727758399928</v>
      </c>
      <c r="E33" s="26">
        <f>+E32/M32</f>
        <v>0.43228177844496446</v>
      </c>
      <c r="F33" s="26"/>
      <c r="G33" s="25">
        <f>+G32/M32</f>
        <v>0.51412865910194716</v>
      </c>
      <c r="H33" s="25">
        <f>+H32/M32</f>
        <v>5.3446068259084288E-2</v>
      </c>
      <c r="I33" s="26">
        <f>+I32/M32</f>
        <v>0.56757472736103143</v>
      </c>
      <c r="J33" s="26"/>
      <c r="K33" s="26">
        <f>+K32/M32</f>
        <v>0.99985650580599583</v>
      </c>
      <c r="L33" s="26">
        <f>+L32/M32</f>
        <v>1.4349419400415029E-4</v>
      </c>
      <c r="M33" s="26">
        <f>K33+L33</f>
        <v>1</v>
      </c>
    </row>
    <row r="34" spans="2:13" x14ac:dyDescent="0.25">
      <c r="B34" s="17"/>
      <c r="C34" s="30"/>
      <c r="D34" s="30"/>
      <c r="E34" s="30"/>
      <c r="F34" s="30"/>
      <c r="G34" s="30"/>
      <c r="H34" s="30"/>
      <c r="I34" s="30"/>
      <c r="J34" s="30"/>
      <c r="K34" s="30"/>
    </row>
    <row r="35" spans="2:13" ht="13.8" x14ac:dyDescent="0.3">
      <c r="B35" s="296" t="s">
        <v>580</v>
      </c>
      <c r="C35" s="296"/>
      <c r="D35" s="296"/>
      <c r="E35" s="296"/>
      <c r="F35" s="296"/>
      <c r="G35" s="296"/>
      <c r="H35" s="296"/>
      <c r="I35" s="296"/>
      <c r="J35" s="296"/>
      <c r="K35" s="296"/>
    </row>
    <row r="36" spans="2:13" ht="13.8" x14ac:dyDescent="0.3">
      <c r="B36" s="309" t="str">
        <f>'Solicitudes Regiones'!$B$6:$R$6</f>
        <v>Acumuladas de julio de 2008 a abril de 2020</v>
      </c>
      <c r="C36" s="309"/>
      <c r="D36" s="309"/>
      <c r="E36" s="309"/>
      <c r="F36" s="309"/>
      <c r="G36" s="309"/>
      <c r="H36" s="309"/>
      <c r="I36" s="309"/>
      <c r="J36" s="309"/>
      <c r="K36" s="309"/>
    </row>
    <row r="38" spans="2:13" ht="15" customHeight="1" x14ac:dyDescent="0.25">
      <c r="B38" s="316" t="s">
        <v>65</v>
      </c>
      <c r="C38" s="316"/>
      <c r="D38" s="316"/>
      <c r="E38" s="316"/>
      <c r="F38" s="316"/>
      <c r="G38" s="316"/>
      <c r="H38" s="316"/>
      <c r="I38" s="316"/>
      <c r="J38" s="316"/>
      <c r="K38" s="316"/>
      <c r="L38" s="316"/>
      <c r="M38" s="316"/>
    </row>
    <row r="39" spans="2:13" ht="21" customHeight="1" x14ac:dyDescent="0.25">
      <c r="B39" s="316" t="s">
        <v>56</v>
      </c>
      <c r="C39" s="314" t="s">
        <v>2</v>
      </c>
      <c r="D39" s="317"/>
      <c r="E39" s="317"/>
      <c r="F39" s="317"/>
      <c r="G39" s="317"/>
      <c r="H39" s="317"/>
      <c r="I39" s="317"/>
      <c r="J39" s="317"/>
      <c r="K39" s="315"/>
      <c r="L39" s="314"/>
      <c r="M39" s="315"/>
    </row>
    <row r="40" spans="2:13" ht="24" x14ac:dyDescent="0.25">
      <c r="B40" s="316"/>
      <c r="C40" s="15" t="s">
        <v>57</v>
      </c>
      <c r="D40" s="15" t="s">
        <v>58</v>
      </c>
      <c r="E40" s="15" t="s">
        <v>59</v>
      </c>
      <c r="F40" s="15" t="s">
        <v>60</v>
      </c>
      <c r="G40" s="15" t="s">
        <v>8</v>
      </c>
      <c r="H40" s="15" t="s">
        <v>61</v>
      </c>
      <c r="I40" s="15" t="s">
        <v>62</v>
      </c>
      <c r="J40" s="15" t="s">
        <v>63</v>
      </c>
      <c r="K40" s="130" t="s">
        <v>31</v>
      </c>
      <c r="L40" s="262" t="s">
        <v>594</v>
      </c>
      <c r="M40" s="262" t="s">
        <v>597</v>
      </c>
    </row>
    <row r="41" spans="2:13" x14ac:dyDescent="0.25">
      <c r="B41" s="10" t="s">
        <v>290</v>
      </c>
      <c r="C41" s="10">
        <v>5034</v>
      </c>
      <c r="D41" s="10">
        <v>2980</v>
      </c>
      <c r="E41" s="10">
        <f t="shared" ref="E41:E61" si="6">C41+D41</f>
        <v>8014</v>
      </c>
      <c r="F41" s="11">
        <f t="shared" ref="F41:F62" si="7">E41/$E$62</f>
        <v>0.31423754068148846</v>
      </c>
      <c r="G41" s="10">
        <v>15390</v>
      </c>
      <c r="H41" s="10">
        <v>1564</v>
      </c>
      <c r="I41" s="10">
        <f>G41+H41</f>
        <v>16954</v>
      </c>
      <c r="J41" s="11">
        <f t="shared" ref="J41:J62" si="8">I41/$I$62</f>
        <v>0.37667185069984449</v>
      </c>
      <c r="K41" s="10">
        <f t="shared" ref="K41:K62" si="9">E41+I41</f>
        <v>24968</v>
      </c>
      <c r="L41" s="10">
        <v>0</v>
      </c>
      <c r="M41" s="10">
        <f>K41+L41</f>
        <v>24968</v>
      </c>
    </row>
    <row r="42" spans="2:13" x14ac:dyDescent="0.25">
      <c r="B42" s="10" t="s">
        <v>291</v>
      </c>
      <c r="C42" s="10">
        <v>713</v>
      </c>
      <c r="D42" s="10">
        <v>407</v>
      </c>
      <c r="E42" s="10">
        <f t="shared" si="6"/>
        <v>1120</v>
      </c>
      <c r="F42" s="11">
        <f t="shared" si="7"/>
        <v>4.3916401991922517E-2</v>
      </c>
      <c r="G42" s="10">
        <v>2076</v>
      </c>
      <c r="H42" s="10">
        <v>137</v>
      </c>
      <c r="I42" s="10">
        <f t="shared" ref="I42:I62" si="10">G42+H42</f>
        <v>2213</v>
      </c>
      <c r="J42" s="11">
        <f t="shared" si="8"/>
        <v>4.9166851810708734E-2</v>
      </c>
      <c r="K42" s="10">
        <f t="shared" si="9"/>
        <v>3333</v>
      </c>
      <c r="L42" s="10">
        <v>0</v>
      </c>
      <c r="M42" s="10">
        <f t="shared" ref="M42:M62" si="11">K42+L42</f>
        <v>3333</v>
      </c>
    </row>
    <row r="43" spans="2:13" x14ac:dyDescent="0.25">
      <c r="B43" s="10" t="s">
        <v>269</v>
      </c>
      <c r="C43" s="10">
        <v>612</v>
      </c>
      <c r="D43" s="10">
        <v>371</v>
      </c>
      <c r="E43" s="10">
        <f t="shared" si="6"/>
        <v>983</v>
      </c>
      <c r="F43" s="11">
        <f t="shared" si="7"/>
        <v>3.8544484962553423E-2</v>
      </c>
      <c r="G43" s="10">
        <v>1658</v>
      </c>
      <c r="H43" s="10">
        <v>188</v>
      </c>
      <c r="I43" s="10">
        <f t="shared" si="10"/>
        <v>1846</v>
      </c>
      <c r="J43" s="11">
        <f t="shared" si="8"/>
        <v>4.1013108198178182E-2</v>
      </c>
      <c r="K43" s="10">
        <f t="shared" si="9"/>
        <v>2829</v>
      </c>
      <c r="L43" s="10">
        <v>0</v>
      </c>
      <c r="M43" s="10">
        <f t="shared" si="11"/>
        <v>2829</v>
      </c>
    </row>
    <row r="44" spans="2:13" x14ac:dyDescent="0.25">
      <c r="B44" s="10" t="s">
        <v>294</v>
      </c>
      <c r="C44" s="10">
        <v>658</v>
      </c>
      <c r="D44" s="10">
        <v>408</v>
      </c>
      <c r="E44" s="10">
        <f t="shared" si="6"/>
        <v>1066</v>
      </c>
      <c r="F44" s="11">
        <f t="shared" si="7"/>
        <v>4.1799004038740539E-2</v>
      </c>
      <c r="G44" s="10">
        <v>869</v>
      </c>
      <c r="H44" s="10">
        <v>146</v>
      </c>
      <c r="I44" s="10">
        <f t="shared" si="10"/>
        <v>1015</v>
      </c>
      <c r="J44" s="11">
        <f t="shared" si="8"/>
        <v>2.2550544323483669E-2</v>
      </c>
      <c r="K44" s="10">
        <f t="shared" si="9"/>
        <v>2081</v>
      </c>
      <c r="L44" s="10">
        <v>0</v>
      </c>
      <c r="M44" s="10">
        <f t="shared" si="11"/>
        <v>2081</v>
      </c>
    </row>
    <row r="45" spans="2:13" x14ac:dyDescent="0.25">
      <c r="B45" s="10" t="s">
        <v>270</v>
      </c>
      <c r="C45" s="10">
        <v>274</v>
      </c>
      <c r="D45" s="10">
        <v>225</v>
      </c>
      <c r="E45" s="10">
        <f t="shared" si="6"/>
        <v>499</v>
      </c>
      <c r="F45" s="11">
        <f t="shared" si="7"/>
        <v>1.9566325530329765E-2</v>
      </c>
      <c r="G45" s="10">
        <v>636</v>
      </c>
      <c r="H45" s="10">
        <v>90</v>
      </c>
      <c r="I45" s="10">
        <f t="shared" si="10"/>
        <v>726</v>
      </c>
      <c r="J45" s="11">
        <f t="shared" si="8"/>
        <v>1.6129748944678959E-2</v>
      </c>
      <c r="K45" s="10">
        <f t="shared" si="9"/>
        <v>1225</v>
      </c>
      <c r="L45" s="10">
        <v>0</v>
      </c>
      <c r="M45" s="10">
        <f t="shared" si="11"/>
        <v>1225</v>
      </c>
    </row>
    <row r="46" spans="2:13" x14ac:dyDescent="0.25">
      <c r="B46" s="10" t="s">
        <v>297</v>
      </c>
      <c r="C46" s="10">
        <v>466</v>
      </c>
      <c r="D46" s="10">
        <v>269</v>
      </c>
      <c r="E46" s="10">
        <f t="shared" si="6"/>
        <v>735</v>
      </c>
      <c r="F46" s="11">
        <f t="shared" si="7"/>
        <v>2.8820138807199153E-2</v>
      </c>
      <c r="G46" s="10">
        <v>869</v>
      </c>
      <c r="H46" s="10">
        <v>95</v>
      </c>
      <c r="I46" s="10">
        <f t="shared" si="10"/>
        <v>964</v>
      </c>
      <c r="J46" s="11">
        <f t="shared" si="8"/>
        <v>2.1417462786047545E-2</v>
      </c>
      <c r="K46" s="10">
        <f t="shared" si="9"/>
        <v>1699</v>
      </c>
      <c r="L46" s="10">
        <v>0</v>
      </c>
      <c r="M46" s="10">
        <f t="shared" si="11"/>
        <v>1699</v>
      </c>
    </row>
    <row r="47" spans="2:13" x14ac:dyDescent="0.25">
      <c r="B47" s="10" t="s">
        <v>298</v>
      </c>
      <c r="C47" s="10">
        <v>828</v>
      </c>
      <c r="D47" s="10">
        <v>324</v>
      </c>
      <c r="E47" s="10">
        <f t="shared" si="6"/>
        <v>1152</v>
      </c>
      <c r="F47" s="11">
        <f t="shared" si="7"/>
        <v>4.5171156334548879E-2</v>
      </c>
      <c r="G47" s="10">
        <v>1627</v>
      </c>
      <c r="H47" s="10">
        <v>93</v>
      </c>
      <c r="I47" s="10">
        <f t="shared" si="10"/>
        <v>1720</v>
      </c>
      <c r="J47" s="11">
        <f t="shared" si="8"/>
        <v>3.8213730282159519E-2</v>
      </c>
      <c r="K47" s="10">
        <f t="shared" si="9"/>
        <v>2872</v>
      </c>
      <c r="L47" s="10">
        <v>0</v>
      </c>
      <c r="M47" s="10">
        <f t="shared" si="11"/>
        <v>2872</v>
      </c>
    </row>
    <row r="48" spans="2:13" x14ac:dyDescent="0.25">
      <c r="B48" s="10" t="s">
        <v>301</v>
      </c>
      <c r="C48" s="10">
        <v>744</v>
      </c>
      <c r="D48" s="10">
        <v>509</v>
      </c>
      <c r="E48" s="10">
        <f t="shared" si="6"/>
        <v>1253</v>
      </c>
      <c r="F48" s="11">
        <f t="shared" si="7"/>
        <v>4.9131474728463319E-2</v>
      </c>
      <c r="G48" s="10">
        <v>1243</v>
      </c>
      <c r="H48" s="10">
        <v>210</v>
      </c>
      <c r="I48" s="10">
        <f t="shared" si="10"/>
        <v>1453</v>
      </c>
      <c r="J48" s="11">
        <f t="shared" si="8"/>
        <v>3.2281715174405687E-2</v>
      </c>
      <c r="K48" s="10">
        <f t="shared" si="9"/>
        <v>2706</v>
      </c>
      <c r="L48" s="10">
        <v>0</v>
      </c>
      <c r="M48" s="10">
        <f t="shared" si="11"/>
        <v>2706</v>
      </c>
    </row>
    <row r="49" spans="2:13" x14ac:dyDescent="0.25">
      <c r="B49" s="10" t="s">
        <v>303</v>
      </c>
      <c r="C49" s="10">
        <v>609</v>
      </c>
      <c r="D49" s="10">
        <v>290</v>
      </c>
      <c r="E49" s="10">
        <f t="shared" si="6"/>
        <v>899</v>
      </c>
      <c r="F49" s="11">
        <f t="shared" si="7"/>
        <v>3.5250754813159237E-2</v>
      </c>
      <c r="G49" s="10">
        <v>1742</v>
      </c>
      <c r="H49" s="10">
        <v>105</v>
      </c>
      <c r="I49" s="10">
        <f t="shared" si="10"/>
        <v>1847</v>
      </c>
      <c r="J49" s="11">
        <f t="shared" si="8"/>
        <v>4.103532548322595E-2</v>
      </c>
      <c r="K49" s="10">
        <f t="shared" si="9"/>
        <v>2746</v>
      </c>
      <c r="L49" s="10">
        <v>0</v>
      </c>
      <c r="M49" s="10">
        <f t="shared" si="11"/>
        <v>2746</v>
      </c>
    </row>
    <row r="50" spans="2:13" x14ac:dyDescent="0.25">
      <c r="B50" s="10" t="s">
        <v>299</v>
      </c>
      <c r="C50" s="10">
        <v>430</v>
      </c>
      <c r="D50" s="10">
        <v>260</v>
      </c>
      <c r="E50" s="10">
        <f t="shared" si="6"/>
        <v>690</v>
      </c>
      <c r="F50" s="11">
        <f t="shared" si="7"/>
        <v>2.7055640512880837E-2</v>
      </c>
      <c r="G50" s="10">
        <v>1257</v>
      </c>
      <c r="H50" s="10">
        <v>89</v>
      </c>
      <c r="I50" s="10">
        <f t="shared" si="10"/>
        <v>1346</v>
      </c>
      <c r="J50" s="11">
        <f t="shared" si="8"/>
        <v>2.9904465674294601E-2</v>
      </c>
      <c r="K50" s="10">
        <f t="shared" si="9"/>
        <v>2036</v>
      </c>
      <c r="L50" s="10">
        <v>0</v>
      </c>
      <c r="M50" s="10">
        <f t="shared" si="11"/>
        <v>2036</v>
      </c>
    </row>
    <row r="51" spans="2:13" x14ac:dyDescent="0.25">
      <c r="B51" s="10" t="s">
        <v>311</v>
      </c>
      <c r="C51" s="10">
        <v>304</v>
      </c>
      <c r="D51" s="10">
        <v>132</v>
      </c>
      <c r="E51" s="10">
        <f t="shared" si="6"/>
        <v>436</v>
      </c>
      <c r="F51" s="11">
        <f t="shared" si="7"/>
        <v>1.7096027918284122E-2</v>
      </c>
      <c r="G51" s="10">
        <v>381</v>
      </c>
      <c r="H51" s="10">
        <v>43</v>
      </c>
      <c r="I51" s="10">
        <f t="shared" si="10"/>
        <v>424</v>
      </c>
      <c r="J51" s="11">
        <f t="shared" si="8"/>
        <v>9.4201288602532764E-3</v>
      </c>
      <c r="K51" s="10">
        <f t="shared" si="9"/>
        <v>860</v>
      </c>
      <c r="L51" s="10">
        <v>0</v>
      </c>
      <c r="M51" s="10">
        <f t="shared" si="11"/>
        <v>860</v>
      </c>
    </row>
    <row r="52" spans="2:13" x14ac:dyDescent="0.25">
      <c r="B52" s="10" t="s">
        <v>292</v>
      </c>
      <c r="C52" s="10">
        <v>665</v>
      </c>
      <c r="D52" s="10">
        <v>376</v>
      </c>
      <c r="E52" s="10">
        <f t="shared" si="6"/>
        <v>1041</v>
      </c>
      <c r="F52" s="11">
        <f t="shared" si="7"/>
        <v>4.08187272085637E-2</v>
      </c>
      <c r="G52" s="10">
        <v>1823</v>
      </c>
      <c r="H52" s="10">
        <v>123</v>
      </c>
      <c r="I52" s="10">
        <f t="shared" si="10"/>
        <v>1946</v>
      </c>
      <c r="J52" s="11">
        <f t="shared" si="8"/>
        <v>4.3234836702954901E-2</v>
      </c>
      <c r="K52" s="10">
        <f t="shared" si="9"/>
        <v>2987</v>
      </c>
      <c r="L52" s="10">
        <v>0</v>
      </c>
      <c r="M52" s="10">
        <f t="shared" si="11"/>
        <v>2987</v>
      </c>
    </row>
    <row r="53" spans="2:13" x14ac:dyDescent="0.25">
      <c r="B53" s="10" t="s">
        <v>295</v>
      </c>
      <c r="C53" s="10">
        <v>289</v>
      </c>
      <c r="D53" s="10">
        <v>224</v>
      </c>
      <c r="E53" s="10">
        <f t="shared" si="6"/>
        <v>513</v>
      </c>
      <c r="F53" s="11">
        <f t="shared" si="7"/>
        <v>2.0115280555228796E-2</v>
      </c>
      <c r="G53" s="10">
        <v>468</v>
      </c>
      <c r="H53" s="10">
        <v>83</v>
      </c>
      <c r="I53" s="10">
        <f t="shared" si="10"/>
        <v>551</v>
      </c>
      <c r="J53" s="11">
        <f t="shared" si="8"/>
        <v>1.2241724061319707E-2</v>
      </c>
      <c r="K53" s="10">
        <f t="shared" si="9"/>
        <v>1064</v>
      </c>
      <c r="L53" s="10">
        <v>0</v>
      </c>
      <c r="M53" s="10">
        <f t="shared" si="11"/>
        <v>1064</v>
      </c>
    </row>
    <row r="54" spans="2:13" x14ac:dyDescent="0.25">
      <c r="B54" s="10" t="s">
        <v>312</v>
      </c>
      <c r="C54" s="10">
        <v>237</v>
      </c>
      <c r="D54" s="10">
        <v>139</v>
      </c>
      <c r="E54" s="10">
        <f t="shared" si="6"/>
        <v>376</v>
      </c>
      <c r="F54" s="11">
        <f t="shared" si="7"/>
        <v>1.4743363525859702E-2</v>
      </c>
      <c r="G54" s="10">
        <v>528</v>
      </c>
      <c r="H54" s="10">
        <v>73</v>
      </c>
      <c r="I54" s="10">
        <f t="shared" si="10"/>
        <v>601</v>
      </c>
      <c r="J54" s="11">
        <f t="shared" si="8"/>
        <v>1.3352588313708065E-2</v>
      </c>
      <c r="K54" s="10">
        <f t="shared" si="9"/>
        <v>977</v>
      </c>
      <c r="L54" s="10">
        <v>0</v>
      </c>
      <c r="M54" s="10">
        <f t="shared" si="11"/>
        <v>977</v>
      </c>
    </row>
    <row r="55" spans="2:13" x14ac:dyDescent="0.25">
      <c r="B55" s="10" t="s">
        <v>271</v>
      </c>
      <c r="C55" s="10">
        <v>265</v>
      </c>
      <c r="D55" s="10">
        <v>145</v>
      </c>
      <c r="E55" s="10">
        <f t="shared" si="6"/>
        <v>410</v>
      </c>
      <c r="F55" s="11">
        <f t="shared" si="7"/>
        <v>1.6076540014900206E-2</v>
      </c>
      <c r="G55" s="10">
        <v>684</v>
      </c>
      <c r="H55" s="10">
        <v>43</v>
      </c>
      <c r="I55" s="10">
        <f t="shared" si="10"/>
        <v>727</v>
      </c>
      <c r="J55" s="11">
        <f t="shared" si="8"/>
        <v>1.6151966229726727E-2</v>
      </c>
      <c r="K55" s="10">
        <f t="shared" si="9"/>
        <v>1137</v>
      </c>
      <c r="L55" s="10">
        <v>0</v>
      </c>
      <c r="M55" s="10">
        <f t="shared" si="11"/>
        <v>1137</v>
      </c>
    </row>
    <row r="56" spans="2:13" x14ac:dyDescent="0.25">
      <c r="B56" s="10" t="s">
        <v>302</v>
      </c>
      <c r="C56" s="10">
        <v>248</v>
      </c>
      <c r="D56" s="10">
        <v>147</v>
      </c>
      <c r="E56" s="10">
        <f t="shared" si="6"/>
        <v>395</v>
      </c>
      <c r="F56" s="11">
        <f t="shared" si="7"/>
        <v>1.5488373916794102E-2</v>
      </c>
      <c r="G56" s="10">
        <v>535</v>
      </c>
      <c r="H56" s="10">
        <v>51</v>
      </c>
      <c r="I56" s="10">
        <f t="shared" si="10"/>
        <v>586</v>
      </c>
      <c r="J56" s="11">
        <f t="shared" si="8"/>
        <v>1.3019329037991557E-2</v>
      </c>
      <c r="K56" s="10">
        <f t="shared" si="9"/>
        <v>981</v>
      </c>
      <c r="L56" s="10">
        <v>0</v>
      </c>
      <c r="M56" s="10">
        <f t="shared" si="11"/>
        <v>981</v>
      </c>
    </row>
    <row r="57" spans="2:13" x14ac:dyDescent="0.25">
      <c r="B57" s="10" t="s">
        <v>300</v>
      </c>
      <c r="C57" s="10">
        <v>1751</v>
      </c>
      <c r="D57" s="10">
        <v>1047</v>
      </c>
      <c r="E57" s="10">
        <f t="shared" si="6"/>
        <v>2798</v>
      </c>
      <c r="F57" s="11">
        <f t="shared" si="7"/>
        <v>0.10971258283339215</v>
      </c>
      <c r="G57" s="10">
        <v>5131</v>
      </c>
      <c r="H57" s="10">
        <v>547</v>
      </c>
      <c r="I57" s="10">
        <f t="shared" si="10"/>
        <v>5678</v>
      </c>
      <c r="J57" s="11">
        <f t="shared" si="8"/>
        <v>0.12614974450122196</v>
      </c>
      <c r="K57" s="10">
        <f t="shared" si="9"/>
        <v>8476</v>
      </c>
      <c r="L57" s="10">
        <v>0</v>
      </c>
      <c r="M57" s="10">
        <f t="shared" si="11"/>
        <v>8476</v>
      </c>
    </row>
    <row r="58" spans="2:13" x14ac:dyDescent="0.25">
      <c r="B58" s="10" t="s">
        <v>293</v>
      </c>
      <c r="C58" s="10">
        <v>773</v>
      </c>
      <c r="D58" s="10">
        <v>579</v>
      </c>
      <c r="E58" s="10">
        <f t="shared" si="6"/>
        <v>1352</v>
      </c>
      <c r="F58" s="11">
        <f t="shared" si="7"/>
        <v>5.3013370975963613E-2</v>
      </c>
      <c r="G58" s="10">
        <v>1619</v>
      </c>
      <c r="H58" s="10">
        <v>212</v>
      </c>
      <c r="I58" s="10">
        <f t="shared" si="10"/>
        <v>1831</v>
      </c>
      <c r="J58" s="11">
        <f t="shared" si="8"/>
        <v>4.0679848922461674E-2</v>
      </c>
      <c r="K58" s="10">
        <f t="shared" si="9"/>
        <v>3183</v>
      </c>
      <c r="L58" s="10">
        <v>0</v>
      </c>
      <c r="M58" s="10">
        <f t="shared" si="11"/>
        <v>3183</v>
      </c>
    </row>
    <row r="59" spans="2:13" x14ac:dyDescent="0.25">
      <c r="B59" s="10" t="s">
        <v>296</v>
      </c>
      <c r="C59" s="10">
        <v>561</v>
      </c>
      <c r="D59" s="10">
        <v>349</v>
      </c>
      <c r="E59" s="10">
        <f t="shared" si="6"/>
        <v>910</v>
      </c>
      <c r="F59" s="11">
        <f t="shared" si="7"/>
        <v>3.5682076618437045E-2</v>
      </c>
      <c r="G59" s="10">
        <v>1074</v>
      </c>
      <c r="H59" s="10">
        <v>111</v>
      </c>
      <c r="I59" s="10">
        <f t="shared" si="10"/>
        <v>1185</v>
      </c>
      <c r="J59" s="11">
        <f t="shared" si="8"/>
        <v>2.6327482781604086E-2</v>
      </c>
      <c r="K59" s="10">
        <f t="shared" si="9"/>
        <v>2095</v>
      </c>
      <c r="L59" s="10">
        <v>0</v>
      </c>
      <c r="M59" s="10">
        <f t="shared" si="11"/>
        <v>2095</v>
      </c>
    </row>
    <row r="60" spans="2:13" x14ac:dyDescent="0.25">
      <c r="B60" s="10" t="s">
        <v>313</v>
      </c>
      <c r="C60" s="10">
        <v>153</v>
      </c>
      <c r="D60" s="10">
        <v>80</v>
      </c>
      <c r="E60" s="10">
        <f t="shared" si="6"/>
        <v>233</v>
      </c>
      <c r="F60" s="11">
        <f t="shared" si="7"/>
        <v>9.136180057248167E-3</v>
      </c>
      <c r="G60" s="10">
        <v>372</v>
      </c>
      <c r="H60" s="10">
        <v>25</v>
      </c>
      <c r="I60" s="10">
        <f t="shared" si="10"/>
        <v>397</v>
      </c>
      <c r="J60" s="11">
        <f t="shared" si="8"/>
        <v>8.8202621639635638E-3</v>
      </c>
      <c r="K60" s="10">
        <f t="shared" si="9"/>
        <v>630</v>
      </c>
      <c r="L60" s="10">
        <v>0</v>
      </c>
      <c r="M60" s="10">
        <f t="shared" si="11"/>
        <v>630</v>
      </c>
    </row>
    <row r="61" spans="2:13" x14ac:dyDescent="0.25">
      <c r="B61" s="10" t="s">
        <v>272</v>
      </c>
      <c r="C61" s="10">
        <v>395</v>
      </c>
      <c r="D61" s="10">
        <v>233</v>
      </c>
      <c r="E61" s="10">
        <f t="shared" si="6"/>
        <v>628</v>
      </c>
      <c r="F61" s="11">
        <f t="shared" si="7"/>
        <v>2.4624553974042271E-2</v>
      </c>
      <c r="G61" s="10">
        <v>879</v>
      </c>
      <c r="H61" s="10">
        <v>121</v>
      </c>
      <c r="I61" s="10">
        <f t="shared" si="10"/>
        <v>1000</v>
      </c>
      <c r="J61" s="11">
        <f t="shared" si="8"/>
        <v>2.2217285047767162E-2</v>
      </c>
      <c r="K61" s="10">
        <f t="shared" si="9"/>
        <v>1628</v>
      </c>
      <c r="L61" s="10">
        <v>0</v>
      </c>
      <c r="M61" s="10">
        <f t="shared" si="11"/>
        <v>1628</v>
      </c>
    </row>
    <row r="62" spans="2:13" x14ac:dyDescent="0.25">
      <c r="B62" s="12" t="s">
        <v>49</v>
      </c>
      <c r="C62" s="10">
        <f>SUM(C41:C61)</f>
        <v>16009</v>
      </c>
      <c r="D62" s="10">
        <f>SUM(D41:D61)</f>
        <v>9494</v>
      </c>
      <c r="E62" s="12">
        <f>C62+D62</f>
        <v>25503</v>
      </c>
      <c r="F62" s="38">
        <f t="shared" si="7"/>
        <v>1</v>
      </c>
      <c r="G62" s="10">
        <f>SUM(G41:G61)</f>
        <v>40861</v>
      </c>
      <c r="H62" s="10">
        <f>SUM(H41:H61)</f>
        <v>4149</v>
      </c>
      <c r="I62" s="12">
        <f t="shared" si="10"/>
        <v>45010</v>
      </c>
      <c r="J62" s="38">
        <f t="shared" si="8"/>
        <v>1</v>
      </c>
      <c r="K62" s="12">
        <f t="shared" si="9"/>
        <v>70513</v>
      </c>
      <c r="L62" s="10">
        <f>SUM(L41:L61)</f>
        <v>0</v>
      </c>
      <c r="M62" s="12">
        <f t="shared" si="11"/>
        <v>70513</v>
      </c>
    </row>
    <row r="63" spans="2:13" ht="24" x14ac:dyDescent="0.25">
      <c r="B63" s="24" t="s">
        <v>66</v>
      </c>
      <c r="C63" s="25">
        <f>+C62/M62</f>
        <v>0.22703614936252889</v>
      </c>
      <c r="D63" s="25">
        <f>+D62/M62</f>
        <v>0.1346418390935005</v>
      </c>
      <c r="E63" s="26">
        <f>+E62/M62</f>
        <v>0.36167798845602939</v>
      </c>
      <c r="F63" s="26"/>
      <c r="G63" s="25">
        <f>+G62/M62</f>
        <v>0.57948179768269681</v>
      </c>
      <c r="H63" s="25">
        <f>+H62/M62</f>
        <v>5.8840213861273805E-2</v>
      </c>
      <c r="I63" s="26">
        <f>+I62/M62</f>
        <v>0.63832201154397061</v>
      </c>
      <c r="J63" s="26"/>
      <c r="K63" s="26">
        <f>+K62/M62</f>
        <v>1</v>
      </c>
      <c r="L63" s="26">
        <f>+L62/M62</f>
        <v>0</v>
      </c>
      <c r="M63" s="26">
        <f>K63+L63</f>
        <v>1</v>
      </c>
    </row>
    <row r="64" spans="2:13" x14ac:dyDescent="0.25">
      <c r="B64" s="17" t="s">
        <v>129</v>
      </c>
    </row>
    <row r="65" spans="2:2" x14ac:dyDescent="0.25">
      <c r="B65" s="17" t="s">
        <v>130</v>
      </c>
    </row>
  </sheetData>
  <mergeCells count="12">
    <mergeCell ref="B36:K36"/>
    <mergeCell ref="B39:B40"/>
    <mergeCell ref="C39:K39"/>
    <mergeCell ref="B5:K5"/>
    <mergeCell ref="B6:K6"/>
    <mergeCell ref="B9:B10"/>
    <mergeCell ref="C9:K9"/>
    <mergeCell ref="B35:K35"/>
    <mergeCell ref="B8:M8"/>
    <mergeCell ref="L9:M9"/>
    <mergeCell ref="L39:M39"/>
    <mergeCell ref="B38:M38"/>
  </mergeCells>
  <hyperlinks>
    <hyperlink ref="M5" location="'Índice Pensiones Solidarias'!A1" display="Volver Sistema de Pensiones Solidadias" xr:uid="{00000000-0004-0000-0F00-000000000000}"/>
  </hyperlinks>
  <pageMargins left="0.74803149606299213" right="0.74803149606299213" top="0.98425196850393704" bottom="0.98425196850393704" header="0" footer="0"/>
  <pageSetup scale="83" fitToHeight="2" orientation="portrait" r:id="rId1"/>
  <headerFooter alignWithMargins="0"/>
  <rowBreaks count="1" manualBreakCount="1">
    <brk id="38" min="1"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pageSetUpPr fitToPage="1"/>
  </sheetPr>
  <dimension ref="A1:P89"/>
  <sheetViews>
    <sheetView showGridLines="0" zoomScaleNormal="100" workbookViewId="0">
      <selection activeCell="C45" sqref="C45:M45"/>
    </sheetView>
  </sheetViews>
  <sheetFormatPr baseColWidth="10" defaultRowHeight="12" x14ac:dyDescent="0.25"/>
  <cols>
    <col min="1" max="1" width="6" style="18" customWidth="1"/>
    <col min="2" max="2" width="18.109375" style="18" customWidth="1"/>
    <col min="3" max="3" width="9.6640625" style="18" bestFit="1" customWidth="1"/>
    <col min="4" max="4" width="9.109375" style="18" bestFit="1" customWidth="1"/>
    <col min="5" max="6" width="9.109375" style="18" customWidth="1"/>
    <col min="7" max="7" width="9.6640625" style="18" bestFit="1" customWidth="1"/>
    <col min="8" max="8" width="8.44140625" style="18" bestFit="1" customWidth="1"/>
    <col min="9" max="11" width="11" style="18" customWidth="1"/>
    <col min="12" max="12" width="9.109375" style="18" customWidth="1"/>
    <col min="13" max="251" width="11.44140625" style="18"/>
    <col min="252" max="252" width="18.109375" style="18" customWidth="1"/>
    <col min="253" max="253" width="9.6640625" style="18" bestFit="1" customWidth="1"/>
    <col min="254" max="254" width="9.109375" style="18" bestFit="1" customWidth="1"/>
    <col min="255" max="256" width="9.109375" style="18" customWidth="1"/>
    <col min="257" max="257" width="9.6640625" style="18" bestFit="1" customWidth="1"/>
    <col min="258" max="258" width="8.44140625" style="18" bestFit="1" customWidth="1"/>
    <col min="259" max="261" width="11" style="18" customWidth="1"/>
    <col min="262" max="267" width="0" style="18" hidden="1" customWidth="1"/>
    <col min="268" max="268" width="9.109375" style="18" customWidth="1"/>
    <col min="269" max="507" width="11.44140625" style="18"/>
    <col min="508" max="508" width="18.109375" style="18" customWidth="1"/>
    <col min="509" max="509" width="9.6640625" style="18" bestFit="1" customWidth="1"/>
    <col min="510" max="510" width="9.109375" style="18" bestFit="1" customWidth="1"/>
    <col min="511" max="512" width="9.109375" style="18" customWidth="1"/>
    <col min="513" max="513" width="9.6640625" style="18" bestFit="1" customWidth="1"/>
    <col min="514" max="514" width="8.44140625" style="18" bestFit="1" customWidth="1"/>
    <col min="515" max="517" width="11" style="18" customWidth="1"/>
    <col min="518" max="523" width="0" style="18" hidden="1" customWidth="1"/>
    <col min="524" max="524" width="9.109375" style="18" customWidth="1"/>
    <col min="525" max="763" width="11.44140625" style="18"/>
    <col min="764" max="764" width="18.109375" style="18" customWidth="1"/>
    <col min="765" max="765" width="9.6640625" style="18" bestFit="1" customWidth="1"/>
    <col min="766" max="766" width="9.109375" style="18" bestFit="1" customWidth="1"/>
    <col min="767" max="768" width="9.109375" style="18" customWidth="1"/>
    <col min="769" max="769" width="9.6640625" style="18" bestFit="1" customWidth="1"/>
    <col min="770" max="770" width="8.44140625" style="18" bestFit="1" customWidth="1"/>
    <col min="771" max="773" width="11" style="18" customWidth="1"/>
    <col min="774" max="779" width="0" style="18" hidden="1" customWidth="1"/>
    <col min="780" max="780" width="9.109375" style="18" customWidth="1"/>
    <col min="781" max="1019" width="11.44140625" style="18"/>
    <col min="1020" max="1020" width="18.109375" style="18" customWidth="1"/>
    <col min="1021" max="1021" width="9.6640625" style="18" bestFit="1" customWidth="1"/>
    <col min="1022" max="1022" width="9.109375" style="18" bestFit="1" customWidth="1"/>
    <col min="1023" max="1024" width="9.109375" style="18" customWidth="1"/>
    <col min="1025" max="1025" width="9.6640625" style="18" bestFit="1" customWidth="1"/>
    <col min="1026" max="1026" width="8.44140625" style="18" bestFit="1" customWidth="1"/>
    <col min="1027" max="1029" width="11" style="18" customWidth="1"/>
    <col min="1030" max="1035" width="0" style="18" hidden="1" customWidth="1"/>
    <col min="1036" max="1036" width="9.109375" style="18" customWidth="1"/>
    <col min="1037" max="1275" width="11.44140625" style="18"/>
    <col min="1276" max="1276" width="18.109375" style="18" customWidth="1"/>
    <col min="1277" max="1277" width="9.6640625" style="18" bestFit="1" customWidth="1"/>
    <col min="1278" max="1278" width="9.109375" style="18" bestFit="1" customWidth="1"/>
    <col min="1279" max="1280" width="9.109375" style="18" customWidth="1"/>
    <col min="1281" max="1281" width="9.6640625" style="18" bestFit="1" customWidth="1"/>
    <col min="1282" max="1282" width="8.44140625" style="18" bestFit="1" customWidth="1"/>
    <col min="1283" max="1285" width="11" style="18" customWidth="1"/>
    <col min="1286" max="1291" width="0" style="18" hidden="1" customWidth="1"/>
    <col min="1292" max="1292" width="9.109375" style="18" customWidth="1"/>
    <col min="1293" max="1531" width="11.44140625" style="18"/>
    <col min="1532" max="1532" width="18.109375" style="18" customWidth="1"/>
    <col min="1533" max="1533" width="9.6640625" style="18" bestFit="1" customWidth="1"/>
    <col min="1534" max="1534" width="9.109375" style="18" bestFit="1" customWidth="1"/>
    <col min="1535" max="1536" width="9.109375" style="18" customWidth="1"/>
    <col min="1537" max="1537" width="9.6640625" style="18" bestFit="1" customWidth="1"/>
    <col min="1538" max="1538" width="8.44140625" style="18" bestFit="1" customWidth="1"/>
    <col min="1539" max="1541" width="11" style="18" customWidth="1"/>
    <col min="1542" max="1547" width="0" style="18" hidden="1" customWidth="1"/>
    <col min="1548" max="1548" width="9.109375" style="18" customWidth="1"/>
    <col min="1549" max="1787" width="11.44140625" style="18"/>
    <col min="1788" max="1788" width="18.109375" style="18" customWidth="1"/>
    <col min="1789" max="1789" width="9.6640625" style="18" bestFit="1" customWidth="1"/>
    <col min="1790" max="1790" width="9.109375" style="18" bestFit="1" customWidth="1"/>
    <col min="1791" max="1792" width="9.109375" style="18" customWidth="1"/>
    <col min="1793" max="1793" width="9.6640625" style="18" bestFit="1" customWidth="1"/>
    <col min="1794" max="1794" width="8.44140625" style="18" bestFit="1" customWidth="1"/>
    <col min="1795" max="1797" width="11" style="18" customWidth="1"/>
    <col min="1798" max="1803" width="0" style="18" hidden="1" customWidth="1"/>
    <col min="1804" max="1804" width="9.109375" style="18" customWidth="1"/>
    <col min="1805" max="2043" width="11.44140625" style="18"/>
    <col min="2044" max="2044" width="18.109375" style="18" customWidth="1"/>
    <col min="2045" max="2045" width="9.6640625" style="18" bestFit="1" customWidth="1"/>
    <col min="2046" max="2046" width="9.109375" style="18" bestFit="1" customWidth="1"/>
    <col min="2047" max="2048" width="9.109375" style="18" customWidth="1"/>
    <col min="2049" max="2049" width="9.6640625" style="18" bestFit="1" customWidth="1"/>
    <col min="2050" max="2050" width="8.44140625" style="18" bestFit="1" customWidth="1"/>
    <col min="2051" max="2053" width="11" style="18" customWidth="1"/>
    <col min="2054" max="2059" width="0" style="18" hidden="1" customWidth="1"/>
    <col min="2060" max="2060" width="9.109375" style="18" customWidth="1"/>
    <col min="2061" max="2299" width="11.44140625" style="18"/>
    <col min="2300" max="2300" width="18.109375" style="18" customWidth="1"/>
    <col min="2301" max="2301" width="9.6640625" style="18" bestFit="1" customWidth="1"/>
    <col min="2302" max="2302" width="9.109375" style="18" bestFit="1" customWidth="1"/>
    <col min="2303" max="2304" width="9.109375" style="18" customWidth="1"/>
    <col min="2305" max="2305" width="9.6640625" style="18" bestFit="1" customWidth="1"/>
    <col min="2306" max="2306" width="8.44140625" style="18" bestFit="1" customWidth="1"/>
    <col min="2307" max="2309" width="11" style="18" customWidth="1"/>
    <col min="2310" max="2315" width="0" style="18" hidden="1" customWidth="1"/>
    <col min="2316" max="2316" width="9.109375" style="18" customWidth="1"/>
    <col min="2317" max="2555" width="11.44140625" style="18"/>
    <col min="2556" max="2556" width="18.109375" style="18" customWidth="1"/>
    <col min="2557" max="2557" width="9.6640625" style="18" bestFit="1" customWidth="1"/>
    <col min="2558" max="2558" width="9.109375" style="18" bestFit="1" customWidth="1"/>
    <col min="2559" max="2560" width="9.109375" style="18" customWidth="1"/>
    <col min="2561" max="2561" width="9.6640625" style="18" bestFit="1" customWidth="1"/>
    <col min="2562" max="2562" width="8.44140625" style="18" bestFit="1" customWidth="1"/>
    <col min="2563" max="2565" width="11" style="18" customWidth="1"/>
    <col min="2566" max="2571" width="0" style="18" hidden="1" customWidth="1"/>
    <col min="2572" max="2572" width="9.109375" style="18" customWidth="1"/>
    <col min="2573" max="2811" width="11.44140625" style="18"/>
    <col min="2812" max="2812" width="18.109375" style="18" customWidth="1"/>
    <col min="2813" max="2813" width="9.6640625" style="18" bestFit="1" customWidth="1"/>
    <col min="2814" max="2814" width="9.109375" style="18" bestFit="1" customWidth="1"/>
    <col min="2815" max="2816" width="9.109375" style="18" customWidth="1"/>
    <col min="2817" max="2817" width="9.6640625" style="18" bestFit="1" customWidth="1"/>
    <col min="2818" max="2818" width="8.44140625" style="18" bestFit="1" customWidth="1"/>
    <col min="2819" max="2821" width="11" style="18" customWidth="1"/>
    <col min="2822" max="2827" width="0" style="18" hidden="1" customWidth="1"/>
    <col min="2828" max="2828" width="9.109375" style="18" customWidth="1"/>
    <col min="2829" max="3067" width="11.44140625" style="18"/>
    <col min="3068" max="3068" width="18.109375" style="18" customWidth="1"/>
    <col min="3069" max="3069" width="9.6640625" style="18" bestFit="1" customWidth="1"/>
    <col min="3070" max="3070" width="9.109375" style="18" bestFit="1" customWidth="1"/>
    <col min="3071" max="3072" width="9.109375" style="18" customWidth="1"/>
    <col min="3073" max="3073" width="9.6640625" style="18" bestFit="1" customWidth="1"/>
    <col min="3074" max="3074" width="8.44140625" style="18" bestFit="1" customWidth="1"/>
    <col min="3075" max="3077" width="11" style="18" customWidth="1"/>
    <col min="3078" max="3083" width="0" style="18" hidden="1" customWidth="1"/>
    <col min="3084" max="3084" width="9.109375" style="18" customWidth="1"/>
    <col min="3085" max="3323" width="11.44140625" style="18"/>
    <col min="3324" max="3324" width="18.109375" style="18" customWidth="1"/>
    <col min="3325" max="3325" width="9.6640625" style="18" bestFit="1" customWidth="1"/>
    <col min="3326" max="3326" width="9.109375" style="18" bestFit="1" customWidth="1"/>
    <col min="3327" max="3328" width="9.109375" style="18" customWidth="1"/>
    <col min="3329" max="3329" width="9.6640625" style="18" bestFit="1" customWidth="1"/>
    <col min="3330" max="3330" width="8.44140625" style="18" bestFit="1" customWidth="1"/>
    <col min="3331" max="3333" width="11" style="18" customWidth="1"/>
    <col min="3334" max="3339" width="0" style="18" hidden="1" customWidth="1"/>
    <col min="3340" max="3340" width="9.109375" style="18" customWidth="1"/>
    <col min="3341" max="3579" width="11.44140625" style="18"/>
    <col min="3580" max="3580" width="18.109375" style="18" customWidth="1"/>
    <col min="3581" max="3581" width="9.6640625" style="18" bestFit="1" customWidth="1"/>
    <col min="3582" max="3582" width="9.109375" style="18" bestFit="1" customWidth="1"/>
    <col min="3583" max="3584" width="9.109375" style="18" customWidth="1"/>
    <col min="3585" max="3585" width="9.6640625" style="18" bestFit="1" customWidth="1"/>
    <col min="3586" max="3586" width="8.44140625" style="18" bestFit="1" customWidth="1"/>
    <col min="3587" max="3589" width="11" style="18" customWidth="1"/>
    <col min="3590" max="3595" width="0" style="18" hidden="1" customWidth="1"/>
    <col min="3596" max="3596" width="9.109375" style="18" customWidth="1"/>
    <col min="3597" max="3835" width="11.44140625" style="18"/>
    <col min="3836" max="3836" width="18.109375" style="18" customWidth="1"/>
    <col min="3837" max="3837" width="9.6640625" style="18" bestFit="1" customWidth="1"/>
    <col min="3838" max="3838" width="9.109375" style="18" bestFit="1" customWidth="1"/>
    <col min="3839" max="3840" width="9.109375" style="18" customWidth="1"/>
    <col min="3841" max="3841" width="9.6640625" style="18" bestFit="1" customWidth="1"/>
    <col min="3842" max="3842" width="8.44140625" style="18" bestFit="1" customWidth="1"/>
    <col min="3843" max="3845" width="11" style="18" customWidth="1"/>
    <col min="3846" max="3851" width="0" style="18" hidden="1" customWidth="1"/>
    <col min="3852" max="3852" width="9.109375" style="18" customWidth="1"/>
    <col min="3853" max="4091" width="11.44140625" style="18"/>
    <col min="4092" max="4092" width="18.109375" style="18" customWidth="1"/>
    <col min="4093" max="4093" width="9.6640625" style="18" bestFit="1" customWidth="1"/>
    <col min="4094" max="4094" width="9.109375" style="18" bestFit="1" customWidth="1"/>
    <col min="4095" max="4096" width="9.109375" style="18" customWidth="1"/>
    <col min="4097" max="4097" width="9.6640625" style="18" bestFit="1" customWidth="1"/>
    <col min="4098" max="4098" width="8.44140625" style="18" bestFit="1" customWidth="1"/>
    <col min="4099" max="4101" width="11" style="18" customWidth="1"/>
    <col min="4102" max="4107" width="0" style="18" hidden="1" customWidth="1"/>
    <col min="4108" max="4108" width="9.109375" style="18" customWidth="1"/>
    <col min="4109" max="4347" width="11.44140625" style="18"/>
    <col min="4348" max="4348" width="18.109375" style="18" customWidth="1"/>
    <col min="4349" max="4349" width="9.6640625" style="18" bestFit="1" customWidth="1"/>
    <col min="4350" max="4350" width="9.109375" style="18" bestFit="1" customWidth="1"/>
    <col min="4351" max="4352" width="9.109375" style="18" customWidth="1"/>
    <col min="4353" max="4353" width="9.6640625" style="18" bestFit="1" customWidth="1"/>
    <col min="4354" max="4354" width="8.44140625" style="18" bestFit="1" customWidth="1"/>
    <col min="4355" max="4357" width="11" style="18" customWidth="1"/>
    <col min="4358" max="4363" width="0" style="18" hidden="1" customWidth="1"/>
    <col min="4364" max="4364" width="9.109375" style="18" customWidth="1"/>
    <col min="4365" max="4603" width="11.44140625" style="18"/>
    <col min="4604" max="4604" width="18.109375" style="18" customWidth="1"/>
    <col min="4605" max="4605" width="9.6640625" style="18" bestFit="1" customWidth="1"/>
    <col min="4606" max="4606" width="9.109375" style="18" bestFit="1" customWidth="1"/>
    <col min="4607" max="4608" width="9.109375" style="18" customWidth="1"/>
    <col min="4609" max="4609" width="9.6640625" style="18" bestFit="1" customWidth="1"/>
    <col min="4610" max="4610" width="8.44140625" style="18" bestFit="1" customWidth="1"/>
    <col min="4611" max="4613" width="11" style="18" customWidth="1"/>
    <col min="4614" max="4619" width="0" style="18" hidden="1" customWidth="1"/>
    <col min="4620" max="4620" width="9.109375" style="18" customWidth="1"/>
    <col min="4621" max="4859" width="11.44140625" style="18"/>
    <col min="4860" max="4860" width="18.109375" style="18" customWidth="1"/>
    <col min="4861" max="4861" width="9.6640625" style="18" bestFit="1" customWidth="1"/>
    <col min="4862" max="4862" width="9.109375" style="18" bestFit="1" customWidth="1"/>
    <col min="4863" max="4864" width="9.109375" style="18" customWidth="1"/>
    <col min="4865" max="4865" width="9.6640625" style="18" bestFit="1" customWidth="1"/>
    <col min="4866" max="4866" width="8.44140625" style="18" bestFit="1" customWidth="1"/>
    <col min="4867" max="4869" width="11" style="18" customWidth="1"/>
    <col min="4870" max="4875" width="0" style="18" hidden="1" customWidth="1"/>
    <col min="4876" max="4876" width="9.109375" style="18" customWidth="1"/>
    <col min="4877" max="5115" width="11.44140625" style="18"/>
    <col min="5116" max="5116" width="18.109375" style="18" customWidth="1"/>
    <col min="5117" max="5117" width="9.6640625" style="18" bestFit="1" customWidth="1"/>
    <col min="5118" max="5118" width="9.109375" style="18" bestFit="1" customWidth="1"/>
    <col min="5119" max="5120" width="9.109375" style="18" customWidth="1"/>
    <col min="5121" max="5121" width="9.6640625" style="18" bestFit="1" customWidth="1"/>
    <col min="5122" max="5122" width="8.44140625" style="18" bestFit="1" customWidth="1"/>
    <col min="5123" max="5125" width="11" style="18" customWidth="1"/>
    <col min="5126" max="5131" width="0" style="18" hidden="1" customWidth="1"/>
    <col min="5132" max="5132" width="9.109375" style="18" customWidth="1"/>
    <col min="5133" max="5371" width="11.44140625" style="18"/>
    <col min="5372" max="5372" width="18.109375" style="18" customWidth="1"/>
    <col min="5373" max="5373" width="9.6640625" style="18" bestFit="1" customWidth="1"/>
    <col min="5374" max="5374" width="9.109375" style="18" bestFit="1" customWidth="1"/>
    <col min="5375" max="5376" width="9.109375" style="18" customWidth="1"/>
    <col min="5377" max="5377" width="9.6640625" style="18" bestFit="1" customWidth="1"/>
    <col min="5378" max="5378" width="8.44140625" style="18" bestFit="1" customWidth="1"/>
    <col min="5379" max="5381" width="11" style="18" customWidth="1"/>
    <col min="5382" max="5387" width="0" style="18" hidden="1" customWidth="1"/>
    <col min="5388" max="5388" width="9.109375" style="18" customWidth="1"/>
    <col min="5389" max="5627" width="11.44140625" style="18"/>
    <col min="5628" max="5628" width="18.109375" style="18" customWidth="1"/>
    <col min="5629" max="5629" width="9.6640625" style="18" bestFit="1" customWidth="1"/>
    <col min="5630" max="5630" width="9.109375" style="18" bestFit="1" customWidth="1"/>
    <col min="5631" max="5632" width="9.109375" style="18" customWidth="1"/>
    <col min="5633" max="5633" width="9.6640625" style="18" bestFit="1" customWidth="1"/>
    <col min="5634" max="5634" width="8.44140625" style="18" bestFit="1" customWidth="1"/>
    <col min="5635" max="5637" width="11" style="18" customWidth="1"/>
    <col min="5638" max="5643" width="0" style="18" hidden="1" customWidth="1"/>
    <col min="5644" max="5644" width="9.109375" style="18" customWidth="1"/>
    <col min="5645" max="5883" width="11.44140625" style="18"/>
    <col min="5884" max="5884" width="18.109375" style="18" customWidth="1"/>
    <col min="5885" max="5885" width="9.6640625" style="18" bestFit="1" customWidth="1"/>
    <col min="5886" max="5886" width="9.109375" style="18" bestFit="1" customWidth="1"/>
    <col min="5887" max="5888" width="9.109375" style="18" customWidth="1"/>
    <col min="5889" max="5889" width="9.6640625" style="18" bestFit="1" customWidth="1"/>
    <col min="5890" max="5890" width="8.44140625" style="18" bestFit="1" customWidth="1"/>
    <col min="5891" max="5893" width="11" style="18" customWidth="1"/>
    <col min="5894" max="5899" width="0" style="18" hidden="1" customWidth="1"/>
    <col min="5900" max="5900" width="9.109375" style="18" customWidth="1"/>
    <col min="5901" max="6139" width="11.44140625" style="18"/>
    <col min="6140" max="6140" width="18.109375" style="18" customWidth="1"/>
    <col min="6141" max="6141" width="9.6640625" style="18" bestFit="1" customWidth="1"/>
    <col min="6142" max="6142" width="9.109375" style="18" bestFit="1" customWidth="1"/>
    <col min="6143" max="6144" width="9.109375" style="18" customWidth="1"/>
    <col min="6145" max="6145" width="9.6640625" style="18" bestFit="1" customWidth="1"/>
    <col min="6146" max="6146" width="8.44140625" style="18" bestFit="1" customWidth="1"/>
    <col min="6147" max="6149" width="11" style="18" customWidth="1"/>
    <col min="6150" max="6155" width="0" style="18" hidden="1" customWidth="1"/>
    <col min="6156" max="6156" width="9.109375" style="18" customWidth="1"/>
    <col min="6157" max="6395" width="11.44140625" style="18"/>
    <col min="6396" max="6396" width="18.109375" style="18" customWidth="1"/>
    <col min="6397" max="6397" width="9.6640625" style="18" bestFit="1" customWidth="1"/>
    <col min="6398" max="6398" width="9.109375" style="18" bestFit="1" customWidth="1"/>
    <col min="6399" max="6400" width="9.109375" style="18" customWidth="1"/>
    <col min="6401" max="6401" width="9.6640625" style="18" bestFit="1" customWidth="1"/>
    <col min="6402" max="6402" width="8.44140625" style="18" bestFit="1" customWidth="1"/>
    <col min="6403" max="6405" width="11" style="18" customWidth="1"/>
    <col min="6406" max="6411" width="0" style="18" hidden="1" customWidth="1"/>
    <col min="6412" max="6412" width="9.109375" style="18" customWidth="1"/>
    <col min="6413" max="6651" width="11.44140625" style="18"/>
    <col min="6652" max="6652" width="18.109375" style="18" customWidth="1"/>
    <col min="6653" max="6653" width="9.6640625" style="18" bestFit="1" customWidth="1"/>
    <col min="6654" max="6654" width="9.109375" style="18" bestFit="1" customWidth="1"/>
    <col min="6655" max="6656" width="9.109375" style="18" customWidth="1"/>
    <col min="6657" max="6657" width="9.6640625" style="18" bestFit="1" customWidth="1"/>
    <col min="6658" max="6658" width="8.44140625" style="18" bestFit="1" customWidth="1"/>
    <col min="6659" max="6661" width="11" style="18" customWidth="1"/>
    <col min="6662" max="6667" width="0" style="18" hidden="1" customWidth="1"/>
    <col min="6668" max="6668" width="9.109375" style="18" customWidth="1"/>
    <col min="6669" max="6907" width="11.44140625" style="18"/>
    <col min="6908" max="6908" width="18.109375" style="18" customWidth="1"/>
    <col min="6909" max="6909" width="9.6640625" style="18" bestFit="1" customWidth="1"/>
    <col min="6910" max="6910" width="9.109375" style="18" bestFit="1" customWidth="1"/>
    <col min="6911" max="6912" width="9.109375" style="18" customWidth="1"/>
    <col min="6913" max="6913" width="9.6640625" style="18" bestFit="1" customWidth="1"/>
    <col min="6914" max="6914" width="8.44140625" style="18" bestFit="1" customWidth="1"/>
    <col min="6915" max="6917" width="11" style="18" customWidth="1"/>
    <col min="6918" max="6923" width="0" style="18" hidden="1" customWidth="1"/>
    <col min="6924" max="6924" width="9.109375" style="18" customWidth="1"/>
    <col min="6925" max="7163" width="11.44140625" style="18"/>
    <col min="7164" max="7164" width="18.109375" style="18" customWidth="1"/>
    <col min="7165" max="7165" width="9.6640625" style="18" bestFit="1" customWidth="1"/>
    <col min="7166" max="7166" width="9.109375" style="18" bestFit="1" customWidth="1"/>
    <col min="7167" max="7168" width="9.109375" style="18" customWidth="1"/>
    <col min="7169" max="7169" width="9.6640625" style="18" bestFit="1" customWidth="1"/>
    <col min="7170" max="7170" width="8.44140625" style="18" bestFit="1" customWidth="1"/>
    <col min="7171" max="7173" width="11" style="18" customWidth="1"/>
    <col min="7174" max="7179" width="0" style="18" hidden="1" customWidth="1"/>
    <col min="7180" max="7180" width="9.109375" style="18" customWidth="1"/>
    <col min="7181" max="7419" width="11.44140625" style="18"/>
    <col min="7420" max="7420" width="18.109375" style="18" customWidth="1"/>
    <col min="7421" max="7421" width="9.6640625" style="18" bestFit="1" customWidth="1"/>
    <col min="7422" max="7422" width="9.109375" style="18" bestFit="1" customWidth="1"/>
    <col min="7423" max="7424" width="9.109375" style="18" customWidth="1"/>
    <col min="7425" max="7425" width="9.6640625" style="18" bestFit="1" customWidth="1"/>
    <col min="7426" max="7426" width="8.44140625" style="18" bestFit="1" customWidth="1"/>
    <col min="7427" max="7429" width="11" style="18" customWidth="1"/>
    <col min="7430" max="7435" width="0" style="18" hidden="1" customWidth="1"/>
    <col min="7436" max="7436" width="9.109375" style="18" customWidth="1"/>
    <col min="7437" max="7675" width="11.44140625" style="18"/>
    <col min="7676" max="7676" width="18.109375" style="18" customWidth="1"/>
    <col min="7677" max="7677" width="9.6640625" style="18" bestFit="1" customWidth="1"/>
    <col min="7678" max="7678" width="9.109375" style="18" bestFit="1" customWidth="1"/>
    <col min="7679" max="7680" width="9.109375" style="18" customWidth="1"/>
    <col min="7681" max="7681" width="9.6640625" style="18" bestFit="1" customWidth="1"/>
    <col min="7682" max="7682" width="8.44140625" style="18" bestFit="1" customWidth="1"/>
    <col min="7683" max="7685" width="11" style="18" customWidth="1"/>
    <col min="7686" max="7691" width="0" style="18" hidden="1" customWidth="1"/>
    <col min="7692" max="7692" width="9.109375" style="18" customWidth="1"/>
    <col min="7693" max="7931" width="11.44140625" style="18"/>
    <col min="7932" max="7932" width="18.109375" style="18" customWidth="1"/>
    <col min="7933" max="7933" width="9.6640625" style="18" bestFit="1" customWidth="1"/>
    <col min="7934" max="7934" width="9.109375" style="18" bestFit="1" customWidth="1"/>
    <col min="7935" max="7936" width="9.109375" style="18" customWidth="1"/>
    <col min="7937" max="7937" width="9.6640625" style="18" bestFit="1" customWidth="1"/>
    <col min="7938" max="7938" width="8.44140625" style="18" bestFit="1" customWidth="1"/>
    <col min="7939" max="7941" width="11" style="18" customWidth="1"/>
    <col min="7942" max="7947" width="0" style="18" hidden="1" customWidth="1"/>
    <col min="7948" max="7948" width="9.109375" style="18" customWidth="1"/>
    <col min="7949" max="8187" width="11.44140625" style="18"/>
    <col min="8188" max="8188" width="18.109375" style="18" customWidth="1"/>
    <col min="8189" max="8189" width="9.6640625" style="18" bestFit="1" customWidth="1"/>
    <col min="8190" max="8190" width="9.109375" style="18" bestFit="1" customWidth="1"/>
    <col min="8191" max="8192" width="9.109375" style="18" customWidth="1"/>
    <col min="8193" max="8193" width="9.6640625" style="18" bestFit="1" customWidth="1"/>
    <col min="8194" max="8194" width="8.44140625" style="18" bestFit="1" customWidth="1"/>
    <col min="8195" max="8197" width="11" style="18" customWidth="1"/>
    <col min="8198" max="8203" width="0" style="18" hidden="1" customWidth="1"/>
    <col min="8204" max="8204" width="9.109375" style="18" customWidth="1"/>
    <col min="8205" max="8443" width="11.44140625" style="18"/>
    <col min="8444" max="8444" width="18.109375" style="18" customWidth="1"/>
    <col min="8445" max="8445" width="9.6640625" style="18" bestFit="1" customWidth="1"/>
    <col min="8446" max="8446" width="9.109375" style="18" bestFit="1" customWidth="1"/>
    <col min="8447" max="8448" width="9.109375" style="18" customWidth="1"/>
    <col min="8449" max="8449" width="9.6640625" style="18" bestFit="1" customWidth="1"/>
    <col min="8450" max="8450" width="8.44140625" style="18" bestFit="1" customWidth="1"/>
    <col min="8451" max="8453" width="11" style="18" customWidth="1"/>
    <col min="8454" max="8459" width="0" style="18" hidden="1" customWidth="1"/>
    <col min="8460" max="8460" width="9.109375" style="18" customWidth="1"/>
    <col min="8461" max="8699" width="11.44140625" style="18"/>
    <col min="8700" max="8700" width="18.109375" style="18" customWidth="1"/>
    <col min="8701" max="8701" width="9.6640625" style="18" bestFit="1" customWidth="1"/>
    <col min="8702" max="8702" width="9.109375" style="18" bestFit="1" customWidth="1"/>
    <col min="8703" max="8704" width="9.109375" style="18" customWidth="1"/>
    <col min="8705" max="8705" width="9.6640625" style="18" bestFit="1" customWidth="1"/>
    <col min="8706" max="8706" width="8.44140625" style="18" bestFit="1" customWidth="1"/>
    <col min="8707" max="8709" width="11" style="18" customWidth="1"/>
    <col min="8710" max="8715" width="0" style="18" hidden="1" customWidth="1"/>
    <col min="8716" max="8716" width="9.109375" style="18" customWidth="1"/>
    <col min="8717" max="8955" width="11.44140625" style="18"/>
    <col min="8956" max="8956" width="18.109375" style="18" customWidth="1"/>
    <col min="8957" max="8957" width="9.6640625" style="18" bestFit="1" customWidth="1"/>
    <col min="8958" max="8958" width="9.109375" style="18" bestFit="1" customWidth="1"/>
    <col min="8959" max="8960" width="9.109375" style="18" customWidth="1"/>
    <col min="8961" max="8961" width="9.6640625" style="18" bestFit="1" customWidth="1"/>
    <col min="8962" max="8962" width="8.44140625" style="18" bestFit="1" customWidth="1"/>
    <col min="8963" max="8965" width="11" style="18" customWidth="1"/>
    <col min="8966" max="8971" width="0" style="18" hidden="1" customWidth="1"/>
    <col min="8972" max="8972" width="9.109375" style="18" customWidth="1"/>
    <col min="8973" max="9211" width="11.44140625" style="18"/>
    <col min="9212" max="9212" width="18.109375" style="18" customWidth="1"/>
    <col min="9213" max="9213" width="9.6640625" style="18" bestFit="1" customWidth="1"/>
    <col min="9214" max="9214" width="9.109375" style="18" bestFit="1" customWidth="1"/>
    <col min="9215" max="9216" width="9.109375" style="18" customWidth="1"/>
    <col min="9217" max="9217" width="9.6640625" style="18" bestFit="1" customWidth="1"/>
    <col min="9218" max="9218" width="8.44140625" style="18" bestFit="1" customWidth="1"/>
    <col min="9219" max="9221" width="11" style="18" customWidth="1"/>
    <col min="9222" max="9227" width="0" style="18" hidden="1" customWidth="1"/>
    <col min="9228" max="9228" width="9.109375" style="18" customWidth="1"/>
    <col min="9229" max="9467" width="11.44140625" style="18"/>
    <col min="9468" max="9468" width="18.109375" style="18" customWidth="1"/>
    <col min="9469" max="9469" width="9.6640625" style="18" bestFit="1" customWidth="1"/>
    <col min="9470" max="9470" width="9.109375" style="18" bestFit="1" customWidth="1"/>
    <col min="9471" max="9472" width="9.109375" style="18" customWidth="1"/>
    <col min="9473" max="9473" width="9.6640625" style="18" bestFit="1" customWidth="1"/>
    <col min="9474" max="9474" width="8.44140625" style="18" bestFit="1" customWidth="1"/>
    <col min="9475" max="9477" width="11" style="18" customWidth="1"/>
    <col min="9478" max="9483" width="0" style="18" hidden="1" customWidth="1"/>
    <col min="9484" max="9484" width="9.109375" style="18" customWidth="1"/>
    <col min="9485" max="9723" width="11.44140625" style="18"/>
    <col min="9724" max="9724" width="18.109375" style="18" customWidth="1"/>
    <col min="9725" max="9725" width="9.6640625" style="18" bestFit="1" customWidth="1"/>
    <col min="9726" max="9726" width="9.109375" style="18" bestFit="1" customWidth="1"/>
    <col min="9727" max="9728" width="9.109375" style="18" customWidth="1"/>
    <col min="9729" max="9729" width="9.6640625" style="18" bestFit="1" customWidth="1"/>
    <col min="9730" max="9730" width="8.44140625" style="18" bestFit="1" customWidth="1"/>
    <col min="9731" max="9733" width="11" style="18" customWidth="1"/>
    <col min="9734" max="9739" width="0" style="18" hidden="1" customWidth="1"/>
    <col min="9740" max="9740" width="9.109375" style="18" customWidth="1"/>
    <col min="9741" max="9979" width="11.44140625" style="18"/>
    <col min="9980" max="9980" width="18.109375" style="18" customWidth="1"/>
    <col min="9981" max="9981" width="9.6640625" style="18" bestFit="1" customWidth="1"/>
    <col min="9982" max="9982" width="9.109375" style="18" bestFit="1" customWidth="1"/>
    <col min="9983" max="9984" width="9.109375" style="18" customWidth="1"/>
    <col min="9985" max="9985" width="9.6640625" style="18" bestFit="1" customWidth="1"/>
    <col min="9986" max="9986" width="8.44140625" style="18" bestFit="1" customWidth="1"/>
    <col min="9987" max="9989" width="11" style="18" customWidth="1"/>
    <col min="9990" max="9995" width="0" style="18" hidden="1" customWidth="1"/>
    <col min="9996" max="9996" width="9.109375" style="18" customWidth="1"/>
    <col min="9997" max="10235" width="11.44140625" style="18"/>
    <col min="10236" max="10236" width="18.109375" style="18" customWidth="1"/>
    <col min="10237" max="10237" width="9.6640625" style="18" bestFit="1" customWidth="1"/>
    <col min="10238" max="10238" width="9.109375" style="18" bestFit="1" customWidth="1"/>
    <col min="10239" max="10240" width="9.109375" style="18" customWidth="1"/>
    <col min="10241" max="10241" width="9.6640625" style="18" bestFit="1" customWidth="1"/>
    <col min="10242" max="10242" width="8.44140625" style="18" bestFit="1" customWidth="1"/>
    <col min="10243" max="10245" width="11" style="18" customWidth="1"/>
    <col min="10246" max="10251" width="0" style="18" hidden="1" customWidth="1"/>
    <col min="10252" max="10252" width="9.109375" style="18" customWidth="1"/>
    <col min="10253" max="10491" width="11.44140625" style="18"/>
    <col min="10492" max="10492" width="18.109375" style="18" customWidth="1"/>
    <col min="10493" max="10493" width="9.6640625" style="18" bestFit="1" customWidth="1"/>
    <col min="10494" max="10494" width="9.109375" style="18" bestFit="1" customWidth="1"/>
    <col min="10495" max="10496" width="9.109375" style="18" customWidth="1"/>
    <col min="10497" max="10497" width="9.6640625" style="18" bestFit="1" customWidth="1"/>
    <col min="10498" max="10498" width="8.44140625" style="18" bestFit="1" customWidth="1"/>
    <col min="10499" max="10501" width="11" style="18" customWidth="1"/>
    <col min="10502" max="10507" width="0" style="18" hidden="1" customWidth="1"/>
    <col min="10508" max="10508" width="9.109375" style="18" customWidth="1"/>
    <col min="10509" max="10747" width="11.44140625" style="18"/>
    <col min="10748" max="10748" width="18.109375" style="18" customWidth="1"/>
    <col min="10749" max="10749" width="9.6640625" style="18" bestFit="1" customWidth="1"/>
    <col min="10750" max="10750" width="9.109375" style="18" bestFit="1" customWidth="1"/>
    <col min="10751" max="10752" width="9.109375" style="18" customWidth="1"/>
    <col min="10753" max="10753" width="9.6640625" style="18" bestFit="1" customWidth="1"/>
    <col min="10754" max="10754" width="8.44140625" style="18" bestFit="1" customWidth="1"/>
    <col min="10755" max="10757" width="11" style="18" customWidth="1"/>
    <col min="10758" max="10763" width="0" style="18" hidden="1" customWidth="1"/>
    <col min="10764" max="10764" width="9.109375" style="18" customWidth="1"/>
    <col min="10765" max="11003" width="11.44140625" style="18"/>
    <col min="11004" max="11004" width="18.109375" style="18" customWidth="1"/>
    <col min="11005" max="11005" width="9.6640625" style="18" bestFit="1" customWidth="1"/>
    <col min="11006" max="11006" width="9.109375" style="18" bestFit="1" customWidth="1"/>
    <col min="11007" max="11008" width="9.109375" style="18" customWidth="1"/>
    <col min="11009" max="11009" width="9.6640625" style="18" bestFit="1" customWidth="1"/>
    <col min="11010" max="11010" width="8.44140625" style="18" bestFit="1" customWidth="1"/>
    <col min="11011" max="11013" width="11" style="18" customWidth="1"/>
    <col min="11014" max="11019" width="0" style="18" hidden="1" customWidth="1"/>
    <col min="11020" max="11020" width="9.109375" style="18" customWidth="1"/>
    <col min="11021" max="11259" width="11.44140625" style="18"/>
    <col min="11260" max="11260" width="18.109375" style="18" customWidth="1"/>
    <col min="11261" max="11261" width="9.6640625" style="18" bestFit="1" customWidth="1"/>
    <col min="11262" max="11262" width="9.109375" style="18" bestFit="1" customWidth="1"/>
    <col min="11263" max="11264" width="9.109375" style="18" customWidth="1"/>
    <col min="11265" max="11265" width="9.6640625" style="18" bestFit="1" customWidth="1"/>
    <col min="11266" max="11266" width="8.44140625" style="18" bestFit="1" customWidth="1"/>
    <col min="11267" max="11269" width="11" style="18" customWidth="1"/>
    <col min="11270" max="11275" width="0" style="18" hidden="1" customWidth="1"/>
    <col min="11276" max="11276" width="9.109375" style="18" customWidth="1"/>
    <col min="11277" max="11515" width="11.44140625" style="18"/>
    <col min="11516" max="11516" width="18.109375" style="18" customWidth="1"/>
    <col min="11517" max="11517" width="9.6640625" style="18" bestFit="1" customWidth="1"/>
    <col min="11518" max="11518" width="9.109375" style="18" bestFit="1" customWidth="1"/>
    <col min="11519" max="11520" width="9.109375" style="18" customWidth="1"/>
    <col min="11521" max="11521" width="9.6640625" style="18" bestFit="1" customWidth="1"/>
    <col min="11522" max="11522" width="8.44140625" style="18" bestFit="1" customWidth="1"/>
    <col min="11523" max="11525" width="11" style="18" customWidth="1"/>
    <col min="11526" max="11531" width="0" style="18" hidden="1" customWidth="1"/>
    <col min="11532" max="11532" width="9.109375" style="18" customWidth="1"/>
    <col min="11533" max="11771" width="11.44140625" style="18"/>
    <col min="11772" max="11772" width="18.109375" style="18" customWidth="1"/>
    <col min="11773" max="11773" width="9.6640625" style="18" bestFit="1" customWidth="1"/>
    <col min="11774" max="11774" width="9.109375" style="18" bestFit="1" customWidth="1"/>
    <col min="11775" max="11776" width="9.109375" style="18" customWidth="1"/>
    <col min="11777" max="11777" width="9.6640625" style="18" bestFit="1" customWidth="1"/>
    <col min="11778" max="11778" width="8.44140625" style="18" bestFit="1" customWidth="1"/>
    <col min="11779" max="11781" width="11" style="18" customWidth="1"/>
    <col min="11782" max="11787" width="0" style="18" hidden="1" customWidth="1"/>
    <col min="11788" max="11788" width="9.109375" style="18" customWidth="1"/>
    <col min="11789" max="12027" width="11.44140625" style="18"/>
    <col min="12028" max="12028" width="18.109375" style="18" customWidth="1"/>
    <col min="12029" max="12029" width="9.6640625" style="18" bestFit="1" customWidth="1"/>
    <col min="12030" max="12030" width="9.109375" style="18" bestFit="1" customWidth="1"/>
    <col min="12031" max="12032" width="9.109375" style="18" customWidth="1"/>
    <col min="12033" max="12033" width="9.6640625" style="18" bestFit="1" customWidth="1"/>
    <col min="12034" max="12034" width="8.44140625" style="18" bestFit="1" customWidth="1"/>
    <col min="12035" max="12037" width="11" style="18" customWidth="1"/>
    <col min="12038" max="12043" width="0" style="18" hidden="1" customWidth="1"/>
    <col min="12044" max="12044" width="9.109375" style="18" customWidth="1"/>
    <col min="12045" max="12283" width="11.44140625" style="18"/>
    <col min="12284" max="12284" width="18.109375" style="18" customWidth="1"/>
    <col min="12285" max="12285" width="9.6640625" style="18" bestFit="1" customWidth="1"/>
    <col min="12286" max="12286" width="9.109375" style="18" bestFit="1" customWidth="1"/>
    <col min="12287" max="12288" width="9.109375" style="18" customWidth="1"/>
    <col min="12289" max="12289" width="9.6640625" style="18" bestFit="1" customWidth="1"/>
    <col min="12290" max="12290" width="8.44140625" style="18" bestFit="1" customWidth="1"/>
    <col min="12291" max="12293" width="11" style="18" customWidth="1"/>
    <col min="12294" max="12299" width="0" style="18" hidden="1" customWidth="1"/>
    <col min="12300" max="12300" width="9.109375" style="18" customWidth="1"/>
    <col min="12301" max="12539" width="11.44140625" style="18"/>
    <col min="12540" max="12540" width="18.109375" style="18" customWidth="1"/>
    <col min="12541" max="12541" width="9.6640625" style="18" bestFit="1" customWidth="1"/>
    <col min="12542" max="12542" width="9.109375" style="18" bestFit="1" customWidth="1"/>
    <col min="12543" max="12544" width="9.109375" style="18" customWidth="1"/>
    <col min="12545" max="12545" width="9.6640625" style="18" bestFit="1" customWidth="1"/>
    <col min="12546" max="12546" width="8.44140625" style="18" bestFit="1" customWidth="1"/>
    <col min="12547" max="12549" width="11" style="18" customWidth="1"/>
    <col min="12550" max="12555" width="0" style="18" hidden="1" customWidth="1"/>
    <col min="12556" max="12556" width="9.109375" style="18" customWidth="1"/>
    <col min="12557" max="12795" width="11.44140625" style="18"/>
    <col min="12796" max="12796" width="18.109375" style="18" customWidth="1"/>
    <col min="12797" max="12797" width="9.6640625" style="18" bestFit="1" customWidth="1"/>
    <col min="12798" max="12798" width="9.109375" style="18" bestFit="1" customWidth="1"/>
    <col min="12799" max="12800" width="9.109375" style="18" customWidth="1"/>
    <col min="12801" max="12801" width="9.6640625" style="18" bestFit="1" customWidth="1"/>
    <col min="12802" max="12802" width="8.44140625" style="18" bestFit="1" customWidth="1"/>
    <col min="12803" max="12805" width="11" style="18" customWidth="1"/>
    <col min="12806" max="12811" width="0" style="18" hidden="1" customWidth="1"/>
    <col min="12812" max="12812" width="9.109375" style="18" customWidth="1"/>
    <col min="12813" max="13051" width="11.44140625" style="18"/>
    <col min="13052" max="13052" width="18.109375" style="18" customWidth="1"/>
    <col min="13053" max="13053" width="9.6640625" style="18" bestFit="1" customWidth="1"/>
    <col min="13054" max="13054" width="9.109375" style="18" bestFit="1" customWidth="1"/>
    <col min="13055" max="13056" width="9.109375" style="18" customWidth="1"/>
    <col min="13057" max="13057" width="9.6640625" style="18" bestFit="1" customWidth="1"/>
    <col min="13058" max="13058" width="8.44140625" style="18" bestFit="1" customWidth="1"/>
    <col min="13059" max="13061" width="11" style="18" customWidth="1"/>
    <col min="13062" max="13067" width="0" style="18" hidden="1" customWidth="1"/>
    <col min="13068" max="13068" width="9.109375" style="18" customWidth="1"/>
    <col min="13069" max="13307" width="11.44140625" style="18"/>
    <col min="13308" max="13308" width="18.109375" style="18" customWidth="1"/>
    <col min="13309" max="13309" width="9.6640625" style="18" bestFit="1" customWidth="1"/>
    <col min="13310" max="13310" width="9.109375" style="18" bestFit="1" customWidth="1"/>
    <col min="13311" max="13312" width="9.109375" style="18" customWidth="1"/>
    <col min="13313" max="13313" width="9.6640625" style="18" bestFit="1" customWidth="1"/>
    <col min="13314" max="13314" width="8.44140625" style="18" bestFit="1" customWidth="1"/>
    <col min="13315" max="13317" width="11" style="18" customWidth="1"/>
    <col min="13318" max="13323" width="0" style="18" hidden="1" customWidth="1"/>
    <col min="13324" max="13324" width="9.109375" style="18" customWidth="1"/>
    <col min="13325" max="13563" width="11.44140625" style="18"/>
    <col min="13564" max="13564" width="18.109375" style="18" customWidth="1"/>
    <col min="13565" max="13565" width="9.6640625" style="18" bestFit="1" customWidth="1"/>
    <col min="13566" max="13566" width="9.109375" style="18" bestFit="1" customWidth="1"/>
    <col min="13567" max="13568" width="9.109375" style="18" customWidth="1"/>
    <col min="13569" max="13569" width="9.6640625" style="18" bestFit="1" customWidth="1"/>
    <col min="13570" max="13570" width="8.44140625" style="18" bestFit="1" customWidth="1"/>
    <col min="13571" max="13573" width="11" style="18" customWidth="1"/>
    <col min="13574" max="13579" width="0" style="18" hidden="1" customWidth="1"/>
    <col min="13580" max="13580" width="9.109375" style="18" customWidth="1"/>
    <col min="13581" max="13819" width="11.44140625" style="18"/>
    <col min="13820" max="13820" width="18.109375" style="18" customWidth="1"/>
    <col min="13821" max="13821" width="9.6640625" style="18" bestFit="1" customWidth="1"/>
    <col min="13822" max="13822" width="9.109375" style="18" bestFit="1" customWidth="1"/>
    <col min="13823" max="13824" width="9.109375" style="18" customWidth="1"/>
    <col min="13825" max="13825" width="9.6640625" style="18" bestFit="1" customWidth="1"/>
    <col min="13826" max="13826" width="8.44140625" style="18" bestFit="1" customWidth="1"/>
    <col min="13827" max="13829" width="11" style="18" customWidth="1"/>
    <col min="13830" max="13835" width="0" style="18" hidden="1" customWidth="1"/>
    <col min="13836" max="13836" width="9.109375" style="18" customWidth="1"/>
    <col min="13837" max="14075" width="11.44140625" style="18"/>
    <col min="14076" max="14076" width="18.109375" style="18" customWidth="1"/>
    <col min="14077" max="14077" width="9.6640625" style="18" bestFit="1" customWidth="1"/>
    <col min="14078" max="14078" width="9.109375" style="18" bestFit="1" customWidth="1"/>
    <col min="14079" max="14080" width="9.109375" style="18" customWidth="1"/>
    <col min="14081" max="14081" width="9.6640625" style="18" bestFit="1" customWidth="1"/>
    <col min="14082" max="14082" width="8.44140625" style="18" bestFit="1" customWidth="1"/>
    <col min="14083" max="14085" width="11" style="18" customWidth="1"/>
    <col min="14086" max="14091" width="0" style="18" hidden="1" customWidth="1"/>
    <col min="14092" max="14092" width="9.109375" style="18" customWidth="1"/>
    <col min="14093" max="14331" width="11.44140625" style="18"/>
    <col min="14332" max="14332" width="18.109375" style="18" customWidth="1"/>
    <col min="14333" max="14333" width="9.6640625" style="18" bestFit="1" customWidth="1"/>
    <col min="14334" max="14334" width="9.109375" style="18" bestFit="1" customWidth="1"/>
    <col min="14335" max="14336" width="9.109375" style="18" customWidth="1"/>
    <col min="14337" max="14337" width="9.6640625" style="18" bestFit="1" customWidth="1"/>
    <col min="14338" max="14338" width="8.44140625" style="18" bestFit="1" customWidth="1"/>
    <col min="14339" max="14341" width="11" style="18" customWidth="1"/>
    <col min="14342" max="14347" width="0" style="18" hidden="1" customWidth="1"/>
    <col min="14348" max="14348" width="9.109375" style="18" customWidth="1"/>
    <col min="14349" max="14587" width="11.44140625" style="18"/>
    <col min="14588" max="14588" width="18.109375" style="18" customWidth="1"/>
    <col min="14589" max="14589" width="9.6640625" style="18" bestFit="1" customWidth="1"/>
    <col min="14590" max="14590" width="9.109375" style="18" bestFit="1" customWidth="1"/>
    <col min="14591" max="14592" width="9.109375" style="18" customWidth="1"/>
    <col min="14593" max="14593" width="9.6640625" style="18" bestFit="1" customWidth="1"/>
    <col min="14594" max="14594" width="8.44140625" style="18" bestFit="1" customWidth="1"/>
    <col min="14595" max="14597" width="11" style="18" customWidth="1"/>
    <col min="14598" max="14603" width="0" style="18" hidden="1" customWidth="1"/>
    <col min="14604" max="14604" width="9.109375" style="18" customWidth="1"/>
    <col min="14605" max="14843" width="11.44140625" style="18"/>
    <col min="14844" max="14844" width="18.109375" style="18" customWidth="1"/>
    <col min="14845" max="14845" width="9.6640625" style="18" bestFit="1" customWidth="1"/>
    <col min="14846" max="14846" width="9.109375" style="18" bestFit="1" customWidth="1"/>
    <col min="14847" max="14848" width="9.109375" style="18" customWidth="1"/>
    <col min="14849" max="14849" width="9.6640625" style="18" bestFit="1" customWidth="1"/>
    <col min="14850" max="14850" width="8.44140625" style="18" bestFit="1" customWidth="1"/>
    <col min="14851" max="14853" width="11" style="18" customWidth="1"/>
    <col min="14854" max="14859" width="0" style="18" hidden="1" customWidth="1"/>
    <col min="14860" max="14860" width="9.109375" style="18" customWidth="1"/>
    <col min="14861" max="15099" width="11.44140625" style="18"/>
    <col min="15100" max="15100" width="18.109375" style="18" customWidth="1"/>
    <col min="15101" max="15101" width="9.6640625" style="18" bestFit="1" customWidth="1"/>
    <col min="15102" max="15102" width="9.109375" style="18" bestFit="1" customWidth="1"/>
    <col min="15103" max="15104" width="9.109375" style="18" customWidth="1"/>
    <col min="15105" max="15105" width="9.6640625" style="18" bestFit="1" customWidth="1"/>
    <col min="15106" max="15106" width="8.44140625" style="18" bestFit="1" customWidth="1"/>
    <col min="15107" max="15109" width="11" style="18" customWidth="1"/>
    <col min="15110" max="15115" width="0" style="18" hidden="1" customWidth="1"/>
    <col min="15116" max="15116" width="9.109375" style="18" customWidth="1"/>
    <col min="15117" max="15355" width="11.44140625" style="18"/>
    <col min="15356" max="15356" width="18.109375" style="18" customWidth="1"/>
    <col min="15357" max="15357" width="9.6640625" style="18" bestFit="1" customWidth="1"/>
    <col min="15358" max="15358" width="9.109375" style="18" bestFit="1" customWidth="1"/>
    <col min="15359" max="15360" width="9.109375" style="18" customWidth="1"/>
    <col min="15361" max="15361" width="9.6640625" style="18" bestFit="1" customWidth="1"/>
    <col min="15362" max="15362" width="8.44140625" style="18" bestFit="1" customWidth="1"/>
    <col min="15363" max="15365" width="11" style="18" customWidth="1"/>
    <col min="15366" max="15371" width="0" style="18" hidden="1" customWidth="1"/>
    <col min="15372" max="15372" width="9.109375" style="18" customWidth="1"/>
    <col min="15373" max="15611" width="11.44140625" style="18"/>
    <col min="15612" max="15612" width="18.109375" style="18" customWidth="1"/>
    <col min="15613" max="15613" width="9.6640625" style="18" bestFit="1" customWidth="1"/>
    <col min="15614" max="15614" width="9.109375" style="18" bestFit="1" customWidth="1"/>
    <col min="15615" max="15616" width="9.109375" style="18" customWidth="1"/>
    <col min="15617" max="15617" width="9.6640625" style="18" bestFit="1" customWidth="1"/>
    <col min="15618" max="15618" width="8.44140625" style="18" bestFit="1" customWidth="1"/>
    <col min="15619" max="15621" width="11" style="18" customWidth="1"/>
    <col min="15622" max="15627" width="0" style="18" hidden="1" customWidth="1"/>
    <col min="15628" max="15628" width="9.109375" style="18" customWidth="1"/>
    <col min="15629" max="15867" width="11.44140625" style="18"/>
    <col min="15868" max="15868" width="18.109375" style="18" customWidth="1"/>
    <col min="15869" max="15869" width="9.6640625" style="18" bestFit="1" customWidth="1"/>
    <col min="15870" max="15870" width="9.109375" style="18" bestFit="1" customWidth="1"/>
    <col min="15871" max="15872" width="9.109375" style="18" customWidth="1"/>
    <col min="15873" max="15873" width="9.6640625" style="18" bestFit="1" customWidth="1"/>
    <col min="15874" max="15874" width="8.44140625" style="18" bestFit="1" customWidth="1"/>
    <col min="15875" max="15877" width="11" style="18" customWidth="1"/>
    <col min="15878" max="15883" width="0" style="18" hidden="1" customWidth="1"/>
    <col min="15884" max="15884" width="9.109375" style="18" customWidth="1"/>
    <col min="15885" max="16123" width="11.44140625" style="18"/>
    <col min="16124" max="16124" width="18.109375" style="18" customWidth="1"/>
    <col min="16125" max="16125" width="9.6640625" style="18" bestFit="1" customWidth="1"/>
    <col min="16126" max="16126" width="9.109375" style="18" bestFit="1" customWidth="1"/>
    <col min="16127" max="16128" width="9.109375" style="18" customWidth="1"/>
    <col min="16129" max="16129" width="9.6640625" style="18" bestFit="1" customWidth="1"/>
    <col min="16130" max="16130" width="8.44140625" style="18" bestFit="1" customWidth="1"/>
    <col min="16131" max="16133" width="11" style="18" customWidth="1"/>
    <col min="16134" max="16139" width="0" style="18" hidden="1" customWidth="1"/>
    <col min="16140" max="16140" width="9.109375" style="18" customWidth="1"/>
    <col min="16141" max="16384" width="11.44140625" style="18"/>
  </cols>
  <sheetData>
    <row r="1" spans="1:16" s="19" customFormat="1" x14ac:dyDescent="0.25">
      <c r="B1" s="31"/>
      <c r="C1" s="31"/>
      <c r="D1" s="31"/>
      <c r="E1" s="31"/>
      <c r="F1" s="31"/>
      <c r="G1" s="31"/>
      <c r="H1" s="31"/>
      <c r="I1" s="31"/>
      <c r="J1" s="31"/>
      <c r="K1" s="31"/>
      <c r="L1" s="31"/>
    </row>
    <row r="2" spans="1:16" s="19" customFormat="1" x14ac:dyDescent="0.25">
      <c r="A2" s="39" t="s">
        <v>101</v>
      </c>
      <c r="B2" s="31"/>
      <c r="C2" s="31"/>
      <c r="D2" s="31"/>
      <c r="E2" s="31"/>
      <c r="F2" s="31"/>
      <c r="G2" s="31"/>
      <c r="H2" s="31"/>
      <c r="I2" s="31"/>
      <c r="K2" s="31"/>
      <c r="L2" s="31"/>
    </row>
    <row r="3" spans="1:16" s="19" customFormat="1" ht="14.4" x14ac:dyDescent="0.3">
      <c r="A3" s="39" t="s">
        <v>102</v>
      </c>
      <c r="B3" s="31"/>
      <c r="C3" s="31"/>
      <c r="D3" s="31"/>
      <c r="E3" s="31"/>
      <c r="F3" s="31"/>
      <c r="G3" s="31"/>
      <c r="H3" s="31"/>
      <c r="I3" s="31"/>
      <c r="J3" s="96"/>
      <c r="K3" s="31"/>
      <c r="L3" s="31"/>
    </row>
    <row r="4" spans="1:16" s="19" customFormat="1" x14ac:dyDescent="0.25">
      <c r="B4" s="31"/>
      <c r="C4" s="31"/>
      <c r="D4" s="31"/>
      <c r="E4" s="31"/>
      <c r="F4" s="31"/>
      <c r="G4" s="31"/>
      <c r="H4" s="31"/>
      <c r="I4" s="31"/>
      <c r="J4" s="31"/>
      <c r="K4" s="31"/>
      <c r="L4" s="31"/>
    </row>
    <row r="5" spans="1:16" s="19" customFormat="1" ht="13.8" x14ac:dyDescent="0.3">
      <c r="B5" s="296" t="s">
        <v>120</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x14ac:dyDescent="0.25">
      <c r="B7" s="20"/>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ht="15.75" customHeight="1" x14ac:dyDescent="0.25">
      <c r="B11" s="10" t="s">
        <v>262</v>
      </c>
      <c r="C11" s="10">
        <v>2105</v>
      </c>
      <c r="D11" s="10">
        <v>1259</v>
      </c>
      <c r="E11" s="10">
        <f>C11+D11</f>
        <v>3364</v>
      </c>
      <c r="F11" s="11">
        <f t="shared" ref="F11:F43" si="0">E11/$E$44</f>
        <v>4.1815311563847907E-2</v>
      </c>
      <c r="G11" s="10">
        <v>7476</v>
      </c>
      <c r="H11" s="10">
        <v>375</v>
      </c>
      <c r="I11" s="10">
        <f>G11+H11</f>
        <v>7851</v>
      </c>
      <c r="J11" s="11">
        <f t="shared" ref="J11:J43" si="1">I11/$I$44</f>
        <v>5.3206918051451654E-2</v>
      </c>
      <c r="K11" s="10">
        <f t="shared" ref="K11:K43" si="2">E11+I11</f>
        <v>11215</v>
      </c>
      <c r="L11" s="10">
        <v>0</v>
      </c>
      <c r="M11" s="10">
        <f>K11+L11</f>
        <v>11215</v>
      </c>
      <c r="P11" s="23"/>
    </row>
    <row r="12" spans="1:16" x14ac:dyDescent="0.25">
      <c r="B12" s="10" t="s">
        <v>263</v>
      </c>
      <c r="C12" s="10">
        <v>1751</v>
      </c>
      <c r="D12" s="10">
        <v>1124</v>
      </c>
      <c r="E12" s="10">
        <f t="shared" ref="E12:E43" si="3">C12+D12</f>
        <v>2875</v>
      </c>
      <c r="F12" s="11">
        <f t="shared" si="0"/>
        <v>3.5736926500018647E-2</v>
      </c>
      <c r="G12" s="10">
        <v>5815</v>
      </c>
      <c r="H12" s="10">
        <v>231</v>
      </c>
      <c r="I12" s="10">
        <f t="shared" ref="I12:I43" si="4">G12+H12</f>
        <v>6046</v>
      </c>
      <c r="J12" s="11">
        <f t="shared" si="1"/>
        <v>4.097427417387297E-2</v>
      </c>
      <c r="K12" s="10">
        <f t="shared" si="2"/>
        <v>8921</v>
      </c>
      <c r="L12" s="10">
        <v>0</v>
      </c>
      <c r="M12" s="10">
        <f t="shared" ref="M12:M44" si="5">K12+L12</f>
        <v>8921</v>
      </c>
      <c r="P12" s="23"/>
    </row>
    <row r="13" spans="1:16" x14ac:dyDescent="0.25">
      <c r="B13" s="10" t="s">
        <v>264</v>
      </c>
      <c r="C13" s="10">
        <v>2351</v>
      </c>
      <c r="D13" s="10">
        <v>1330</v>
      </c>
      <c r="E13" s="10">
        <f t="shared" si="3"/>
        <v>3681</v>
      </c>
      <c r="F13" s="11">
        <f t="shared" si="0"/>
        <v>4.5755696155328221E-2</v>
      </c>
      <c r="G13" s="10">
        <v>9047</v>
      </c>
      <c r="H13" s="10">
        <v>391</v>
      </c>
      <c r="I13" s="10">
        <f t="shared" si="4"/>
        <v>9438</v>
      </c>
      <c r="J13" s="11">
        <f t="shared" si="1"/>
        <v>6.3962156740491743E-2</v>
      </c>
      <c r="K13" s="10">
        <f t="shared" si="2"/>
        <v>13119</v>
      </c>
      <c r="L13" s="10">
        <v>4</v>
      </c>
      <c r="M13" s="10">
        <f t="shared" si="5"/>
        <v>13123</v>
      </c>
      <c r="P13" s="23"/>
    </row>
    <row r="14" spans="1:16" x14ac:dyDescent="0.25">
      <c r="B14" s="10" t="s">
        <v>265</v>
      </c>
      <c r="C14" s="10">
        <v>5880</v>
      </c>
      <c r="D14" s="10">
        <v>4184</v>
      </c>
      <c r="E14" s="10">
        <f t="shared" si="3"/>
        <v>10064</v>
      </c>
      <c r="F14" s="11">
        <f t="shared" si="0"/>
        <v>0.1250978881030218</v>
      </c>
      <c r="G14" s="10">
        <v>16826</v>
      </c>
      <c r="H14" s="10">
        <v>1305</v>
      </c>
      <c r="I14" s="10">
        <f t="shared" si="4"/>
        <v>18131</v>
      </c>
      <c r="J14" s="11">
        <f t="shared" si="1"/>
        <v>0.12287538290547317</v>
      </c>
      <c r="K14" s="10">
        <f t="shared" si="2"/>
        <v>28195</v>
      </c>
      <c r="L14" s="10">
        <v>4</v>
      </c>
      <c r="M14" s="10">
        <f t="shared" si="5"/>
        <v>28199</v>
      </c>
      <c r="P14" s="23"/>
    </row>
    <row r="15" spans="1:16" x14ac:dyDescent="0.25">
      <c r="B15" s="10" t="s">
        <v>266</v>
      </c>
      <c r="C15" s="10">
        <v>1070</v>
      </c>
      <c r="D15" s="10">
        <v>975</v>
      </c>
      <c r="E15" s="10">
        <f t="shared" si="3"/>
        <v>2045</v>
      </c>
      <c r="F15" s="11">
        <f t="shared" si="0"/>
        <v>2.5419831197404565E-2</v>
      </c>
      <c r="G15" s="10">
        <v>2291</v>
      </c>
      <c r="H15" s="10">
        <v>210</v>
      </c>
      <c r="I15" s="10">
        <f t="shared" si="4"/>
        <v>2501</v>
      </c>
      <c r="J15" s="11">
        <f t="shared" si="1"/>
        <v>1.6949497140068857E-2</v>
      </c>
      <c r="K15" s="10">
        <f t="shared" si="2"/>
        <v>4546</v>
      </c>
      <c r="L15" s="10">
        <v>1</v>
      </c>
      <c r="M15" s="10">
        <f t="shared" si="5"/>
        <v>4547</v>
      </c>
      <c r="P15" s="23"/>
    </row>
    <row r="16" spans="1:16" x14ac:dyDescent="0.25">
      <c r="B16" s="10" t="s">
        <v>267</v>
      </c>
      <c r="C16" s="10">
        <v>580</v>
      </c>
      <c r="D16" s="10">
        <v>475</v>
      </c>
      <c r="E16" s="10">
        <f t="shared" si="3"/>
        <v>1055</v>
      </c>
      <c r="F16" s="11">
        <f t="shared" si="0"/>
        <v>1.3113898246093799E-2</v>
      </c>
      <c r="G16" s="10">
        <v>1277</v>
      </c>
      <c r="H16" s="10">
        <v>104</v>
      </c>
      <c r="I16" s="10">
        <f t="shared" si="4"/>
        <v>1381</v>
      </c>
      <c r="J16" s="11">
        <f t="shared" si="1"/>
        <v>9.3591585567513354E-3</v>
      </c>
      <c r="K16" s="10">
        <f t="shared" si="2"/>
        <v>2436</v>
      </c>
      <c r="L16" s="10">
        <v>0</v>
      </c>
      <c r="M16" s="10">
        <f t="shared" si="5"/>
        <v>2436</v>
      </c>
      <c r="P16" s="23"/>
    </row>
    <row r="17" spans="2:16" x14ac:dyDescent="0.25">
      <c r="B17" s="10" t="s">
        <v>268</v>
      </c>
      <c r="C17" s="10">
        <v>139</v>
      </c>
      <c r="D17" s="10">
        <v>244</v>
      </c>
      <c r="E17" s="10">
        <f t="shared" si="3"/>
        <v>383</v>
      </c>
      <c r="F17" s="11">
        <f t="shared" si="0"/>
        <v>4.7607801215677013E-3</v>
      </c>
      <c r="G17" s="10">
        <v>236</v>
      </c>
      <c r="H17" s="10">
        <v>76</v>
      </c>
      <c r="I17" s="10">
        <f t="shared" si="4"/>
        <v>312</v>
      </c>
      <c r="J17" s="11">
        <f t="shared" si="1"/>
        <v>2.114451462495595E-3</v>
      </c>
      <c r="K17" s="10">
        <f t="shared" si="2"/>
        <v>695</v>
      </c>
      <c r="L17" s="10">
        <v>0</v>
      </c>
      <c r="M17" s="10">
        <f t="shared" si="5"/>
        <v>695</v>
      </c>
      <c r="P17" s="23"/>
    </row>
    <row r="18" spans="2:16" x14ac:dyDescent="0.25">
      <c r="B18" s="10" t="s">
        <v>273</v>
      </c>
      <c r="C18" s="10">
        <v>3327</v>
      </c>
      <c r="D18" s="10">
        <v>2230</v>
      </c>
      <c r="E18" s="10">
        <f t="shared" si="3"/>
        <v>5557</v>
      </c>
      <c r="F18" s="11">
        <f t="shared" si="0"/>
        <v>6.907481758629691E-2</v>
      </c>
      <c r="G18" s="10">
        <v>9990</v>
      </c>
      <c r="H18" s="10">
        <v>504</v>
      </c>
      <c r="I18" s="10">
        <f t="shared" si="4"/>
        <v>10494</v>
      </c>
      <c r="J18" s="11">
        <f t="shared" si="1"/>
        <v>7.1118761690476831E-2</v>
      </c>
      <c r="K18" s="10">
        <f t="shared" si="2"/>
        <v>16051</v>
      </c>
      <c r="L18" s="10">
        <v>0</v>
      </c>
      <c r="M18" s="10">
        <f t="shared" si="5"/>
        <v>16051</v>
      </c>
      <c r="P18" s="23"/>
    </row>
    <row r="19" spans="2:16" x14ac:dyDescent="0.25">
      <c r="B19" s="10" t="s">
        <v>274</v>
      </c>
      <c r="C19" s="10">
        <v>743</v>
      </c>
      <c r="D19" s="10">
        <v>645</v>
      </c>
      <c r="E19" s="10">
        <f t="shared" si="3"/>
        <v>1388</v>
      </c>
      <c r="F19" s="11">
        <f t="shared" si="0"/>
        <v>1.7253166602443783E-2</v>
      </c>
      <c r="G19" s="10">
        <v>1914</v>
      </c>
      <c r="H19" s="10">
        <v>131</v>
      </c>
      <c r="I19" s="10">
        <f t="shared" si="4"/>
        <v>2045</v>
      </c>
      <c r="J19" s="11">
        <f t="shared" si="1"/>
        <v>1.3859145002575294E-2</v>
      </c>
      <c r="K19" s="10">
        <f t="shared" si="2"/>
        <v>3433</v>
      </c>
      <c r="L19" s="10">
        <v>0</v>
      </c>
      <c r="M19" s="10">
        <f t="shared" si="5"/>
        <v>3433</v>
      </c>
      <c r="P19" s="23"/>
    </row>
    <row r="20" spans="2:16" x14ac:dyDescent="0.25">
      <c r="B20" s="10" t="s">
        <v>275</v>
      </c>
      <c r="C20" s="10">
        <v>1284</v>
      </c>
      <c r="D20" s="10">
        <v>1142</v>
      </c>
      <c r="E20" s="10">
        <f t="shared" si="3"/>
        <v>2426</v>
      </c>
      <c r="F20" s="11">
        <f t="shared" si="0"/>
        <v>3.0155750848363558E-2</v>
      </c>
      <c r="G20" s="10">
        <v>4880</v>
      </c>
      <c r="H20" s="10">
        <v>247</v>
      </c>
      <c r="I20" s="10">
        <f t="shared" si="4"/>
        <v>5127</v>
      </c>
      <c r="J20" s="11">
        <f t="shared" si="1"/>
        <v>3.4746130282740109E-2</v>
      </c>
      <c r="K20" s="10">
        <f t="shared" si="2"/>
        <v>7553</v>
      </c>
      <c r="L20" s="10">
        <v>4</v>
      </c>
      <c r="M20" s="10">
        <f t="shared" si="5"/>
        <v>7557</v>
      </c>
      <c r="P20" s="23"/>
    </row>
    <row r="21" spans="2:16" x14ac:dyDescent="0.25">
      <c r="B21" s="10" t="s">
        <v>276</v>
      </c>
      <c r="C21" s="10">
        <v>661</v>
      </c>
      <c r="D21" s="10">
        <v>545</v>
      </c>
      <c r="E21" s="10">
        <f t="shared" si="3"/>
        <v>1206</v>
      </c>
      <c r="F21" s="11">
        <f t="shared" si="0"/>
        <v>1.49908637770513E-2</v>
      </c>
      <c r="G21" s="10">
        <v>1258</v>
      </c>
      <c r="H21" s="10">
        <v>76</v>
      </c>
      <c r="I21" s="10">
        <f t="shared" si="4"/>
        <v>1334</v>
      </c>
      <c r="J21" s="11">
        <f t="shared" si="1"/>
        <v>9.0406354197728328E-3</v>
      </c>
      <c r="K21" s="10">
        <f t="shared" si="2"/>
        <v>2540</v>
      </c>
      <c r="L21" s="10">
        <v>0</v>
      </c>
      <c r="M21" s="10">
        <f t="shared" si="5"/>
        <v>2540</v>
      </c>
      <c r="P21" s="23"/>
    </row>
    <row r="22" spans="2:16" x14ac:dyDescent="0.25">
      <c r="B22" s="10" t="s">
        <v>277</v>
      </c>
      <c r="C22" s="10">
        <v>4210</v>
      </c>
      <c r="D22" s="10">
        <v>2822</v>
      </c>
      <c r="E22" s="10">
        <f t="shared" si="3"/>
        <v>7032</v>
      </c>
      <c r="F22" s="11">
        <f t="shared" si="0"/>
        <v>8.7409414660219523E-2</v>
      </c>
      <c r="G22" s="10">
        <v>13760</v>
      </c>
      <c r="H22" s="10">
        <v>828</v>
      </c>
      <c r="I22" s="10">
        <f t="shared" si="4"/>
        <v>14588</v>
      </c>
      <c r="J22" s="11">
        <f t="shared" si="1"/>
        <v>9.8864160047710703E-2</v>
      </c>
      <c r="K22" s="10">
        <f t="shared" si="2"/>
        <v>21620</v>
      </c>
      <c r="L22" s="10">
        <v>1</v>
      </c>
      <c r="M22" s="10">
        <f t="shared" si="5"/>
        <v>21621</v>
      </c>
      <c r="P22" s="23"/>
    </row>
    <row r="23" spans="2:16" x14ac:dyDescent="0.25">
      <c r="B23" s="10" t="s">
        <v>278</v>
      </c>
      <c r="C23" s="10">
        <v>880</v>
      </c>
      <c r="D23" s="10">
        <v>886</v>
      </c>
      <c r="E23" s="10">
        <f t="shared" si="3"/>
        <v>1766</v>
      </c>
      <c r="F23" s="11">
        <f t="shared" si="0"/>
        <v>2.1951795547489713E-2</v>
      </c>
      <c r="G23" s="10">
        <v>2276</v>
      </c>
      <c r="H23" s="10">
        <v>128</v>
      </c>
      <c r="I23" s="10">
        <f t="shared" si="4"/>
        <v>2404</v>
      </c>
      <c r="J23" s="11">
        <f t="shared" si="1"/>
        <v>1.629211960204939E-2</v>
      </c>
      <c r="K23" s="10">
        <f t="shared" si="2"/>
        <v>4170</v>
      </c>
      <c r="L23" s="10">
        <v>1</v>
      </c>
      <c r="M23" s="10">
        <f t="shared" si="5"/>
        <v>4171</v>
      </c>
      <c r="P23" s="23"/>
    </row>
    <row r="24" spans="2:16" x14ac:dyDescent="0.25">
      <c r="B24" s="10" t="s">
        <v>279</v>
      </c>
      <c r="C24" s="10">
        <v>290</v>
      </c>
      <c r="D24" s="10">
        <v>339</v>
      </c>
      <c r="E24" s="10">
        <f t="shared" si="3"/>
        <v>629</v>
      </c>
      <c r="F24" s="11">
        <f t="shared" si="0"/>
        <v>7.8186180064388627E-3</v>
      </c>
      <c r="G24" s="10">
        <v>567</v>
      </c>
      <c r="H24" s="10">
        <v>58</v>
      </c>
      <c r="I24" s="10">
        <f t="shared" si="4"/>
        <v>625</v>
      </c>
      <c r="J24" s="11">
        <f t="shared" si="1"/>
        <v>4.2356800130120094E-3</v>
      </c>
      <c r="K24" s="10">
        <f t="shared" si="2"/>
        <v>1254</v>
      </c>
      <c r="L24" s="10">
        <v>0</v>
      </c>
      <c r="M24" s="10">
        <f t="shared" si="5"/>
        <v>1254</v>
      </c>
      <c r="P24" s="23"/>
    </row>
    <row r="25" spans="2:16" x14ac:dyDescent="0.25">
      <c r="B25" s="10" t="s">
        <v>280</v>
      </c>
      <c r="C25" s="10">
        <v>630</v>
      </c>
      <c r="D25" s="10">
        <v>558</v>
      </c>
      <c r="E25" s="10">
        <f t="shared" si="3"/>
        <v>1188</v>
      </c>
      <c r="F25" s="11">
        <f t="shared" si="0"/>
        <v>1.4767119541572922E-2</v>
      </c>
      <c r="G25" s="10">
        <v>1708</v>
      </c>
      <c r="H25" s="10">
        <v>120</v>
      </c>
      <c r="I25" s="10">
        <f t="shared" si="4"/>
        <v>1828</v>
      </c>
      <c r="J25" s="11">
        <f t="shared" si="1"/>
        <v>1.2388516902057525E-2</v>
      </c>
      <c r="K25" s="10">
        <f t="shared" si="2"/>
        <v>3016</v>
      </c>
      <c r="L25" s="10">
        <v>0</v>
      </c>
      <c r="M25" s="10">
        <f t="shared" si="5"/>
        <v>3016</v>
      </c>
      <c r="P25" s="23"/>
    </row>
    <row r="26" spans="2:16" x14ac:dyDescent="0.25">
      <c r="B26" s="10" t="s">
        <v>281</v>
      </c>
      <c r="C26" s="10">
        <v>427</v>
      </c>
      <c r="D26" s="10">
        <v>429</v>
      </c>
      <c r="E26" s="10">
        <f t="shared" si="3"/>
        <v>856</v>
      </c>
      <c r="F26" s="11">
        <f t="shared" si="0"/>
        <v>1.064028142052729E-2</v>
      </c>
      <c r="G26" s="10">
        <v>441</v>
      </c>
      <c r="H26" s="10">
        <v>53</v>
      </c>
      <c r="I26" s="10">
        <f t="shared" si="4"/>
        <v>494</v>
      </c>
      <c r="J26" s="11">
        <f t="shared" si="1"/>
        <v>3.3478814822846918E-3</v>
      </c>
      <c r="K26" s="10">
        <f t="shared" si="2"/>
        <v>1350</v>
      </c>
      <c r="L26" s="10">
        <v>0</v>
      </c>
      <c r="M26" s="10">
        <f t="shared" si="5"/>
        <v>1350</v>
      </c>
      <c r="P26" s="23"/>
    </row>
    <row r="27" spans="2:16" x14ac:dyDescent="0.25">
      <c r="B27" s="10" t="s">
        <v>282</v>
      </c>
      <c r="C27" s="10">
        <v>167</v>
      </c>
      <c r="D27" s="10">
        <v>134</v>
      </c>
      <c r="E27" s="10">
        <f t="shared" si="3"/>
        <v>301</v>
      </c>
      <c r="F27" s="11">
        <f t="shared" si="0"/>
        <v>3.7415008266106476E-3</v>
      </c>
      <c r="G27" s="10">
        <v>430</v>
      </c>
      <c r="H27" s="10">
        <v>26</v>
      </c>
      <c r="I27" s="10">
        <f t="shared" si="4"/>
        <v>456</v>
      </c>
      <c r="J27" s="11">
        <f t="shared" si="1"/>
        <v>3.0903521374935619E-3</v>
      </c>
      <c r="K27" s="10">
        <f t="shared" si="2"/>
        <v>757</v>
      </c>
      <c r="L27" s="10">
        <v>0</v>
      </c>
      <c r="M27" s="10">
        <f t="shared" si="5"/>
        <v>757</v>
      </c>
      <c r="P27" s="23"/>
    </row>
    <row r="28" spans="2:16" x14ac:dyDescent="0.25">
      <c r="B28" s="10" t="s">
        <v>283</v>
      </c>
      <c r="C28" s="10">
        <v>952</v>
      </c>
      <c r="D28" s="10">
        <v>1065</v>
      </c>
      <c r="E28" s="10">
        <f t="shared" si="3"/>
        <v>2017</v>
      </c>
      <c r="F28" s="11">
        <f t="shared" si="0"/>
        <v>2.5071784608882645E-2</v>
      </c>
      <c r="G28" s="10">
        <v>2771</v>
      </c>
      <c r="H28" s="10">
        <v>173</v>
      </c>
      <c r="I28" s="10">
        <f t="shared" si="4"/>
        <v>2944</v>
      </c>
      <c r="J28" s="11">
        <f t="shared" si="1"/>
        <v>1.9951747133291769E-2</v>
      </c>
      <c r="K28" s="10">
        <f t="shared" si="2"/>
        <v>4961</v>
      </c>
      <c r="L28" s="10">
        <v>1</v>
      </c>
      <c r="M28" s="10">
        <f t="shared" si="5"/>
        <v>4962</v>
      </c>
      <c r="P28" s="23"/>
    </row>
    <row r="29" spans="2:16" x14ac:dyDescent="0.25">
      <c r="B29" s="10" t="s">
        <v>284</v>
      </c>
      <c r="C29" s="10">
        <v>1086</v>
      </c>
      <c r="D29" s="10">
        <v>1121</v>
      </c>
      <c r="E29" s="10">
        <f t="shared" si="3"/>
        <v>2207</v>
      </c>
      <c r="F29" s="11">
        <f t="shared" si="0"/>
        <v>2.7433529316709965E-2</v>
      </c>
      <c r="G29" s="10">
        <v>3107</v>
      </c>
      <c r="H29" s="10">
        <v>274</v>
      </c>
      <c r="I29" s="10">
        <f t="shared" si="4"/>
        <v>3381</v>
      </c>
      <c r="J29" s="11">
        <f t="shared" si="1"/>
        <v>2.2913334598389765E-2</v>
      </c>
      <c r="K29" s="10">
        <f t="shared" si="2"/>
        <v>5588</v>
      </c>
      <c r="L29" s="10">
        <v>0</v>
      </c>
      <c r="M29" s="10">
        <f t="shared" si="5"/>
        <v>5588</v>
      </c>
      <c r="P29" s="23"/>
    </row>
    <row r="30" spans="2:16" x14ac:dyDescent="0.25">
      <c r="B30" s="10" t="s">
        <v>285</v>
      </c>
      <c r="C30" s="10">
        <v>315</v>
      </c>
      <c r="D30" s="10">
        <v>327</v>
      </c>
      <c r="E30" s="10">
        <f t="shared" si="3"/>
        <v>642</v>
      </c>
      <c r="F30" s="11">
        <f t="shared" si="0"/>
        <v>7.9802110653954678E-3</v>
      </c>
      <c r="G30" s="10">
        <v>917</v>
      </c>
      <c r="H30" s="10">
        <v>118</v>
      </c>
      <c r="I30" s="10">
        <f t="shared" si="4"/>
        <v>1035</v>
      </c>
      <c r="J30" s="11">
        <f t="shared" si="1"/>
        <v>7.0142861015478871E-3</v>
      </c>
      <c r="K30" s="10">
        <f t="shared" si="2"/>
        <v>1677</v>
      </c>
      <c r="L30" s="10">
        <v>0</v>
      </c>
      <c r="M30" s="10">
        <f t="shared" si="5"/>
        <v>1677</v>
      </c>
      <c r="P30" s="23"/>
    </row>
    <row r="31" spans="2:16" x14ac:dyDescent="0.25">
      <c r="B31" s="10" t="s">
        <v>286</v>
      </c>
      <c r="C31" s="10">
        <v>225</v>
      </c>
      <c r="D31" s="10">
        <v>141</v>
      </c>
      <c r="E31" s="10">
        <f t="shared" si="3"/>
        <v>366</v>
      </c>
      <c r="F31" s="11">
        <f t="shared" si="0"/>
        <v>4.5494661213936784E-3</v>
      </c>
      <c r="G31" s="10">
        <v>448</v>
      </c>
      <c r="H31" s="10">
        <v>31</v>
      </c>
      <c r="I31" s="10">
        <f t="shared" si="4"/>
        <v>479</v>
      </c>
      <c r="J31" s="11">
        <f t="shared" si="1"/>
        <v>3.2462251619724035E-3</v>
      </c>
      <c r="K31" s="10">
        <f t="shared" si="2"/>
        <v>845</v>
      </c>
      <c r="L31" s="10">
        <v>0</v>
      </c>
      <c r="M31" s="10">
        <f t="shared" si="5"/>
        <v>845</v>
      </c>
      <c r="P31" s="23"/>
    </row>
    <row r="32" spans="2:16" x14ac:dyDescent="0.25">
      <c r="B32" s="10" t="s">
        <v>287</v>
      </c>
      <c r="C32" s="10">
        <v>150</v>
      </c>
      <c r="D32" s="10">
        <v>151</v>
      </c>
      <c r="E32" s="10">
        <f t="shared" si="3"/>
        <v>301</v>
      </c>
      <c r="F32" s="11">
        <f t="shared" si="0"/>
        <v>3.7415008266106476E-3</v>
      </c>
      <c r="G32" s="10">
        <v>365</v>
      </c>
      <c r="H32" s="10">
        <v>33</v>
      </c>
      <c r="I32" s="10">
        <f t="shared" si="4"/>
        <v>398</v>
      </c>
      <c r="J32" s="11">
        <f t="shared" si="1"/>
        <v>2.6972810322860473E-3</v>
      </c>
      <c r="K32" s="10">
        <f t="shared" si="2"/>
        <v>699</v>
      </c>
      <c r="L32" s="10">
        <v>0</v>
      </c>
      <c r="M32" s="10">
        <f t="shared" si="5"/>
        <v>699</v>
      </c>
      <c r="P32" s="23"/>
    </row>
    <row r="33" spans="2:16" x14ac:dyDescent="0.25">
      <c r="B33" s="10" t="s">
        <v>288</v>
      </c>
      <c r="C33" s="10">
        <v>519</v>
      </c>
      <c r="D33" s="10">
        <v>478</v>
      </c>
      <c r="E33" s="10">
        <f t="shared" si="3"/>
        <v>997</v>
      </c>
      <c r="F33" s="11">
        <f t="shared" si="0"/>
        <v>1.2392944598441249E-2</v>
      </c>
      <c r="G33" s="10">
        <v>1551</v>
      </c>
      <c r="H33" s="10">
        <v>117</v>
      </c>
      <c r="I33" s="10">
        <f t="shared" si="4"/>
        <v>1668</v>
      </c>
      <c r="J33" s="11">
        <f t="shared" si="1"/>
        <v>1.1304182818726449E-2</v>
      </c>
      <c r="K33" s="10">
        <f t="shared" si="2"/>
        <v>2665</v>
      </c>
      <c r="L33" s="10">
        <v>0</v>
      </c>
      <c r="M33" s="10">
        <f t="shared" si="5"/>
        <v>2665</v>
      </c>
      <c r="P33" s="23"/>
    </row>
    <row r="34" spans="2:16" x14ac:dyDescent="0.25">
      <c r="B34" s="10" t="s">
        <v>289</v>
      </c>
      <c r="C34" s="10">
        <v>990</v>
      </c>
      <c r="D34" s="10">
        <v>1215</v>
      </c>
      <c r="E34" s="10">
        <f t="shared" si="3"/>
        <v>2205</v>
      </c>
      <c r="F34" s="11">
        <f t="shared" si="0"/>
        <v>2.7408668846101256E-2</v>
      </c>
      <c r="G34" s="10">
        <v>2582</v>
      </c>
      <c r="H34" s="10">
        <v>190</v>
      </c>
      <c r="I34" s="10">
        <f t="shared" si="4"/>
        <v>2772</v>
      </c>
      <c r="J34" s="11">
        <f t="shared" si="1"/>
        <v>1.8786087993710864E-2</v>
      </c>
      <c r="K34" s="10">
        <f t="shared" si="2"/>
        <v>4977</v>
      </c>
      <c r="L34" s="10">
        <v>0</v>
      </c>
      <c r="M34" s="10">
        <f t="shared" si="5"/>
        <v>4977</v>
      </c>
      <c r="P34" s="23"/>
    </row>
    <row r="35" spans="2:16" x14ac:dyDescent="0.25">
      <c r="B35" s="10" t="s">
        <v>304</v>
      </c>
      <c r="C35" s="10">
        <v>5553</v>
      </c>
      <c r="D35" s="10">
        <v>2868</v>
      </c>
      <c r="E35" s="10">
        <f t="shared" si="3"/>
        <v>8421</v>
      </c>
      <c r="F35" s="11">
        <f t="shared" si="0"/>
        <v>0.10467501149796765</v>
      </c>
      <c r="G35" s="10">
        <v>19515</v>
      </c>
      <c r="H35" s="10">
        <v>988</v>
      </c>
      <c r="I35" s="10">
        <f t="shared" si="4"/>
        <v>20503</v>
      </c>
      <c r="J35" s="11">
        <f t="shared" si="1"/>
        <v>0.13895063569085636</v>
      </c>
      <c r="K35" s="10">
        <f t="shared" si="2"/>
        <v>28924</v>
      </c>
      <c r="L35" s="10">
        <v>5</v>
      </c>
      <c r="M35" s="10">
        <f t="shared" si="5"/>
        <v>28929</v>
      </c>
      <c r="P35" s="23"/>
    </row>
    <row r="36" spans="2:16" x14ac:dyDescent="0.25">
      <c r="B36" s="10" t="s">
        <v>305</v>
      </c>
      <c r="C36" s="10">
        <v>1780</v>
      </c>
      <c r="D36" s="10">
        <v>1138</v>
      </c>
      <c r="E36" s="10">
        <f t="shared" si="3"/>
        <v>2918</v>
      </c>
      <c r="F36" s="11">
        <f t="shared" si="0"/>
        <v>3.6271426618105881E-2</v>
      </c>
      <c r="G36" s="10">
        <v>6679</v>
      </c>
      <c r="H36" s="10">
        <v>301</v>
      </c>
      <c r="I36" s="10">
        <f t="shared" si="4"/>
        <v>6980</v>
      </c>
      <c r="J36" s="11">
        <f t="shared" si="1"/>
        <v>4.7304074385318119E-2</v>
      </c>
      <c r="K36" s="10">
        <f t="shared" si="2"/>
        <v>9898</v>
      </c>
      <c r="L36" s="10">
        <v>0</v>
      </c>
      <c r="M36" s="10">
        <f t="shared" si="5"/>
        <v>9898</v>
      </c>
      <c r="P36" s="23"/>
    </row>
    <row r="37" spans="2:16" x14ac:dyDescent="0.25">
      <c r="B37" s="10" t="s">
        <v>306</v>
      </c>
      <c r="C37" s="10">
        <v>2161</v>
      </c>
      <c r="D37" s="10">
        <v>1471</v>
      </c>
      <c r="E37" s="10">
        <f t="shared" si="3"/>
        <v>3632</v>
      </c>
      <c r="F37" s="11">
        <f t="shared" si="0"/>
        <v>4.514661462541486E-2</v>
      </c>
      <c r="G37" s="10">
        <v>6953</v>
      </c>
      <c r="H37" s="10">
        <v>406</v>
      </c>
      <c r="I37" s="10">
        <f t="shared" si="4"/>
        <v>7359</v>
      </c>
      <c r="J37" s="11">
        <f t="shared" si="1"/>
        <v>4.9872590745208598E-2</v>
      </c>
      <c r="K37" s="10">
        <f t="shared" si="2"/>
        <v>10991</v>
      </c>
      <c r="L37" s="10">
        <v>6</v>
      </c>
      <c r="M37" s="10">
        <f t="shared" si="5"/>
        <v>10997</v>
      </c>
      <c r="P37" s="23"/>
    </row>
    <row r="38" spans="2:16" x14ac:dyDescent="0.25">
      <c r="B38" s="10" t="s">
        <v>307</v>
      </c>
      <c r="C38" s="10">
        <v>481</v>
      </c>
      <c r="D38" s="10">
        <v>366</v>
      </c>
      <c r="E38" s="10">
        <f t="shared" si="3"/>
        <v>847</v>
      </c>
      <c r="F38" s="11">
        <f t="shared" si="0"/>
        <v>1.0528409302788103E-2</v>
      </c>
      <c r="G38" s="10">
        <v>1090</v>
      </c>
      <c r="H38" s="10">
        <v>71</v>
      </c>
      <c r="I38" s="10">
        <f t="shared" si="4"/>
        <v>1161</v>
      </c>
      <c r="J38" s="11">
        <f t="shared" si="1"/>
        <v>7.8681991921711082E-3</v>
      </c>
      <c r="K38" s="10">
        <f t="shared" si="2"/>
        <v>2008</v>
      </c>
      <c r="L38" s="10">
        <v>0</v>
      </c>
      <c r="M38" s="10">
        <f t="shared" si="5"/>
        <v>2008</v>
      </c>
      <c r="P38" s="23"/>
    </row>
    <row r="39" spans="2:16" x14ac:dyDescent="0.25">
      <c r="B39" s="10" t="s">
        <v>308</v>
      </c>
      <c r="C39" s="10">
        <v>1274</v>
      </c>
      <c r="D39" s="10">
        <v>1256</v>
      </c>
      <c r="E39" s="10">
        <f t="shared" si="3"/>
        <v>2530</v>
      </c>
      <c r="F39" s="11">
        <f t="shared" si="0"/>
        <v>3.1448495320016409E-2</v>
      </c>
      <c r="G39" s="10">
        <v>3037</v>
      </c>
      <c r="H39" s="10">
        <v>192</v>
      </c>
      <c r="I39" s="10">
        <f t="shared" si="4"/>
        <v>3229</v>
      </c>
      <c r="J39" s="11">
        <f t="shared" si="1"/>
        <v>2.1883217219225242E-2</v>
      </c>
      <c r="K39" s="10">
        <f t="shared" si="2"/>
        <v>5759</v>
      </c>
      <c r="L39" s="10">
        <v>0</v>
      </c>
      <c r="M39" s="10">
        <f t="shared" si="5"/>
        <v>5759</v>
      </c>
      <c r="P39" s="23"/>
    </row>
    <row r="40" spans="2:16" x14ac:dyDescent="0.25">
      <c r="B40" s="10" t="s">
        <v>309</v>
      </c>
      <c r="C40" s="10">
        <v>1360</v>
      </c>
      <c r="D40" s="10">
        <v>1129</v>
      </c>
      <c r="E40" s="10">
        <f t="shared" si="3"/>
        <v>2489</v>
      </c>
      <c r="F40" s="11">
        <f t="shared" si="0"/>
        <v>3.0938855672537881E-2</v>
      </c>
      <c r="G40" s="10">
        <v>3099</v>
      </c>
      <c r="H40" s="10">
        <v>186</v>
      </c>
      <c r="I40" s="10">
        <f t="shared" si="4"/>
        <v>3285</v>
      </c>
      <c r="J40" s="11">
        <f t="shared" si="1"/>
        <v>2.2262734148391118E-2</v>
      </c>
      <c r="K40" s="10">
        <f t="shared" si="2"/>
        <v>5774</v>
      </c>
      <c r="L40" s="10">
        <v>1</v>
      </c>
      <c r="M40" s="10">
        <f t="shared" si="5"/>
        <v>5775</v>
      </c>
      <c r="P40" s="23"/>
    </row>
    <row r="41" spans="2:16" x14ac:dyDescent="0.25">
      <c r="B41" s="10" t="s">
        <v>310</v>
      </c>
      <c r="C41" s="10">
        <v>1163</v>
      </c>
      <c r="D41" s="10">
        <v>1172</v>
      </c>
      <c r="E41" s="10">
        <f t="shared" si="3"/>
        <v>2335</v>
      </c>
      <c r="F41" s="11">
        <f t="shared" si="0"/>
        <v>2.9024599435667316E-2</v>
      </c>
      <c r="G41" s="10">
        <v>3405</v>
      </c>
      <c r="H41" s="10">
        <v>119</v>
      </c>
      <c r="I41" s="10">
        <f t="shared" si="4"/>
        <v>3524</v>
      </c>
      <c r="J41" s="11">
        <f t="shared" si="1"/>
        <v>2.3882458185366912E-2</v>
      </c>
      <c r="K41" s="10">
        <f t="shared" si="2"/>
        <v>5859</v>
      </c>
      <c r="L41" s="10">
        <v>0</v>
      </c>
      <c r="M41" s="10">
        <f t="shared" si="5"/>
        <v>5859</v>
      </c>
      <c r="P41" s="23"/>
    </row>
    <row r="42" spans="2:16" x14ac:dyDescent="0.25">
      <c r="B42" s="10" t="s">
        <v>314</v>
      </c>
      <c r="C42" s="10">
        <v>980</v>
      </c>
      <c r="D42" s="10">
        <v>902</v>
      </c>
      <c r="E42" s="10">
        <f t="shared" si="3"/>
        <v>1882</v>
      </c>
      <c r="F42" s="11">
        <f t="shared" si="0"/>
        <v>2.3393702842794815E-2</v>
      </c>
      <c r="G42" s="10">
        <v>2516</v>
      </c>
      <c r="H42" s="10">
        <v>224</v>
      </c>
      <c r="I42" s="10">
        <f t="shared" si="4"/>
        <v>2740</v>
      </c>
      <c r="J42" s="11">
        <f t="shared" si="1"/>
        <v>1.8569221177044647E-2</v>
      </c>
      <c r="K42" s="10">
        <f t="shared" si="2"/>
        <v>4622</v>
      </c>
      <c r="L42" s="10">
        <v>2</v>
      </c>
      <c r="M42" s="10">
        <f t="shared" si="5"/>
        <v>4624</v>
      </c>
      <c r="P42" s="23"/>
    </row>
    <row r="43" spans="2:16" x14ac:dyDescent="0.25">
      <c r="B43" s="10" t="s">
        <v>315</v>
      </c>
      <c r="C43" s="10">
        <v>470</v>
      </c>
      <c r="D43" s="10">
        <v>374</v>
      </c>
      <c r="E43" s="10">
        <f t="shared" si="3"/>
        <v>844</v>
      </c>
      <c r="F43" s="11">
        <f t="shared" si="0"/>
        <v>1.049111859687504E-2</v>
      </c>
      <c r="G43" s="10">
        <v>964</v>
      </c>
      <c r="H43" s="10">
        <v>79</v>
      </c>
      <c r="I43" s="10">
        <f t="shared" si="4"/>
        <v>1043</v>
      </c>
      <c r="J43" s="11">
        <f t="shared" si="1"/>
        <v>7.0685028057144404E-3</v>
      </c>
      <c r="K43" s="10">
        <f t="shared" si="2"/>
        <v>1887</v>
      </c>
      <c r="L43" s="10">
        <v>0</v>
      </c>
      <c r="M43" s="10">
        <f t="shared" si="5"/>
        <v>1887</v>
      </c>
      <c r="P43" s="23"/>
    </row>
    <row r="44" spans="2:16" x14ac:dyDescent="0.25">
      <c r="B44" s="12" t="s">
        <v>49</v>
      </c>
      <c r="C44" s="10">
        <f>SUM(C11:C43)</f>
        <v>45954</v>
      </c>
      <c r="D44" s="10">
        <f>SUM(D11:D43)</f>
        <v>34495</v>
      </c>
      <c r="E44" s="12">
        <f t="shared" ref="E44" si="6">C44+D44</f>
        <v>80449</v>
      </c>
      <c r="F44" s="11">
        <f t="shared" ref="F44" si="7">E44/$E$44</f>
        <v>1</v>
      </c>
      <c r="G44" s="10">
        <f>SUM(G11:G43)</f>
        <v>139191</v>
      </c>
      <c r="H44" s="10">
        <f>SUM(H11:H43)</f>
        <v>8365</v>
      </c>
      <c r="I44" s="12">
        <f t="shared" ref="I44" si="8">G44+H44</f>
        <v>147556</v>
      </c>
      <c r="J44" s="10">
        <f t="shared" ref="J44" si="9">I44/$I$44</f>
        <v>1</v>
      </c>
      <c r="K44" s="12">
        <f t="shared" ref="K44" si="10">E44+I44</f>
        <v>228005</v>
      </c>
      <c r="L44" s="10">
        <f>SUM(L11:L43)</f>
        <v>30</v>
      </c>
      <c r="M44" s="12">
        <f t="shared" si="5"/>
        <v>228035</v>
      </c>
      <c r="P44" s="23"/>
    </row>
    <row r="45" spans="2:16" ht="25.5" customHeight="1" x14ac:dyDescent="0.25">
      <c r="B45" s="41" t="s">
        <v>64</v>
      </c>
      <c r="C45" s="25">
        <f>+C44/M44</f>
        <v>0.20152169623084176</v>
      </c>
      <c r="D45" s="25">
        <f>+D44/M44</f>
        <v>0.15127063827921153</v>
      </c>
      <c r="E45" s="26">
        <f>+E44/M44</f>
        <v>0.35279233451005326</v>
      </c>
      <c r="F45" s="26"/>
      <c r="G45" s="25">
        <f>+G44/M44</f>
        <v>0.61039314140373191</v>
      </c>
      <c r="H45" s="25">
        <f>+H44/M44</f>
        <v>3.6682965334268861E-2</v>
      </c>
      <c r="I45" s="26">
        <f>+I44/M44</f>
        <v>0.64707610673800076</v>
      </c>
      <c r="J45" s="26"/>
      <c r="K45" s="26">
        <f>+K44/M44</f>
        <v>0.99986844124805407</v>
      </c>
      <c r="L45" s="26">
        <f>+L44/M44</f>
        <v>1.315587519459732E-4</v>
      </c>
      <c r="M45" s="26">
        <f>K45+L45</f>
        <v>1</v>
      </c>
    </row>
    <row r="46" spans="2:16" x14ac:dyDescent="0.25">
      <c r="B46" s="17"/>
      <c r="C46" s="30"/>
      <c r="D46" s="30"/>
      <c r="E46" s="30"/>
      <c r="F46" s="30"/>
      <c r="G46" s="30"/>
      <c r="H46" s="30"/>
      <c r="I46" s="30"/>
      <c r="J46" s="30"/>
      <c r="K46" s="30"/>
    </row>
    <row r="47" spans="2:16" ht="13.8" x14ac:dyDescent="0.3">
      <c r="B47" s="296" t="s">
        <v>121</v>
      </c>
      <c r="C47" s="296"/>
      <c r="D47" s="296"/>
      <c r="E47" s="296"/>
      <c r="F47" s="296"/>
      <c r="G47" s="296"/>
      <c r="H47" s="296"/>
      <c r="I47" s="296"/>
      <c r="J47" s="296"/>
      <c r="K47" s="296"/>
    </row>
    <row r="48" spans="2:16" ht="13.8" x14ac:dyDescent="0.3">
      <c r="B48" s="309" t="str">
        <f>'Solicitudes Regiones'!$B$6:$R$6</f>
        <v>Acumuladas de julio de 2008 a abril de 2020</v>
      </c>
      <c r="C48" s="309"/>
      <c r="D48" s="309"/>
      <c r="E48" s="309"/>
      <c r="F48" s="309"/>
      <c r="G48" s="309"/>
      <c r="H48" s="309"/>
      <c r="I48" s="309"/>
      <c r="J48" s="309"/>
      <c r="K48" s="309"/>
    </row>
    <row r="49" spans="2:13" x14ac:dyDescent="0.25">
      <c r="B49" s="17"/>
      <c r="C49" s="30"/>
      <c r="D49" s="30"/>
      <c r="E49" s="30"/>
      <c r="F49" s="30"/>
      <c r="G49" s="30"/>
      <c r="H49" s="30"/>
      <c r="I49" s="30"/>
      <c r="J49" s="30"/>
      <c r="K49" s="30"/>
    </row>
    <row r="50" spans="2:13" ht="15" customHeight="1" x14ac:dyDescent="0.25">
      <c r="B50" s="316" t="s">
        <v>65</v>
      </c>
      <c r="C50" s="316"/>
      <c r="D50" s="316"/>
      <c r="E50" s="316"/>
      <c r="F50" s="316"/>
      <c r="G50" s="316"/>
      <c r="H50" s="316"/>
      <c r="I50" s="316"/>
      <c r="J50" s="316"/>
      <c r="K50" s="316"/>
      <c r="L50" s="316"/>
      <c r="M50" s="316"/>
    </row>
    <row r="51" spans="2:13" ht="15.75" customHeight="1" x14ac:dyDescent="0.25">
      <c r="B51" s="320" t="s">
        <v>56</v>
      </c>
      <c r="C51" s="314" t="s">
        <v>2</v>
      </c>
      <c r="D51" s="317"/>
      <c r="E51" s="317"/>
      <c r="F51" s="317"/>
      <c r="G51" s="317"/>
      <c r="H51" s="317"/>
      <c r="I51" s="317"/>
      <c r="J51" s="317"/>
      <c r="K51" s="315"/>
      <c r="L51" s="314"/>
      <c r="M51" s="315"/>
    </row>
    <row r="52" spans="2:13" ht="24" x14ac:dyDescent="0.25">
      <c r="B52" s="319"/>
      <c r="C52" s="15" t="s">
        <v>57</v>
      </c>
      <c r="D52" s="15" t="s">
        <v>58</v>
      </c>
      <c r="E52" s="15" t="s">
        <v>59</v>
      </c>
      <c r="F52" s="15" t="s">
        <v>60</v>
      </c>
      <c r="G52" s="15" t="s">
        <v>8</v>
      </c>
      <c r="H52" s="15" t="s">
        <v>61</v>
      </c>
      <c r="I52" s="15" t="s">
        <v>62</v>
      </c>
      <c r="J52" s="15" t="s">
        <v>63</v>
      </c>
      <c r="K52" s="62" t="s">
        <v>31</v>
      </c>
      <c r="L52" s="262" t="s">
        <v>594</v>
      </c>
      <c r="M52" s="262" t="s">
        <v>597</v>
      </c>
    </row>
    <row r="53" spans="2:13" x14ac:dyDescent="0.25">
      <c r="B53" s="10" t="s">
        <v>262</v>
      </c>
      <c r="C53" s="10">
        <v>1834</v>
      </c>
      <c r="D53" s="10">
        <v>668</v>
      </c>
      <c r="E53" s="10">
        <f>C53+D53</f>
        <v>2502</v>
      </c>
      <c r="F53" s="11">
        <f t="shared" ref="F53:F85" si="11">E53/$E$86</f>
        <v>4.3351699760889907E-2</v>
      </c>
      <c r="G53" s="10">
        <v>6266</v>
      </c>
      <c r="H53" s="10">
        <v>285</v>
      </c>
      <c r="I53" s="10">
        <f>G53+H53</f>
        <v>6551</v>
      </c>
      <c r="J53" s="11">
        <f t="shared" ref="J53:J85" si="12">I53/$I$86</f>
        <v>5.2786798062899369E-2</v>
      </c>
      <c r="K53" s="10">
        <f t="shared" ref="K53:K85" si="13">E53+I53</f>
        <v>9053</v>
      </c>
      <c r="L53" s="10">
        <v>0</v>
      </c>
      <c r="M53" s="10">
        <f>K53+L53</f>
        <v>9053</v>
      </c>
    </row>
    <row r="54" spans="2:13" x14ac:dyDescent="0.25">
      <c r="B54" s="10" t="s">
        <v>263</v>
      </c>
      <c r="C54" s="10">
        <v>1411</v>
      </c>
      <c r="D54" s="10">
        <v>478</v>
      </c>
      <c r="E54" s="10">
        <f t="shared" ref="E54:E85" si="14">C54+D54</f>
        <v>1889</v>
      </c>
      <c r="F54" s="11">
        <f t="shared" si="11"/>
        <v>3.2730360051287384E-2</v>
      </c>
      <c r="G54" s="10">
        <v>4869</v>
      </c>
      <c r="H54" s="10">
        <v>172</v>
      </c>
      <c r="I54" s="10">
        <f t="shared" ref="I54:I85" si="15">G54+H54</f>
        <v>5041</v>
      </c>
      <c r="J54" s="11">
        <f t="shared" si="12"/>
        <v>4.0619485427427215E-2</v>
      </c>
      <c r="K54" s="10">
        <f t="shared" si="13"/>
        <v>6930</v>
      </c>
      <c r="L54" s="10">
        <v>0</v>
      </c>
      <c r="M54" s="10">
        <f t="shared" ref="M54:M85" si="16">K54+L54</f>
        <v>6930</v>
      </c>
    </row>
    <row r="55" spans="2:13" x14ac:dyDescent="0.25">
      <c r="B55" s="10" t="s">
        <v>264</v>
      </c>
      <c r="C55" s="10">
        <v>2073</v>
      </c>
      <c r="D55" s="10">
        <v>763</v>
      </c>
      <c r="E55" s="10">
        <f t="shared" si="14"/>
        <v>2836</v>
      </c>
      <c r="F55" s="11">
        <f t="shared" si="11"/>
        <v>4.9138857123055067E-2</v>
      </c>
      <c r="G55" s="10">
        <v>7674</v>
      </c>
      <c r="H55" s="10">
        <v>283</v>
      </c>
      <c r="I55" s="10">
        <f t="shared" si="15"/>
        <v>7957</v>
      </c>
      <c r="J55" s="11">
        <f t="shared" si="12"/>
        <v>6.4116097112882048E-2</v>
      </c>
      <c r="K55" s="10">
        <f t="shared" si="13"/>
        <v>10793</v>
      </c>
      <c r="L55" s="10">
        <v>0</v>
      </c>
      <c r="M55" s="10">
        <f t="shared" si="16"/>
        <v>10793</v>
      </c>
    </row>
    <row r="56" spans="2:13" x14ac:dyDescent="0.25">
      <c r="B56" s="10" t="s">
        <v>265</v>
      </c>
      <c r="C56" s="10">
        <v>5341</v>
      </c>
      <c r="D56" s="10">
        <v>2555</v>
      </c>
      <c r="E56" s="10">
        <f t="shared" si="14"/>
        <v>7896</v>
      </c>
      <c r="F56" s="11">
        <f t="shared" si="11"/>
        <v>0.13681255847801227</v>
      </c>
      <c r="G56" s="10">
        <v>14346</v>
      </c>
      <c r="H56" s="10">
        <v>1154</v>
      </c>
      <c r="I56" s="10">
        <f t="shared" si="15"/>
        <v>15500</v>
      </c>
      <c r="J56" s="11">
        <f t="shared" si="12"/>
        <v>0.12489625552968099</v>
      </c>
      <c r="K56" s="10">
        <f t="shared" si="13"/>
        <v>23396</v>
      </c>
      <c r="L56" s="10">
        <v>0</v>
      </c>
      <c r="M56" s="10">
        <f t="shared" si="16"/>
        <v>23396</v>
      </c>
    </row>
    <row r="57" spans="2:13" x14ac:dyDescent="0.25">
      <c r="B57" s="10" t="s">
        <v>266</v>
      </c>
      <c r="C57" s="10">
        <v>943</v>
      </c>
      <c r="D57" s="10">
        <v>525</v>
      </c>
      <c r="E57" s="10">
        <f t="shared" si="14"/>
        <v>1468</v>
      </c>
      <c r="F57" s="11">
        <f t="shared" si="11"/>
        <v>2.5435769484007345E-2</v>
      </c>
      <c r="G57" s="10">
        <v>1956</v>
      </c>
      <c r="H57" s="10">
        <v>186</v>
      </c>
      <c r="I57" s="10">
        <f t="shared" si="15"/>
        <v>2142</v>
      </c>
      <c r="J57" s="11">
        <f t="shared" si="12"/>
        <v>1.7259856731908173E-2</v>
      </c>
      <c r="K57" s="10">
        <f t="shared" si="13"/>
        <v>3610</v>
      </c>
      <c r="L57" s="10">
        <v>0</v>
      </c>
      <c r="M57" s="10">
        <f t="shared" si="16"/>
        <v>3610</v>
      </c>
    </row>
    <row r="58" spans="2:13" x14ac:dyDescent="0.25">
      <c r="B58" s="10" t="s">
        <v>267</v>
      </c>
      <c r="C58" s="10">
        <v>532</v>
      </c>
      <c r="D58" s="10">
        <v>242</v>
      </c>
      <c r="E58" s="10">
        <f t="shared" si="14"/>
        <v>774</v>
      </c>
      <c r="F58" s="11">
        <f t="shared" si="11"/>
        <v>1.3410957479987525E-2</v>
      </c>
      <c r="G58" s="10">
        <v>1175</v>
      </c>
      <c r="H58" s="10">
        <v>84</v>
      </c>
      <c r="I58" s="10">
        <f t="shared" si="15"/>
        <v>1259</v>
      </c>
      <c r="J58" s="11">
        <f t="shared" si="12"/>
        <v>1.0144799078185055E-2</v>
      </c>
      <c r="K58" s="10">
        <f t="shared" si="13"/>
        <v>2033</v>
      </c>
      <c r="L58" s="10">
        <v>0</v>
      </c>
      <c r="M58" s="10">
        <f t="shared" si="16"/>
        <v>2033</v>
      </c>
    </row>
    <row r="59" spans="2:13" x14ac:dyDescent="0.25">
      <c r="B59" s="10" t="s">
        <v>268</v>
      </c>
      <c r="C59" s="10">
        <v>136</v>
      </c>
      <c r="D59" s="10">
        <v>160</v>
      </c>
      <c r="E59" s="10">
        <f t="shared" si="14"/>
        <v>296</v>
      </c>
      <c r="F59" s="11">
        <f t="shared" si="11"/>
        <v>5.1287382610805E-3</v>
      </c>
      <c r="G59" s="10">
        <v>230</v>
      </c>
      <c r="H59" s="10">
        <v>68</v>
      </c>
      <c r="I59" s="10">
        <f t="shared" si="15"/>
        <v>298</v>
      </c>
      <c r="J59" s="11">
        <f t="shared" si="12"/>
        <v>2.4012312353448345E-3</v>
      </c>
      <c r="K59" s="10">
        <f t="shared" si="13"/>
        <v>594</v>
      </c>
      <c r="L59" s="10">
        <v>0</v>
      </c>
      <c r="M59" s="10">
        <f t="shared" si="16"/>
        <v>594</v>
      </c>
    </row>
    <row r="60" spans="2:13" x14ac:dyDescent="0.25">
      <c r="B60" s="10" t="s">
        <v>273</v>
      </c>
      <c r="C60" s="10">
        <v>2857</v>
      </c>
      <c r="D60" s="10">
        <v>1088</v>
      </c>
      <c r="E60" s="10">
        <f t="shared" si="14"/>
        <v>3945</v>
      </c>
      <c r="F60" s="11">
        <f t="shared" si="11"/>
        <v>6.8354298783657341E-2</v>
      </c>
      <c r="G60" s="10">
        <v>8337</v>
      </c>
      <c r="H60" s="10">
        <v>423</v>
      </c>
      <c r="I60" s="10">
        <f t="shared" si="15"/>
        <v>8760</v>
      </c>
      <c r="J60" s="11">
        <f t="shared" si="12"/>
        <v>7.0586528931613254E-2</v>
      </c>
      <c r="K60" s="10">
        <f t="shared" si="13"/>
        <v>12705</v>
      </c>
      <c r="L60" s="10">
        <v>0</v>
      </c>
      <c r="M60" s="10">
        <f t="shared" si="16"/>
        <v>12705</v>
      </c>
    </row>
    <row r="61" spans="2:13" x14ac:dyDescent="0.25">
      <c r="B61" s="10" t="s">
        <v>274</v>
      </c>
      <c r="C61" s="10">
        <v>694</v>
      </c>
      <c r="D61" s="10">
        <v>288</v>
      </c>
      <c r="E61" s="10">
        <f t="shared" si="14"/>
        <v>982</v>
      </c>
      <c r="F61" s="11">
        <f t="shared" si="11"/>
        <v>1.7014935717503551E-2</v>
      </c>
      <c r="G61" s="10">
        <v>1691</v>
      </c>
      <c r="H61" s="10">
        <v>109</v>
      </c>
      <c r="I61" s="10">
        <f t="shared" si="15"/>
        <v>1800</v>
      </c>
      <c r="J61" s="11">
        <f t="shared" si="12"/>
        <v>1.4504081287317793E-2</v>
      </c>
      <c r="K61" s="10">
        <f t="shared" si="13"/>
        <v>2782</v>
      </c>
      <c r="L61" s="10">
        <v>0</v>
      </c>
      <c r="M61" s="10">
        <f t="shared" si="16"/>
        <v>2782</v>
      </c>
    </row>
    <row r="62" spans="2:13" x14ac:dyDescent="0.25">
      <c r="B62" s="10" t="s">
        <v>275</v>
      </c>
      <c r="C62" s="10">
        <v>1158</v>
      </c>
      <c r="D62" s="10">
        <v>442</v>
      </c>
      <c r="E62" s="10">
        <f t="shared" si="14"/>
        <v>1600</v>
      </c>
      <c r="F62" s="11">
        <f t="shared" si="11"/>
        <v>2.7722909519354057E-2</v>
      </c>
      <c r="G62" s="10">
        <v>4151</v>
      </c>
      <c r="H62" s="10">
        <v>171</v>
      </c>
      <c r="I62" s="10">
        <f t="shared" si="15"/>
        <v>4322</v>
      </c>
      <c r="J62" s="11">
        <f t="shared" si="12"/>
        <v>3.4825910735437497E-2</v>
      </c>
      <c r="K62" s="10">
        <f t="shared" si="13"/>
        <v>5922</v>
      </c>
      <c r="L62" s="10">
        <v>0</v>
      </c>
      <c r="M62" s="10">
        <f t="shared" si="16"/>
        <v>5922</v>
      </c>
    </row>
    <row r="63" spans="2:13" x14ac:dyDescent="0.25">
      <c r="B63" s="10" t="s">
        <v>276</v>
      </c>
      <c r="C63" s="10">
        <v>611</v>
      </c>
      <c r="D63" s="10">
        <v>192</v>
      </c>
      <c r="E63" s="10">
        <f t="shared" si="14"/>
        <v>803</v>
      </c>
      <c r="F63" s="11">
        <f t="shared" si="11"/>
        <v>1.3913435215025817E-2</v>
      </c>
      <c r="G63" s="10">
        <v>1102</v>
      </c>
      <c r="H63" s="10">
        <v>62</v>
      </c>
      <c r="I63" s="10">
        <f t="shared" si="15"/>
        <v>1164</v>
      </c>
      <c r="J63" s="11">
        <f t="shared" si="12"/>
        <v>9.3793058991321725E-3</v>
      </c>
      <c r="K63" s="10">
        <f t="shared" si="13"/>
        <v>1967</v>
      </c>
      <c r="L63" s="10">
        <v>0</v>
      </c>
      <c r="M63" s="10">
        <f t="shared" si="16"/>
        <v>1967</v>
      </c>
    </row>
    <row r="64" spans="2:13" x14ac:dyDescent="0.25">
      <c r="B64" s="10" t="s">
        <v>277</v>
      </c>
      <c r="C64" s="10">
        <v>3599</v>
      </c>
      <c r="D64" s="10">
        <v>1419</v>
      </c>
      <c r="E64" s="10">
        <f t="shared" si="14"/>
        <v>5018</v>
      </c>
      <c r="F64" s="11">
        <f t="shared" si="11"/>
        <v>8.6945974980074156E-2</v>
      </c>
      <c r="G64" s="10">
        <v>10922</v>
      </c>
      <c r="H64" s="10">
        <v>624</v>
      </c>
      <c r="I64" s="10">
        <f t="shared" si="15"/>
        <v>11546</v>
      </c>
      <c r="J64" s="11">
        <f t="shared" si="12"/>
        <v>9.3035623635206247E-2</v>
      </c>
      <c r="K64" s="10">
        <f t="shared" si="13"/>
        <v>16564</v>
      </c>
      <c r="L64" s="10">
        <v>0</v>
      </c>
      <c r="M64" s="10">
        <f t="shared" si="16"/>
        <v>16564</v>
      </c>
    </row>
    <row r="65" spans="2:13" x14ac:dyDescent="0.25">
      <c r="B65" s="10" t="s">
        <v>278</v>
      </c>
      <c r="C65" s="10">
        <v>752</v>
      </c>
      <c r="D65" s="10">
        <v>362</v>
      </c>
      <c r="E65" s="10">
        <f t="shared" si="14"/>
        <v>1114</v>
      </c>
      <c r="F65" s="11">
        <f t="shared" si="11"/>
        <v>1.9302075752850263E-2</v>
      </c>
      <c r="G65" s="10">
        <v>1904</v>
      </c>
      <c r="H65" s="10">
        <v>101</v>
      </c>
      <c r="I65" s="10">
        <f t="shared" si="15"/>
        <v>2005</v>
      </c>
      <c r="J65" s="11">
        <f t="shared" si="12"/>
        <v>1.615593498948454E-2</v>
      </c>
      <c r="K65" s="10">
        <f t="shared" si="13"/>
        <v>3119</v>
      </c>
      <c r="L65" s="10">
        <v>0</v>
      </c>
      <c r="M65" s="10">
        <f t="shared" si="16"/>
        <v>3119</v>
      </c>
    </row>
    <row r="66" spans="2:13" x14ac:dyDescent="0.25">
      <c r="B66" s="10" t="s">
        <v>279</v>
      </c>
      <c r="C66" s="10">
        <v>251</v>
      </c>
      <c r="D66" s="10">
        <v>101</v>
      </c>
      <c r="E66" s="10">
        <f t="shared" si="14"/>
        <v>352</v>
      </c>
      <c r="F66" s="11">
        <f t="shared" si="11"/>
        <v>6.0990400942578923E-3</v>
      </c>
      <c r="G66" s="10">
        <v>490</v>
      </c>
      <c r="H66" s="10">
        <v>43</v>
      </c>
      <c r="I66" s="10">
        <f t="shared" si="15"/>
        <v>533</v>
      </c>
      <c r="J66" s="11">
        <f t="shared" si="12"/>
        <v>4.2948196256335459E-3</v>
      </c>
      <c r="K66" s="10">
        <f t="shared" si="13"/>
        <v>885</v>
      </c>
      <c r="L66" s="10">
        <v>0</v>
      </c>
      <c r="M66" s="10">
        <f t="shared" si="16"/>
        <v>885</v>
      </c>
    </row>
    <row r="67" spans="2:13" x14ac:dyDescent="0.25">
      <c r="B67" s="10" t="s">
        <v>280</v>
      </c>
      <c r="C67" s="10">
        <v>535</v>
      </c>
      <c r="D67" s="10">
        <v>227</v>
      </c>
      <c r="E67" s="10">
        <f t="shared" si="14"/>
        <v>762</v>
      </c>
      <c r="F67" s="11">
        <f t="shared" si="11"/>
        <v>1.320303565859237E-2</v>
      </c>
      <c r="G67" s="10">
        <v>1527</v>
      </c>
      <c r="H67" s="10">
        <v>98</v>
      </c>
      <c r="I67" s="10">
        <f t="shared" si="15"/>
        <v>1625</v>
      </c>
      <c r="J67" s="11">
        <f t="shared" si="12"/>
        <v>1.3093962273273007E-2</v>
      </c>
      <c r="K67" s="10">
        <f t="shared" si="13"/>
        <v>2387</v>
      </c>
      <c r="L67" s="10">
        <v>0</v>
      </c>
      <c r="M67" s="10">
        <f t="shared" si="16"/>
        <v>2387</v>
      </c>
    </row>
    <row r="68" spans="2:13" x14ac:dyDescent="0.25">
      <c r="B68" s="10" t="s">
        <v>281</v>
      </c>
      <c r="C68" s="10">
        <v>411</v>
      </c>
      <c r="D68" s="10">
        <v>180</v>
      </c>
      <c r="E68" s="10">
        <f t="shared" si="14"/>
        <v>591</v>
      </c>
      <c r="F68" s="11">
        <f t="shared" si="11"/>
        <v>1.0240149703711404E-2</v>
      </c>
      <c r="G68" s="10">
        <v>397</v>
      </c>
      <c r="H68" s="10">
        <v>44</v>
      </c>
      <c r="I68" s="10">
        <f t="shared" si="15"/>
        <v>441</v>
      </c>
      <c r="J68" s="11">
        <f t="shared" si="12"/>
        <v>3.5534999153928591E-3</v>
      </c>
      <c r="K68" s="10">
        <f t="shared" si="13"/>
        <v>1032</v>
      </c>
      <c r="L68" s="10">
        <v>0</v>
      </c>
      <c r="M68" s="10">
        <f t="shared" si="16"/>
        <v>1032</v>
      </c>
    </row>
    <row r="69" spans="2:13" x14ac:dyDescent="0.25">
      <c r="B69" s="10" t="s">
        <v>282</v>
      </c>
      <c r="C69" s="10">
        <v>158</v>
      </c>
      <c r="D69" s="10">
        <v>67</v>
      </c>
      <c r="E69" s="10">
        <f t="shared" si="14"/>
        <v>225</v>
      </c>
      <c r="F69" s="11">
        <f t="shared" si="11"/>
        <v>3.8985341511591641E-3</v>
      </c>
      <c r="G69" s="10">
        <v>379</v>
      </c>
      <c r="H69" s="10">
        <v>25</v>
      </c>
      <c r="I69" s="10">
        <f t="shared" si="15"/>
        <v>404</v>
      </c>
      <c r="J69" s="11">
        <f t="shared" si="12"/>
        <v>3.2553604667091046E-3</v>
      </c>
      <c r="K69" s="10">
        <f t="shared" si="13"/>
        <v>629</v>
      </c>
      <c r="L69" s="10">
        <v>0</v>
      </c>
      <c r="M69" s="10">
        <f t="shared" si="16"/>
        <v>629</v>
      </c>
    </row>
    <row r="70" spans="2:13" x14ac:dyDescent="0.25">
      <c r="B70" s="10" t="s">
        <v>283</v>
      </c>
      <c r="C70" s="10">
        <v>884</v>
      </c>
      <c r="D70" s="10">
        <v>541</v>
      </c>
      <c r="E70" s="10">
        <f t="shared" si="14"/>
        <v>1425</v>
      </c>
      <c r="F70" s="11">
        <f t="shared" si="11"/>
        <v>2.4690716290674708E-2</v>
      </c>
      <c r="G70" s="10">
        <v>2511</v>
      </c>
      <c r="H70" s="10">
        <v>153</v>
      </c>
      <c r="I70" s="10">
        <f t="shared" si="15"/>
        <v>2664</v>
      </c>
      <c r="J70" s="11">
        <f t="shared" si="12"/>
        <v>2.1466040305230333E-2</v>
      </c>
      <c r="K70" s="10">
        <f t="shared" si="13"/>
        <v>4089</v>
      </c>
      <c r="L70" s="10">
        <v>0</v>
      </c>
      <c r="M70" s="10">
        <f t="shared" si="16"/>
        <v>4089</v>
      </c>
    </row>
    <row r="71" spans="2:13" x14ac:dyDescent="0.25">
      <c r="B71" s="10" t="s">
        <v>284</v>
      </c>
      <c r="C71" s="10">
        <v>965</v>
      </c>
      <c r="D71" s="10">
        <v>576</v>
      </c>
      <c r="E71" s="10">
        <f t="shared" si="14"/>
        <v>1541</v>
      </c>
      <c r="F71" s="11">
        <f t="shared" si="11"/>
        <v>2.6700627230827875E-2</v>
      </c>
      <c r="G71" s="10">
        <v>2742</v>
      </c>
      <c r="H71" s="10">
        <v>235</v>
      </c>
      <c r="I71" s="10">
        <f t="shared" si="15"/>
        <v>2977</v>
      </c>
      <c r="J71" s="11">
        <f t="shared" si="12"/>
        <v>2.3988138884636148E-2</v>
      </c>
      <c r="K71" s="10">
        <f t="shared" si="13"/>
        <v>4518</v>
      </c>
      <c r="L71" s="10">
        <v>0</v>
      </c>
      <c r="M71" s="10">
        <f t="shared" si="16"/>
        <v>4518</v>
      </c>
    </row>
    <row r="72" spans="2:13" x14ac:dyDescent="0.25">
      <c r="B72" s="10" t="s">
        <v>285</v>
      </c>
      <c r="C72" s="10">
        <v>298</v>
      </c>
      <c r="D72" s="10">
        <v>187</v>
      </c>
      <c r="E72" s="10">
        <f t="shared" si="14"/>
        <v>485</v>
      </c>
      <c r="F72" s="11">
        <f t="shared" si="11"/>
        <v>8.4035069480541975E-3</v>
      </c>
      <c r="G72" s="10">
        <v>832</v>
      </c>
      <c r="H72" s="10">
        <v>104</v>
      </c>
      <c r="I72" s="10">
        <f t="shared" si="15"/>
        <v>936</v>
      </c>
      <c r="J72" s="11">
        <f t="shared" si="12"/>
        <v>7.5421222694052525E-3</v>
      </c>
      <c r="K72" s="10">
        <f t="shared" si="13"/>
        <v>1421</v>
      </c>
      <c r="L72" s="10">
        <v>0</v>
      </c>
      <c r="M72" s="10">
        <f t="shared" si="16"/>
        <v>1421</v>
      </c>
    </row>
    <row r="73" spans="2:13" x14ac:dyDescent="0.25">
      <c r="B73" s="10" t="s">
        <v>286</v>
      </c>
      <c r="C73" s="10">
        <v>216</v>
      </c>
      <c r="D73" s="10">
        <v>83</v>
      </c>
      <c r="E73" s="10">
        <f t="shared" si="14"/>
        <v>299</v>
      </c>
      <c r="F73" s="11">
        <f t="shared" si="11"/>
        <v>5.1807187164292891E-3</v>
      </c>
      <c r="G73" s="10">
        <v>424</v>
      </c>
      <c r="H73" s="10">
        <v>26</v>
      </c>
      <c r="I73" s="10">
        <f t="shared" si="15"/>
        <v>450</v>
      </c>
      <c r="J73" s="11">
        <f t="shared" si="12"/>
        <v>3.6260203218294483E-3</v>
      </c>
      <c r="K73" s="10">
        <f t="shared" si="13"/>
        <v>749</v>
      </c>
      <c r="L73" s="10">
        <v>0</v>
      </c>
      <c r="M73" s="10">
        <f t="shared" si="16"/>
        <v>749</v>
      </c>
    </row>
    <row r="74" spans="2:13" x14ac:dyDescent="0.25">
      <c r="B74" s="10" t="s">
        <v>287</v>
      </c>
      <c r="C74" s="10">
        <v>141</v>
      </c>
      <c r="D74" s="10">
        <v>80</v>
      </c>
      <c r="E74" s="10">
        <f t="shared" si="14"/>
        <v>221</v>
      </c>
      <c r="F74" s="11">
        <f t="shared" si="11"/>
        <v>3.8292268773607789E-3</v>
      </c>
      <c r="G74" s="10">
        <v>319</v>
      </c>
      <c r="H74" s="10">
        <v>26</v>
      </c>
      <c r="I74" s="10">
        <f t="shared" si="15"/>
        <v>345</v>
      </c>
      <c r="J74" s="11">
        <f t="shared" si="12"/>
        <v>2.7799489134025771E-3</v>
      </c>
      <c r="K74" s="10">
        <f t="shared" si="13"/>
        <v>566</v>
      </c>
      <c r="L74" s="10">
        <v>0</v>
      </c>
      <c r="M74" s="10">
        <f t="shared" si="16"/>
        <v>566</v>
      </c>
    </row>
    <row r="75" spans="2:13" x14ac:dyDescent="0.25">
      <c r="B75" s="10" t="s">
        <v>288</v>
      </c>
      <c r="C75" s="10">
        <v>476</v>
      </c>
      <c r="D75" s="10">
        <v>244</v>
      </c>
      <c r="E75" s="10">
        <f t="shared" si="14"/>
        <v>720</v>
      </c>
      <c r="F75" s="11">
        <f t="shared" si="11"/>
        <v>1.2475309283709326E-2</v>
      </c>
      <c r="G75" s="10">
        <v>1408</v>
      </c>
      <c r="H75" s="10">
        <v>102</v>
      </c>
      <c r="I75" s="10">
        <f t="shared" si="15"/>
        <v>1510</v>
      </c>
      <c r="J75" s="11">
        <f t="shared" si="12"/>
        <v>1.2167312635472148E-2</v>
      </c>
      <c r="K75" s="10">
        <f t="shared" si="13"/>
        <v>2230</v>
      </c>
      <c r="L75" s="10">
        <v>0</v>
      </c>
      <c r="M75" s="10">
        <f t="shared" si="16"/>
        <v>2230</v>
      </c>
    </row>
    <row r="76" spans="2:13" x14ac:dyDescent="0.25">
      <c r="B76" s="10" t="s">
        <v>289</v>
      </c>
      <c r="C76" s="10">
        <v>931</v>
      </c>
      <c r="D76" s="10">
        <v>564</v>
      </c>
      <c r="E76" s="10">
        <f t="shared" si="14"/>
        <v>1495</v>
      </c>
      <c r="F76" s="11">
        <f t="shared" si="11"/>
        <v>2.5903593582146445E-2</v>
      </c>
      <c r="G76" s="10">
        <v>2268</v>
      </c>
      <c r="H76" s="10">
        <v>154</v>
      </c>
      <c r="I76" s="10">
        <f t="shared" si="15"/>
        <v>2422</v>
      </c>
      <c r="J76" s="11">
        <f t="shared" si="12"/>
        <v>1.951604715437983E-2</v>
      </c>
      <c r="K76" s="10">
        <f t="shared" si="13"/>
        <v>3917</v>
      </c>
      <c r="L76" s="10">
        <v>0</v>
      </c>
      <c r="M76" s="10">
        <f t="shared" si="16"/>
        <v>3917</v>
      </c>
    </row>
    <row r="77" spans="2:13" x14ac:dyDescent="0.25">
      <c r="B77" s="10" t="s">
        <v>304</v>
      </c>
      <c r="C77" s="10">
        <v>4788</v>
      </c>
      <c r="D77" s="10">
        <v>1568</v>
      </c>
      <c r="E77" s="10">
        <f t="shared" si="14"/>
        <v>6356</v>
      </c>
      <c r="F77" s="11">
        <f t="shared" si="11"/>
        <v>0.11012925806563399</v>
      </c>
      <c r="G77" s="10">
        <v>15894</v>
      </c>
      <c r="H77" s="10">
        <v>745</v>
      </c>
      <c r="I77" s="10">
        <f t="shared" si="15"/>
        <v>16639</v>
      </c>
      <c r="J77" s="11">
        <f t="shared" si="12"/>
        <v>0.13407411585537821</v>
      </c>
      <c r="K77" s="10">
        <f t="shared" si="13"/>
        <v>22995</v>
      </c>
      <c r="L77" s="10">
        <v>0</v>
      </c>
      <c r="M77" s="10">
        <f t="shared" si="16"/>
        <v>22995</v>
      </c>
    </row>
    <row r="78" spans="2:13" x14ac:dyDescent="0.25">
      <c r="B78" s="10" t="s">
        <v>305</v>
      </c>
      <c r="C78" s="10">
        <v>1597</v>
      </c>
      <c r="D78" s="10">
        <v>546</v>
      </c>
      <c r="E78" s="10">
        <f t="shared" si="14"/>
        <v>2143</v>
      </c>
      <c r="F78" s="11">
        <f t="shared" si="11"/>
        <v>3.7131371937484836E-2</v>
      </c>
      <c r="G78" s="10">
        <v>5669</v>
      </c>
      <c r="H78" s="10">
        <v>252</v>
      </c>
      <c r="I78" s="10">
        <f t="shared" si="15"/>
        <v>5921</v>
      </c>
      <c r="J78" s="11">
        <f t="shared" si="12"/>
        <v>4.7710369612338141E-2</v>
      </c>
      <c r="K78" s="10">
        <f t="shared" si="13"/>
        <v>8064</v>
      </c>
      <c r="L78" s="10">
        <v>0</v>
      </c>
      <c r="M78" s="10">
        <f t="shared" si="16"/>
        <v>8064</v>
      </c>
    </row>
    <row r="79" spans="2:13" x14ac:dyDescent="0.25">
      <c r="B79" s="10" t="s">
        <v>306</v>
      </c>
      <c r="C79" s="10">
        <v>1874</v>
      </c>
      <c r="D79" s="10">
        <v>812</v>
      </c>
      <c r="E79" s="10">
        <f t="shared" si="14"/>
        <v>2686</v>
      </c>
      <c r="F79" s="11">
        <f t="shared" si="11"/>
        <v>4.6539834355615622E-2</v>
      </c>
      <c r="G79" s="10">
        <v>5740</v>
      </c>
      <c r="H79" s="10">
        <v>342</v>
      </c>
      <c r="I79" s="10">
        <f t="shared" si="15"/>
        <v>6082</v>
      </c>
      <c r="J79" s="11">
        <f t="shared" si="12"/>
        <v>4.9007679105259341E-2</v>
      </c>
      <c r="K79" s="10">
        <f t="shared" si="13"/>
        <v>8768</v>
      </c>
      <c r="L79" s="10">
        <v>1</v>
      </c>
      <c r="M79" s="10">
        <f t="shared" si="16"/>
        <v>8769</v>
      </c>
    </row>
    <row r="80" spans="2:13" x14ac:dyDescent="0.25">
      <c r="B80" s="10" t="s">
        <v>307</v>
      </c>
      <c r="C80" s="10">
        <v>462</v>
      </c>
      <c r="D80" s="10">
        <v>158</v>
      </c>
      <c r="E80" s="10">
        <f t="shared" si="14"/>
        <v>620</v>
      </c>
      <c r="F80" s="11">
        <f t="shared" si="11"/>
        <v>1.0742627438749697E-2</v>
      </c>
      <c r="G80" s="10">
        <v>1007</v>
      </c>
      <c r="H80" s="10">
        <v>61</v>
      </c>
      <c r="I80" s="10">
        <f t="shared" si="15"/>
        <v>1068</v>
      </c>
      <c r="J80" s="11">
        <f t="shared" si="12"/>
        <v>8.6057548971418905E-3</v>
      </c>
      <c r="K80" s="10">
        <f t="shared" si="13"/>
        <v>1688</v>
      </c>
      <c r="L80" s="10">
        <v>0</v>
      </c>
      <c r="M80" s="10">
        <f t="shared" si="16"/>
        <v>1688</v>
      </c>
    </row>
    <row r="81" spans="2:13" x14ac:dyDescent="0.25">
      <c r="B81" s="10" t="s">
        <v>308</v>
      </c>
      <c r="C81" s="10">
        <v>1120</v>
      </c>
      <c r="D81" s="10">
        <v>462</v>
      </c>
      <c r="E81" s="10">
        <f t="shared" si="14"/>
        <v>1582</v>
      </c>
      <c r="F81" s="11">
        <f t="shared" si="11"/>
        <v>2.7411026787261324E-2</v>
      </c>
      <c r="G81" s="10">
        <v>2602</v>
      </c>
      <c r="H81" s="10">
        <v>141</v>
      </c>
      <c r="I81" s="10">
        <f t="shared" si="15"/>
        <v>2743</v>
      </c>
      <c r="J81" s="11">
        <f t="shared" si="12"/>
        <v>2.2102608317284837E-2</v>
      </c>
      <c r="K81" s="10">
        <f t="shared" si="13"/>
        <v>4325</v>
      </c>
      <c r="L81" s="10">
        <v>0</v>
      </c>
      <c r="M81" s="10">
        <f t="shared" si="16"/>
        <v>4325</v>
      </c>
    </row>
    <row r="82" spans="2:13" x14ac:dyDescent="0.25">
      <c r="B82" s="10" t="s">
        <v>309</v>
      </c>
      <c r="C82" s="10">
        <v>1269</v>
      </c>
      <c r="D82" s="10">
        <v>426</v>
      </c>
      <c r="E82" s="10">
        <f t="shared" si="14"/>
        <v>1695</v>
      </c>
      <c r="F82" s="11">
        <f t="shared" si="11"/>
        <v>2.9368957272065704E-2</v>
      </c>
      <c r="G82" s="10">
        <v>2699</v>
      </c>
      <c r="H82" s="10">
        <v>158</v>
      </c>
      <c r="I82" s="10">
        <f t="shared" si="15"/>
        <v>2857</v>
      </c>
      <c r="J82" s="11">
        <f t="shared" si="12"/>
        <v>2.3021200132148298E-2</v>
      </c>
      <c r="K82" s="10">
        <f t="shared" si="13"/>
        <v>4552</v>
      </c>
      <c r="L82" s="10">
        <v>0</v>
      </c>
      <c r="M82" s="10">
        <f t="shared" si="16"/>
        <v>4552</v>
      </c>
    </row>
    <row r="83" spans="2:13" x14ac:dyDescent="0.25">
      <c r="B83" s="10" t="s">
        <v>310</v>
      </c>
      <c r="C83" s="10">
        <v>960</v>
      </c>
      <c r="D83" s="10">
        <v>426</v>
      </c>
      <c r="E83" s="10">
        <f t="shared" si="14"/>
        <v>1386</v>
      </c>
      <c r="F83" s="11">
        <f t="shared" si="11"/>
        <v>2.4014970371140452E-2</v>
      </c>
      <c r="G83" s="10">
        <v>2791</v>
      </c>
      <c r="H83" s="10">
        <v>90</v>
      </c>
      <c r="I83" s="10">
        <f t="shared" si="15"/>
        <v>2881</v>
      </c>
      <c r="J83" s="11">
        <f t="shared" si="12"/>
        <v>2.3214587882645868E-2</v>
      </c>
      <c r="K83" s="10">
        <f t="shared" si="13"/>
        <v>4267</v>
      </c>
      <c r="L83" s="10">
        <v>0</v>
      </c>
      <c r="M83" s="10">
        <f t="shared" si="16"/>
        <v>4267</v>
      </c>
    </row>
    <row r="84" spans="2:13" x14ac:dyDescent="0.25">
      <c r="B84" s="10" t="s">
        <v>314</v>
      </c>
      <c r="C84" s="10">
        <v>881</v>
      </c>
      <c r="D84" s="10">
        <v>474</v>
      </c>
      <c r="E84" s="10">
        <f t="shared" si="14"/>
        <v>1355</v>
      </c>
      <c r="F84" s="11">
        <f t="shared" si="11"/>
        <v>2.3477838999202968E-2</v>
      </c>
      <c r="G84" s="10">
        <v>2148</v>
      </c>
      <c r="H84" s="10">
        <v>182</v>
      </c>
      <c r="I84" s="10">
        <f t="shared" si="15"/>
        <v>2330</v>
      </c>
      <c r="J84" s="11">
        <f t="shared" si="12"/>
        <v>1.8774727444139144E-2</v>
      </c>
      <c r="K84" s="10">
        <f t="shared" si="13"/>
        <v>3685</v>
      </c>
      <c r="L84" s="10">
        <v>0</v>
      </c>
      <c r="M84" s="10">
        <f t="shared" si="16"/>
        <v>3685</v>
      </c>
    </row>
    <row r="85" spans="2:13" x14ac:dyDescent="0.25">
      <c r="B85" s="10" t="s">
        <v>315</v>
      </c>
      <c r="C85" s="10">
        <v>447</v>
      </c>
      <c r="D85" s="10">
        <v>205</v>
      </c>
      <c r="E85" s="10">
        <f t="shared" si="14"/>
        <v>652</v>
      </c>
      <c r="F85" s="11">
        <f t="shared" si="11"/>
        <v>1.1297085629136778E-2</v>
      </c>
      <c r="G85" s="10">
        <v>863</v>
      </c>
      <c r="H85" s="10">
        <v>67</v>
      </c>
      <c r="I85" s="10">
        <f t="shared" si="15"/>
        <v>930</v>
      </c>
      <c r="J85" s="11">
        <f t="shared" si="12"/>
        <v>7.4937753317808591E-3</v>
      </c>
      <c r="K85" s="10">
        <f t="shared" si="13"/>
        <v>1582</v>
      </c>
      <c r="L85" s="10">
        <v>0</v>
      </c>
      <c r="M85" s="10">
        <f t="shared" si="16"/>
        <v>1582</v>
      </c>
    </row>
    <row r="86" spans="2:13" x14ac:dyDescent="0.25">
      <c r="B86" s="12" t="s">
        <v>49</v>
      </c>
      <c r="C86" s="10">
        <f>SUM(C53:C85)</f>
        <v>40605</v>
      </c>
      <c r="D86" s="10">
        <f>SUM(D53:D85)</f>
        <v>17109</v>
      </c>
      <c r="E86" s="12">
        <f t="shared" ref="E86" si="17">C86+D86</f>
        <v>57714</v>
      </c>
      <c r="F86" s="14">
        <f t="shared" ref="F86" si="18">E86/$E$86</f>
        <v>1</v>
      </c>
      <c r="G86" s="10">
        <f>SUM(G53:G85)</f>
        <v>117333</v>
      </c>
      <c r="H86" s="10">
        <f>SUM(H53:H85)</f>
        <v>6770</v>
      </c>
      <c r="I86" s="12">
        <f>G86+H86</f>
        <v>124103</v>
      </c>
      <c r="J86" s="38">
        <f t="shared" ref="J86" si="19">I86/$I$86</f>
        <v>1</v>
      </c>
      <c r="K86" s="12">
        <f t="shared" ref="K86" si="20">E86+I86</f>
        <v>181817</v>
      </c>
      <c r="L86" s="10">
        <f>SUM(L53:L85)</f>
        <v>1</v>
      </c>
      <c r="M86" s="12">
        <f>K86+L86</f>
        <v>181818</v>
      </c>
    </row>
    <row r="87" spans="2:13" ht="24" x14ac:dyDescent="0.25">
      <c r="B87" s="41" t="s">
        <v>66</v>
      </c>
      <c r="C87" s="25">
        <f>+C86/M86</f>
        <v>0.22332772332772333</v>
      </c>
      <c r="D87" s="25">
        <f>+D86/M86</f>
        <v>9.4099594099594105E-2</v>
      </c>
      <c r="E87" s="26">
        <f>+E86/M86</f>
        <v>0.31742731742731745</v>
      </c>
      <c r="F87" s="26"/>
      <c r="G87" s="25">
        <f>+G86/M86</f>
        <v>0.64533214533214533</v>
      </c>
      <c r="H87" s="25">
        <f>+H86/M86</f>
        <v>3.7235037235037238E-2</v>
      </c>
      <c r="I87" s="26">
        <f>+I86/M86</f>
        <v>0.68256718256718252</v>
      </c>
      <c r="J87" s="26"/>
      <c r="K87" s="26">
        <f>+K86/M86</f>
        <v>0.99999449999449996</v>
      </c>
      <c r="L87" s="26">
        <f>+L86/M86</f>
        <v>5.5000055000054997E-6</v>
      </c>
      <c r="M87" s="26">
        <f>K87+L87</f>
        <v>1</v>
      </c>
    </row>
    <row r="88" spans="2:13" x14ac:dyDescent="0.25">
      <c r="B88" s="17" t="s">
        <v>129</v>
      </c>
    </row>
    <row r="89" spans="2:13" x14ac:dyDescent="0.25">
      <c r="B89" s="17" t="s">
        <v>130</v>
      </c>
    </row>
  </sheetData>
  <mergeCells count="12">
    <mergeCell ref="L51:M51"/>
    <mergeCell ref="B50:M50"/>
    <mergeCell ref="B6:K6"/>
    <mergeCell ref="B5:K5"/>
    <mergeCell ref="B48:K48"/>
    <mergeCell ref="B47:K47"/>
    <mergeCell ref="B8:M8"/>
    <mergeCell ref="L9:M9"/>
    <mergeCell ref="B51:B52"/>
    <mergeCell ref="C51:K51"/>
    <mergeCell ref="B9:B10"/>
    <mergeCell ref="C9:K9"/>
  </mergeCells>
  <hyperlinks>
    <hyperlink ref="M5" location="'Índice Pensiones Solidarias'!A1" display="Volver Sistema de Pensiones Solidadias" xr:uid="{00000000-0004-0000-1000-000000000000}"/>
  </hyperlinks>
  <pageMargins left="0.74803149606299213" right="0.74803149606299213" top="0.98425196850393704" bottom="0.98425196850393704" header="0" footer="0"/>
  <pageSetup scale="72"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7"/>
  <dimension ref="A1:P87"/>
  <sheetViews>
    <sheetView showGridLines="0" zoomScaleNormal="100" workbookViewId="0">
      <selection activeCell="C44" sqref="C44:M44"/>
    </sheetView>
  </sheetViews>
  <sheetFormatPr baseColWidth="10" defaultRowHeight="12" x14ac:dyDescent="0.25"/>
  <cols>
    <col min="1" max="1" width="6" style="18" customWidth="1"/>
    <col min="2" max="2" width="18.109375" style="18" customWidth="1"/>
    <col min="3" max="3" width="7.88671875" style="18" customWidth="1"/>
    <col min="4" max="4" width="7" style="18" customWidth="1"/>
    <col min="5" max="6" width="8.44140625" style="18" customWidth="1"/>
    <col min="7" max="7" width="8" style="18" customWidth="1"/>
    <col min="8" max="8" width="6.88671875" style="18" customWidth="1"/>
    <col min="9" max="11" width="8.33203125" style="18" customWidth="1"/>
    <col min="12" max="12" width="7.88671875" style="18" customWidth="1"/>
    <col min="13" max="251" width="11.44140625" style="18"/>
    <col min="252" max="252" width="18.109375" style="18" customWidth="1"/>
    <col min="253" max="253" width="7.88671875" style="18" customWidth="1"/>
    <col min="254" max="254" width="7" style="18" customWidth="1"/>
    <col min="255" max="256" width="8.44140625" style="18" customWidth="1"/>
    <col min="257" max="257" width="8" style="18" customWidth="1"/>
    <col min="258" max="258" width="6.88671875" style="18" customWidth="1"/>
    <col min="259" max="261" width="8.33203125" style="18" customWidth="1"/>
    <col min="262" max="267" width="0" style="18" hidden="1" customWidth="1"/>
    <col min="268" max="268" width="7.88671875" style="18" customWidth="1"/>
    <col min="269" max="507" width="11.44140625" style="18"/>
    <col min="508" max="508" width="18.109375" style="18" customWidth="1"/>
    <col min="509" max="509" width="7.88671875" style="18" customWidth="1"/>
    <col min="510" max="510" width="7" style="18" customWidth="1"/>
    <col min="511" max="512" width="8.44140625" style="18" customWidth="1"/>
    <col min="513" max="513" width="8" style="18" customWidth="1"/>
    <col min="514" max="514" width="6.88671875" style="18" customWidth="1"/>
    <col min="515" max="517" width="8.33203125" style="18" customWidth="1"/>
    <col min="518" max="523" width="0" style="18" hidden="1" customWidth="1"/>
    <col min="524" max="524" width="7.88671875" style="18" customWidth="1"/>
    <col min="525" max="763" width="11.44140625" style="18"/>
    <col min="764" max="764" width="18.109375" style="18" customWidth="1"/>
    <col min="765" max="765" width="7.88671875" style="18" customWidth="1"/>
    <col min="766" max="766" width="7" style="18" customWidth="1"/>
    <col min="767" max="768" width="8.44140625" style="18" customWidth="1"/>
    <col min="769" max="769" width="8" style="18" customWidth="1"/>
    <col min="770" max="770" width="6.88671875" style="18" customWidth="1"/>
    <col min="771" max="773" width="8.33203125" style="18" customWidth="1"/>
    <col min="774" max="779" width="0" style="18" hidden="1" customWidth="1"/>
    <col min="780" max="780" width="7.88671875" style="18" customWidth="1"/>
    <col min="781" max="1019" width="11.44140625" style="18"/>
    <col min="1020" max="1020" width="18.109375" style="18" customWidth="1"/>
    <col min="1021" max="1021" width="7.88671875" style="18" customWidth="1"/>
    <col min="1022" max="1022" width="7" style="18" customWidth="1"/>
    <col min="1023" max="1024" width="8.44140625" style="18" customWidth="1"/>
    <col min="1025" max="1025" width="8" style="18" customWidth="1"/>
    <col min="1026" max="1026" width="6.88671875" style="18" customWidth="1"/>
    <col min="1027" max="1029" width="8.33203125" style="18" customWidth="1"/>
    <col min="1030" max="1035" width="0" style="18" hidden="1" customWidth="1"/>
    <col min="1036" max="1036" width="7.88671875" style="18" customWidth="1"/>
    <col min="1037" max="1275" width="11.44140625" style="18"/>
    <col min="1276" max="1276" width="18.109375" style="18" customWidth="1"/>
    <col min="1277" max="1277" width="7.88671875" style="18" customWidth="1"/>
    <col min="1278" max="1278" width="7" style="18" customWidth="1"/>
    <col min="1279" max="1280" width="8.44140625" style="18" customWidth="1"/>
    <col min="1281" max="1281" width="8" style="18" customWidth="1"/>
    <col min="1282" max="1282" width="6.88671875" style="18" customWidth="1"/>
    <col min="1283" max="1285" width="8.33203125" style="18" customWidth="1"/>
    <col min="1286" max="1291" width="0" style="18" hidden="1" customWidth="1"/>
    <col min="1292" max="1292" width="7.88671875" style="18" customWidth="1"/>
    <col min="1293" max="1531" width="11.44140625" style="18"/>
    <col min="1532" max="1532" width="18.109375" style="18" customWidth="1"/>
    <col min="1533" max="1533" width="7.88671875" style="18" customWidth="1"/>
    <col min="1534" max="1534" width="7" style="18" customWidth="1"/>
    <col min="1535" max="1536" width="8.44140625" style="18" customWidth="1"/>
    <col min="1537" max="1537" width="8" style="18" customWidth="1"/>
    <col min="1538" max="1538" width="6.88671875" style="18" customWidth="1"/>
    <col min="1539" max="1541" width="8.33203125" style="18" customWidth="1"/>
    <col min="1542" max="1547" width="0" style="18" hidden="1" customWidth="1"/>
    <col min="1548" max="1548" width="7.88671875" style="18" customWidth="1"/>
    <col min="1549" max="1787" width="11.44140625" style="18"/>
    <col min="1788" max="1788" width="18.109375" style="18" customWidth="1"/>
    <col min="1789" max="1789" width="7.88671875" style="18" customWidth="1"/>
    <col min="1790" max="1790" width="7" style="18" customWidth="1"/>
    <col min="1791" max="1792" width="8.44140625" style="18" customWidth="1"/>
    <col min="1793" max="1793" width="8" style="18" customWidth="1"/>
    <col min="1794" max="1794" width="6.88671875" style="18" customWidth="1"/>
    <col min="1795" max="1797" width="8.33203125" style="18" customWidth="1"/>
    <col min="1798" max="1803" width="0" style="18" hidden="1" customWidth="1"/>
    <col min="1804" max="1804" width="7.88671875" style="18" customWidth="1"/>
    <col min="1805" max="2043" width="11.44140625" style="18"/>
    <col min="2044" max="2044" width="18.109375" style="18" customWidth="1"/>
    <col min="2045" max="2045" width="7.88671875" style="18" customWidth="1"/>
    <col min="2046" max="2046" width="7" style="18" customWidth="1"/>
    <col min="2047" max="2048" width="8.44140625" style="18" customWidth="1"/>
    <col min="2049" max="2049" width="8" style="18" customWidth="1"/>
    <col min="2050" max="2050" width="6.88671875" style="18" customWidth="1"/>
    <col min="2051" max="2053" width="8.33203125" style="18" customWidth="1"/>
    <col min="2054" max="2059" width="0" style="18" hidden="1" customWidth="1"/>
    <col min="2060" max="2060" width="7.88671875" style="18" customWidth="1"/>
    <col min="2061" max="2299" width="11.44140625" style="18"/>
    <col min="2300" max="2300" width="18.109375" style="18" customWidth="1"/>
    <col min="2301" max="2301" width="7.88671875" style="18" customWidth="1"/>
    <col min="2302" max="2302" width="7" style="18" customWidth="1"/>
    <col min="2303" max="2304" width="8.44140625" style="18" customWidth="1"/>
    <col min="2305" max="2305" width="8" style="18" customWidth="1"/>
    <col min="2306" max="2306" width="6.88671875" style="18" customWidth="1"/>
    <col min="2307" max="2309" width="8.33203125" style="18" customWidth="1"/>
    <col min="2310" max="2315" width="0" style="18" hidden="1" customWidth="1"/>
    <col min="2316" max="2316" width="7.88671875" style="18" customWidth="1"/>
    <col min="2317" max="2555" width="11.44140625" style="18"/>
    <col min="2556" max="2556" width="18.109375" style="18" customWidth="1"/>
    <col min="2557" max="2557" width="7.88671875" style="18" customWidth="1"/>
    <col min="2558" max="2558" width="7" style="18" customWidth="1"/>
    <col min="2559" max="2560" width="8.44140625" style="18" customWidth="1"/>
    <col min="2561" max="2561" width="8" style="18" customWidth="1"/>
    <col min="2562" max="2562" width="6.88671875" style="18" customWidth="1"/>
    <col min="2563" max="2565" width="8.33203125" style="18" customWidth="1"/>
    <col min="2566" max="2571" width="0" style="18" hidden="1" customWidth="1"/>
    <col min="2572" max="2572" width="7.88671875" style="18" customWidth="1"/>
    <col min="2573" max="2811" width="11.44140625" style="18"/>
    <col min="2812" max="2812" width="18.109375" style="18" customWidth="1"/>
    <col min="2813" max="2813" width="7.88671875" style="18" customWidth="1"/>
    <col min="2814" max="2814" width="7" style="18" customWidth="1"/>
    <col min="2815" max="2816" width="8.44140625" style="18" customWidth="1"/>
    <col min="2817" max="2817" width="8" style="18" customWidth="1"/>
    <col min="2818" max="2818" width="6.88671875" style="18" customWidth="1"/>
    <col min="2819" max="2821" width="8.33203125" style="18" customWidth="1"/>
    <col min="2822" max="2827" width="0" style="18" hidden="1" customWidth="1"/>
    <col min="2828" max="2828" width="7.88671875" style="18" customWidth="1"/>
    <col min="2829" max="3067" width="11.44140625" style="18"/>
    <col min="3068" max="3068" width="18.109375" style="18" customWidth="1"/>
    <col min="3069" max="3069" width="7.88671875" style="18" customWidth="1"/>
    <col min="3070" max="3070" width="7" style="18" customWidth="1"/>
    <col min="3071" max="3072" width="8.44140625" style="18" customWidth="1"/>
    <col min="3073" max="3073" width="8" style="18" customWidth="1"/>
    <col min="3074" max="3074" width="6.88671875" style="18" customWidth="1"/>
    <col min="3075" max="3077" width="8.33203125" style="18" customWidth="1"/>
    <col min="3078" max="3083" width="0" style="18" hidden="1" customWidth="1"/>
    <col min="3084" max="3084" width="7.88671875" style="18" customWidth="1"/>
    <col min="3085" max="3323" width="11.44140625" style="18"/>
    <col min="3324" max="3324" width="18.109375" style="18" customWidth="1"/>
    <col min="3325" max="3325" width="7.88671875" style="18" customWidth="1"/>
    <col min="3326" max="3326" width="7" style="18" customWidth="1"/>
    <col min="3327" max="3328" width="8.44140625" style="18" customWidth="1"/>
    <col min="3329" max="3329" width="8" style="18" customWidth="1"/>
    <col min="3330" max="3330" width="6.88671875" style="18" customWidth="1"/>
    <col min="3331" max="3333" width="8.33203125" style="18" customWidth="1"/>
    <col min="3334" max="3339" width="0" style="18" hidden="1" customWidth="1"/>
    <col min="3340" max="3340" width="7.88671875" style="18" customWidth="1"/>
    <col min="3341" max="3579" width="11.44140625" style="18"/>
    <col min="3580" max="3580" width="18.109375" style="18" customWidth="1"/>
    <col min="3581" max="3581" width="7.88671875" style="18" customWidth="1"/>
    <col min="3582" max="3582" width="7" style="18" customWidth="1"/>
    <col min="3583" max="3584" width="8.44140625" style="18" customWidth="1"/>
    <col min="3585" max="3585" width="8" style="18" customWidth="1"/>
    <col min="3586" max="3586" width="6.88671875" style="18" customWidth="1"/>
    <col min="3587" max="3589" width="8.33203125" style="18" customWidth="1"/>
    <col min="3590" max="3595" width="0" style="18" hidden="1" customWidth="1"/>
    <col min="3596" max="3596" width="7.88671875" style="18" customWidth="1"/>
    <col min="3597" max="3835" width="11.44140625" style="18"/>
    <col min="3836" max="3836" width="18.109375" style="18" customWidth="1"/>
    <col min="3837" max="3837" width="7.88671875" style="18" customWidth="1"/>
    <col min="3838" max="3838" width="7" style="18" customWidth="1"/>
    <col min="3839" max="3840" width="8.44140625" style="18" customWidth="1"/>
    <col min="3841" max="3841" width="8" style="18" customWidth="1"/>
    <col min="3842" max="3842" width="6.88671875" style="18" customWidth="1"/>
    <col min="3843" max="3845" width="8.33203125" style="18" customWidth="1"/>
    <col min="3846" max="3851" width="0" style="18" hidden="1" customWidth="1"/>
    <col min="3852" max="3852" width="7.88671875" style="18" customWidth="1"/>
    <col min="3853" max="4091" width="11.44140625" style="18"/>
    <col min="4092" max="4092" width="18.109375" style="18" customWidth="1"/>
    <col min="4093" max="4093" width="7.88671875" style="18" customWidth="1"/>
    <col min="4094" max="4094" width="7" style="18" customWidth="1"/>
    <col min="4095" max="4096" width="8.44140625" style="18" customWidth="1"/>
    <col min="4097" max="4097" width="8" style="18" customWidth="1"/>
    <col min="4098" max="4098" width="6.88671875" style="18" customWidth="1"/>
    <col min="4099" max="4101" width="8.33203125" style="18" customWidth="1"/>
    <col min="4102" max="4107" width="0" style="18" hidden="1" customWidth="1"/>
    <col min="4108" max="4108" width="7.88671875" style="18" customWidth="1"/>
    <col min="4109" max="4347" width="11.44140625" style="18"/>
    <col min="4348" max="4348" width="18.109375" style="18" customWidth="1"/>
    <col min="4349" max="4349" width="7.88671875" style="18" customWidth="1"/>
    <col min="4350" max="4350" width="7" style="18" customWidth="1"/>
    <col min="4351" max="4352" width="8.44140625" style="18" customWidth="1"/>
    <col min="4353" max="4353" width="8" style="18" customWidth="1"/>
    <col min="4354" max="4354" width="6.88671875" style="18" customWidth="1"/>
    <col min="4355" max="4357" width="8.33203125" style="18" customWidth="1"/>
    <col min="4358" max="4363" width="0" style="18" hidden="1" customWidth="1"/>
    <col min="4364" max="4364" width="7.88671875" style="18" customWidth="1"/>
    <col min="4365" max="4603" width="11.44140625" style="18"/>
    <col min="4604" max="4604" width="18.109375" style="18" customWidth="1"/>
    <col min="4605" max="4605" width="7.88671875" style="18" customWidth="1"/>
    <col min="4606" max="4606" width="7" style="18" customWidth="1"/>
    <col min="4607" max="4608" width="8.44140625" style="18" customWidth="1"/>
    <col min="4609" max="4609" width="8" style="18" customWidth="1"/>
    <col min="4610" max="4610" width="6.88671875" style="18" customWidth="1"/>
    <col min="4611" max="4613" width="8.33203125" style="18" customWidth="1"/>
    <col min="4614" max="4619" width="0" style="18" hidden="1" customWidth="1"/>
    <col min="4620" max="4620" width="7.88671875" style="18" customWidth="1"/>
    <col min="4621" max="4859" width="11.44140625" style="18"/>
    <col min="4860" max="4860" width="18.109375" style="18" customWidth="1"/>
    <col min="4861" max="4861" width="7.88671875" style="18" customWidth="1"/>
    <col min="4862" max="4862" width="7" style="18" customWidth="1"/>
    <col min="4863" max="4864" width="8.44140625" style="18" customWidth="1"/>
    <col min="4865" max="4865" width="8" style="18" customWidth="1"/>
    <col min="4866" max="4866" width="6.88671875" style="18" customWidth="1"/>
    <col min="4867" max="4869" width="8.33203125" style="18" customWidth="1"/>
    <col min="4870" max="4875" width="0" style="18" hidden="1" customWidth="1"/>
    <col min="4876" max="4876" width="7.88671875" style="18" customWidth="1"/>
    <col min="4877" max="5115" width="11.44140625" style="18"/>
    <col min="5116" max="5116" width="18.109375" style="18" customWidth="1"/>
    <col min="5117" max="5117" width="7.88671875" style="18" customWidth="1"/>
    <col min="5118" max="5118" width="7" style="18" customWidth="1"/>
    <col min="5119" max="5120" width="8.44140625" style="18" customWidth="1"/>
    <col min="5121" max="5121" width="8" style="18" customWidth="1"/>
    <col min="5122" max="5122" width="6.88671875" style="18" customWidth="1"/>
    <col min="5123" max="5125" width="8.33203125" style="18" customWidth="1"/>
    <col min="5126" max="5131" width="0" style="18" hidden="1" customWidth="1"/>
    <col min="5132" max="5132" width="7.88671875" style="18" customWidth="1"/>
    <col min="5133" max="5371" width="11.44140625" style="18"/>
    <col min="5372" max="5372" width="18.109375" style="18" customWidth="1"/>
    <col min="5373" max="5373" width="7.88671875" style="18" customWidth="1"/>
    <col min="5374" max="5374" width="7" style="18" customWidth="1"/>
    <col min="5375" max="5376" width="8.44140625" style="18" customWidth="1"/>
    <col min="5377" max="5377" width="8" style="18" customWidth="1"/>
    <col min="5378" max="5378" width="6.88671875" style="18" customWidth="1"/>
    <col min="5379" max="5381" width="8.33203125" style="18" customWidth="1"/>
    <col min="5382" max="5387" width="0" style="18" hidden="1" customWidth="1"/>
    <col min="5388" max="5388" width="7.88671875" style="18" customWidth="1"/>
    <col min="5389" max="5627" width="11.44140625" style="18"/>
    <col min="5628" max="5628" width="18.109375" style="18" customWidth="1"/>
    <col min="5629" max="5629" width="7.88671875" style="18" customWidth="1"/>
    <col min="5630" max="5630" width="7" style="18" customWidth="1"/>
    <col min="5631" max="5632" width="8.44140625" style="18" customWidth="1"/>
    <col min="5633" max="5633" width="8" style="18" customWidth="1"/>
    <col min="5634" max="5634" width="6.88671875" style="18" customWidth="1"/>
    <col min="5635" max="5637" width="8.33203125" style="18" customWidth="1"/>
    <col min="5638" max="5643" width="0" style="18" hidden="1" customWidth="1"/>
    <col min="5644" max="5644" width="7.88671875" style="18" customWidth="1"/>
    <col min="5645" max="5883" width="11.44140625" style="18"/>
    <col min="5884" max="5884" width="18.109375" style="18" customWidth="1"/>
    <col min="5885" max="5885" width="7.88671875" style="18" customWidth="1"/>
    <col min="5886" max="5886" width="7" style="18" customWidth="1"/>
    <col min="5887" max="5888" width="8.44140625" style="18" customWidth="1"/>
    <col min="5889" max="5889" width="8" style="18" customWidth="1"/>
    <col min="5890" max="5890" width="6.88671875" style="18" customWidth="1"/>
    <col min="5891" max="5893" width="8.33203125" style="18" customWidth="1"/>
    <col min="5894" max="5899" width="0" style="18" hidden="1" customWidth="1"/>
    <col min="5900" max="5900" width="7.88671875" style="18" customWidth="1"/>
    <col min="5901" max="6139" width="11.44140625" style="18"/>
    <col min="6140" max="6140" width="18.109375" style="18" customWidth="1"/>
    <col min="6141" max="6141" width="7.88671875" style="18" customWidth="1"/>
    <col min="6142" max="6142" width="7" style="18" customWidth="1"/>
    <col min="6143" max="6144" width="8.44140625" style="18" customWidth="1"/>
    <col min="6145" max="6145" width="8" style="18" customWidth="1"/>
    <col min="6146" max="6146" width="6.88671875" style="18" customWidth="1"/>
    <col min="6147" max="6149" width="8.33203125" style="18" customWidth="1"/>
    <col min="6150" max="6155" width="0" style="18" hidden="1" customWidth="1"/>
    <col min="6156" max="6156" width="7.88671875" style="18" customWidth="1"/>
    <col min="6157" max="6395" width="11.44140625" style="18"/>
    <col min="6396" max="6396" width="18.109375" style="18" customWidth="1"/>
    <col min="6397" max="6397" width="7.88671875" style="18" customWidth="1"/>
    <col min="6398" max="6398" width="7" style="18" customWidth="1"/>
    <col min="6399" max="6400" width="8.44140625" style="18" customWidth="1"/>
    <col min="6401" max="6401" width="8" style="18" customWidth="1"/>
    <col min="6402" max="6402" width="6.88671875" style="18" customWidth="1"/>
    <col min="6403" max="6405" width="8.33203125" style="18" customWidth="1"/>
    <col min="6406" max="6411" width="0" style="18" hidden="1" customWidth="1"/>
    <col min="6412" max="6412" width="7.88671875" style="18" customWidth="1"/>
    <col min="6413" max="6651" width="11.44140625" style="18"/>
    <col min="6652" max="6652" width="18.109375" style="18" customWidth="1"/>
    <col min="6653" max="6653" width="7.88671875" style="18" customWidth="1"/>
    <col min="6654" max="6654" width="7" style="18" customWidth="1"/>
    <col min="6655" max="6656" width="8.44140625" style="18" customWidth="1"/>
    <col min="6657" max="6657" width="8" style="18" customWidth="1"/>
    <col min="6658" max="6658" width="6.88671875" style="18" customWidth="1"/>
    <col min="6659" max="6661" width="8.33203125" style="18" customWidth="1"/>
    <col min="6662" max="6667" width="0" style="18" hidden="1" customWidth="1"/>
    <col min="6668" max="6668" width="7.88671875" style="18" customWidth="1"/>
    <col min="6669" max="6907" width="11.44140625" style="18"/>
    <col min="6908" max="6908" width="18.109375" style="18" customWidth="1"/>
    <col min="6909" max="6909" width="7.88671875" style="18" customWidth="1"/>
    <col min="6910" max="6910" width="7" style="18" customWidth="1"/>
    <col min="6911" max="6912" width="8.44140625" style="18" customWidth="1"/>
    <col min="6913" max="6913" width="8" style="18" customWidth="1"/>
    <col min="6914" max="6914" width="6.88671875" style="18" customWidth="1"/>
    <col min="6915" max="6917" width="8.33203125" style="18" customWidth="1"/>
    <col min="6918" max="6923" width="0" style="18" hidden="1" customWidth="1"/>
    <col min="6924" max="6924" width="7.88671875" style="18" customWidth="1"/>
    <col min="6925" max="7163" width="11.44140625" style="18"/>
    <col min="7164" max="7164" width="18.109375" style="18" customWidth="1"/>
    <col min="7165" max="7165" width="7.88671875" style="18" customWidth="1"/>
    <col min="7166" max="7166" width="7" style="18" customWidth="1"/>
    <col min="7167" max="7168" width="8.44140625" style="18" customWidth="1"/>
    <col min="7169" max="7169" width="8" style="18" customWidth="1"/>
    <col min="7170" max="7170" width="6.88671875" style="18" customWidth="1"/>
    <col min="7171" max="7173" width="8.33203125" style="18" customWidth="1"/>
    <col min="7174" max="7179" width="0" style="18" hidden="1" customWidth="1"/>
    <col min="7180" max="7180" width="7.88671875" style="18" customWidth="1"/>
    <col min="7181" max="7419" width="11.44140625" style="18"/>
    <col min="7420" max="7420" width="18.109375" style="18" customWidth="1"/>
    <col min="7421" max="7421" width="7.88671875" style="18" customWidth="1"/>
    <col min="7422" max="7422" width="7" style="18" customWidth="1"/>
    <col min="7423" max="7424" width="8.44140625" style="18" customWidth="1"/>
    <col min="7425" max="7425" width="8" style="18" customWidth="1"/>
    <col min="7426" max="7426" width="6.88671875" style="18" customWidth="1"/>
    <col min="7427" max="7429" width="8.33203125" style="18" customWidth="1"/>
    <col min="7430" max="7435" width="0" style="18" hidden="1" customWidth="1"/>
    <col min="7436" max="7436" width="7.88671875" style="18" customWidth="1"/>
    <col min="7437" max="7675" width="11.44140625" style="18"/>
    <col min="7676" max="7676" width="18.109375" style="18" customWidth="1"/>
    <col min="7677" max="7677" width="7.88671875" style="18" customWidth="1"/>
    <col min="7678" max="7678" width="7" style="18" customWidth="1"/>
    <col min="7679" max="7680" width="8.44140625" style="18" customWidth="1"/>
    <col min="7681" max="7681" width="8" style="18" customWidth="1"/>
    <col min="7682" max="7682" width="6.88671875" style="18" customWidth="1"/>
    <col min="7683" max="7685" width="8.33203125" style="18" customWidth="1"/>
    <col min="7686" max="7691" width="0" style="18" hidden="1" customWidth="1"/>
    <col min="7692" max="7692" width="7.88671875" style="18" customWidth="1"/>
    <col min="7693" max="7931" width="11.44140625" style="18"/>
    <col min="7932" max="7932" width="18.109375" style="18" customWidth="1"/>
    <col min="7933" max="7933" width="7.88671875" style="18" customWidth="1"/>
    <col min="7934" max="7934" width="7" style="18" customWidth="1"/>
    <col min="7935" max="7936" width="8.44140625" style="18" customWidth="1"/>
    <col min="7937" max="7937" width="8" style="18" customWidth="1"/>
    <col min="7938" max="7938" width="6.88671875" style="18" customWidth="1"/>
    <col min="7939" max="7941" width="8.33203125" style="18" customWidth="1"/>
    <col min="7942" max="7947" width="0" style="18" hidden="1" customWidth="1"/>
    <col min="7948" max="7948" width="7.88671875" style="18" customWidth="1"/>
    <col min="7949" max="8187" width="11.44140625" style="18"/>
    <col min="8188" max="8188" width="18.109375" style="18" customWidth="1"/>
    <col min="8189" max="8189" width="7.88671875" style="18" customWidth="1"/>
    <col min="8190" max="8190" width="7" style="18" customWidth="1"/>
    <col min="8191" max="8192" width="8.44140625" style="18" customWidth="1"/>
    <col min="8193" max="8193" width="8" style="18" customWidth="1"/>
    <col min="8194" max="8194" width="6.88671875" style="18" customWidth="1"/>
    <col min="8195" max="8197" width="8.33203125" style="18" customWidth="1"/>
    <col min="8198" max="8203" width="0" style="18" hidden="1" customWidth="1"/>
    <col min="8204" max="8204" width="7.88671875" style="18" customWidth="1"/>
    <col min="8205" max="8443" width="11.44140625" style="18"/>
    <col min="8444" max="8444" width="18.109375" style="18" customWidth="1"/>
    <col min="8445" max="8445" width="7.88671875" style="18" customWidth="1"/>
    <col min="8446" max="8446" width="7" style="18" customWidth="1"/>
    <col min="8447" max="8448" width="8.44140625" style="18" customWidth="1"/>
    <col min="8449" max="8449" width="8" style="18" customWidth="1"/>
    <col min="8450" max="8450" width="6.88671875" style="18" customWidth="1"/>
    <col min="8451" max="8453" width="8.33203125" style="18" customWidth="1"/>
    <col min="8454" max="8459" width="0" style="18" hidden="1" customWidth="1"/>
    <col min="8460" max="8460" width="7.88671875" style="18" customWidth="1"/>
    <col min="8461" max="8699" width="11.44140625" style="18"/>
    <col min="8700" max="8700" width="18.109375" style="18" customWidth="1"/>
    <col min="8701" max="8701" width="7.88671875" style="18" customWidth="1"/>
    <col min="8702" max="8702" width="7" style="18" customWidth="1"/>
    <col min="8703" max="8704" width="8.44140625" style="18" customWidth="1"/>
    <col min="8705" max="8705" width="8" style="18" customWidth="1"/>
    <col min="8706" max="8706" width="6.88671875" style="18" customWidth="1"/>
    <col min="8707" max="8709" width="8.33203125" style="18" customWidth="1"/>
    <col min="8710" max="8715" width="0" style="18" hidden="1" customWidth="1"/>
    <col min="8716" max="8716" width="7.88671875" style="18" customWidth="1"/>
    <col min="8717" max="8955" width="11.44140625" style="18"/>
    <col min="8956" max="8956" width="18.109375" style="18" customWidth="1"/>
    <col min="8957" max="8957" width="7.88671875" style="18" customWidth="1"/>
    <col min="8958" max="8958" width="7" style="18" customWidth="1"/>
    <col min="8959" max="8960" width="8.44140625" style="18" customWidth="1"/>
    <col min="8961" max="8961" width="8" style="18" customWidth="1"/>
    <col min="8962" max="8962" width="6.88671875" style="18" customWidth="1"/>
    <col min="8963" max="8965" width="8.33203125" style="18" customWidth="1"/>
    <col min="8966" max="8971" width="0" style="18" hidden="1" customWidth="1"/>
    <col min="8972" max="8972" width="7.88671875" style="18" customWidth="1"/>
    <col min="8973" max="9211" width="11.44140625" style="18"/>
    <col min="9212" max="9212" width="18.109375" style="18" customWidth="1"/>
    <col min="9213" max="9213" width="7.88671875" style="18" customWidth="1"/>
    <col min="9214" max="9214" width="7" style="18" customWidth="1"/>
    <col min="9215" max="9216" width="8.44140625" style="18" customWidth="1"/>
    <col min="9217" max="9217" width="8" style="18" customWidth="1"/>
    <col min="9218" max="9218" width="6.88671875" style="18" customWidth="1"/>
    <col min="9219" max="9221" width="8.33203125" style="18" customWidth="1"/>
    <col min="9222" max="9227" width="0" style="18" hidden="1" customWidth="1"/>
    <col min="9228" max="9228" width="7.88671875" style="18" customWidth="1"/>
    <col min="9229" max="9467" width="11.44140625" style="18"/>
    <col min="9468" max="9468" width="18.109375" style="18" customWidth="1"/>
    <col min="9469" max="9469" width="7.88671875" style="18" customWidth="1"/>
    <col min="9470" max="9470" width="7" style="18" customWidth="1"/>
    <col min="9471" max="9472" width="8.44140625" style="18" customWidth="1"/>
    <col min="9473" max="9473" width="8" style="18" customWidth="1"/>
    <col min="9474" max="9474" width="6.88671875" style="18" customWidth="1"/>
    <col min="9475" max="9477" width="8.33203125" style="18" customWidth="1"/>
    <col min="9478" max="9483" width="0" style="18" hidden="1" customWidth="1"/>
    <col min="9484" max="9484" width="7.88671875" style="18" customWidth="1"/>
    <col min="9485" max="9723" width="11.44140625" style="18"/>
    <col min="9724" max="9724" width="18.109375" style="18" customWidth="1"/>
    <col min="9725" max="9725" width="7.88671875" style="18" customWidth="1"/>
    <col min="9726" max="9726" width="7" style="18" customWidth="1"/>
    <col min="9727" max="9728" width="8.44140625" style="18" customWidth="1"/>
    <col min="9729" max="9729" width="8" style="18" customWidth="1"/>
    <col min="9730" max="9730" width="6.88671875" style="18" customWidth="1"/>
    <col min="9731" max="9733" width="8.33203125" style="18" customWidth="1"/>
    <col min="9734" max="9739" width="0" style="18" hidden="1" customWidth="1"/>
    <col min="9740" max="9740" width="7.88671875" style="18" customWidth="1"/>
    <col min="9741" max="9979" width="11.44140625" style="18"/>
    <col min="9980" max="9980" width="18.109375" style="18" customWidth="1"/>
    <col min="9981" max="9981" width="7.88671875" style="18" customWidth="1"/>
    <col min="9982" max="9982" width="7" style="18" customWidth="1"/>
    <col min="9983" max="9984" width="8.44140625" style="18" customWidth="1"/>
    <col min="9985" max="9985" width="8" style="18" customWidth="1"/>
    <col min="9986" max="9986" width="6.88671875" style="18" customWidth="1"/>
    <col min="9987" max="9989" width="8.33203125" style="18" customWidth="1"/>
    <col min="9990" max="9995" width="0" style="18" hidden="1" customWidth="1"/>
    <col min="9996" max="9996" width="7.88671875" style="18" customWidth="1"/>
    <col min="9997" max="10235" width="11.44140625" style="18"/>
    <col min="10236" max="10236" width="18.109375" style="18" customWidth="1"/>
    <col min="10237" max="10237" width="7.88671875" style="18" customWidth="1"/>
    <col min="10238" max="10238" width="7" style="18" customWidth="1"/>
    <col min="10239" max="10240" width="8.44140625" style="18" customWidth="1"/>
    <col min="10241" max="10241" width="8" style="18" customWidth="1"/>
    <col min="10242" max="10242" width="6.88671875" style="18" customWidth="1"/>
    <col min="10243" max="10245" width="8.33203125" style="18" customWidth="1"/>
    <col min="10246" max="10251" width="0" style="18" hidden="1" customWidth="1"/>
    <col min="10252" max="10252" width="7.88671875" style="18" customWidth="1"/>
    <col min="10253" max="10491" width="11.44140625" style="18"/>
    <col min="10492" max="10492" width="18.109375" style="18" customWidth="1"/>
    <col min="10493" max="10493" width="7.88671875" style="18" customWidth="1"/>
    <col min="10494" max="10494" width="7" style="18" customWidth="1"/>
    <col min="10495" max="10496" width="8.44140625" style="18" customWidth="1"/>
    <col min="10497" max="10497" width="8" style="18" customWidth="1"/>
    <col min="10498" max="10498" width="6.88671875" style="18" customWidth="1"/>
    <col min="10499" max="10501" width="8.33203125" style="18" customWidth="1"/>
    <col min="10502" max="10507" width="0" style="18" hidden="1" customWidth="1"/>
    <col min="10508" max="10508" width="7.88671875" style="18" customWidth="1"/>
    <col min="10509" max="10747" width="11.44140625" style="18"/>
    <col min="10748" max="10748" width="18.109375" style="18" customWidth="1"/>
    <col min="10749" max="10749" width="7.88671875" style="18" customWidth="1"/>
    <col min="10750" max="10750" width="7" style="18" customWidth="1"/>
    <col min="10751" max="10752" width="8.44140625" style="18" customWidth="1"/>
    <col min="10753" max="10753" width="8" style="18" customWidth="1"/>
    <col min="10754" max="10754" width="6.88671875" style="18" customWidth="1"/>
    <col min="10755" max="10757" width="8.33203125" style="18" customWidth="1"/>
    <col min="10758" max="10763" width="0" style="18" hidden="1" customWidth="1"/>
    <col min="10764" max="10764" width="7.88671875" style="18" customWidth="1"/>
    <col min="10765" max="11003" width="11.44140625" style="18"/>
    <col min="11004" max="11004" width="18.109375" style="18" customWidth="1"/>
    <col min="11005" max="11005" width="7.88671875" style="18" customWidth="1"/>
    <col min="11006" max="11006" width="7" style="18" customWidth="1"/>
    <col min="11007" max="11008" width="8.44140625" style="18" customWidth="1"/>
    <col min="11009" max="11009" width="8" style="18" customWidth="1"/>
    <col min="11010" max="11010" width="6.88671875" style="18" customWidth="1"/>
    <col min="11011" max="11013" width="8.33203125" style="18" customWidth="1"/>
    <col min="11014" max="11019" width="0" style="18" hidden="1" customWidth="1"/>
    <col min="11020" max="11020" width="7.88671875" style="18" customWidth="1"/>
    <col min="11021" max="11259" width="11.44140625" style="18"/>
    <col min="11260" max="11260" width="18.109375" style="18" customWidth="1"/>
    <col min="11261" max="11261" width="7.88671875" style="18" customWidth="1"/>
    <col min="11262" max="11262" width="7" style="18" customWidth="1"/>
    <col min="11263" max="11264" width="8.44140625" style="18" customWidth="1"/>
    <col min="11265" max="11265" width="8" style="18" customWidth="1"/>
    <col min="11266" max="11266" width="6.88671875" style="18" customWidth="1"/>
    <col min="11267" max="11269" width="8.33203125" style="18" customWidth="1"/>
    <col min="11270" max="11275" width="0" style="18" hidden="1" customWidth="1"/>
    <col min="11276" max="11276" width="7.88671875" style="18" customWidth="1"/>
    <col min="11277" max="11515" width="11.44140625" style="18"/>
    <col min="11516" max="11516" width="18.109375" style="18" customWidth="1"/>
    <col min="11517" max="11517" width="7.88671875" style="18" customWidth="1"/>
    <col min="11518" max="11518" width="7" style="18" customWidth="1"/>
    <col min="11519" max="11520" width="8.44140625" style="18" customWidth="1"/>
    <col min="11521" max="11521" width="8" style="18" customWidth="1"/>
    <col min="11522" max="11522" width="6.88671875" style="18" customWidth="1"/>
    <col min="11523" max="11525" width="8.33203125" style="18" customWidth="1"/>
    <col min="11526" max="11531" width="0" style="18" hidden="1" customWidth="1"/>
    <col min="11532" max="11532" width="7.88671875" style="18" customWidth="1"/>
    <col min="11533" max="11771" width="11.44140625" style="18"/>
    <col min="11772" max="11772" width="18.109375" style="18" customWidth="1"/>
    <col min="11773" max="11773" width="7.88671875" style="18" customWidth="1"/>
    <col min="11774" max="11774" width="7" style="18" customWidth="1"/>
    <col min="11775" max="11776" width="8.44140625" style="18" customWidth="1"/>
    <col min="11777" max="11777" width="8" style="18" customWidth="1"/>
    <col min="11778" max="11778" width="6.88671875" style="18" customWidth="1"/>
    <col min="11779" max="11781" width="8.33203125" style="18" customWidth="1"/>
    <col min="11782" max="11787" width="0" style="18" hidden="1" customWidth="1"/>
    <col min="11788" max="11788" width="7.88671875" style="18" customWidth="1"/>
    <col min="11789" max="12027" width="11.44140625" style="18"/>
    <col min="12028" max="12028" width="18.109375" style="18" customWidth="1"/>
    <col min="12029" max="12029" width="7.88671875" style="18" customWidth="1"/>
    <col min="12030" max="12030" width="7" style="18" customWidth="1"/>
    <col min="12031" max="12032" width="8.44140625" style="18" customWidth="1"/>
    <col min="12033" max="12033" width="8" style="18" customWidth="1"/>
    <col min="12034" max="12034" width="6.88671875" style="18" customWidth="1"/>
    <col min="12035" max="12037" width="8.33203125" style="18" customWidth="1"/>
    <col min="12038" max="12043" width="0" style="18" hidden="1" customWidth="1"/>
    <col min="12044" max="12044" width="7.88671875" style="18" customWidth="1"/>
    <col min="12045" max="12283" width="11.44140625" style="18"/>
    <col min="12284" max="12284" width="18.109375" style="18" customWidth="1"/>
    <col min="12285" max="12285" width="7.88671875" style="18" customWidth="1"/>
    <col min="12286" max="12286" width="7" style="18" customWidth="1"/>
    <col min="12287" max="12288" width="8.44140625" style="18" customWidth="1"/>
    <col min="12289" max="12289" width="8" style="18" customWidth="1"/>
    <col min="12290" max="12290" width="6.88671875" style="18" customWidth="1"/>
    <col min="12291" max="12293" width="8.33203125" style="18" customWidth="1"/>
    <col min="12294" max="12299" width="0" style="18" hidden="1" customWidth="1"/>
    <col min="12300" max="12300" width="7.88671875" style="18" customWidth="1"/>
    <col min="12301" max="12539" width="11.44140625" style="18"/>
    <col min="12540" max="12540" width="18.109375" style="18" customWidth="1"/>
    <col min="12541" max="12541" width="7.88671875" style="18" customWidth="1"/>
    <col min="12542" max="12542" width="7" style="18" customWidth="1"/>
    <col min="12543" max="12544" width="8.44140625" style="18" customWidth="1"/>
    <col min="12545" max="12545" width="8" style="18" customWidth="1"/>
    <col min="12546" max="12546" width="6.88671875" style="18" customWidth="1"/>
    <col min="12547" max="12549" width="8.33203125" style="18" customWidth="1"/>
    <col min="12550" max="12555" width="0" style="18" hidden="1" customWidth="1"/>
    <col min="12556" max="12556" width="7.88671875" style="18" customWidth="1"/>
    <col min="12557" max="12795" width="11.44140625" style="18"/>
    <col min="12796" max="12796" width="18.109375" style="18" customWidth="1"/>
    <col min="12797" max="12797" width="7.88671875" style="18" customWidth="1"/>
    <col min="12798" max="12798" width="7" style="18" customWidth="1"/>
    <col min="12799" max="12800" width="8.44140625" style="18" customWidth="1"/>
    <col min="12801" max="12801" width="8" style="18" customWidth="1"/>
    <col min="12802" max="12802" width="6.88671875" style="18" customWidth="1"/>
    <col min="12803" max="12805" width="8.33203125" style="18" customWidth="1"/>
    <col min="12806" max="12811" width="0" style="18" hidden="1" customWidth="1"/>
    <col min="12812" max="12812" width="7.88671875" style="18" customWidth="1"/>
    <col min="12813" max="13051" width="11.44140625" style="18"/>
    <col min="13052" max="13052" width="18.109375" style="18" customWidth="1"/>
    <col min="13053" max="13053" width="7.88671875" style="18" customWidth="1"/>
    <col min="13054" max="13054" width="7" style="18" customWidth="1"/>
    <col min="13055" max="13056" width="8.44140625" style="18" customWidth="1"/>
    <col min="13057" max="13057" width="8" style="18" customWidth="1"/>
    <col min="13058" max="13058" width="6.88671875" style="18" customWidth="1"/>
    <col min="13059" max="13061" width="8.33203125" style="18" customWidth="1"/>
    <col min="13062" max="13067" width="0" style="18" hidden="1" customWidth="1"/>
    <col min="13068" max="13068" width="7.88671875" style="18" customWidth="1"/>
    <col min="13069" max="13307" width="11.44140625" style="18"/>
    <col min="13308" max="13308" width="18.109375" style="18" customWidth="1"/>
    <col min="13309" max="13309" width="7.88671875" style="18" customWidth="1"/>
    <col min="13310" max="13310" width="7" style="18" customWidth="1"/>
    <col min="13311" max="13312" width="8.44140625" style="18" customWidth="1"/>
    <col min="13313" max="13313" width="8" style="18" customWidth="1"/>
    <col min="13314" max="13314" width="6.88671875" style="18" customWidth="1"/>
    <col min="13315" max="13317" width="8.33203125" style="18" customWidth="1"/>
    <col min="13318" max="13323" width="0" style="18" hidden="1" customWidth="1"/>
    <col min="13324" max="13324" width="7.88671875" style="18" customWidth="1"/>
    <col min="13325" max="13563" width="11.44140625" style="18"/>
    <col min="13564" max="13564" width="18.109375" style="18" customWidth="1"/>
    <col min="13565" max="13565" width="7.88671875" style="18" customWidth="1"/>
    <col min="13566" max="13566" width="7" style="18" customWidth="1"/>
    <col min="13567" max="13568" width="8.44140625" style="18" customWidth="1"/>
    <col min="13569" max="13569" width="8" style="18" customWidth="1"/>
    <col min="13570" max="13570" width="6.88671875" style="18" customWidth="1"/>
    <col min="13571" max="13573" width="8.33203125" style="18" customWidth="1"/>
    <col min="13574" max="13579" width="0" style="18" hidden="1" customWidth="1"/>
    <col min="13580" max="13580" width="7.88671875" style="18" customWidth="1"/>
    <col min="13581" max="13819" width="11.44140625" style="18"/>
    <col min="13820" max="13820" width="18.109375" style="18" customWidth="1"/>
    <col min="13821" max="13821" width="7.88671875" style="18" customWidth="1"/>
    <col min="13822" max="13822" width="7" style="18" customWidth="1"/>
    <col min="13823" max="13824" width="8.44140625" style="18" customWidth="1"/>
    <col min="13825" max="13825" width="8" style="18" customWidth="1"/>
    <col min="13826" max="13826" width="6.88671875" style="18" customWidth="1"/>
    <col min="13827" max="13829" width="8.33203125" style="18" customWidth="1"/>
    <col min="13830" max="13835" width="0" style="18" hidden="1" customWidth="1"/>
    <col min="13836" max="13836" width="7.88671875" style="18" customWidth="1"/>
    <col min="13837" max="14075" width="11.44140625" style="18"/>
    <col min="14076" max="14076" width="18.109375" style="18" customWidth="1"/>
    <col min="14077" max="14077" width="7.88671875" style="18" customWidth="1"/>
    <col min="14078" max="14078" width="7" style="18" customWidth="1"/>
    <col min="14079" max="14080" width="8.44140625" style="18" customWidth="1"/>
    <col min="14081" max="14081" width="8" style="18" customWidth="1"/>
    <col min="14082" max="14082" width="6.88671875" style="18" customWidth="1"/>
    <col min="14083" max="14085" width="8.33203125" style="18" customWidth="1"/>
    <col min="14086" max="14091" width="0" style="18" hidden="1" customWidth="1"/>
    <col min="14092" max="14092" width="7.88671875" style="18" customWidth="1"/>
    <col min="14093" max="14331" width="11.44140625" style="18"/>
    <col min="14332" max="14332" width="18.109375" style="18" customWidth="1"/>
    <col min="14333" max="14333" width="7.88671875" style="18" customWidth="1"/>
    <col min="14334" max="14334" width="7" style="18" customWidth="1"/>
    <col min="14335" max="14336" width="8.44140625" style="18" customWidth="1"/>
    <col min="14337" max="14337" width="8" style="18" customWidth="1"/>
    <col min="14338" max="14338" width="6.88671875" style="18" customWidth="1"/>
    <col min="14339" max="14341" width="8.33203125" style="18" customWidth="1"/>
    <col min="14342" max="14347" width="0" style="18" hidden="1" customWidth="1"/>
    <col min="14348" max="14348" width="7.88671875" style="18" customWidth="1"/>
    <col min="14349" max="14587" width="11.44140625" style="18"/>
    <col min="14588" max="14588" width="18.109375" style="18" customWidth="1"/>
    <col min="14589" max="14589" width="7.88671875" style="18" customWidth="1"/>
    <col min="14590" max="14590" width="7" style="18" customWidth="1"/>
    <col min="14591" max="14592" width="8.44140625" style="18" customWidth="1"/>
    <col min="14593" max="14593" width="8" style="18" customWidth="1"/>
    <col min="14594" max="14594" width="6.88671875" style="18" customWidth="1"/>
    <col min="14595" max="14597" width="8.33203125" style="18" customWidth="1"/>
    <col min="14598" max="14603" width="0" style="18" hidden="1" customWidth="1"/>
    <col min="14604" max="14604" width="7.88671875" style="18" customWidth="1"/>
    <col min="14605" max="14843" width="11.44140625" style="18"/>
    <col min="14844" max="14844" width="18.109375" style="18" customWidth="1"/>
    <col min="14845" max="14845" width="7.88671875" style="18" customWidth="1"/>
    <col min="14846" max="14846" width="7" style="18" customWidth="1"/>
    <col min="14847" max="14848" width="8.44140625" style="18" customWidth="1"/>
    <col min="14849" max="14849" width="8" style="18" customWidth="1"/>
    <col min="14850" max="14850" width="6.88671875" style="18" customWidth="1"/>
    <col min="14851" max="14853" width="8.33203125" style="18" customWidth="1"/>
    <col min="14854" max="14859" width="0" style="18" hidden="1" customWidth="1"/>
    <col min="14860" max="14860" width="7.88671875" style="18" customWidth="1"/>
    <col min="14861" max="15099" width="11.44140625" style="18"/>
    <col min="15100" max="15100" width="18.109375" style="18" customWidth="1"/>
    <col min="15101" max="15101" width="7.88671875" style="18" customWidth="1"/>
    <col min="15102" max="15102" width="7" style="18" customWidth="1"/>
    <col min="15103" max="15104" width="8.44140625" style="18" customWidth="1"/>
    <col min="15105" max="15105" width="8" style="18" customWidth="1"/>
    <col min="15106" max="15106" width="6.88671875" style="18" customWidth="1"/>
    <col min="15107" max="15109" width="8.33203125" style="18" customWidth="1"/>
    <col min="15110" max="15115" width="0" style="18" hidden="1" customWidth="1"/>
    <col min="15116" max="15116" width="7.88671875" style="18" customWidth="1"/>
    <col min="15117" max="15355" width="11.44140625" style="18"/>
    <col min="15356" max="15356" width="18.109375" style="18" customWidth="1"/>
    <col min="15357" max="15357" width="7.88671875" style="18" customWidth="1"/>
    <col min="15358" max="15358" width="7" style="18" customWidth="1"/>
    <col min="15359" max="15360" width="8.44140625" style="18" customWidth="1"/>
    <col min="15361" max="15361" width="8" style="18" customWidth="1"/>
    <col min="15362" max="15362" width="6.88671875" style="18" customWidth="1"/>
    <col min="15363" max="15365" width="8.33203125" style="18" customWidth="1"/>
    <col min="15366" max="15371" width="0" style="18" hidden="1" customWidth="1"/>
    <col min="15372" max="15372" width="7.88671875" style="18" customWidth="1"/>
    <col min="15373" max="15611" width="11.44140625" style="18"/>
    <col min="15612" max="15612" width="18.109375" style="18" customWidth="1"/>
    <col min="15613" max="15613" width="7.88671875" style="18" customWidth="1"/>
    <col min="15614" max="15614" width="7" style="18" customWidth="1"/>
    <col min="15615" max="15616" width="8.44140625" style="18" customWidth="1"/>
    <col min="15617" max="15617" width="8" style="18" customWidth="1"/>
    <col min="15618" max="15618" width="6.88671875" style="18" customWidth="1"/>
    <col min="15619" max="15621" width="8.33203125" style="18" customWidth="1"/>
    <col min="15622" max="15627" width="0" style="18" hidden="1" customWidth="1"/>
    <col min="15628" max="15628" width="7.88671875" style="18" customWidth="1"/>
    <col min="15629" max="15867" width="11.44140625" style="18"/>
    <col min="15868" max="15868" width="18.109375" style="18" customWidth="1"/>
    <col min="15869" max="15869" width="7.88671875" style="18" customWidth="1"/>
    <col min="15870" max="15870" width="7" style="18" customWidth="1"/>
    <col min="15871" max="15872" width="8.44140625" style="18" customWidth="1"/>
    <col min="15873" max="15873" width="8" style="18" customWidth="1"/>
    <col min="15874" max="15874" width="6.88671875" style="18" customWidth="1"/>
    <col min="15875" max="15877" width="8.33203125" style="18" customWidth="1"/>
    <col min="15878" max="15883" width="0" style="18" hidden="1" customWidth="1"/>
    <col min="15884" max="15884" width="7.88671875" style="18" customWidth="1"/>
    <col min="15885" max="16123" width="11.44140625" style="18"/>
    <col min="16124" max="16124" width="18.109375" style="18" customWidth="1"/>
    <col min="16125" max="16125" width="7.88671875" style="18" customWidth="1"/>
    <col min="16126" max="16126" width="7" style="18" customWidth="1"/>
    <col min="16127" max="16128" width="8.44140625" style="18" customWidth="1"/>
    <col min="16129" max="16129" width="8" style="18" customWidth="1"/>
    <col min="16130" max="16130" width="6.88671875" style="18" customWidth="1"/>
    <col min="16131" max="16133" width="8.33203125" style="18" customWidth="1"/>
    <col min="16134" max="16139" width="0" style="18" hidden="1" customWidth="1"/>
    <col min="16140" max="16140" width="7.88671875" style="18" customWidth="1"/>
    <col min="16141" max="16384" width="11.44140625" style="18"/>
  </cols>
  <sheetData>
    <row r="1" spans="1:16" s="19" customFormat="1" x14ac:dyDescent="0.25">
      <c r="B1" s="31"/>
      <c r="C1" s="31"/>
      <c r="D1" s="31"/>
      <c r="E1" s="31"/>
      <c r="F1" s="31"/>
      <c r="G1" s="31"/>
      <c r="H1" s="31"/>
      <c r="I1" s="31"/>
      <c r="J1" s="31"/>
      <c r="K1" s="31"/>
      <c r="L1" s="31"/>
    </row>
    <row r="2" spans="1:16" s="19" customFormat="1" x14ac:dyDescent="0.25">
      <c r="A2" s="39" t="s">
        <v>101</v>
      </c>
      <c r="B2" s="31"/>
      <c r="C2" s="31"/>
      <c r="D2" s="31"/>
      <c r="E2" s="31"/>
      <c r="F2" s="31"/>
      <c r="G2" s="31"/>
      <c r="H2" s="31"/>
      <c r="I2" s="31"/>
      <c r="K2" s="31"/>
      <c r="L2" s="31"/>
    </row>
    <row r="3" spans="1:16" s="19" customFormat="1" ht="14.4" x14ac:dyDescent="0.3">
      <c r="A3" s="39" t="s">
        <v>102</v>
      </c>
      <c r="B3" s="31"/>
      <c r="C3" s="31"/>
      <c r="D3" s="31"/>
      <c r="E3" s="31"/>
      <c r="F3" s="31"/>
      <c r="G3" s="31"/>
      <c r="H3" s="31"/>
      <c r="I3" s="31"/>
      <c r="J3" s="96"/>
      <c r="K3" s="31"/>
      <c r="L3" s="31"/>
    </row>
    <row r="4" spans="1:16" s="19" customFormat="1" x14ac:dyDescent="0.25">
      <c r="B4" s="31"/>
      <c r="C4" s="31"/>
      <c r="D4" s="31"/>
      <c r="E4" s="31"/>
      <c r="F4" s="31"/>
      <c r="G4" s="31"/>
      <c r="H4" s="31"/>
      <c r="I4" s="31"/>
      <c r="J4" s="31"/>
      <c r="K4" s="31"/>
      <c r="L4" s="31"/>
    </row>
    <row r="5" spans="1:16" s="19" customFormat="1" ht="13.8" x14ac:dyDescent="0.3">
      <c r="B5" s="296" t="s">
        <v>90</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1"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2" t="s">
        <v>316</v>
      </c>
      <c r="C11" s="10">
        <v>1611</v>
      </c>
      <c r="D11" s="10">
        <v>1269</v>
      </c>
      <c r="E11" s="10">
        <f>C11+D11</f>
        <v>2880</v>
      </c>
      <c r="F11" s="11">
        <f>E11/$E$43</f>
        <v>4.7412090082971155E-2</v>
      </c>
      <c r="G11" s="10">
        <v>1795</v>
      </c>
      <c r="H11" s="10">
        <v>165</v>
      </c>
      <c r="I11" s="10">
        <f>G11+H11</f>
        <v>1960</v>
      </c>
      <c r="J11" s="11">
        <f>I11/$I$43</f>
        <v>2.3341669643920447E-2</v>
      </c>
      <c r="K11" s="10">
        <f t="shared" ref="K11:K42" si="0">E11+I11</f>
        <v>4840</v>
      </c>
      <c r="L11" s="10">
        <v>0</v>
      </c>
      <c r="M11" s="10">
        <f>K11+L11</f>
        <v>4840</v>
      </c>
      <c r="P11" s="23"/>
    </row>
    <row r="12" spans="1:16" x14ac:dyDescent="0.25">
      <c r="B12" s="12" t="s">
        <v>317</v>
      </c>
      <c r="C12" s="10">
        <v>593</v>
      </c>
      <c r="D12" s="10">
        <v>237</v>
      </c>
      <c r="E12" s="10">
        <f t="shared" ref="E12:E42" si="1">C12+D12</f>
        <v>830</v>
      </c>
      <c r="F12" s="11">
        <f t="shared" ref="F12:F42" si="2">E12/$E$43</f>
        <v>1.3663900961411827E-2</v>
      </c>
      <c r="G12" s="10">
        <v>397</v>
      </c>
      <c r="H12" s="10">
        <v>30</v>
      </c>
      <c r="I12" s="10">
        <f t="shared" ref="I12:I42" si="3">G12+H12</f>
        <v>427</v>
      </c>
      <c r="J12" s="11">
        <f t="shared" ref="J12:J42" si="4">I12/$I$43</f>
        <v>5.0851494581398114E-3</v>
      </c>
      <c r="K12" s="10">
        <f t="shared" si="0"/>
        <v>1257</v>
      </c>
      <c r="L12" s="10">
        <v>0</v>
      </c>
      <c r="M12" s="10">
        <f t="shared" ref="M12:M43" si="5">K12+L12</f>
        <v>1257</v>
      </c>
      <c r="P12" s="23"/>
    </row>
    <row r="13" spans="1:16" x14ac:dyDescent="0.25">
      <c r="B13" s="12" t="s">
        <v>318</v>
      </c>
      <c r="C13" s="10">
        <v>1230</v>
      </c>
      <c r="D13" s="10">
        <v>684</v>
      </c>
      <c r="E13" s="10">
        <f t="shared" si="1"/>
        <v>1914</v>
      </c>
      <c r="F13" s="11">
        <f t="shared" si="2"/>
        <v>3.1509284867641249E-2</v>
      </c>
      <c r="G13" s="10">
        <v>2388</v>
      </c>
      <c r="H13" s="10">
        <v>149</v>
      </c>
      <c r="I13" s="10">
        <f t="shared" si="3"/>
        <v>2537</v>
      </c>
      <c r="J13" s="11">
        <f t="shared" si="4"/>
        <v>3.021317137072764E-2</v>
      </c>
      <c r="K13" s="10">
        <f t="shared" si="0"/>
        <v>4451</v>
      </c>
      <c r="L13" s="10">
        <v>0</v>
      </c>
      <c r="M13" s="10">
        <f t="shared" si="5"/>
        <v>4451</v>
      </c>
      <c r="P13" s="23"/>
    </row>
    <row r="14" spans="1:16" x14ac:dyDescent="0.25">
      <c r="B14" s="12" t="s">
        <v>319</v>
      </c>
      <c r="C14" s="10">
        <v>975</v>
      </c>
      <c r="D14" s="10">
        <v>576</v>
      </c>
      <c r="E14" s="10">
        <f t="shared" si="1"/>
        <v>1551</v>
      </c>
      <c r="F14" s="11">
        <f t="shared" si="2"/>
        <v>2.5533386013433426E-2</v>
      </c>
      <c r="G14" s="10">
        <v>984</v>
      </c>
      <c r="H14" s="10">
        <v>86</v>
      </c>
      <c r="I14" s="10">
        <f t="shared" si="3"/>
        <v>1070</v>
      </c>
      <c r="J14" s="11">
        <f t="shared" si="4"/>
        <v>1.2742646183160653E-2</v>
      </c>
      <c r="K14" s="10">
        <f t="shared" si="0"/>
        <v>2621</v>
      </c>
      <c r="L14" s="10">
        <v>0</v>
      </c>
      <c r="M14" s="10">
        <f t="shared" si="5"/>
        <v>2621</v>
      </c>
      <c r="P14" s="23"/>
    </row>
    <row r="15" spans="1:16" x14ac:dyDescent="0.25">
      <c r="B15" s="12" t="s">
        <v>320</v>
      </c>
      <c r="C15" s="10">
        <v>2108</v>
      </c>
      <c r="D15" s="10">
        <v>1085</v>
      </c>
      <c r="E15" s="10">
        <f t="shared" si="1"/>
        <v>3193</v>
      </c>
      <c r="F15" s="11">
        <f t="shared" si="2"/>
        <v>5.2564862373238506E-2</v>
      </c>
      <c r="G15" s="10">
        <v>5069</v>
      </c>
      <c r="H15" s="10">
        <v>315</v>
      </c>
      <c r="I15" s="10">
        <f t="shared" si="3"/>
        <v>5384</v>
      </c>
      <c r="J15" s="11">
        <f t="shared" si="4"/>
        <v>6.4118137430034541E-2</v>
      </c>
      <c r="K15" s="10">
        <f t="shared" si="0"/>
        <v>8577</v>
      </c>
      <c r="L15" s="10">
        <v>1</v>
      </c>
      <c r="M15" s="10">
        <f t="shared" si="5"/>
        <v>8578</v>
      </c>
      <c r="P15" s="23"/>
    </row>
    <row r="16" spans="1:16" x14ac:dyDescent="0.25">
      <c r="B16" s="12" t="s">
        <v>321</v>
      </c>
      <c r="C16" s="10">
        <v>791</v>
      </c>
      <c r="D16" s="10">
        <v>623</v>
      </c>
      <c r="E16" s="10">
        <f t="shared" si="1"/>
        <v>1414</v>
      </c>
      <c r="F16" s="11">
        <f t="shared" si="2"/>
        <v>2.3278019228236534E-2</v>
      </c>
      <c r="G16" s="10">
        <v>2093</v>
      </c>
      <c r="H16" s="10">
        <v>166</v>
      </c>
      <c r="I16" s="10">
        <f t="shared" si="3"/>
        <v>2259</v>
      </c>
      <c r="J16" s="11">
        <f t="shared" si="4"/>
        <v>2.6902465166130762E-2</v>
      </c>
      <c r="K16" s="10">
        <f t="shared" si="0"/>
        <v>3673</v>
      </c>
      <c r="L16" s="10">
        <v>0</v>
      </c>
      <c r="M16" s="10">
        <f t="shared" si="5"/>
        <v>3673</v>
      </c>
      <c r="P16" s="23"/>
    </row>
    <row r="17" spans="2:16" x14ac:dyDescent="0.25">
      <c r="B17" s="12" t="s">
        <v>322</v>
      </c>
      <c r="C17" s="10">
        <v>868</v>
      </c>
      <c r="D17" s="10">
        <v>678</v>
      </c>
      <c r="E17" s="10">
        <f t="shared" si="1"/>
        <v>1546</v>
      </c>
      <c r="F17" s="11">
        <f t="shared" si="2"/>
        <v>2.5451073357039378E-2</v>
      </c>
      <c r="G17" s="10">
        <v>2419</v>
      </c>
      <c r="H17" s="10">
        <v>126</v>
      </c>
      <c r="I17" s="10">
        <f t="shared" si="3"/>
        <v>2545</v>
      </c>
      <c r="J17" s="11">
        <f t="shared" si="4"/>
        <v>3.0308443491723236E-2</v>
      </c>
      <c r="K17" s="10">
        <f t="shared" si="0"/>
        <v>4091</v>
      </c>
      <c r="L17" s="10">
        <v>0</v>
      </c>
      <c r="M17" s="10">
        <f t="shared" si="5"/>
        <v>4091</v>
      </c>
      <c r="P17" s="23"/>
    </row>
    <row r="18" spans="2:16" x14ac:dyDescent="0.25">
      <c r="B18" s="12" t="s">
        <v>323</v>
      </c>
      <c r="C18" s="10">
        <v>7903</v>
      </c>
      <c r="D18" s="10">
        <v>4119</v>
      </c>
      <c r="E18" s="10">
        <f t="shared" si="1"/>
        <v>12022</v>
      </c>
      <c r="F18" s="11">
        <f t="shared" si="2"/>
        <v>0.19791255103384697</v>
      </c>
      <c r="G18" s="10">
        <v>22540</v>
      </c>
      <c r="H18" s="10">
        <v>1339</v>
      </c>
      <c r="I18" s="10">
        <f t="shared" si="3"/>
        <v>23879</v>
      </c>
      <c r="J18" s="11">
        <f t="shared" si="4"/>
        <v>0.28437537215672265</v>
      </c>
      <c r="K18" s="10">
        <f t="shared" si="0"/>
        <v>35901</v>
      </c>
      <c r="L18" s="10">
        <v>4</v>
      </c>
      <c r="M18" s="10">
        <f t="shared" si="5"/>
        <v>35905</v>
      </c>
      <c r="P18" s="23"/>
    </row>
    <row r="19" spans="2:16" x14ac:dyDescent="0.25">
      <c r="B19" s="12" t="s">
        <v>324</v>
      </c>
      <c r="C19" s="10">
        <v>1212</v>
      </c>
      <c r="D19" s="10">
        <v>648</v>
      </c>
      <c r="E19" s="10">
        <f t="shared" si="1"/>
        <v>1860</v>
      </c>
      <c r="F19" s="11">
        <f t="shared" si="2"/>
        <v>3.0620308178585541E-2</v>
      </c>
      <c r="G19" s="10">
        <v>1786</v>
      </c>
      <c r="H19" s="10">
        <v>110</v>
      </c>
      <c r="I19" s="10">
        <f t="shared" si="3"/>
        <v>1896</v>
      </c>
      <c r="J19" s="11">
        <f t="shared" si="4"/>
        <v>2.2579492675955697E-2</v>
      </c>
      <c r="K19" s="10">
        <f t="shared" si="0"/>
        <v>3756</v>
      </c>
      <c r="L19" s="10">
        <v>0</v>
      </c>
      <c r="M19" s="10">
        <f t="shared" si="5"/>
        <v>3756</v>
      </c>
      <c r="P19" s="23"/>
    </row>
    <row r="20" spans="2:16" x14ac:dyDescent="0.25">
      <c r="B20" s="12" t="s">
        <v>325</v>
      </c>
      <c r="C20" s="10">
        <v>1114</v>
      </c>
      <c r="D20" s="10">
        <v>615</v>
      </c>
      <c r="E20" s="10">
        <f t="shared" si="1"/>
        <v>1729</v>
      </c>
      <c r="F20" s="11">
        <f t="shared" si="2"/>
        <v>2.8463716581061504E-2</v>
      </c>
      <c r="G20" s="10">
        <v>1993</v>
      </c>
      <c r="H20" s="10">
        <v>143</v>
      </c>
      <c r="I20" s="10">
        <f t="shared" si="3"/>
        <v>2136</v>
      </c>
      <c r="J20" s="11">
        <f t="shared" si="4"/>
        <v>2.5437656305823508E-2</v>
      </c>
      <c r="K20" s="10">
        <f t="shared" si="0"/>
        <v>3865</v>
      </c>
      <c r="L20" s="10">
        <v>0</v>
      </c>
      <c r="M20" s="10">
        <f t="shared" si="5"/>
        <v>3865</v>
      </c>
      <c r="P20" s="23"/>
    </row>
    <row r="21" spans="2:16" x14ac:dyDescent="0.25">
      <c r="B21" s="12" t="s">
        <v>326</v>
      </c>
      <c r="C21" s="10">
        <v>606</v>
      </c>
      <c r="D21" s="10">
        <v>624</v>
      </c>
      <c r="E21" s="10">
        <f t="shared" si="1"/>
        <v>1230</v>
      </c>
      <c r="F21" s="11">
        <f t="shared" si="2"/>
        <v>2.0248913472935597E-2</v>
      </c>
      <c r="G21" s="10">
        <v>798</v>
      </c>
      <c r="H21" s="10">
        <v>100</v>
      </c>
      <c r="I21" s="10">
        <f t="shared" si="3"/>
        <v>898</v>
      </c>
      <c r="J21" s="11">
        <f t="shared" si="4"/>
        <v>1.0694295581755388E-2</v>
      </c>
      <c r="K21" s="10">
        <f t="shared" si="0"/>
        <v>2128</v>
      </c>
      <c r="L21" s="10">
        <v>0</v>
      </c>
      <c r="M21" s="10">
        <f t="shared" si="5"/>
        <v>2128</v>
      </c>
      <c r="P21" s="23"/>
    </row>
    <row r="22" spans="2:16" x14ac:dyDescent="0.25">
      <c r="B22" s="12" t="s">
        <v>327</v>
      </c>
      <c r="C22" s="10">
        <v>1269</v>
      </c>
      <c r="D22" s="10">
        <v>869</v>
      </c>
      <c r="E22" s="10">
        <f t="shared" si="1"/>
        <v>2138</v>
      </c>
      <c r="F22" s="11">
        <f t="shared" si="2"/>
        <v>3.5196891874094562E-2</v>
      </c>
      <c r="G22" s="10">
        <v>2866</v>
      </c>
      <c r="H22" s="10">
        <v>202</v>
      </c>
      <c r="I22" s="10">
        <f t="shared" si="3"/>
        <v>3068</v>
      </c>
      <c r="J22" s="11">
        <f t="shared" si="4"/>
        <v>3.6536858401810167E-2</v>
      </c>
      <c r="K22" s="10">
        <f t="shared" si="0"/>
        <v>5206</v>
      </c>
      <c r="L22" s="10">
        <v>0</v>
      </c>
      <c r="M22" s="10">
        <f t="shared" si="5"/>
        <v>5206</v>
      </c>
      <c r="P22" s="23"/>
    </row>
    <row r="23" spans="2:16" x14ac:dyDescent="0.25">
      <c r="B23" s="12" t="s">
        <v>328</v>
      </c>
      <c r="C23" s="10">
        <v>557</v>
      </c>
      <c r="D23" s="10">
        <v>259</v>
      </c>
      <c r="E23" s="10">
        <f t="shared" si="1"/>
        <v>816</v>
      </c>
      <c r="F23" s="11">
        <f t="shared" si="2"/>
        <v>1.3433425523508494E-2</v>
      </c>
      <c r="G23" s="10">
        <v>437</v>
      </c>
      <c r="H23" s="10">
        <v>42</v>
      </c>
      <c r="I23" s="10">
        <f t="shared" si="3"/>
        <v>479</v>
      </c>
      <c r="J23" s="11">
        <f t="shared" si="4"/>
        <v>5.7044182446111709E-3</v>
      </c>
      <c r="K23" s="10">
        <f t="shared" si="0"/>
        <v>1295</v>
      </c>
      <c r="L23" s="10">
        <v>0</v>
      </c>
      <c r="M23" s="10">
        <f t="shared" si="5"/>
        <v>1295</v>
      </c>
      <c r="P23" s="23"/>
    </row>
    <row r="24" spans="2:16" x14ac:dyDescent="0.25">
      <c r="B24" s="12" t="s">
        <v>329</v>
      </c>
      <c r="C24" s="10">
        <v>2360</v>
      </c>
      <c r="D24" s="10">
        <v>1859</v>
      </c>
      <c r="E24" s="10">
        <f t="shared" si="1"/>
        <v>4219</v>
      </c>
      <c r="F24" s="11">
        <f t="shared" si="2"/>
        <v>6.9455419465296986E-2</v>
      </c>
      <c r="G24" s="10">
        <v>4161</v>
      </c>
      <c r="H24" s="10">
        <v>427</v>
      </c>
      <c r="I24" s="10">
        <f t="shared" si="3"/>
        <v>4588</v>
      </c>
      <c r="J24" s="11">
        <f t="shared" si="4"/>
        <v>5.4638561390972964E-2</v>
      </c>
      <c r="K24" s="10">
        <f t="shared" si="0"/>
        <v>8807</v>
      </c>
      <c r="L24" s="10">
        <v>0</v>
      </c>
      <c r="M24" s="10">
        <f t="shared" si="5"/>
        <v>8807</v>
      </c>
      <c r="P24" s="23"/>
    </row>
    <row r="25" spans="2:16" x14ac:dyDescent="0.25">
      <c r="B25" s="12" t="s">
        <v>330</v>
      </c>
      <c r="C25" s="10">
        <v>227</v>
      </c>
      <c r="D25" s="10">
        <v>182</v>
      </c>
      <c r="E25" s="10">
        <f t="shared" si="1"/>
        <v>409</v>
      </c>
      <c r="F25" s="11">
        <f t="shared" si="2"/>
        <v>6.7331752930330571E-3</v>
      </c>
      <c r="G25" s="10">
        <v>488</v>
      </c>
      <c r="H25" s="10">
        <v>32</v>
      </c>
      <c r="I25" s="10">
        <f t="shared" si="3"/>
        <v>520</v>
      </c>
      <c r="J25" s="11">
        <f t="shared" si="4"/>
        <v>6.1926878647135886E-3</v>
      </c>
      <c r="K25" s="10">
        <f t="shared" si="0"/>
        <v>929</v>
      </c>
      <c r="L25" s="10">
        <v>0</v>
      </c>
      <c r="M25" s="10">
        <f t="shared" si="5"/>
        <v>929</v>
      </c>
      <c r="P25" s="23"/>
    </row>
    <row r="26" spans="2:16" x14ac:dyDescent="0.25">
      <c r="B26" s="12" t="s">
        <v>331</v>
      </c>
      <c r="C26" s="10">
        <v>798</v>
      </c>
      <c r="D26" s="10">
        <v>371</v>
      </c>
      <c r="E26" s="10">
        <f t="shared" si="1"/>
        <v>1169</v>
      </c>
      <c r="F26" s="11">
        <f t="shared" si="2"/>
        <v>1.9244699064928223E-2</v>
      </c>
      <c r="G26" s="10">
        <v>1561</v>
      </c>
      <c r="H26" s="10">
        <v>98</v>
      </c>
      <c r="I26" s="10">
        <f t="shared" si="3"/>
        <v>1659</v>
      </c>
      <c r="J26" s="11">
        <f t="shared" si="4"/>
        <v>1.9757056091461236E-2</v>
      </c>
      <c r="K26" s="10">
        <f t="shared" si="0"/>
        <v>2828</v>
      </c>
      <c r="L26" s="10">
        <v>0</v>
      </c>
      <c r="M26" s="10">
        <f t="shared" si="5"/>
        <v>2828</v>
      </c>
      <c r="P26" s="23"/>
    </row>
    <row r="27" spans="2:16" x14ac:dyDescent="0.25">
      <c r="B27" s="12" t="s">
        <v>332</v>
      </c>
      <c r="C27" s="10">
        <v>695</v>
      </c>
      <c r="D27" s="10">
        <v>644</v>
      </c>
      <c r="E27" s="10">
        <f t="shared" si="1"/>
        <v>1339</v>
      </c>
      <c r="F27" s="11">
        <f t="shared" si="2"/>
        <v>2.2043329382325828E-2</v>
      </c>
      <c r="G27" s="10">
        <v>726</v>
      </c>
      <c r="H27" s="10">
        <v>105</v>
      </c>
      <c r="I27" s="10">
        <f t="shared" si="3"/>
        <v>831</v>
      </c>
      <c r="J27" s="11">
        <f t="shared" si="4"/>
        <v>9.8963915684172916E-3</v>
      </c>
      <c r="K27" s="10">
        <f t="shared" si="0"/>
        <v>2170</v>
      </c>
      <c r="L27" s="10">
        <v>0</v>
      </c>
      <c r="M27" s="10">
        <f t="shared" si="5"/>
        <v>2170</v>
      </c>
      <c r="P27" s="23"/>
    </row>
    <row r="28" spans="2:16" x14ac:dyDescent="0.25">
      <c r="B28" s="12" t="s">
        <v>333</v>
      </c>
      <c r="C28" s="10">
        <v>576</v>
      </c>
      <c r="D28" s="10">
        <v>468</v>
      </c>
      <c r="E28" s="10">
        <f t="shared" si="1"/>
        <v>1044</v>
      </c>
      <c r="F28" s="11">
        <f t="shared" si="2"/>
        <v>1.7186882655077045E-2</v>
      </c>
      <c r="G28" s="10">
        <v>727</v>
      </c>
      <c r="H28" s="10">
        <v>76</v>
      </c>
      <c r="I28" s="10">
        <f t="shared" si="3"/>
        <v>803</v>
      </c>
      <c r="J28" s="11">
        <f t="shared" si="4"/>
        <v>9.5629391449327146E-3</v>
      </c>
      <c r="K28" s="10">
        <f t="shared" si="0"/>
        <v>1847</v>
      </c>
      <c r="L28" s="10">
        <v>0</v>
      </c>
      <c r="M28" s="10">
        <f t="shared" si="5"/>
        <v>1847</v>
      </c>
      <c r="P28" s="23"/>
    </row>
    <row r="29" spans="2:16" x14ac:dyDescent="0.25">
      <c r="B29" s="12" t="s">
        <v>334</v>
      </c>
      <c r="C29" s="10">
        <v>976</v>
      </c>
      <c r="D29" s="10">
        <v>665</v>
      </c>
      <c r="E29" s="10">
        <f t="shared" si="1"/>
        <v>1641</v>
      </c>
      <c r="F29" s="11">
        <f t="shared" si="2"/>
        <v>2.7015013828526273E-2</v>
      </c>
      <c r="G29" s="10">
        <v>2069</v>
      </c>
      <c r="H29" s="10">
        <v>128</v>
      </c>
      <c r="I29" s="10">
        <f t="shared" si="3"/>
        <v>2197</v>
      </c>
      <c r="J29" s="11">
        <f t="shared" si="4"/>
        <v>2.6164106228414911E-2</v>
      </c>
      <c r="K29" s="10">
        <f t="shared" si="0"/>
        <v>3838</v>
      </c>
      <c r="L29" s="10">
        <v>0</v>
      </c>
      <c r="M29" s="10">
        <f t="shared" si="5"/>
        <v>3838</v>
      </c>
      <c r="P29" s="23"/>
    </row>
    <row r="30" spans="2:16" x14ac:dyDescent="0.25">
      <c r="B30" s="12" t="s">
        <v>335</v>
      </c>
      <c r="C30" s="10">
        <v>572</v>
      </c>
      <c r="D30" s="10">
        <v>402</v>
      </c>
      <c r="E30" s="10">
        <f t="shared" si="1"/>
        <v>974</v>
      </c>
      <c r="F30" s="11">
        <f t="shared" si="2"/>
        <v>1.6034505465560383E-2</v>
      </c>
      <c r="G30" s="10">
        <v>666</v>
      </c>
      <c r="H30" s="10">
        <v>93</v>
      </c>
      <c r="I30" s="10">
        <f t="shared" si="3"/>
        <v>759</v>
      </c>
      <c r="J30" s="11">
        <f t="shared" si="4"/>
        <v>9.0389424794569493E-3</v>
      </c>
      <c r="K30" s="10">
        <f t="shared" si="0"/>
        <v>1733</v>
      </c>
      <c r="L30" s="10">
        <v>0</v>
      </c>
      <c r="M30" s="10">
        <f t="shared" si="5"/>
        <v>1733</v>
      </c>
      <c r="P30" s="23"/>
    </row>
    <row r="31" spans="2:16" x14ac:dyDescent="0.25">
      <c r="B31" s="12" t="s">
        <v>336</v>
      </c>
      <c r="C31" s="10">
        <v>1720</v>
      </c>
      <c r="D31" s="10">
        <v>1180</v>
      </c>
      <c r="E31" s="10">
        <f t="shared" si="1"/>
        <v>2900</v>
      </c>
      <c r="F31" s="11">
        <f t="shared" si="2"/>
        <v>4.7741340708547346E-2</v>
      </c>
      <c r="G31" s="10">
        <v>5337</v>
      </c>
      <c r="H31" s="10">
        <v>343</v>
      </c>
      <c r="I31" s="10">
        <f t="shared" si="3"/>
        <v>5680</v>
      </c>
      <c r="J31" s="11">
        <f t="shared" si="4"/>
        <v>6.7643205906871506E-2</v>
      </c>
      <c r="K31" s="10">
        <f t="shared" si="0"/>
        <v>8580</v>
      </c>
      <c r="L31" s="10">
        <v>3</v>
      </c>
      <c r="M31" s="10">
        <f t="shared" si="5"/>
        <v>8583</v>
      </c>
      <c r="P31" s="23"/>
    </row>
    <row r="32" spans="2:16" x14ac:dyDescent="0.25">
      <c r="B32" s="12" t="s">
        <v>337</v>
      </c>
      <c r="C32" s="10">
        <v>910</v>
      </c>
      <c r="D32" s="10">
        <v>402</v>
      </c>
      <c r="E32" s="10">
        <f t="shared" si="1"/>
        <v>1312</v>
      </c>
      <c r="F32" s="11">
        <f t="shared" si="2"/>
        <v>2.159884103779797E-2</v>
      </c>
      <c r="G32" s="10">
        <v>2041</v>
      </c>
      <c r="H32" s="10">
        <v>91</v>
      </c>
      <c r="I32" s="10">
        <f t="shared" si="3"/>
        <v>2132</v>
      </c>
      <c r="J32" s="11">
        <f t="shared" si="4"/>
        <v>2.539002024532571E-2</v>
      </c>
      <c r="K32" s="10">
        <f t="shared" si="0"/>
        <v>3444</v>
      </c>
      <c r="L32" s="10">
        <v>2</v>
      </c>
      <c r="M32" s="10">
        <f t="shared" si="5"/>
        <v>3446</v>
      </c>
      <c r="P32" s="23"/>
    </row>
    <row r="33" spans="2:16" x14ac:dyDescent="0.25">
      <c r="B33" s="12" t="s">
        <v>338</v>
      </c>
      <c r="C33" s="10">
        <v>267</v>
      </c>
      <c r="D33" s="10">
        <v>260</v>
      </c>
      <c r="E33" s="10">
        <f t="shared" si="1"/>
        <v>527</v>
      </c>
      <c r="F33" s="11">
        <f t="shared" si="2"/>
        <v>8.6757539839325687E-3</v>
      </c>
      <c r="G33" s="10">
        <v>685</v>
      </c>
      <c r="H33" s="10">
        <v>33</v>
      </c>
      <c r="I33" s="10">
        <f t="shared" si="3"/>
        <v>718</v>
      </c>
      <c r="J33" s="11">
        <f t="shared" si="4"/>
        <v>8.5506728593545307E-3</v>
      </c>
      <c r="K33" s="10">
        <f t="shared" si="0"/>
        <v>1245</v>
      </c>
      <c r="L33" s="10">
        <v>0</v>
      </c>
      <c r="M33" s="10">
        <f t="shared" si="5"/>
        <v>1245</v>
      </c>
      <c r="P33" s="23"/>
    </row>
    <row r="34" spans="2:16" x14ac:dyDescent="0.25">
      <c r="B34" s="12" t="s">
        <v>339</v>
      </c>
      <c r="C34" s="10">
        <v>345</v>
      </c>
      <c r="D34" s="10">
        <v>284</v>
      </c>
      <c r="E34" s="10">
        <f t="shared" si="1"/>
        <v>629</v>
      </c>
      <c r="F34" s="11">
        <f t="shared" si="2"/>
        <v>1.0354932174371131E-2</v>
      </c>
      <c r="G34" s="10">
        <v>698</v>
      </c>
      <c r="H34" s="10">
        <v>43</v>
      </c>
      <c r="I34" s="10">
        <f t="shared" si="3"/>
        <v>741</v>
      </c>
      <c r="J34" s="11">
        <f t="shared" si="4"/>
        <v>8.8245802072168637E-3</v>
      </c>
      <c r="K34" s="10">
        <f t="shared" si="0"/>
        <v>1370</v>
      </c>
      <c r="L34" s="10">
        <v>0</v>
      </c>
      <c r="M34" s="10">
        <f t="shared" si="5"/>
        <v>1370</v>
      </c>
      <c r="P34" s="23"/>
    </row>
    <row r="35" spans="2:16" x14ac:dyDescent="0.25">
      <c r="B35" s="12" t="s">
        <v>340</v>
      </c>
      <c r="C35" s="10">
        <v>430</v>
      </c>
      <c r="D35" s="10">
        <v>390</v>
      </c>
      <c r="E35" s="10">
        <f t="shared" si="1"/>
        <v>820</v>
      </c>
      <c r="F35" s="11">
        <f t="shared" si="2"/>
        <v>1.3499275648623733E-2</v>
      </c>
      <c r="G35" s="10">
        <v>581</v>
      </c>
      <c r="H35" s="10">
        <v>66</v>
      </c>
      <c r="I35" s="10">
        <f t="shared" si="3"/>
        <v>647</v>
      </c>
      <c r="J35" s="11">
        <f t="shared" si="4"/>
        <v>7.7051327855186379E-3</v>
      </c>
      <c r="K35" s="10">
        <f t="shared" si="0"/>
        <v>1467</v>
      </c>
      <c r="L35" s="10">
        <v>0</v>
      </c>
      <c r="M35" s="10">
        <f t="shared" si="5"/>
        <v>1467</v>
      </c>
      <c r="P35" s="23"/>
    </row>
    <row r="36" spans="2:16" x14ac:dyDescent="0.25">
      <c r="B36" s="12" t="s">
        <v>341</v>
      </c>
      <c r="C36" s="10">
        <v>364</v>
      </c>
      <c r="D36" s="10">
        <v>328</v>
      </c>
      <c r="E36" s="10">
        <f t="shared" si="1"/>
        <v>692</v>
      </c>
      <c r="F36" s="11">
        <f t="shared" si="2"/>
        <v>1.1392071644936125E-2</v>
      </c>
      <c r="G36" s="10">
        <v>955</v>
      </c>
      <c r="H36" s="10">
        <v>81</v>
      </c>
      <c r="I36" s="10">
        <f t="shared" si="3"/>
        <v>1036</v>
      </c>
      <c r="J36" s="11">
        <f t="shared" si="4"/>
        <v>1.2337739668929379E-2</v>
      </c>
      <c r="K36" s="10">
        <f t="shared" si="0"/>
        <v>1728</v>
      </c>
      <c r="L36" s="10">
        <v>0</v>
      </c>
      <c r="M36" s="10">
        <f t="shared" si="5"/>
        <v>1728</v>
      </c>
      <c r="P36" s="23"/>
    </row>
    <row r="37" spans="2:16" x14ac:dyDescent="0.25">
      <c r="B37" s="12" t="s">
        <v>342</v>
      </c>
      <c r="C37" s="10">
        <v>1445</v>
      </c>
      <c r="D37" s="10">
        <v>947</v>
      </c>
      <c r="E37" s="10">
        <f t="shared" si="1"/>
        <v>2392</v>
      </c>
      <c r="F37" s="11">
        <f t="shared" si="2"/>
        <v>3.9378374818912154E-2</v>
      </c>
      <c r="G37" s="10">
        <v>4105</v>
      </c>
      <c r="H37" s="10">
        <v>208</v>
      </c>
      <c r="I37" s="10">
        <f t="shared" si="3"/>
        <v>4313</v>
      </c>
      <c r="J37" s="11">
        <f t="shared" si="4"/>
        <v>5.1363582231749437E-2</v>
      </c>
      <c r="K37" s="10">
        <f t="shared" si="0"/>
        <v>6705</v>
      </c>
      <c r="L37" s="10">
        <v>1</v>
      </c>
      <c r="M37" s="10">
        <f t="shared" si="5"/>
        <v>6706</v>
      </c>
      <c r="P37" s="23"/>
    </row>
    <row r="38" spans="2:16" x14ac:dyDescent="0.25">
      <c r="B38" s="12" t="s">
        <v>343</v>
      </c>
      <c r="C38" s="10">
        <v>1560</v>
      </c>
      <c r="D38" s="10">
        <v>1080</v>
      </c>
      <c r="E38" s="10">
        <f t="shared" si="1"/>
        <v>2640</v>
      </c>
      <c r="F38" s="11">
        <f t="shared" si="2"/>
        <v>4.3461082576056895E-2</v>
      </c>
      <c r="G38" s="10">
        <v>2532</v>
      </c>
      <c r="H38" s="10">
        <v>178</v>
      </c>
      <c r="I38" s="10">
        <f t="shared" si="3"/>
        <v>2710</v>
      </c>
      <c r="J38" s="11">
        <f t="shared" si="4"/>
        <v>3.2273430987257351E-2</v>
      </c>
      <c r="K38" s="10">
        <f t="shared" si="0"/>
        <v>5350</v>
      </c>
      <c r="L38" s="10">
        <v>0</v>
      </c>
      <c r="M38" s="10">
        <f t="shared" si="5"/>
        <v>5350</v>
      </c>
      <c r="P38" s="23"/>
    </row>
    <row r="39" spans="2:16" x14ac:dyDescent="0.25">
      <c r="B39" s="12" t="s">
        <v>344</v>
      </c>
      <c r="C39" s="10">
        <v>777</v>
      </c>
      <c r="D39" s="10">
        <v>525</v>
      </c>
      <c r="E39" s="10">
        <f t="shared" si="1"/>
        <v>1302</v>
      </c>
      <c r="F39" s="11">
        <f t="shared" si="2"/>
        <v>2.1434215725009878E-2</v>
      </c>
      <c r="G39" s="10">
        <v>1849</v>
      </c>
      <c r="H39" s="10">
        <v>121</v>
      </c>
      <c r="I39" s="10">
        <f t="shared" si="3"/>
        <v>1970</v>
      </c>
      <c r="J39" s="11">
        <f t="shared" si="4"/>
        <v>2.3460759795164939E-2</v>
      </c>
      <c r="K39" s="10">
        <f t="shared" si="0"/>
        <v>3272</v>
      </c>
      <c r="L39" s="10">
        <v>0</v>
      </c>
      <c r="M39" s="10">
        <f t="shared" si="5"/>
        <v>3272</v>
      </c>
      <c r="P39" s="23"/>
    </row>
    <row r="40" spans="2:16" x14ac:dyDescent="0.25">
      <c r="B40" s="12" t="s">
        <v>345</v>
      </c>
      <c r="C40" s="10">
        <v>580</v>
      </c>
      <c r="D40" s="10">
        <v>668</v>
      </c>
      <c r="E40" s="10">
        <f t="shared" si="1"/>
        <v>1248</v>
      </c>
      <c r="F40" s="11">
        <f t="shared" si="2"/>
        <v>2.0545239035954167E-2</v>
      </c>
      <c r="G40" s="10">
        <v>1004</v>
      </c>
      <c r="H40" s="10">
        <v>77</v>
      </c>
      <c r="I40" s="10">
        <f t="shared" si="3"/>
        <v>1081</v>
      </c>
      <c r="J40" s="11">
        <f t="shared" si="4"/>
        <v>1.2873645349529594E-2</v>
      </c>
      <c r="K40" s="10">
        <f t="shared" si="0"/>
        <v>2329</v>
      </c>
      <c r="L40" s="10">
        <v>0</v>
      </c>
      <c r="M40" s="10">
        <f t="shared" si="5"/>
        <v>2329</v>
      </c>
      <c r="P40" s="23"/>
    </row>
    <row r="41" spans="2:16" x14ac:dyDescent="0.25">
      <c r="B41" s="12" t="s">
        <v>346</v>
      </c>
      <c r="C41" s="10">
        <v>493</v>
      </c>
      <c r="D41" s="10">
        <v>375</v>
      </c>
      <c r="E41" s="10">
        <f t="shared" si="1"/>
        <v>868</v>
      </c>
      <c r="F41" s="11">
        <f t="shared" si="2"/>
        <v>1.4289477150006585E-2</v>
      </c>
      <c r="G41" s="10">
        <v>572</v>
      </c>
      <c r="H41" s="10">
        <v>61</v>
      </c>
      <c r="I41" s="10">
        <f t="shared" si="3"/>
        <v>633</v>
      </c>
      <c r="J41" s="11">
        <f t="shared" si="4"/>
        <v>7.5384065737763486E-3</v>
      </c>
      <c r="K41" s="10">
        <f t="shared" si="0"/>
        <v>1501</v>
      </c>
      <c r="L41" s="10">
        <v>0</v>
      </c>
      <c r="M41" s="10">
        <f t="shared" si="5"/>
        <v>1501</v>
      </c>
      <c r="P41" s="23"/>
    </row>
    <row r="42" spans="2:16" x14ac:dyDescent="0.25">
      <c r="B42" s="12" t="s">
        <v>347</v>
      </c>
      <c r="C42" s="10">
        <v>904</v>
      </c>
      <c r="D42" s="10">
        <v>592</v>
      </c>
      <c r="E42" s="10">
        <f t="shared" si="1"/>
        <v>1496</v>
      </c>
      <c r="F42" s="11">
        <f t="shared" si="2"/>
        <v>2.4627946793098907E-2</v>
      </c>
      <c r="G42" s="10">
        <v>2255</v>
      </c>
      <c r="H42" s="10">
        <v>159</v>
      </c>
      <c r="I42" s="10">
        <f t="shared" si="3"/>
        <v>2414</v>
      </c>
      <c r="J42" s="11">
        <f t="shared" si="4"/>
        <v>2.874836251042039E-2</v>
      </c>
      <c r="K42" s="10">
        <f t="shared" si="0"/>
        <v>3910</v>
      </c>
      <c r="L42" s="10">
        <v>0</v>
      </c>
      <c r="M42" s="10">
        <f t="shared" si="5"/>
        <v>3910</v>
      </c>
      <c r="P42" s="23"/>
    </row>
    <row r="43" spans="2:16" x14ac:dyDescent="0.25">
      <c r="B43" s="12" t="s">
        <v>49</v>
      </c>
      <c r="C43" s="10">
        <f t="shared" ref="C43:H43" si="6">SUM(C11:C42)</f>
        <v>36836</v>
      </c>
      <c r="D43" s="10">
        <f t="shared" si="6"/>
        <v>23908</v>
      </c>
      <c r="E43" s="12">
        <f t="shared" ref="E43" si="7">C43+D43</f>
        <v>60744</v>
      </c>
      <c r="F43" s="14">
        <f t="shared" ref="F43" si="8">E43/$E$43</f>
        <v>1</v>
      </c>
      <c r="G43" s="10">
        <f t="shared" si="6"/>
        <v>78577</v>
      </c>
      <c r="H43" s="10">
        <f t="shared" si="6"/>
        <v>5393</v>
      </c>
      <c r="I43" s="12">
        <f t="shared" ref="I43" si="9">G43+H43</f>
        <v>83970</v>
      </c>
      <c r="J43" s="14">
        <f t="shared" ref="J43" si="10">I43/$I$43</f>
        <v>1</v>
      </c>
      <c r="K43" s="12">
        <f t="shared" ref="K43" si="11">E43+I43</f>
        <v>144714</v>
      </c>
      <c r="L43" s="10">
        <f t="shared" ref="L43" si="12">SUM(L11:L42)</f>
        <v>11</v>
      </c>
      <c r="M43" s="12">
        <f t="shared" si="5"/>
        <v>144725</v>
      </c>
      <c r="P43" s="23"/>
    </row>
    <row r="44" spans="2:16" ht="25.5" customHeight="1" x14ac:dyDescent="0.25">
      <c r="B44" s="24" t="s">
        <v>64</v>
      </c>
      <c r="C44" s="25">
        <f>+C43/M43</f>
        <v>0.25452409742615306</v>
      </c>
      <c r="D44" s="25">
        <f>+D43/M43</f>
        <v>0.16519606149594057</v>
      </c>
      <c r="E44" s="26">
        <f>+E43/M43</f>
        <v>0.41972015892209363</v>
      </c>
      <c r="F44" s="26"/>
      <c r="G44" s="25">
        <f>+G43/M43</f>
        <v>0.54294005873207807</v>
      </c>
      <c r="H44" s="25">
        <f>+H43/M43</f>
        <v>3.7263776127137674E-2</v>
      </c>
      <c r="I44" s="26">
        <f>+I43/M43</f>
        <v>0.58020383485921578</v>
      </c>
      <c r="J44" s="26"/>
      <c r="K44" s="26">
        <f>+K43/M43</f>
        <v>0.99992399378130936</v>
      </c>
      <c r="L44" s="26">
        <f>+L43/M43</f>
        <v>7.6006218690620141E-5</v>
      </c>
      <c r="M44" s="26">
        <f>K44+L44</f>
        <v>1</v>
      </c>
    </row>
    <row r="45" spans="2:16" x14ac:dyDescent="0.25">
      <c r="B45" s="17"/>
      <c r="C45" s="30"/>
      <c r="D45" s="30"/>
      <c r="E45" s="30"/>
      <c r="F45" s="30"/>
      <c r="G45" s="30"/>
      <c r="H45" s="30"/>
      <c r="I45" s="30"/>
      <c r="J45" s="30"/>
      <c r="K45" s="30"/>
    </row>
    <row r="46" spans="2:16" ht="13.8" x14ac:dyDescent="0.3">
      <c r="B46" s="296" t="s">
        <v>91</v>
      </c>
      <c r="C46" s="296"/>
      <c r="D46" s="296"/>
      <c r="E46" s="296"/>
      <c r="F46" s="296"/>
      <c r="G46" s="296"/>
      <c r="H46" s="296"/>
      <c r="I46" s="296"/>
      <c r="J46" s="296"/>
      <c r="K46" s="296"/>
    </row>
    <row r="47" spans="2:16" ht="13.8" x14ac:dyDescent="0.3">
      <c r="B47" s="309" t="str">
        <f>'Solicitudes Regiones'!$B$6:$R$6</f>
        <v>Acumuladas de julio de 2008 a abril de 2020</v>
      </c>
      <c r="C47" s="309"/>
      <c r="D47" s="309"/>
      <c r="E47" s="309"/>
      <c r="F47" s="309"/>
      <c r="G47" s="309"/>
      <c r="H47" s="309"/>
      <c r="I47" s="309"/>
      <c r="J47" s="309"/>
      <c r="K47" s="309"/>
    </row>
    <row r="49" spans="2:13" ht="15" customHeight="1" x14ac:dyDescent="0.25">
      <c r="B49" s="316" t="s">
        <v>65</v>
      </c>
      <c r="C49" s="316"/>
      <c r="D49" s="316"/>
      <c r="E49" s="316"/>
      <c r="F49" s="316"/>
      <c r="G49" s="316"/>
      <c r="H49" s="316"/>
      <c r="I49" s="316"/>
      <c r="J49" s="316"/>
      <c r="K49" s="316"/>
      <c r="L49" s="316"/>
      <c r="M49" s="316"/>
    </row>
    <row r="50" spans="2:13" ht="15" customHeight="1" x14ac:dyDescent="0.25">
      <c r="B50" s="316" t="s">
        <v>56</v>
      </c>
      <c r="C50" s="316" t="s">
        <v>2</v>
      </c>
      <c r="D50" s="316"/>
      <c r="E50" s="316"/>
      <c r="F50" s="316"/>
      <c r="G50" s="316"/>
      <c r="H50" s="316"/>
      <c r="I50" s="316"/>
      <c r="J50" s="316"/>
      <c r="K50" s="316"/>
      <c r="L50" s="314"/>
      <c r="M50" s="315"/>
    </row>
    <row r="51" spans="2:13" ht="24" x14ac:dyDescent="0.25">
      <c r="B51" s="316"/>
      <c r="C51" s="15" t="s">
        <v>57</v>
      </c>
      <c r="D51" s="15" t="s">
        <v>58</v>
      </c>
      <c r="E51" s="15" t="s">
        <v>59</v>
      </c>
      <c r="F51" s="15" t="s">
        <v>60</v>
      </c>
      <c r="G51" s="15" t="s">
        <v>8</v>
      </c>
      <c r="H51" s="15" t="s">
        <v>61</v>
      </c>
      <c r="I51" s="15" t="s">
        <v>62</v>
      </c>
      <c r="J51" s="15" t="s">
        <v>63</v>
      </c>
      <c r="K51" s="16" t="s">
        <v>31</v>
      </c>
      <c r="L51" s="262" t="s">
        <v>594</v>
      </c>
      <c r="M51" s="262" t="s">
        <v>597</v>
      </c>
    </row>
    <row r="52" spans="2:13" x14ac:dyDescent="0.25">
      <c r="B52" s="12" t="s">
        <v>316</v>
      </c>
      <c r="C52" s="10">
        <v>1537</v>
      </c>
      <c r="D52" s="10">
        <v>502</v>
      </c>
      <c r="E52" s="10">
        <f>C52+D52</f>
        <v>2039</v>
      </c>
      <c r="F52" s="11">
        <f>E52/$E$84</f>
        <v>4.4967360621030343E-2</v>
      </c>
      <c r="G52" s="10">
        <v>1633</v>
      </c>
      <c r="H52" s="10">
        <v>142</v>
      </c>
      <c r="I52" s="10">
        <f>H52+G52</f>
        <v>1775</v>
      </c>
      <c r="J52" s="11">
        <f>I52/$I$84</f>
        <v>2.4552861272875658E-2</v>
      </c>
      <c r="K52" s="10">
        <f t="shared" ref="K52:K83" si="13">E52+I52</f>
        <v>3814</v>
      </c>
      <c r="L52" s="10">
        <v>0</v>
      </c>
      <c r="M52" s="10">
        <f>L52+K52</f>
        <v>3814</v>
      </c>
    </row>
    <row r="53" spans="2:13" x14ac:dyDescent="0.25">
      <c r="B53" s="12" t="s">
        <v>317</v>
      </c>
      <c r="C53" s="10">
        <v>549</v>
      </c>
      <c r="D53" s="10">
        <v>111</v>
      </c>
      <c r="E53" s="10">
        <f t="shared" ref="E53:E83" si="14">C53+D53</f>
        <v>660</v>
      </c>
      <c r="F53" s="11">
        <f t="shared" ref="F53:F83" si="15">E53/$E$84</f>
        <v>1.4555398729710657E-2</v>
      </c>
      <c r="G53" s="10">
        <v>377</v>
      </c>
      <c r="H53" s="10">
        <v>21</v>
      </c>
      <c r="I53" s="10">
        <f t="shared" ref="I53:I83" si="16">H53+G53</f>
        <v>398</v>
      </c>
      <c r="J53" s="11">
        <f t="shared" ref="J53:J83" si="17">I53/$I$84</f>
        <v>5.5053739642842324E-3</v>
      </c>
      <c r="K53" s="10">
        <f t="shared" si="13"/>
        <v>1058</v>
      </c>
      <c r="L53" s="10">
        <v>0</v>
      </c>
      <c r="M53" s="10">
        <f t="shared" ref="M53:M84" si="18">L53+K53</f>
        <v>1058</v>
      </c>
    </row>
    <row r="54" spans="2:13" x14ac:dyDescent="0.25">
      <c r="B54" s="12" t="s">
        <v>318</v>
      </c>
      <c r="C54" s="10">
        <v>1112</v>
      </c>
      <c r="D54" s="10">
        <v>323</v>
      </c>
      <c r="E54" s="10">
        <f t="shared" si="14"/>
        <v>1435</v>
      </c>
      <c r="F54" s="11">
        <f t="shared" si="15"/>
        <v>3.1646965419901196E-2</v>
      </c>
      <c r="G54" s="10">
        <v>2032</v>
      </c>
      <c r="H54" s="10">
        <v>117</v>
      </c>
      <c r="I54" s="10">
        <f t="shared" si="16"/>
        <v>2149</v>
      </c>
      <c r="J54" s="11">
        <f t="shared" si="17"/>
        <v>2.9726252887554813E-2</v>
      </c>
      <c r="K54" s="10">
        <f t="shared" si="13"/>
        <v>3584</v>
      </c>
      <c r="L54" s="10">
        <v>0</v>
      </c>
      <c r="M54" s="10">
        <f t="shared" si="18"/>
        <v>3584</v>
      </c>
    </row>
    <row r="55" spans="2:13" x14ac:dyDescent="0.25">
      <c r="B55" s="12" t="s">
        <v>319</v>
      </c>
      <c r="C55" s="10">
        <v>935</v>
      </c>
      <c r="D55" s="10">
        <v>273</v>
      </c>
      <c r="E55" s="10">
        <f t="shared" si="14"/>
        <v>1208</v>
      </c>
      <c r="F55" s="11">
        <f t="shared" si="15"/>
        <v>2.6640790402258294E-2</v>
      </c>
      <c r="G55" s="10">
        <v>884</v>
      </c>
      <c r="H55" s="10">
        <v>74</v>
      </c>
      <c r="I55" s="10">
        <f t="shared" si="16"/>
        <v>958</v>
      </c>
      <c r="J55" s="11">
        <f t="shared" si="17"/>
        <v>1.3251628788402751E-2</v>
      </c>
      <c r="K55" s="10">
        <f t="shared" si="13"/>
        <v>2166</v>
      </c>
      <c r="L55" s="10">
        <v>0</v>
      </c>
      <c r="M55" s="10">
        <f t="shared" si="18"/>
        <v>2166</v>
      </c>
    </row>
    <row r="56" spans="2:13" x14ac:dyDescent="0.25">
      <c r="B56" s="12" t="s">
        <v>320</v>
      </c>
      <c r="C56" s="10">
        <v>1947</v>
      </c>
      <c r="D56" s="10">
        <v>561</v>
      </c>
      <c r="E56" s="10">
        <f t="shared" si="14"/>
        <v>2508</v>
      </c>
      <c r="F56" s="11">
        <f t="shared" si="15"/>
        <v>5.5310515172900497E-2</v>
      </c>
      <c r="G56" s="10">
        <v>4405</v>
      </c>
      <c r="H56" s="10">
        <v>267</v>
      </c>
      <c r="I56" s="10">
        <f t="shared" si="16"/>
        <v>4672</v>
      </c>
      <c r="J56" s="11">
        <f t="shared" si="17"/>
        <v>6.4625897389788772E-2</v>
      </c>
      <c r="K56" s="10">
        <f t="shared" si="13"/>
        <v>7180</v>
      </c>
      <c r="L56" s="10">
        <v>0</v>
      </c>
      <c r="M56" s="10">
        <f t="shared" si="18"/>
        <v>7180</v>
      </c>
    </row>
    <row r="57" spans="2:13" x14ac:dyDescent="0.25">
      <c r="B57" s="12" t="s">
        <v>321</v>
      </c>
      <c r="C57" s="10">
        <v>724</v>
      </c>
      <c r="D57" s="10">
        <v>278</v>
      </c>
      <c r="E57" s="10">
        <f t="shared" si="14"/>
        <v>1002</v>
      </c>
      <c r="F57" s="11">
        <f t="shared" si="15"/>
        <v>2.2097741707833452E-2</v>
      </c>
      <c r="G57" s="10">
        <v>1904</v>
      </c>
      <c r="H57" s="10">
        <v>126</v>
      </c>
      <c r="I57" s="10">
        <f t="shared" si="16"/>
        <v>2030</v>
      </c>
      <c r="J57" s="11">
        <f t="shared" si="17"/>
        <v>2.8080173737429628E-2</v>
      </c>
      <c r="K57" s="10">
        <f t="shared" si="13"/>
        <v>3032</v>
      </c>
      <c r="L57" s="10">
        <v>0</v>
      </c>
      <c r="M57" s="10">
        <f t="shared" si="18"/>
        <v>3032</v>
      </c>
    </row>
    <row r="58" spans="2:13" x14ac:dyDescent="0.25">
      <c r="B58" s="12" t="s">
        <v>322</v>
      </c>
      <c r="C58" s="10">
        <v>787</v>
      </c>
      <c r="D58" s="10">
        <v>310</v>
      </c>
      <c r="E58" s="10">
        <f t="shared" si="14"/>
        <v>1097</v>
      </c>
      <c r="F58" s="11">
        <f t="shared" si="15"/>
        <v>2.4192836979534227E-2</v>
      </c>
      <c r="G58" s="10">
        <v>2015</v>
      </c>
      <c r="H58" s="10">
        <v>101</v>
      </c>
      <c r="I58" s="10">
        <f t="shared" si="16"/>
        <v>2116</v>
      </c>
      <c r="J58" s="11">
        <f t="shared" si="17"/>
        <v>2.9269777156847827E-2</v>
      </c>
      <c r="K58" s="10">
        <f t="shared" si="13"/>
        <v>3213</v>
      </c>
      <c r="L58" s="10">
        <v>0</v>
      </c>
      <c r="M58" s="10">
        <f t="shared" si="18"/>
        <v>3213</v>
      </c>
    </row>
    <row r="59" spans="2:13" x14ac:dyDescent="0.25">
      <c r="B59" s="12" t="s">
        <v>323</v>
      </c>
      <c r="C59" s="10">
        <v>7069</v>
      </c>
      <c r="D59" s="10">
        <v>2398</v>
      </c>
      <c r="E59" s="10">
        <f t="shared" si="14"/>
        <v>9467</v>
      </c>
      <c r="F59" s="11">
        <f t="shared" si="15"/>
        <v>0.2087817572335921</v>
      </c>
      <c r="G59" s="10">
        <v>18542</v>
      </c>
      <c r="H59" s="10">
        <v>1119</v>
      </c>
      <c r="I59" s="10">
        <f t="shared" si="16"/>
        <v>19661</v>
      </c>
      <c r="J59" s="11">
        <f t="shared" si="17"/>
        <v>0.27196270731606104</v>
      </c>
      <c r="K59" s="10">
        <f t="shared" si="13"/>
        <v>29128</v>
      </c>
      <c r="L59" s="10">
        <v>0</v>
      </c>
      <c r="M59" s="10">
        <f t="shared" si="18"/>
        <v>29128</v>
      </c>
    </row>
    <row r="60" spans="2:13" x14ac:dyDescent="0.25">
      <c r="B60" s="12" t="s">
        <v>324</v>
      </c>
      <c r="C60" s="10">
        <v>1135</v>
      </c>
      <c r="D60" s="10">
        <v>289</v>
      </c>
      <c r="E60" s="10">
        <f t="shared" si="14"/>
        <v>1424</v>
      </c>
      <c r="F60" s="11">
        <f t="shared" si="15"/>
        <v>3.1404375441072691E-2</v>
      </c>
      <c r="G60" s="10">
        <v>1581</v>
      </c>
      <c r="H60" s="10">
        <v>90</v>
      </c>
      <c r="I60" s="10">
        <f t="shared" si="16"/>
        <v>1671</v>
      </c>
      <c r="J60" s="11">
        <f t="shared" si="17"/>
        <v>2.3114271091253649E-2</v>
      </c>
      <c r="K60" s="10">
        <f t="shared" si="13"/>
        <v>3095</v>
      </c>
      <c r="L60" s="10">
        <v>0</v>
      </c>
      <c r="M60" s="10">
        <f t="shared" si="18"/>
        <v>3095</v>
      </c>
    </row>
    <row r="61" spans="2:13" x14ac:dyDescent="0.25">
      <c r="B61" s="12" t="s">
        <v>325</v>
      </c>
      <c r="C61" s="10">
        <v>1038</v>
      </c>
      <c r="D61" s="10">
        <v>304</v>
      </c>
      <c r="E61" s="10">
        <f t="shared" si="14"/>
        <v>1342</v>
      </c>
      <c r="F61" s="11">
        <f t="shared" si="15"/>
        <v>2.9595977417078336E-2</v>
      </c>
      <c r="G61" s="10">
        <v>1788</v>
      </c>
      <c r="H61" s="10">
        <v>120</v>
      </c>
      <c r="I61" s="10">
        <f t="shared" si="16"/>
        <v>1908</v>
      </c>
      <c r="J61" s="11">
        <f t="shared" si="17"/>
        <v>2.6392596793603805E-2</v>
      </c>
      <c r="K61" s="10">
        <f t="shared" si="13"/>
        <v>3250</v>
      </c>
      <c r="L61" s="10">
        <v>0</v>
      </c>
      <c r="M61" s="10">
        <f t="shared" si="18"/>
        <v>3250</v>
      </c>
    </row>
    <row r="62" spans="2:13" x14ac:dyDescent="0.25">
      <c r="B62" s="12" t="s">
        <v>326</v>
      </c>
      <c r="C62" s="10">
        <v>585</v>
      </c>
      <c r="D62" s="10">
        <v>247</v>
      </c>
      <c r="E62" s="10">
        <f t="shared" si="14"/>
        <v>832</v>
      </c>
      <c r="F62" s="11">
        <f t="shared" si="15"/>
        <v>1.834862385321101E-2</v>
      </c>
      <c r="G62" s="10">
        <v>740</v>
      </c>
      <c r="H62" s="10">
        <v>87</v>
      </c>
      <c r="I62" s="10">
        <f t="shared" si="16"/>
        <v>827</v>
      </c>
      <c r="J62" s="11">
        <f t="shared" si="17"/>
        <v>1.1439558463475025E-2</v>
      </c>
      <c r="K62" s="10">
        <f t="shared" si="13"/>
        <v>1659</v>
      </c>
      <c r="L62" s="10">
        <v>0</v>
      </c>
      <c r="M62" s="10">
        <f t="shared" si="18"/>
        <v>1659</v>
      </c>
    </row>
    <row r="63" spans="2:13" x14ac:dyDescent="0.25">
      <c r="B63" s="12" t="s">
        <v>327</v>
      </c>
      <c r="C63" s="10">
        <v>1175</v>
      </c>
      <c r="D63" s="10">
        <v>402</v>
      </c>
      <c r="E63" s="10">
        <f t="shared" si="14"/>
        <v>1577</v>
      </c>
      <c r="F63" s="11">
        <f t="shared" si="15"/>
        <v>3.4778581510232887E-2</v>
      </c>
      <c r="G63" s="10">
        <v>2471</v>
      </c>
      <c r="H63" s="10">
        <v>168</v>
      </c>
      <c r="I63" s="10">
        <f t="shared" si="16"/>
        <v>2639</v>
      </c>
      <c r="J63" s="11">
        <f t="shared" si="17"/>
        <v>3.6504225858658514E-2</v>
      </c>
      <c r="K63" s="10">
        <f t="shared" si="13"/>
        <v>4216</v>
      </c>
      <c r="L63" s="10">
        <v>0</v>
      </c>
      <c r="M63" s="10">
        <f t="shared" si="18"/>
        <v>4216</v>
      </c>
    </row>
    <row r="64" spans="2:13" x14ac:dyDescent="0.25">
      <c r="B64" s="12" t="s">
        <v>328</v>
      </c>
      <c r="C64" s="10">
        <v>542</v>
      </c>
      <c r="D64" s="10">
        <v>113</v>
      </c>
      <c r="E64" s="10">
        <f t="shared" si="14"/>
        <v>655</v>
      </c>
      <c r="F64" s="11">
        <f t="shared" si="15"/>
        <v>1.4445130557515879E-2</v>
      </c>
      <c r="G64" s="10">
        <v>395</v>
      </c>
      <c r="H64" s="10">
        <v>39</v>
      </c>
      <c r="I64" s="10">
        <f t="shared" si="16"/>
        <v>434</v>
      </c>
      <c r="J64" s="11">
        <f t="shared" si="17"/>
        <v>6.0033474886918509E-3</v>
      </c>
      <c r="K64" s="10">
        <f t="shared" si="13"/>
        <v>1089</v>
      </c>
      <c r="L64" s="10">
        <v>0</v>
      </c>
      <c r="M64" s="10">
        <f t="shared" si="18"/>
        <v>1089</v>
      </c>
    </row>
    <row r="65" spans="2:13" x14ac:dyDescent="0.25">
      <c r="B65" s="12" t="s">
        <v>329</v>
      </c>
      <c r="C65" s="10">
        <v>2209</v>
      </c>
      <c r="D65" s="10">
        <v>875</v>
      </c>
      <c r="E65" s="10">
        <f t="shared" si="14"/>
        <v>3084</v>
      </c>
      <c r="F65" s="11">
        <f t="shared" si="15"/>
        <v>6.8013408609738882E-2</v>
      </c>
      <c r="G65" s="10">
        <v>3695</v>
      </c>
      <c r="H65" s="10">
        <v>358</v>
      </c>
      <c r="I65" s="10">
        <f t="shared" si="16"/>
        <v>4053</v>
      </c>
      <c r="J65" s="11">
        <f t="shared" si="17"/>
        <v>5.6063519289557773E-2</v>
      </c>
      <c r="K65" s="10">
        <f t="shared" si="13"/>
        <v>7137</v>
      </c>
      <c r="L65" s="10">
        <v>0</v>
      </c>
      <c r="M65" s="10">
        <f t="shared" si="18"/>
        <v>7137</v>
      </c>
    </row>
    <row r="66" spans="2:13" x14ac:dyDescent="0.25">
      <c r="B66" s="12" t="s">
        <v>330</v>
      </c>
      <c r="C66" s="10">
        <v>214</v>
      </c>
      <c r="D66" s="10">
        <v>77</v>
      </c>
      <c r="E66" s="10">
        <f t="shared" si="14"/>
        <v>291</v>
      </c>
      <c r="F66" s="11">
        <f t="shared" si="15"/>
        <v>6.4176076217360625E-3</v>
      </c>
      <c r="G66" s="10">
        <v>445</v>
      </c>
      <c r="H66" s="10">
        <v>27</v>
      </c>
      <c r="I66" s="10">
        <f t="shared" si="16"/>
        <v>472</v>
      </c>
      <c r="J66" s="11">
        <f t="shared" si="17"/>
        <v>6.5289862088998936E-3</v>
      </c>
      <c r="K66" s="10">
        <f t="shared" si="13"/>
        <v>763</v>
      </c>
      <c r="L66" s="10">
        <v>0</v>
      </c>
      <c r="M66" s="10">
        <f t="shared" si="18"/>
        <v>763</v>
      </c>
    </row>
    <row r="67" spans="2:13" x14ac:dyDescent="0.25">
      <c r="B67" s="12" t="s">
        <v>331</v>
      </c>
      <c r="C67" s="10">
        <v>721</v>
      </c>
      <c r="D67" s="10">
        <v>167</v>
      </c>
      <c r="E67" s="10">
        <f t="shared" si="14"/>
        <v>888</v>
      </c>
      <c r="F67" s="11">
        <f t="shared" si="15"/>
        <v>1.958362738179252E-2</v>
      </c>
      <c r="G67" s="10">
        <v>1340</v>
      </c>
      <c r="H67" s="10">
        <v>77</v>
      </c>
      <c r="I67" s="10">
        <f t="shared" si="16"/>
        <v>1417</v>
      </c>
      <c r="J67" s="11">
        <f t="shared" si="17"/>
        <v>1.9600791224599894E-2</v>
      </c>
      <c r="K67" s="10">
        <f t="shared" si="13"/>
        <v>2305</v>
      </c>
      <c r="L67" s="10">
        <v>0</v>
      </c>
      <c r="M67" s="10">
        <f t="shared" si="18"/>
        <v>2305</v>
      </c>
    </row>
    <row r="68" spans="2:13" x14ac:dyDescent="0.25">
      <c r="B68" s="12" t="s">
        <v>332</v>
      </c>
      <c r="C68" s="10">
        <v>671</v>
      </c>
      <c r="D68" s="10">
        <v>275</v>
      </c>
      <c r="E68" s="10">
        <f t="shared" si="14"/>
        <v>946</v>
      </c>
      <c r="F68" s="11">
        <f t="shared" si="15"/>
        <v>2.0862738179251942E-2</v>
      </c>
      <c r="G68" s="10">
        <v>677</v>
      </c>
      <c r="H68" s="10">
        <v>93</v>
      </c>
      <c r="I68" s="10">
        <f t="shared" si="16"/>
        <v>770</v>
      </c>
      <c r="J68" s="11">
        <f t="shared" si="17"/>
        <v>1.0651100383162962E-2</v>
      </c>
      <c r="K68" s="10">
        <f t="shared" si="13"/>
        <v>1716</v>
      </c>
      <c r="L68" s="10">
        <v>0</v>
      </c>
      <c r="M68" s="10">
        <f t="shared" si="18"/>
        <v>1716</v>
      </c>
    </row>
    <row r="69" spans="2:13" x14ac:dyDescent="0.25">
      <c r="B69" s="12" t="s">
        <v>333</v>
      </c>
      <c r="C69" s="10">
        <v>542</v>
      </c>
      <c r="D69" s="10">
        <v>198</v>
      </c>
      <c r="E69" s="10">
        <f t="shared" si="14"/>
        <v>740</v>
      </c>
      <c r="F69" s="11">
        <f t="shared" si="15"/>
        <v>1.63196894848271E-2</v>
      </c>
      <c r="G69" s="10">
        <v>650</v>
      </c>
      <c r="H69" s="10">
        <v>66</v>
      </c>
      <c r="I69" s="10">
        <f t="shared" si="16"/>
        <v>716</v>
      </c>
      <c r="J69" s="11">
        <f t="shared" si="17"/>
        <v>9.9041400965515329E-3</v>
      </c>
      <c r="K69" s="10">
        <f t="shared" si="13"/>
        <v>1456</v>
      </c>
      <c r="L69" s="10">
        <v>0</v>
      </c>
      <c r="M69" s="10">
        <f t="shared" si="18"/>
        <v>1456</v>
      </c>
    </row>
    <row r="70" spans="2:13" x14ac:dyDescent="0.25">
      <c r="B70" s="12" t="s">
        <v>334</v>
      </c>
      <c r="C70" s="10">
        <v>901</v>
      </c>
      <c r="D70" s="10">
        <v>331</v>
      </c>
      <c r="E70" s="10">
        <f t="shared" si="14"/>
        <v>1232</v>
      </c>
      <c r="F70" s="11">
        <f t="shared" si="15"/>
        <v>2.7170077628793227E-2</v>
      </c>
      <c r="G70" s="10">
        <v>1817</v>
      </c>
      <c r="H70" s="10">
        <v>118</v>
      </c>
      <c r="I70" s="10">
        <f t="shared" si="16"/>
        <v>1935</v>
      </c>
      <c r="J70" s="11">
        <f t="shared" si="17"/>
        <v>2.6766076936909522E-2</v>
      </c>
      <c r="K70" s="10">
        <f t="shared" si="13"/>
        <v>3167</v>
      </c>
      <c r="L70" s="10">
        <v>0</v>
      </c>
      <c r="M70" s="10">
        <f t="shared" si="18"/>
        <v>3167</v>
      </c>
    </row>
    <row r="71" spans="2:13" x14ac:dyDescent="0.25">
      <c r="B71" s="12" t="s">
        <v>335</v>
      </c>
      <c r="C71" s="10">
        <v>542</v>
      </c>
      <c r="D71" s="10">
        <v>176</v>
      </c>
      <c r="E71" s="10">
        <f t="shared" si="14"/>
        <v>718</v>
      </c>
      <c r="F71" s="11">
        <f t="shared" si="15"/>
        <v>1.5834509527170079E-2</v>
      </c>
      <c r="G71" s="10">
        <v>609</v>
      </c>
      <c r="H71" s="10">
        <v>75</v>
      </c>
      <c r="I71" s="10">
        <f t="shared" si="16"/>
        <v>684</v>
      </c>
      <c r="J71" s="11">
        <f t="shared" si="17"/>
        <v>9.4614969637447609E-3</v>
      </c>
      <c r="K71" s="10">
        <f t="shared" si="13"/>
        <v>1402</v>
      </c>
      <c r="L71" s="10">
        <v>0</v>
      </c>
      <c r="M71" s="10">
        <f t="shared" si="18"/>
        <v>1402</v>
      </c>
    </row>
    <row r="72" spans="2:13" x14ac:dyDescent="0.25">
      <c r="B72" s="12" t="s">
        <v>336</v>
      </c>
      <c r="C72" s="10">
        <v>1501</v>
      </c>
      <c r="D72" s="10">
        <v>559</v>
      </c>
      <c r="E72" s="10">
        <f t="shared" si="14"/>
        <v>2060</v>
      </c>
      <c r="F72" s="11">
        <f t="shared" si="15"/>
        <v>4.5430486944248415E-2</v>
      </c>
      <c r="G72" s="10">
        <v>4482</v>
      </c>
      <c r="H72" s="10">
        <v>290</v>
      </c>
      <c r="I72" s="10">
        <f t="shared" si="16"/>
        <v>4772</v>
      </c>
      <c r="J72" s="11">
        <f t="shared" si="17"/>
        <v>6.6009157179809944E-2</v>
      </c>
      <c r="K72" s="10">
        <f t="shared" si="13"/>
        <v>6832</v>
      </c>
      <c r="L72" s="10">
        <v>0</v>
      </c>
      <c r="M72" s="10">
        <f t="shared" si="18"/>
        <v>6832</v>
      </c>
    </row>
    <row r="73" spans="2:13" x14ac:dyDescent="0.25">
      <c r="B73" s="12" t="s">
        <v>337</v>
      </c>
      <c r="C73" s="10">
        <v>821</v>
      </c>
      <c r="D73" s="10">
        <v>209</v>
      </c>
      <c r="E73" s="10">
        <f t="shared" si="14"/>
        <v>1030</v>
      </c>
      <c r="F73" s="11">
        <f t="shared" si="15"/>
        <v>2.2715243472124207E-2</v>
      </c>
      <c r="G73" s="10">
        <v>1794</v>
      </c>
      <c r="H73" s="10">
        <v>73</v>
      </c>
      <c r="I73" s="10">
        <f t="shared" si="16"/>
        <v>1867</v>
      </c>
      <c r="J73" s="11">
        <f t="shared" si="17"/>
        <v>2.582546027969513E-2</v>
      </c>
      <c r="K73" s="10">
        <f t="shared" si="13"/>
        <v>2897</v>
      </c>
      <c r="L73" s="10">
        <v>0</v>
      </c>
      <c r="M73" s="10">
        <f t="shared" si="18"/>
        <v>2897</v>
      </c>
    </row>
    <row r="74" spans="2:13" x14ac:dyDescent="0.25">
      <c r="B74" s="12" t="s">
        <v>338</v>
      </c>
      <c r="C74" s="10">
        <v>258</v>
      </c>
      <c r="D74" s="10">
        <v>111</v>
      </c>
      <c r="E74" s="10">
        <f t="shared" si="14"/>
        <v>369</v>
      </c>
      <c r="F74" s="11">
        <f t="shared" si="15"/>
        <v>8.1377911079745947E-3</v>
      </c>
      <c r="G74" s="10">
        <v>618</v>
      </c>
      <c r="H74" s="10">
        <v>22</v>
      </c>
      <c r="I74" s="10">
        <f t="shared" si="16"/>
        <v>640</v>
      </c>
      <c r="J74" s="11">
        <f t="shared" si="17"/>
        <v>8.8528626561354493E-3</v>
      </c>
      <c r="K74" s="10">
        <f t="shared" si="13"/>
        <v>1009</v>
      </c>
      <c r="L74" s="10">
        <v>0</v>
      </c>
      <c r="M74" s="10">
        <f t="shared" si="18"/>
        <v>1009</v>
      </c>
    </row>
    <row r="75" spans="2:13" x14ac:dyDescent="0.25">
      <c r="B75" s="12" t="s">
        <v>339</v>
      </c>
      <c r="C75" s="10">
        <v>324</v>
      </c>
      <c r="D75" s="10">
        <v>101</v>
      </c>
      <c r="E75" s="10">
        <f t="shared" si="14"/>
        <v>425</v>
      </c>
      <c r="F75" s="11">
        <f t="shared" si="15"/>
        <v>9.372794636556105E-3</v>
      </c>
      <c r="G75" s="10">
        <v>627</v>
      </c>
      <c r="H75" s="10">
        <v>36</v>
      </c>
      <c r="I75" s="10">
        <f t="shared" si="16"/>
        <v>663</v>
      </c>
      <c r="J75" s="11">
        <f t="shared" si="17"/>
        <v>9.1710124078403163E-3</v>
      </c>
      <c r="K75" s="10">
        <f t="shared" si="13"/>
        <v>1088</v>
      </c>
      <c r="L75" s="10">
        <v>0</v>
      </c>
      <c r="M75" s="10">
        <f t="shared" si="18"/>
        <v>1088</v>
      </c>
    </row>
    <row r="76" spans="2:13" x14ac:dyDescent="0.25">
      <c r="B76" s="12" t="s">
        <v>340</v>
      </c>
      <c r="C76" s="10">
        <v>413</v>
      </c>
      <c r="D76" s="10">
        <v>185</v>
      </c>
      <c r="E76" s="10">
        <f t="shared" si="14"/>
        <v>598</v>
      </c>
      <c r="F76" s="11">
        <f t="shared" si="15"/>
        <v>1.3188073394495414E-2</v>
      </c>
      <c r="G76" s="10">
        <v>541</v>
      </c>
      <c r="H76" s="10">
        <v>56</v>
      </c>
      <c r="I76" s="10">
        <f t="shared" si="16"/>
        <v>597</v>
      </c>
      <c r="J76" s="11">
        <f t="shared" si="17"/>
        <v>8.2580609464263481E-3</v>
      </c>
      <c r="K76" s="10">
        <f t="shared" si="13"/>
        <v>1195</v>
      </c>
      <c r="L76" s="10">
        <v>0</v>
      </c>
      <c r="M76" s="10">
        <f t="shared" si="18"/>
        <v>1195</v>
      </c>
    </row>
    <row r="77" spans="2:13" x14ac:dyDescent="0.25">
      <c r="B77" s="12" t="s">
        <v>341</v>
      </c>
      <c r="C77" s="10">
        <v>327</v>
      </c>
      <c r="D77" s="10">
        <v>133</v>
      </c>
      <c r="E77" s="10">
        <f t="shared" si="14"/>
        <v>460</v>
      </c>
      <c r="F77" s="11">
        <f t="shared" si="15"/>
        <v>1.0144671841919549E-2</v>
      </c>
      <c r="G77" s="10">
        <v>845</v>
      </c>
      <c r="H77" s="10">
        <v>65</v>
      </c>
      <c r="I77" s="10">
        <f t="shared" si="16"/>
        <v>910</v>
      </c>
      <c r="J77" s="11">
        <f t="shared" si="17"/>
        <v>1.2587664089192591E-2</v>
      </c>
      <c r="K77" s="10">
        <f t="shared" si="13"/>
        <v>1370</v>
      </c>
      <c r="L77" s="10">
        <v>0</v>
      </c>
      <c r="M77" s="10">
        <f t="shared" si="18"/>
        <v>1370</v>
      </c>
    </row>
    <row r="78" spans="2:13" x14ac:dyDescent="0.25">
      <c r="B78" s="12" t="s">
        <v>342</v>
      </c>
      <c r="C78" s="10">
        <v>1297</v>
      </c>
      <c r="D78" s="10">
        <v>468</v>
      </c>
      <c r="E78" s="10">
        <f t="shared" si="14"/>
        <v>1765</v>
      </c>
      <c r="F78" s="11">
        <f t="shared" si="15"/>
        <v>3.8924664784756528E-2</v>
      </c>
      <c r="G78" s="10">
        <v>3496</v>
      </c>
      <c r="H78" s="10">
        <v>168</v>
      </c>
      <c r="I78" s="10">
        <f t="shared" si="16"/>
        <v>3664</v>
      </c>
      <c r="J78" s="11">
        <f t="shared" si="17"/>
        <v>5.0682638706375446E-2</v>
      </c>
      <c r="K78" s="10">
        <f t="shared" si="13"/>
        <v>5429</v>
      </c>
      <c r="L78" s="10">
        <v>0</v>
      </c>
      <c r="M78" s="10">
        <f t="shared" si="18"/>
        <v>5429</v>
      </c>
    </row>
    <row r="79" spans="2:13" x14ac:dyDescent="0.25">
      <c r="B79" s="12" t="s">
        <v>343</v>
      </c>
      <c r="C79" s="10">
        <v>1489</v>
      </c>
      <c r="D79" s="10">
        <v>514</v>
      </c>
      <c r="E79" s="10">
        <f t="shared" si="14"/>
        <v>2003</v>
      </c>
      <c r="F79" s="11">
        <f t="shared" si="15"/>
        <v>4.4173429781227944E-2</v>
      </c>
      <c r="G79" s="10">
        <v>2254</v>
      </c>
      <c r="H79" s="10">
        <v>159</v>
      </c>
      <c r="I79" s="10">
        <f t="shared" si="16"/>
        <v>2413</v>
      </c>
      <c r="J79" s="11">
        <f t="shared" si="17"/>
        <v>3.3378058733210682E-2</v>
      </c>
      <c r="K79" s="10">
        <f t="shared" si="13"/>
        <v>4416</v>
      </c>
      <c r="L79" s="10">
        <v>0</v>
      </c>
      <c r="M79" s="10">
        <f t="shared" si="18"/>
        <v>4416</v>
      </c>
    </row>
    <row r="80" spans="2:13" x14ac:dyDescent="0.25">
      <c r="B80" s="12" t="s">
        <v>344</v>
      </c>
      <c r="C80" s="10">
        <v>677</v>
      </c>
      <c r="D80" s="10">
        <v>232</v>
      </c>
      <c r="E80" s="10">
        <f t="shared" si="14"/>
        <v>909</v>
      </c>
      <c r="F80" s="11">
        <f t="shared" si="15"/>
        <v>2.0046753705010585E-2</v>
      </c>
      <c r="G80" s="10">
        <v>1642</v>
      </c>
      <c r="H80" s="10">
        <v>103</v>
      </c>
      <c r="I80" s="10">
        <f t="shared" si="16"/>
        <v>1745</v>
      </c>
      <c r="J80" s="11">
        <f t="shared" si="17"/>
        <v>2.413788333586931E-2</v>
      </c>
      <c r="K80" s="10">
        <f t="shared" si="13"/>
        <v>2654</v>
      </c>
      <c r="L80" s="10">
        <v>0</v>
      </c>
      <c r="M80" s="10">
        <f t="shared" si="18"/>
        <v>2654</v>
      </c>
    </row>
    <row r="81" spans="2:13" x14ac:dyDescent="0.25">
      <c r="B81" s="12" t="s">
        <v>345</v>
      </c>
      <c r="C81" s="10">
        <v>546</v>
      </c>
      <c r="D81" s="10">
        <v>258</v>
      </c>
      <c r="E81" s="10">
        <f t="shared" si="14"/>
        <v>804</v>
      </c>
      <c r="F81" s="11">
        <f t="shared" si="15"/>
        <v>1.7731122088920255E-2</v>
      </c>
      <c r="G81" s="10">
        <v>935</v>
      </c>
      <c r="H81" s="10">
        <v>70</v>
      </c>
      <c r="I81" s="10">
        <f t="shared" si="16"/>
        <v>1005</v>
      </c>
      <c r="J81" s="11">
        <f t="shared" si="17"/>
        <v>1.3901760889712697E-2</v>
      </c>
      <c r="K81" s="10">
        <f t="shared" si="13"/>
        <v>1809</v>
      </c>
      <c r="L81" s="10">
        <v>0</v>
      </c>
      <c r="M81" s="10">
        <f t="shared" si="18"/>
        <v>1809</v>
      </c>
    </row>
    <row r="82" spans="2:13" x14ac:dyDescent="0.25">
      <c r="B82" s="12" t="s">
        <v>346</v>
      </c>
      <c r="C82" s="10">
        <v>473</v>
      </c>
      <c r="D82" s="10">
        <v>174</v>
      </c>
      <c r="E82" s="10">
        <f t="shared" si="14"/>
        <v>647</v>
      </c>
      <c r="F82" s="11">
        <f t="shared" si="15"/>
        <v>1.4268701482004235E-2</v>
      </c>
      <c r="G82" s="10">
        <v>518</v>
      </c>
      <c r="H82" s="10">
        <v>47</v>
      </c>
      <c r="I82" s="10">
        <f t="shared" si="16"/>
        <v>565</v>
      </c>
      <c r="J82" s="11">
        <f t="shared" si="17"/>
        <v>7.8154178136195761E-3</v>
      </c>
      <c r="K82" s="10">
        <f t="shared" si="13"/>
        <v>1212</v>
      </c>
      <c r="L82" s="10">
        <v>0</v>
      </c>
      <c r="M82" s="10">
        <f t="shared" si="18"/>
        <v>1212</v>
      </c>
    </row>
    <row r="83" spans="2:13" x14ac:dyDescent="0.25">
      <c r="B83" s="12" t="s">
        <v>347</v>
      </c>
      <c r="C83" s="10">
        <v>859</v>
      </c>
      <c r="D83" s="10">
        <v>270</v>
      </c>
      <c r="E83" s="10">
        <f t="shared" si="14"/>
        <v>1129</v>
      </c>
      <c r="F83" s="11">
        <f t="shared" si="15"/>
        <v>2.4898553281580804E-2</v>
      </c>
      <c r="G83" s="10">
        <v>2032</v>
      </c>
      <c r="H83" s="10">
        <v>135</v>
      </c>
      <c r="I83" s="10">
        <f t="shared" si="16"/>
        <v>2167</v>
      </c>
      <c r="J83" s="11">
        <f t="shared" si="17"/>
        <v>2.9975239649758623E-2</v>
      </c>
      <c r="K83" s="10">
        <f t="shared" si="13"/>
        <v>3296</v>
      </c>
      <c r="L83" s="10">
        <v>0</v>
      </c>
      <c r="M83" s="10">
        <f t="shared" si="18"/>
        <v>3296</v>
      </c>
    </row>
    <row r="84" spans="2:13" x14ac:dyDescent="0.25">
      <c r="B84" s="12" t="s">
        <v>49</v>
      </c>
      <c r="C84" s="10">
        <f t="shared" ref="C84:H84" si="19">SUM(C52:C83)</f>
        <v>33920</v>
      </c>
      <c r="D84" s="10">
        <f t="shared" si="19"/>
        <v>11424</v>
      </c>
      <c r="E84" s="12">
        <f t="shared" ref="E84" si="20">C84+D84</f>
        <v>45344</v>
      </c>
      <c r="F84" s="14">
        <f t="shared" ref="F84" si="21">E84/$E$84</f>
        <v>1</v>
      </c>
      <c r="G84" s="10">
        <f t="shared" si="19"/>
        <v>67784</v>
      </c>
      <c r="H84" s="10">
        <f t="shared" si="19"/>
        <v>4509</v>
      </c>
      <c r="I84" s="12">
        <f t="shared" ref="I84" si="22">H84+G84</f>
        <v>72293</v>
      </c>
      <c r="J84" s="14">
        <f t="shared" ref="J84" si="23">I84/$I$84</f>
        <v>1</v>
      </c>
      <c r="K84" s="12">
        <f>E84+I84</f>
        <v>117637</v>
      </c>
      <c r="L84" s="10">
        <f t="shared" ref="L84" si="24">SUM(L52:L83)</f>
        <v>0</v>
      </c>
      <c r="M84" s="12">
        <f t="shared" si="18"/>
        <v>117637</v>
      </c>
    </row>
    <row r="85" spans="2:13" ht="24" x14ac:dyDescent="0.25">
      <c r="B85" s="24" t="s">
        <v>66</v>
      </c>
      <c r="C85" s="25">
        <f>+C84/M84</f>
        <v>0.28834465346787153</v>
      </c>
      <c r="D85" s="25">
        <f>+D84/M84</f>
        <v>9.7112303101915209E-2</v>
      </c>
      <c r="E85" s="26">
        <f>+E84/M84</f>
        <v>0.38545695656978674</v>
      </c>
      <c r="F85" s="26"/>
      <c r="G85" s="25">
        <f>+G84/M84</f>
        <v>0.57621326623426306</v>
      </c>
      <c r="H85" s="25">
        <f>+H84/M84</f>
        <v>3.8329777195950251E-2</v>
      </c>
      <c r="I85" s="26">
        <f>+I84/M84</f>
        <v>0.61454304343021326</v>
      </c>
      <c r="J85" s="26"/>
      <c r="K85" s="26">
        <f>+K84/M84</f>
        <v>1</v>
      </c>
      <c r="L85" s="26">
        <f>+L84/M84</f>
        <v>0</v>
      </c>
      <c r="M85" s="26">
        <f>K85+L85</f>
        <v>1</v>
      </c>
    </row>
    <row r="86" spans="2:13" x14ac:dyDescent="0.25">
      <c r="B86" s="17" t="s">
        <v>129</v>
      </c>
    </row>
    <row r="87" spans="2:13" x14ac:dyDescent="0.25">
      <c r="B87" s="17" t="s">
        <v>130</v>
      </c>
    </row>
  </sheetData>
  <mergeCells count="12">
    <mergeCell ref="L50:M50"/>
    <mergeCell ref="B49:M49"/>
    <mergeCell ref="B6:K6"/>
    <mergeCell ref="B5:K5"/>
    <mergeCell ref="B47:K47"/>
    <mergeCell ref="B46:K46"/>
    <mergeCell ref="B8:M8"/>
    <mergeCell ref="L9:M9"/>
    <mergeCell ref="B50:B51"/>
    <mergeCell ref="C50:K50"/>
    <mergeCell ref="B9:B10"/>
    <mergeCell ref="C9:K9"/>
  </mergeCells>
  <hyperlinks>
    <hyperlink ref="M5" location="'Índice Pensiones Solidarias'!A1" display="Volver Sistema de Pensiones Solidadias" xr:uid="{00000000-0004-0000-1100-000000000000}"/>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8">
    <pageSetUpPr fitToPage="1"/>
  </sheetPr>
  <dimension ref="A1:P47"/>
  <sheetViews>
    <sheetView showGridLines="0" zoomScaleNormal="100" workbookViewId="0">
      <selection activeCell="C24" sqref="C24:M24"/>
    </sheetView>
  </sheetViews>
  <sheetFormatPr baseColWidth="10" defaultRowHeight="12" x14ac:dyDescent="0.25"/>
  <cols>
    <col min="1" max="1" width="6" style="18" customWidth="1"/>
    <col min="2" max="2" width="18.109375" style="18" customWidth="1"/>
    <col min="3" max="4" width="8.44140625" style="18" bestFit="1" customWidth="1"/>
    <col min="5" max="6" width="8.44140625" style="18" customWidth="1"/>
    <col min="7" max="7" width="9.109375" style="18" bestFit="1" customWidth="1"/>
    <col min="8" max="8" width="8.33203125" style="18" bestFit="1" customWidth="1"/>
    <col min="9" max="11" width="8.33203125" style="18" customWidth="1"/>
    <col min="12" max="12" width="8.44140625" style="18" customWidth="1"/>
    <col min="13" max="251" width="11.44140625" style="18"/>
    <col min="252" max="252" width="18.109375" style="18" customWidth="1"/>
    <col min="253" max="254" width="8.44140625" style="18" bestFit="1" customWidth="1"/>
    <col min="255" max="256" width="8.44140625" style="18" customWidth="1"/>
    <col min="257" max="257" width="9.109375" style="18" bestFit="1" customWidth="1"/>
    <col min="258" max="258" width="8.33203125" style="18" bestFit="1" customWidth="1"/>
    <col min="259" max="261" width="8.33203125" style="18" customWidth="1"/>
    <col min="262" max="267" width="0" style="18" hidden="1" customWidth="1"/>
    <col min="268" max="268" width="8.44140625" style="18" customWidth="1"/>
    <col min="269" max="507" width="11.44140625" style="18"/>
    <col min="508" max="508" width="18.109375" style="18" customWidth="1"/>
    <col min="509" max="510" width="8.44140625" style="18" bestFit="1" customWidth="1"/>
    <col min="511" max="512" width="8.44140625" style="18" customWidth="1"/>
    <col min="513" max="513" width="9.109375" style="18" bestFit="1" customWidth="1"/>
    <col min="514" max="514" width="8.33203125" style="18" bestFit="1" customWidth="1"/>
    <col min="515" max="517" width="8.33203125" style="18" customWidth="1"/>
    <col min="518" max="523" width="0" style="18" hidden="1" customWidth="1"/>
    <col min="524" max="524" width="8.44140625" style="18" customWidth="1"/>
    <col min="525" max="763" width="11.44140625" style="18"/>
    <col min="764" max="764" width="18.109375" style="18" customWidth="1"/>
    <col min="765" max="766" width="8.44140625" style="18" bestFit="1" customWidth="1"/>
    <col min="767" max="768" width="8.44140625" style="18" customWidth="1"/>
    <col min="769" max="769" width="9.109375" style="18" bestFit="1" customWidth="1"/>
    <col min="770" max="770" width="8.33203125" style="18" bestFit="1" customWidth="1"/>
    <col min="771" max="773" width="8.33203125" style="18" customWidth="1"/>
    <col min="774" max="779" width="0" style="18" hidden="1" customWidth="1"/>
    <col min="780" max="780" width="8.44140625" style="18" customWidth="1"/>
    <col min="781" max="1019" width="11.44140625" style="18"/>
    <col min="1020" max="1020" width="18.109375" style="18" customWidth="1"/>
    <col min="1021" max="1022" width="8.44140625" style="18" bestFit="1" customWidth="1"/>
    <col min="1023" max="1024" width="8.44140625" style="18" customWidth="1"/>
    <col min="1025" max="1025" width="9.109375" style="18" bestFit="1" customWidth="1"/>
    <col min="1026" max="1026" width="8.33203125" style="18" bestFit="1" customWidth="1"/>
    <col min="1027" max="1029" width="8.33203125" style="18" customWidth="1"/>
    <col min="1030" max="1035" width="0" style="18" hidden="1" customWidth="1"/>
    <col min="1036" max="1036" width="8.44140625" style="18" customWidth="1"/>
    <col min="1037" max="1275" width="11.44140625" style="18"/>
    <col min="1276" max="1276" width="18.109375" style="18" customWidth="1"/>
    <col min="1277" max="1278" width="8.44140625" style="18" bestFit="1" customWidth="1"/>
    <col min="1279" max="1280" width="8.44140625" style="18" customWidth="1"/>
    <col min="1281" max="1281" width="9.109375" style="18" bestFit="1" customWidth="1"/>
    <col min="1282" max="1282" width="8.33203125" style="18" bestFit="1" customWidth="1"/>
    <col min="1283" max="1285" width="8.33203125" style="18" customWidth="1"/>
    <col min="1286" max="1291" width="0" style="18" hidden="1" customWidth="1"/>
    <col min="1292" max="1292" width="8.44140625" style="18" customWidth="1"/>
    <col min="1293" max="1531" width="11.44140625" style="18"/>
    <col min="1532" max="1532" width="18.109375" style="18" customWidth="1"/>
    <col min="1533" max="1534" width="8.44140625" style="18" bestFit="1" customWidth="1"/>
    <col min="1535" max="1536" width="8.44140625" style="18" customWidth="1"/>
    <col min="1537" max="1537" width="9.109375" style="18" bestFit="1" customWidth="1"/>
    <col min="1538" max="1538" width="8.33203125" style="18" bestFit="1" customWidth="1"/>
    <col min="1539" max="1541" width="8.33203125" style="18" customWidth="1"/>
    <col min="1542" max="1547" width="0" style="18" hidden="1" customWidth="1"/>
    <col min="1548" max="1548" width="8.44140625" style="18" customWidth="1"/>
    <col min="1549" max="1787" width="11.44140625" style="18"/>
    <col min="1788" max="1788" width="18.109375" style="18" customWidth="1"/>
    <col min="1789" max="1790" width="8.44140625" style="18" bestFit="1" customWidth="1"/>
    <col min="1791" max="1792" width="8.44140625" style="18" customWidth="1"/>
    <col min="1793" max="1793" width="9.109375" style="18" bestFit="1" customWidth="1"/>
    <col min="1794" max="1794" width="8.33203125" style="18" bestFit="1" customWidth="1"/>
    <col min="1795" max="1797" width="8.33203125" style="18" customWidth="1"/>
    <col min="1798" max="1803" width="0" style="18" hidden="1" customWidth="1"/>
    <col min="1804" max="1804" width="8.44140625" style="18" customWidth="1"/>
    <col min="1805" max="2043" width="11.44140625" style="18"/>
    <col min="2044" max="2044" width="18.109375" style="18" customWidth="1"/>
    <col min="2045" max="2046" width="8.44140625" style="18" bestFit="1" customWidth="1"/>
    <col min="2047" max="2048" width="8.44140625" style="18" customWidth="1"/>
    <col min="2049" max="2049" width="9.109375" style="18" bestFit="1" customWidth="1"/>
    <col min="2050" max="2050" width="8.33203125" style="18" bestFit="1" customWidth="1"/>
    <col min="2051" max="2053" width="8.33203125" style="18" customWidth="1"/>
    <col min="2054" max="2059" width="0" style="18" hidden="1" customWidth="1"/>
    <col min="2060" max="2060" width="8.44140625" style="18" customWidth="1"/>
    <col min="2061" max="2299" width="11.44140625" style="18"/>
    <col min="2300" max="2300" width="18.109375" style="18" customWidth="1"/>
    <col min="2301" max="2302" width="8.44140625" style="18" bestFit="1" customWidth="1"/>
    <col min="2303" max="2304" width="8.44140625" style="18" customWidth="1"/>
    <col min="2305" max="2305" width="9.109375" style="18" bestFit="1" customWidth="1"/>
    <col min="2306" max="2306" width="8.33203125" style="18" bestFit="1" customWidth="1"/>
    <col min="2307" max="2309" width="8.33203125" style="18" customWidth="1"/>
    <col min="2310" max="2315" width="0" style="18" hidden="1" customWidth="1"/>
    <col min="2316" max="2316" width="8.44140625" style="18" customWidth="1"/>
    <col min="2317" max="2555" width="11.44140625" style="18"/>
    <col min="2556" max="2556" width="18.109375" style="18" customWidth="1"/>
    <col min="2557" max="2558" width="8.44140625" style="18" bestFit="1" customWidth="1"/>
    <col min="2559" max="2560" width="8.44140625" style="18" customWidth="1"/>
    <col min="2561" max="2561" width="9.109375" style="18" bestFit="1" customWidth="1"/>
    <col min="2562" max="2562" width="8.33203125" style="18" bestFit="1" customWidth="1"/>
    <col min="2563" max="2565" width="8.33203125" style="18" customWidth="1"/>
    <col min="2566" max="2571" width="0" style="18" hidden="1" customWidth="1"/>
    <col min="2572" max="2572" width="8.44140625" style="18" customWidth="1"/>
    <col min="2573" max="2811" width="11.44140625" style="18"/>
    <col min="2812" max="2812" width="18.109375" style="18" customWidth="1"/>
    <col min="2813" max="2814" width="8.44140625" style="18" bestFit="1" customWidth="1"/>
    <col min="2815" max="2816" width="8.44140625" style="18" customWidth="1"/>
    <col min="2817" max="2817" width="9.109375" style="18" bestFit="1" customWidth="1"/>
    <col min="2818" max="2818" width="8.33203125" style="18" bestFit="1" customWidth="1"/>
    <col min="2819" max="2821" width="8.33203125" style="18" customWidth="1"/>
    <col min="2822" max="2827" width="0" style="18" hidden="1" customWidth="1"/>
    <col min="2828" max="2828" width="8.44140625" style="18" customWidth="1"/>
    <col min="2829" max="3067" width="11.44140625" style="18"/>
    <col min="3068" max="3068" width="18.109375" style="18" customWidth="1"/>
    <col min="3069" max="3070" width="8.44140625" style="18" bestFit="1" customWidth="1"/>
    <col min="3071" max="3072" width="8.44140625" style="18" customWidth="1"/>
    <col min="3073" max="3073" width="9.109375" style="18" bestFit="1" customWidth="1"/>
    <col min="3074" max="3074" width="8.33203125" style="18" bestFit="1" customWidth="1"/>
    <col min="3075" max="3077" width="8.33203125" style="18" customWidth="1"/>
    <col min="3078" max="3083" width="0" style="18" hidden="1" customWidth="1"/>
    <col min="3084" max="3084" width="8.44140625" style="18" customWidth="1"/>
    <col min="3085" max="3323" width="11.44140625" style="18"/>
    <col min="3324" max="3324" width="18.109375" style="18" customWidth="1"/>
    <col min="3325" max="3326" width="8.44140625" style="18" bestFit="1" customWidth="1"/>
    <col min="3327" max="3328" width="8.44140625" style="18" customWidth="1"/>
    <col min="3329" max="3329" width="9.109375" style="18" bestFit="1" customWidth="1"/>
    <col min="3330" max="3330" width="8.33203125" style="18" bestFit="1" customWidth="1"/>
    <col min="3331" max="3333" width="8.33203125" style="18" customWidth="1"/>
    <col min="3334" max="3339" width="0" style="18" hidden="1" customWidth="1"/>
    <col min="3340" max="3340" width="8.44140625" style="18" customWidth="1"/>
    <col min="3341" max="3579" width="11.44140625" style="18"/>
    <col min="3580" max="3580" width="18.109375" style="18" customWidth="1"/>
    <col min="3581" max="3582" width="8.44140625" style="18" bestFit="1" customWidth="1"/>
    <col min="3583" max="3584" width="8.44140625" style="18" customWidth="1"/>
    <col min="3585" max="3585" width="9.109375" style="18" bestFit="1" customWidth="1"/>
    <col min="3586" max="3586" width="8.33203125" style="18" bestFit="1" customWidth="1"/>
    <col min="3587" max="3589" width="8.33203125" style="18" customWidth="1"/>
    <col min="3590" max="3595" width="0" style="18" hidden="1" customWidth="1"/>
    <col min="3596" max="3596" width="8.44140625" style="18" customWidth="1"/>
    <col min="3597" max="3835" width="11.44140625" style="18"/>
    <col min="3836" max="3836" width="18.109375" style="18" customWidth="1"/>
    <col min="3837" max="3838" width="8.44140625" style="18" bestFit="1" customWidth="1"/>
    <col min="3839" max="3840" width="8.44140625" style="18" customWidth="1"/>
    <col min="3841" max="3841" width="9.109375" style="18" bestFit="1" customWidth="1"/>
    <col min="3842" max="3842" width="8.33203125" style="18" bestFit="1" customWidth="1"/>
    <col min="3843" max="3845" width="8.33203125" style="18" customWidth="1"/>
    <col min="3846" max="3851" width="0" style="18" hidden="1" customWidth="1"/>
    <col min="3852" max="3852" width="8.44140625" style="18" customWidth="1"/>
    <col min="3853" max="4091" width="11.44140625" style="18"/>
    <col min="4092" max="4092" width="18.109375" style="18" customWidth="1"/>
    <col min="4093" max="4094" width="8.44140625" style="18" bestFit="1" customWidth="1"/>
    <col min="4095" max="4096" width="8.44140625" style="18" customWidth="1"/>
    <col min="4097" max="4097" width="9.109375" style="18" bestFit="1" customWidth="1"/>
    <col min="4098" max="4098" width="8.33203125" style="18" bestFit="1" customWidth="1"/>
    <col min="4099" max="4101" width="8.33203125" style="18" customWidth="1"/>
    <col min="4102" max="4107" width="0" style="18" hidden="1" customWidth="1"/>
    <col min="4108" max="4108" width="8.44140625" style="18" customWidth="1"/>
    <col min="4109" max="4347" width="11.44140625" style="18"/>
    <col min="4348" max="4348" width="18.109375" style="18" customWidth="1"/>
    <col min="4349" max="4350" width="8.44140625" style="18" bestFit="1" customWidth="1"/>
    <col min="4351" max="4352" width="8.44140625" style="18" customWidth="1"/>
    <col min="4353" max="4353" width="9.109375" style="18" bestFit="1" customWidth="1"/>
    <col min="4354" max="4354" width="8.33203125" style="18" bestFit="1" customWidth="1"/>
    <col min="4355" max="4357" width="8.33203125" style="18" customWidth="1"/>
    <col min="4358" max="4363" width="0" style="18" hidden="1" customWidth="1"/>
    <col min="4364" max="4364" width="8.44140625" style="18" customWidth="1"/>
    <col min="4365" max="4603" width="11.44140625" style="18"/>
    <col min="4604" max="4604" width="18.109375" style="18" customWidth="1"/>
    <col min="4605" max="4606" width="8.44140625" style="18" bestFit="1" customWidth="1"/>
    <col min="4607" max="4608" width="8.44140625" style="18" customWidth="1"/>
    <col min="4609" max="4609" width="9.109375" style="18" bestFit="1" customWidth="1"/>
    <col min="4610" max="4610" width="8.33203125" style="18" bestFit="1" customWidth="1"/>
    <col min="4611" max="4613" width="8.33203125" style="18" customWidth="1"/>
    <col min="4614" max="4619" width="0" style="18" hidden="1" customWidth="1"/>
    <col min="4620" max="4620" width="8.44140625" style="18" customWidth="1"/>
    <col min="4621" max="4859" width="11.44140625" style="18"/>
    <col min="4860" max="4860" width="18.109375" style="18" customWidth="1"/>
    <col min="4861" max="4862" width="8.44140625" style="18" bestFit="1" customWidth="1"/>
    <col min="4863" max="4864" width="8.44140625" style="18" customWidth="1"/>
    <col min="4865" max="4865" width="9.109375" style="18" bestFit="1" customWidth="1"/>
    <col min="4866" max="4866" width="8.33203125" style="18" bestFit="1" customWidth="1"/>
    <col min="4867" max="4869" width="8.33203125" style="18" customWidth="1"/>
    <col min="4870" max="4875" width="0" style="18" hidden="1" customWidth="1"/>
    <col min="4876" max="4876" width="8.44140625" style="18" customWidth="1"/>
    <col min="4877" max="5115" width="11.44140625" style="18"/>
    <col min="5116" max="5116" width="18.109375" style="18" customWidth="1"/>
    <col min="5117" max="5118" width="8.44140625" style="18" bestFit="1" customWidth="1"/>
    <col min="5119" max="5120" width="8.44140625" style="18" customWidth="1"/>
    <col min="5121" max="5121" width="9.109375" style="18" bestFit="1" customWidth="1"/>
    <col min="5122" max="5122" width="8.33203125" style="18" bestFit="1" customWidth="1"/>
    <col min="5123" max="5125" width="8.33203125" style="18" customWidth="1"/>
    <col min="5126" max="5131" width="0" style="18" hidden="1" customWidth="1"/>
    <col min="5132" max="5132" width="8.44140625" style="18" customWidth="1"/>
    <col min="5133" max="5371" width="11.44140625" style="18"/>
    <col min="5372" max="5372" width="18.109375" style="18" customWidth="1"/>
    <col min="5373" max="5374" width="8.44140625" style="18" bestFit="1" customWidth="1"/>
    <col min="5375" max="5376" width="8.44140625" style="18" customWidth="1"/>
    <col min="5377" max="5377" width="9.109375" style="18" bestFit="1" customWidth="1"/>
    <col min="5378" max="5378" width="8.33203125" style="18" bestFit="1" customWidth="1"/>
    <col min="5379" max="5381" width="8.33203125" style="18" customWidth="1"/>
    <col min="5382" max="5387" width="0" style="18" hidden="1" customWidth="1"/>
    <col min="5388" max="5388" width="8.44140625" style="18" customWidth="1"/>
    <col min="5389" max="5627" width="11.44140625" style="18"/>
    <col min="5628" max="5628" width="18.109375" style="18" customWidth="1"/>
    <col min="5629" max="5630" width="8.44140625" style="18" bestFit="1" customWidth="1"/>
    <col min="5631" max="5632" width="8.44140625" style="18" customWidth="1"/>
    <col min="5633" max="5633" width="9.109375" style="18" bestFit="1" customWidth="1"/>
    <col min="5634" max="5634" width="8.33203125" style="18" bestFit="1" customWidth="1"/>
    <col min="5635" max="5637" width="8.33203125" style="18" customWidth="1"/>
    <col min="5638" max="5643" width="0" style="18" hidden="1" customWidth="1"/>
    <col min="5644" max="5644" width="8.44140625" style="18" customWidth="1"/>
    <col min="5645" max="5883" width="11.44140625" style="18"/>
    <col min="5884" max="5884" width="18.109375" style="18" customWidth="1"/>
    <col min="5885" max="5886" width="8.44140625" style="18" bestFit="1" customWidth="1"/>
    <col min="5887" max="5888" width="8.44140625" style="18" customWidth="1"/>
    <col min="5889" max="5889" width="9.109375" style="18" bestFit="1" customWidth="1"/>
    <col min="5890" max="5890" width="8.33203125" style="18" bestFit="1" customWidth="1"/>
    <col min="5891" max="5893" width="8.33203125" style="18" customWidth="1"/>
    <col min="5894" max="5899" width="0" style="18" hidden="1" customWidth="1"/>
    <col min="5900" max="5900" width="8.44140625" style="18" customWidth="1"/>
    <col min="5901" max="6139" width="11.44140625" style="18"/>
    <col min="6140" max="6140" width="18.109375" style="18" customWidth="1"/>
    <col min="6141" max="6142" width="8.44140625" style="18" bestFit="1" customWidth="1"/>
    <col min="6143" max="6144" width="8.44140625" style="18" customWidth="1"/>
    <col min="6145" max="6145" width="9.109375" style="18" bestFit="1" customWidth="1"/>
    <col min="6146" max="6146" width="8.33203125" style="18" bestFit="1" customWidth="1"/>
    <col min="6147" max="6149" width="8.33203125" style="18" customWidth="1"/>
    <col min="6150" max="6155" width="0" style="18" hidden="1" customWidth="1"/>
    <col min="6156" max="6156" width="8.44140625" style="18" customWidth="1"/>
    <col min="6157" max="6395" width="11.44140625" style="18"/>
    <col min="6396" max="6396" width="18.109375" style="18" customWidth="1"/>
    <col min="6397" max="6398" width="8.44140625" style="18" bestFit="1" customWidth="1"/>
    <col min="6399" max="6400" width="8.44140625" style="18" customWidth="1"/>
    <col min="6401" max="6401" width="9.109375" style="18" bestFit="1" customWidth="1"/>
    <col min="6402" max="6402" width="8.33203125" style="18" bestFit="1" customWidth="1"/>
    <col min="6403" max="6405" width="8.33203125" style="18" customWidth="1"/>
    <col min="6406" max="6411" width="0" style="18" hidden="1" customWidth="1"/>
    <col min="6412" max="6412" width="8.44140625" style="18" customWidth="1"/>
    <col min="6413" max="6651" width="11.44140625" style="18"/>
    <col min="6652" max="6652" width="18.109375" style="18" customWidth="1"/>
    <col min="6653" max="6654" width="8.44140625" style="18" bestFit="1" customWidth="1"/>
    <col min="6655" max="6656" width="8.44140625" style="18" customWidth="1"/>
    <col min="6657" max="6657" width="9.109375" style="18" bestFit="1" customWidth="1"/>
    <col min="6658" max="6658" width="8.33203125" style="18" bestFit="1" customWidth="1"/>
    <col min="6659" max="6661" width="8.33203125" style="18" customWidth="1"/>
    <col min="6662" max="6667" width="0" style="18" hidden="1" customWidth="1"/>
    <col min="6668" max="6668" width="8.44140625" style="18" customWidth="1"/>
    <col min="6669" max="6907" width="11.44140625" style="18"/>
    <col min="6908" max="6908" width="18.109375" style="18" customWidth="1"/>
    <col min="6909" max="6910" width="8.44140625" style="18" bestFit="1" customWidth="1"/>
    <col min="6911" max="6912" width="8.44140625" style="18" customWidth="1"/>
    <col min="6913" max="6913" width="9.109375" style="18" bestFit="1" customWidth="1"/>
    <col min="6914" max="6914" width="8.33203125" style="18" bestFit="1" customWidth="1"/>
    <col min="6915" max="6917" width="8.33203125" style="18" customWidth="1"/>
    <col min="6918" max="6923" width="0" style="18" hidden="1" customWidth="1"/>
    <col min="6924" max="6924" width="8.44140625" style="18" customWidth="1"/>
    <col min="6925" max="7163" width="11.44140625" style="18"/>
    <col min="7164" max="7164" width="18.109375" style="18" customWidth="1"/>
    <col min="7165" max="7166" width="8.44140625" style="18" bestFit="1" customWidth="1"/>
    <col min="7167" max="7168" width="8.44140625" style="18" customWidth="1"/>
    <col min="7169" max="7169" width="9.109375" style="18" bestFit="1" customWidth="1"/>
    <col min="7170" max="7170" width="8.33203125" style="18" bestFit="1" customWidth="1"/>
    <col min="7171" max="7173" width="8.33203125" style="18" customWidth="1"/>
    <col min="7174" max="7179" width="0" style="18" hidden="1" customWidth="1"/>
    <col min="7180" max="7180" width="8.44140625" style="18" customWidth="1"/>
    <col min="7181" max="7419" width="11.44140625" style="18"/>
    <col min="7420" max="7420" width="18.109375" style="18" customWidth="1"/>
    <col min="7421" max="7422" width="8.44140625" style="18" bestFit="1" customWidth="1"/>
    <col min="7423" max="7424" width="8.44140625" style="18" customWidth="1"/>
    <col min="7425" max="7425" width="9.109375" style="18" bestFit="1" customWidth="1"/>
    <col min="7426" max="7426" width="8.33203125" style="18" bestFit="1" customWidth="1"/>
    <col min="7427" max="7429" width="8.33203125" style="18" customWidth="1"/>
    <col min="7430" max="7435" width="0" style="18" hidden="1" customWidth="1"/>
    <col min="7436" max="7436" width="8.44140625" style="18" customWidth="1"/>
    <col min="7437" max="7675" width="11.44140625" style="18"/>
    <col min="7676" max="7676" width="18.109375" style="18" customWidth="1"/>
    <col min="7677" max="7678" width="8.44140625" style="18" bestFit="1" customWidth="1"/>
    <col min="7679" max="7680" width="8.44140625" style="18" customWidth="1"/>
    <col min="7681" max="7681" width="9.109375" style="18" bestFit="1" customWidth="1"/>
    <col min="7682" max="7682" width="8.33203125" style="18" bestFit="1" customWidth="1"/>
    <col min="7683" max="7685" width="8.33203125" style="18" customWidth="1"/>
    <col min="7686" max="7691" width="0" style="18" hidden="1" customWidth="1"/>
    <col min="7692" max="7692" width="8.44140625" style="18" customWidth="1"/>
    <col min="7693" max="7931" width="11.44140625" style="18"/>
    <col min="7932" max="7932" width="18.109375" style="18" customWidth="1"/>
    <col min="7933" max="7934" width="8.44140625" style="18" bestFit="1" customWidth="1"/>
    <col min="7935" max="7936" width="8.44140625" style="18" customWidth="1"/>
    <col min="7937" max="7937" width="9.109375" style="18" bestFit="1" customWidth="1"/>
    <col min="7938" max="7938" width="8.33203125" style="18" bestFit="1" customWidth="1"/>
    <col min="7939" max="7941" width="8.33203125" style="18" customWidth="1"/>
    <col min="7942" max="7947" width="0" style="18" hidden="1" customWidth="1"/>
    <col min="7948" max="7948" width="8.44140625" style="18" customWidth="1"/>
    <col min="7949" max="8187" width="11.44140625" style="18"/>
    <col min="8188" max="8188" width="18.109375" style="18" customWidth="1"/>
    <col min="8189" max="8190" width="8.44140625" style="18" bestFit="1" customWidth="1"/>
    <col min="8191" max="8192" width="8.44140625" style="18" customWidth="1"/>
    <col min="8193" max="8193" width="9.109375" style="18" bestFit="1" customWidth="1"/>
    <col min="8194" max="8194" width="8.33203125" style="18" bestFit="1" customWidth="1"/>
    <col min="8195" max="8197" width="8.33203125" style="18" customWidth="1"/>
    <col min="8198" max="8203" width="0" style="18" hidden="1" customWidth="1"/>
    <col min="8204" max="8204" width="8.44140625" style="18" customWidth="1"/>
    <col min="8205" max="8443" width="11.44140625" style="18"/>
    <col min="8444" max="8444" width="18.109375" style="18" customWidth="1"/>
    <col min="8445" max="8446" width="8.44140625" style="18" bestFit="1" customWidth="1"/>
    <col min="8447" max="8448" width="8.44140625" style="18" customWidth="1"/>
    <col min="8449" max="8449" width="9.109375" style="18" bestFit="1" customWidth="1"/>
    <col min="8450" max="8450" width="8.33203125" style="18" bestFit="1" customWidth="1"/>
    <col min="8451" max="8453" width="8.33203125" style="18" customWidth="1"/>
    <col min="8454" max="8459" width="0" style="18" hidden="1" customWidth="1"/>
    <col min="8460" max="8460" width="8.44140625" style="18" customWidth="1"/>
    <col min="8461" max="8699" width="11.44140625" style="18"/>
    <col min="8700" max="8700" width="18.109375" style="18" customWidth="1"/>
    <col min="8701" max="8702" width="8.44140625" style="18" bestFit="1" customWidth="1"/>
    <col min="8703" max="8704" width="8.44140625" style="18" customWidth="1"/>
    <col min="8705" max="8705" width="9.109375" style="18" bestFit="1" customWidth="1"/>
    <col min="8706" max="8706" width="8.33203125" style="18" bestFit="1" customWidth="1"/>
    <col min="8707" max="8709" width="8.33203125" style="18" customWidth="1"/>
    <col min="8710" max="8715" width="0" style="18" hidden="1" customWidth="1"/>
    <col min="8716" max="8716" width="8.44140625" style="18" customWidth="1"/>
    <col min="8717" max="8955" width="11.44140625" style="18"/>
    <col min="8956" max="8956" width="18.109375" style="18" customWidth="1"/>
    <col min="8957" max="8958" width="8.44140625" style="18" bestFit="1" customWidth="1"/>
    <col min="8959" max="8960" width="8.44140625" style="18" customWidth="1"/>
    <col min="8961" max="8961" width="9.109375" style="18" bestFit="1" customWidth="1"/>
    <col min="8962" max="8962" width="8.33203125" style="18" bestFit="1" customWidth="1"/>
    <col min="8963" max="8965" width="8.33203125" style="18" customWidth="1"/>
    <col min="8966" max="8971" width="0" style="18" hidden="1" customWidth="1"/>
    <col min="8972" max="8972" width="8.44140625" style="18" customWidth="1"/>
    <col min="8973" max="9211" width="11.44140625" style="18"/>
    <col min="9212" max="9212" width="18.109375" style="18" customWidth="1"/>
    <col min="9213" max="9214" width="8.44140625" style="18" bestFit="1" customWidth="1"/>
    <col min="9215" max="9216" width="8.44140625" style="18" customWidth="1"/>
    <col min="9217" max="9217" width="9.109375" style="18" bestFit="1" customWidth="1"/>
    <col min="9218" max="9218" width="8.33203125" style="18" bestFit="1" customWidth="1"/>
    <col min="9219" max="9221" width="8.33203125" style="18" customWidth="1"/>
    <col min="9222" max="9227" width="0" style="18" hidden="1" customWidth="1"/>
    <col min="9228" max="9228" width="8.44140625" style="18" customWidth="1"/>
    <col min="9229" max="9467" width="11.44140625" style="18"/>
    <col min="9468" max="9468" width="18.109375" style="18" customWidth="1"/>
    <col min="9469" max="9470" width="8.44140625" style="18" bestFit="1" customWidth="1"/>
    <col min="9471" max="9472" width="8.44140625" style="18" customWidth="1"/>
    <col min="9473" max="9473" width="9.109375" style="18" bestFit="1" customWidth="1"/>
    <col min="9474" max="9474" width="8.33203125" style="18" bestFit="1" customWidth="1"/>
    <col min="9475" max="9477" width="8.33203125" style="18" customWidth="1"/>
    <col min="9478" max="9483" width="0" style="18" hidden="1" customWidth="1"/>
    <col min="9484" max="9484" width="8.44140625" style="18" customWidth="1"/>
    <col min="9485" max="9723" width="11.44140625" style="18"/>
    <col min="9724" max="9724" width="18.109375" style="18" customWidth="1"/>
    <col min="9725" max="9726" width="8.44140625" style="18" bestFit="1" customWidth="1"/>
    <col min="9727" max="9728" width="8.44140625" style="18" customWidth="1"/>
    <col min="9729" max="9729" width="9.109375" style="18" bestFit="1" customWidth="1"/>
    <col min="9730" max="9730" width="8.33203125" style="18" bestFit="1" customWidth="1"/>
    <col min="9731" max="9733" width="8.33203125" style="18" customWidth="1"/>
    <col min="9734" max="9739" width="0" style="18" hidden="1" customWidth="1"/>
    <col min="9740" max="9740" width="8.44140625" style="18" customWidth="1"/>
    <col min="9741" max="9979" width="11.44140625" style="18"/>
    <col min="9980" max="9980" width="18.109375" style="18" customWidth="1"/>
    <col min="9981" max="9982" width="8.44140625" style="18" bestFit="1" customWidth="1"/>
    <col min="9983" max="9984" width="8.44140625" style="18" customWidth="1"/>
    <col min="9985" max="9985" width="9.109375" style="18" bestFit="1" customWidth="1"/>
    <col min="9986" max="9986" width="8.33203125" style="18" bestFit="1" customWidth="1"/>
    <col min="9987" max="9989" width="8.33203125" style="18" customWidth="1"/>
    <col min="9990" max="9995" width="0" style="18" hidden="1" customWidth="1"/>
    <col min="9996" max="9996" width="8.44140625" style="18" customWidth="1"/>
    <col min="9997" max="10235" width="11.44140625" style="18"/>
    <col min="10236" max="10236" width="18.109375" style="18" customWidth="1"/>
    <col min="10237" max="10238" width="8.44140625" style="18" bestFit="1" customWidth="1"/>
    <col min="10239" max="10240" width="8.44140625" style="18" customWidth="1"/>
    <col min="10241" max="10241" width="9.109375" style="18" bestFit="1" customWidth="1"/>
    <col min="10242" max="10242" width="8.33203125" style="18" bestFit="1" customWidth="1"/>
    <col min="10243" max="10245" width="8.33203125" style="18" customWidth="1"/>
    <col min="10246" max="10251" width="0" style="18" hidden="1" customWidth="1"/>
    <col min="10252" max="10252" width="8.44140625" style="18" customWidth="1"/>
    <col min="10253" max="10491" width="11.44140625" style="18"/>
    <col min="10492" max="10492" width="18.109375" style="18" customWidth="1"/>
    <col min="10493" max="10494" width="8.44140625" style="18" bestFit="1" customWidth="1"/>
    <col min="10495" max="10496" width="8.44140625" style="18" customWidth="1"/>
    <col min="10497" max="10497" width="9.109375" style="18" bestFit="1" customWidth="1"/>
    <col min="10498" max="10498" width="8.33203125" style="18" bestFit="1" customWidth="1"/>
    <col min="10499" max="10501" width="8.33203125" style="18" customWidth="1"/>
    <col min="10502" max="10507" width="0" style="18" hidden="1" customWidth="1"/>
    <col min="10508" max="10508" width="8.44140625" style="18" customWidth="1"/>
    <col min="10509" max="10747" width="11.44140625" style="18"/>
    <col min="10748" max="10748" width="18.109375" style="18" customWidth="1"/>
    <col min="10749" max="10750" width="8.44140625" style="18" bestFit="1" customWidth="1"/>
    <col min="10751" max="10752" width="8.44140625" style="18" customWidth="1"/>
    <col min="10753" max="10753" width="9.109375" style="18" bestFit="1" customWidth="1"/>
    <col min="10754" max="10754" width="8.33203125" style="18" bestFit="1" customWidth="1"/>
    <col min="10755" max="10757" width="8.33203125" style="18" customWidth="1"/>
    <col min="10758" max="10763" width="0" style="18" hidden="1" customWidth="1"/>
    <col min="10764" max="10764" width="8.44140625" style="18" customWidth="1"/>
    <col min="10765" max="11003" width="11.44140625" style="18"/>
    <col min="11004" max="11004" width="18.109375" style="18" customWidth="1"/>
    <col min="11005" max="11006" width="8.44140625" style="18" bestFit="1" customWidth="1"/>
    <col min="11007" max="11008" width="8.44140625" style="18" customWidth="1"/>
    <col min="11009" max="11009" width="9.109375" style="18" bestFit="1" customWidth="1"/>
    <col min="11010" max="11010" width="8.33203125" style="18" bestFit="1" customWidth="1"/>
    <col min="11011" max="11013" width="8.33203125" style="18" customWidth="1"/>
    <col min="11014" max="11019" width="0" style="18" hidden="1" customWidth="1"/>
    <col min="11020" max="11020" width="8.44140625" style="18" customWidth="1"/>
    <col min="11021" max="11259" width="11.44140625" style="18"/>
    <col min="11260" max="11260" width="18.109375" style="18" customWidth="1"/>
    <col min="11261" max="11262" width="8.44140625" style="18" bestFit="1" customWidth="1"/>
    <col min="11263" max="11264" width="8.44140625" style="18" customWidth="1"/>
    <col min="11265" max="11265" width="9.109375" style="18" bestFit="1" customWidth="1"/>
    <col min="11266" max="11266" width="8.33203125" style="18" bestFit="1" customWidth="1"/>
    <col min="11267" max="11269" width="8.33203125" style="18" customWidth="1"/>
    <col min="11270" max="11275" width="0" style="18" hidden="1" customWidth="1"/>
    <col min="11276" max="11276" width="8.44140625" style="18" customWidth="1"/>
    <col min="11277" max="11515" width="11.44140625" style="18"/>
    <col min="11516" max="11516" width="18.109375" style="18" customWidth="1"/>
    <col min="11517" max="11518" width="8.44140625" style="18" bestFit="1" customWidth="1"/>
    <col min="11519" max="11520" width="8.44140625" style="18" customWidth="1"/>
    <col min="11521" max="11521" width="9.109375" style="18" bestFit="1" customWidth="1"/>
    <col min="11522" max="11522" width="8.33203125" style="18" bestFit="1" customWidth="1"/>
    <col min="11523" max="11525" width="8.33203125" style="18" customWidth="1"/>
    <col min="11526" max="11531" width="0" style="18" hidden="1" customWidth="1"/>
    <col min="11532" max="11532" width="8.44140625" style="18" customWidth="1"/>
    <col min="11533" max="11771" width="11.44140625" style="18"/>
    <col min="11772" max="11772" width="18.109375" style="18" customWidth="1"/>
    <col min="11773" max="11774" width="8.44140625" style="18" bestFit="1" customWidth="1"/>
    <col min="11775" max="11776" width="8.44140625" style="18" customWidth="1"/>
    <col min="11777" max="11777" width="9.109375" style="18" bestFit="1" customWidth="1"/>
    <col min="11778" max="11778" width="8.33203125" style="18" bestFit="1" customWidth="1"/>
    <col min="11779" max="11781" width="8.33203125" style="18" customWidth="1"/>
    <col min="11782" max="11787" width="0" style="18" hidden="1" customWidth="1"/>
    <col min="11788" max="11788" width="8.44140625" style="18" customWidth="1"/>
    <col min="11789" max="12027" width="11.44140625" style="18"/>
    <col min="12028" max="12028" width="18.109375" style="18" customWidth="1"/>
    <col min="12029" max="12030" width="8.44140625" style="18" bestFit="1" customWidth="1"/>
    <col min="12031" max="12032" width="8.44140625" style="18" customWidth="1"/>
    <col min="12033" max="12033" width="9.109375" style="18" bestFit="1" customWidth="1"/>
    <col min="12034" max="12034" width="8.33203125" style="18" bestFit="1" customWidth="1"/>
    <col min="12035" max="12037" width="8.33203125" style="18" customWidth="1"/>
    <col min="12038" max="12043" width="0" style="18" hidden="1" customWidth="1"/>
    <col min="12044" max="12044" width="8.44140625" style="18" customWidth="1"/>
    <col min="12045" max="12283" width="11.44140625" style="18"/>
    <col min="12284" max="12284" width="18.109375" style="18" customWidth="1"/>
    <col min="12285" max="12286" width="8.44140625" style="18" bestFit="1" customWidth="1"/>
    <col min="12287" max="12288" width="8.44140625" style="18" customWidth="1"/>
    <col min="12289" max="12289" width="9.109375" style="18" bestFit="1" customWidth="1"/>
    <col min="12290" max="12290" width="8.33203125" style="18" bestFit="1" customWidth="1"/>
    <col min="12291" max="12293" width="8.33203125" style="18" customWidth="1"/>
    <col min="12294" max="12299" width="0" style="18" hidden="1" customWidth="1"/>
    <col min="12300" max="12300" width="8.44140625" style="18" customWidth="1"/>
    <col min="12301" max="12539" width="11.44140625" style="18"/>
    <col min="12540" max="12540" width="18.109375" style="18" customWidth="1"/>
    <col min="12541" max="12542" width="8.44140625" style="18" bestFit="1" customWidth="1"/>
    <col min="12543" max="12544" width="8.44140625" style="18" customWidth="1"/>
    <col min="12545" max="12545" width="9.109375" style="18" bestFit="1" customWidth="1"/>
    <col min="12546" max="12546" width="8.33203125" style="18" bestFit="1" customWidth="1"/>
    <col min="12547" max="12549" width="8.33203125" style="18" customWidth="1"/>
    <col min="12550" max="12555" width="0" style="18" hidden="1" customWidth="1"/>
    <col min="12556" max="12556" width="8.44140625" style="18" customWidth="1"/>
    <col min="12557" max="12795" width="11.44140625" style="18"/>
    <col min="12796" max="12796" width="18.109375" style="18" customWidth="1"/>
    <col min="12797" max="12798" width="8.44140625" style="18" bestFit="1" customWidth="1"/>
    <col min="12799" max="12800" width="8.44140625" style="18" customWidth="1"/>
    <col min="12801" max="12801" width="9.109375" style="18" bestFit="1" customWidth="1"/>
    <col min="12802" max="12802" width="8.33203125" style="18" bestFit="1" customWidth="1"/>
    <col min="12803" max="12805" width="8.33203125" style="18" customWidth="1"/>
    <col min="12806" max="12811" width="0" style="18" hidden="1" customWidth="1"/>
    <col min="12812" max="12812" width="8.44140625" style="18" customWidth="1"/>
    <col min="12813" max="13051" width="11.44140625" style="18"/>
    <col min="13052" max="13052" width="18.109375" style="18" customWidth="1"/>
    <col min="13053" max="13054" width="8.44140625" style="18" bestFit="1" customWidth="1"/>
    <col min="13055" max="13056" width="8.44140625" style="18" customWidth="1"/>
    <col min="13057" max="13057" width="9.109375" style="18" bestFit="1" customWidth="1"/>
    <col min="13058" max="13058" width="8.33203125" style="18" bestFit="1" customWidth="1"/>
    <col min="13059" max="13061" width="8.33203125" style="18" customWidth="1"/>
    <col min="13062" max="13067" width="0" style="18" hidden="1" customWidth="1"/>
    <col min="13068" max="13068" width="8.44140625" style="18" customWidth="1"/>
    <col min="13069" max="13307" width="11.44140625" style="18"/>
    <col min="13308" max="13308" width="18.109375" style="18" customWidth="1"/>
    <col min="13309" max="13310" width="8.44140625" style="18" bestFit="1" customWidth="1"/>
    <col min="13311" max="13312" width="8.44140625" style="18" customWidth="1"/>
    <col min="13313" max="13313" width="9.109375" style="18" bestFit="1" customWidth="1"/>
    <col min="13314" max="13314" width="8.33203125" style="18" bestFit="1" customWidth="1"/>
    <col min="13315" max="13317" width="8.33203125" style="18" customWidth="1"/>
    <col min="13318" max="13323" width="0" style="18" hidden="1" customWidth="1"/>
    <col min="13324" max="13324" width="8.44140625" style="18" customWidth="1"/>
    <col min="13325" max="13563" width="11.44140625" style="18"/>
    <col min="13564" max="13564" width="18.109375" style="18" customWidth="1"/>
    <col min="13565" max="13566" width="8.44140625" style="18" bestFit="1" customWidth="1"/>
    <col min="13567" max="13568" width="8.44140625" style="18" customWidth="1"/>
    <col min="13569" max="13569" width="9.109375" style="18" bestFit="1" customWidth="1"/>
    <col min="13570" max="13570" width="8.33203125" style="18" bestFit="1" customWidth="1"/>
    <col min="13571" max="13573" width="8.33203125" style="18" customWidth="1"/>
    <col min="13574" max="13579" width="0" style="18" hidden="1" customWidth="1"/>
    <col min="13580" max="13580" width="8.44140625" style="18" customWidth="1"/>
    <col min="13581" max="13819" width="11.44140625" style="18"/>
    <col min="13820" max="13820" width="18.109375" style="18" customWidth="1"/>
    <col min="13821" max="13822" width="8.44140625" style="18" bestFit="1" customWidth="1"/>
    <col min="13823" max="13824" width="8.44140625" style="18" customWidth="1"/>
    <col min="13825" max="13825" width="9.109375" style="18" bestFit="1" customWidth="1"/>
    <col min="13826" max="13826" width="8.33203125" style="18" bestFit="1" customWidth="1"/>
    <col min="13827" max="13829" width="8.33203125" style="18" customWidth="1"/>
    <col min="13830" max="13835" width="0" style="18" hidden="1" customWidth="1"/>
    <col min="13836" max="13836" width="8.44140625" style="18" customWidth="1"/>
    <col min="13837" max="14075" width="11.44140625" style="18"/>
    <col min="14076" max="14076" width="18.109375" style="18" customWidth="1"/>
    <col min="14077" max="14078" width="8.44140625" style="18" bestFit="1" customWidth="1"/>
    <col min="14079" max="14080" width="8.44140625" style="18" customWidth="1"/>
    <col min="14081" max="14081" width="9.109375" style="18" bestFit="1" customWidth="1"/>
    <col min="14082" max="14082" width="8.33203125" style="18" bestFit="1" customWidth="1"/>
    <col min="14083" max="14085" width="8.33203125" style="18" customWidth="1"/>
    <col min="14086" max="14091" width="0" style="18" hidden="1" customWidth="1"/>
    <col min="14092" max="14092" width="8.44140625" style="18" customWidth="1"/>
    <col min="14093" max="14331" width="11.44140625" style="18"/>
    <col min="14332" max="14332" width="18.109375" style="18" customWidth="1"/>
    <col min="14333" max="14334" width="8.44140625" style="18" bestFit="1" customWidth="1"/>
    <col min="14335" max="14336" width="8.44140625" style="18" customWidth="1"/>
    <col min="14337" max="14337" width="9.109375" style="18" bestFit="1" customWidth="1"/>
    <col min="14338" max="14338" width="8.33203125" style="18" bestFit="1" customWidth="1"/>
    <col min="14339" max="14341" width="8.33203125" style="18" customWidth="1"/>
    <col min="14342" max="14347" width="0" style="18" hidden="1" customWidth="1"/>
    <col min="14348" max="14348" width="8.44140625" style="18" customWidth="1"/>
    <col min="14349" max="14587" width="11.44140625" style="18"/>
    <col min="14588" max="14588" width="18.109375" style="18" customWidth="1"/>
    <col min="14589" max="14590" width="8.44140625" style="18" bestFit="1" customWidth="1"/>
    <col min="14591" max="14592" width="8.44140625" style="18" customWidth="1"/>
    <col min="14593" max="14593" width="9.109375" style="18" bestFit="1" customWidth="1"/>
    <col min="14594" max="14594" width="8.33203125" style="18" bestFit="1" customWidth="1"/>
    <col min="14595" max="14597" width="8.33203125" style="18" customWidth="1"/>
    <col min="14598" max="14603" width="0" style="18" hidden="1" customWidth="1"/>
    <col min="14604" max="14604" width="8.44140625" style="18" customWidth="1"/>
    <col min="14605" max="14843" width="11.44140625" style="18"/>
    <col min="14844" max="14844" width="18.109375" style="18" customWidth="1"/>
    <col min="14845" max="14846" width="8.44140625" style="18" bestFit="1" customWidth="1"/>
    <col min="14847" max="14848" width="8.44140625" style="18" customWidth="1"/>
    <col min="14849" max="14849" width="9.109375" style="18" bestFit="1" customWidth="1"/>
    <col min="14850" max="14850" width="8.33203125" style="18" bestFit="1" customWidth="1"/>
    <col min="14851" max="14853" width="8.33203125" style="18" customWidth="1"/>
    <col min="14854" max="14859" width="0" style="18" hidden="1" customWidth="1"/>
    <col min="14860" max="14860" width="8.44140625" style="18" customWidth="1"/>
    <col min="14861" max="15099" width="11.44140625" style="18"/>
    <col min="15100" max="15100" width="18.109375" style="18" customWidth="1"/>
    <col min="15101" max="15102" width="8.44140625" style="18" bestFit="1" customWidth="1"/>
    <col min="15103" max="15104" width="8.44140625" style="18" customWidth="1"/>
    <col min="15105" max="15105" width="9.109375" style="18" bestFit="1" customWidth="1"/>
    <col min="15106" max="15106" width="8.33203125" style="18" bestFit="1" customWidth="1"/>
    <col min="15107" max="15109" width="8.33203125" style="18" customWidth="1"/>
    <col min="15110" max="15115" width="0" style="18" hidden="1" customWidth="1"/>
    <col min="15116" max="15116" width="8.44140625" style="18" customWidth="1"/>
    <col min="15117" max="15355" width="11.44140625" style="18"/>
    <col min="15356" max="15356" width="18.109375" style="18" customWidth="1"/>
    <col min="15357" max="15358" width="8.44140625" style="18" bestFit="1" customWidth="1"/>
    <col min="15359" max="15360" width="8.44140625" style="18" customWidth="1"/>
    <col min="15361" max="15361" width="9.109375" style="18" bestFit="1" customWidth="1"/>
    <col min="15362" max="15362" width="8.33203125" style="18" bestFit="1" customWidth="1"/>
    <col min="15363" max="15365" width="8.33203125" style="18" customWidth="1"/>
    <col min="15366" max="15371" width="0" style="18" hidden="1" customWidth="1"/>
    <col min="15372" max="15372" width="8.44140625" style="18" customWidth="1"/>
    <col min="15373" max="15611" width="11.44140625" style="18"/>
    <col min="15612" max="15612" width="18.109375" style="18" customWidth="1"/>
    <col min="15613" max="15614" width="8.44140625" style="18" bestFit="1" customWidth="1"/>
    <col min="15615" max="15616" width="8.44140625" style="18" customWidth="1"/>
    <col min="15617" max="15617" width="9.109375" style="18" bestFit="1" customWidth="1"/>
    <col min="15618" max="15618" width="8.33203125" style="18" bestFit="1" customWidth="1"/>
    <col min="15619" max="15621" width="8.33203125" style="18" customWidth="1"/>
    <col min="15622" max="15627" width="0" style="18" hidden="1" customWidth="1"/>
    <col min="15628" max="15628" width="8.44140625" style="18" customWidth="1"/>
    <col min="15629" max="15867" width="11.44140625" style="18"/>
    <col min="15868" max="15868" width="18.109375" style="18" customWidth="1"/>
    <col min="15869" max="15870" width="8.44140625" style="18" bestFit="1" customWidth="1"/>
    <col min="15871" max="15872" width="8.44140625" style="18" customWidth="1"/>
    <col min="15873" max="15873" width="9.109375" style="18" bestFit="1" customWidth="1"/>
    <col min="15874" max="15874" width="8.33203125" style="18" bestFit="1" customWidth="1"/>
    <col min="15875" max="15877" width="8.33203125" style="18" customWidth="1"/>
    <col min="15878" max="15883" width="0" style="18" hidden="1" customWidth="1"/>
    <col min="15884" max="15884" width="8.44140625" style="18" customWidth="1"/>
    <col min="15885" max="16123" width="11.44140625" style="18"/>
    <col min="16124" max="16124" width="18.109375" style="18" customWidth="1"/>
    <col min="16125" max="16126" width="8.44140625" style="18" bestFit="1" customWidth="1"/>
    <col min="16127" max="16128" width="8.44140625" style="18" customWidth="1"/>
    <col min="16129" max="16129" width="9.109375" style="18" bestFit="1" customWidth="1"/>
    <col min="16130" max="16130" width="8.33203125" style="18" bestFit="1" customWidth="1"/>
    <col min="16131" max="16133" width="8.33203125" style="18" customWidth="1"/>
    <col min="16134" max="16139" width="0" style="18" hidden="1" customWidth="1"/>
    <col min="16140" max="16140" width="8.44140625" style="18" customWidth="1"/>
    <col min="16141" max="16384" width="11.44140625" style="18"/>
  </cols>
  <sheetData>
    <row r="1" spans="1:16" s="19" customFormat="1" x14ac:dyDescent="0.25"/>
    <row r="2" spans="1:16" s="19" customFormat="1" x14ac:dyDescent="0.25">
      <c r="A2" s="39" t="s">
        <v>101</v>
      </c>
    </row>
    <row r="3" spans="1:16" s="19" customFormat="1" ht="14.4" x14ac:dyDescent="0.3">
      <c r="A3" s="39" t="s">
        <v>102</v>
      </c>
      <c r="J3" s="96"/>
    </row>
    <row r="4" spans="1:16" s="19" customFormat="1" x14ac:dyDescent="0.25"/>
    <row r="5" spans="1:16" s="19" customFormat="1" ht="13.8" x14ac:dyDescent="0.3">
      <c r="B5" s="296" t="s">
        <v>92</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54"/>
    </row>
    <row r="7" spans="1:16" s="22" customFormat="1"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348</v>
      </c>
      <c r="C11" s="10">
        <v>4096</v>
      </c>
      <c r="D11" s="10">
        <v>2620</v>
      </c>
      <c r="E11" s="10">
        <f>C11+D11</f>
        <v>6716</v>
      </c>
      <c r="F11" s="11">
        <f>E11/$E$23</f>
        <v>0.30382266455553042</v>
      </c>
      <c r="G11" s="10">
        <v>14422</v>
      </c>
      <c r="H11" s="10">
        <v>1132</v>
      </c>
      <c r="I11" s="10">
        <f>G11+H11</f>
        <v>15554</v>
      </c>
      <c r="J11" s="11">
        <f>I11/$I$23</f>
        <v>0.40020584073073462</v>
      </c>
      <c r="K11" s="10">
        <f t="shared" ref="K11:K22" si="0">E11+I11</f>
        <v>22270</v>
      </c>
      <c r="L11" s="10">
        <v>3</v>
      </c>
      <c r="M11" s="10">
        <f>K11+L11</f>
        <v>22273</v>
      </c>
      <c r="P11" s="23"/>
    </row>
    <row r="12" spans="1:16" x14ac:dyDescent="0.25">
      <c r="B12" s="10" t="s">
        <v>349</v>
      </c>
      <c r="C12" s="10">
        <v>178</v>
      </c>
      <c r="D12" s="10">
        <v>142</v>
      </c>
      <c r="E12" s="10">
        <f t="shared" ref="E12:E22" si="1">C12+D12</f>
        <v>320</v>
      </c>
      <c r="F12" s="11">
        <f t="shared" ref="F12:F22" si="2">E12/$E$23</f>
        <v>1.4476362813843022E-2</v>
      </c>
      <c r="G12" s="10">
        <v>536</v>
      </c>
      <c r="H12" s="10">
        <v>43</v>
      </c>
      <c r="I12" s="10">
        <f t="shared" ref="I12:I22" si="3">G12+H12</f>
        <v>579</v>
      </c>
      <c r="J12" s="11">
        <f t="shared" ref="J12:J22" si="4">I12/$I$23</f>
        <v>1.4897722886916249E-2</v>
      </c>
      <c r="K12" s="10">
        <f t="shared" si="0"/>
        <v>899</v>
      </c>
      <c r="L12" s="10">
        <v>0</v>
      </c>
      <c r="M12" s="10">
        <f t="shared" ref="M12:M23" si="5">K12+L12</f>
        <v>899</v>
      </c>
      <c r="P12" s="23"/>
    </row>
    <row r="13" spans="1:16" x14ac:dyDescent="0.25">
      <c r="B13" s="10" t="s">
        <v>350</v>
      </c>
      <c r="C13" s="10">
        <v>693</v>
      </c>
      <c r="D13" s="10">
        <v>501</v>
      </c>
      <c r="E13" s="10">
        <f t="shared" si="1"/>
        <v>1194</v>
      </c>
      <c r="F13" s="11">
        <f t="shared" si="2"/>
        <v>5.4014928749151779E-2</v>
      </c>
      <c r="G13" s="10">
        <v>1616</v>
      </c>
      <c r="H13" s="10">
        <v>174</v>
      </c>
      <c r="I13" s="10">
        <f t="shared" si="3"/>
        <v>1790</v>
      </c>
      <c r="J13" s="11">
        <f t="shared" si="4"/>
        <v>4.6056863501865435E-2</v>
      </c>
      <c r="K13" s="10">
        <f t="shared" si="0"/>
        <v>2984</v>
      </c>
      <c r="L13" s="10">
        <v>0</v>
      </c>
      <c r="M13" s="10">
        <f t="shared" si="5"/>
        <v>2984</v>
      </c>
      <c r="P13" s="23"/>
    </row>
    <row r="14" spans="1:16" x14ac:dyDescent="0.25">
      <c r="B14" s="10" t="s">
        <v>45</v>
      </c>
      <c r="C14" s="10">
        <v>736</v>
      </c>
      <c r="D14" s="10">
        <v>525</v>
      </c>
      <c r="E14" s="10">
        <f t="shared" si="1"/>
        <v>1261</v>
      </c>
      <c r="F14" s="11">
        <f t="shared" si="2"/>
        <v>5.7045917213300157E-2</v>
      </c>
      <c r="G14" s="10">
        <v>1886</v>
      </c>
      <c r="H14" s="10">
        <v>168</v>
      </c>
      <c r="I14" s="10">
        <f t="shared" si="3"/>
        <v>2054</v>
      </c>
      <c r="J14" s="11">
        <f t="shared" si="4"/>
        <v>5.284960761610704E-2</v>
      </c>
      <c r="K14" s="10">
        <f t="shared" si="0"/>
        <v>3315</v>
      </c>
      <c r="L14" s="10">
        <v>1</v>
      </c>
      <c r="M14" s="10">
        <f t="shared" si="5"/>
        <v>3316</v>
      </c>
      <c r="P14" s="23"/>
    </row>
    <row r="15" spans="1:16" x14ac:dyDescent="0.25">
      <c r="B15" s="10" t="s">
        <v>351</v>
      </c>
      <c r="C15" s="10">
        <v>241</v>
      </c>
      <c r="D15" s="10">
        <v>228</v>
      </c>
      <c r="E15" s="10">
        <f t="shared" si="1"/>
        <v>469</v>
      </c>
      <c r="F15" s="11">
        <f t="shared" si="2"/>
        <v>2.1216919249038679E-2</v>
      </c>
      <c r="G15" s="10">
        <v>756</v>
      </c>
      <c r="H15" s="10">
        <v>74</v>
      </c>
      <c r="I15" s="10">
        <f t="shared" si="3"/>
        <v>830</v>
      </c>
      <c r="J15" s="11">
        <f t="shared" si="4"/>
        <v>2.1355975813714137E-2</v>
      </c>
      <c r="K15" s="10">
        <f t="shared" si="0"/>
        <v>1299</v>
      </c>
      <c r="L15" s="10">
        <v>0</v>
      </c>
      <c r="M15" s="10">
        <f t="shared" si="5"/>
        <v>1299</v>
      </c>
      <c r="P15" s="23"/>
    </row>
    <row r="16" spans="1:16" ht="24" x14ac:dyDescent="0.25">
      <c r="B16" s="10" t="s">
        <v>352</v>
      </c>
      <c r="C16" s="10">
        <v>733</v>
      </c>
      <c r="D16" s="10">
        <v>599</v>
      </c>
      <c r="E16" s="10">
        <f t="shared" si="1"/>
        <v>1332</v>
      </c>
      <c r="F16" s="11">
        <f t="shared" si="2"/>
        <v>6.0257860212621576E-2</v>
      </c>
      <c r="G16" s="10">
        <v>1668</v>
      </c>
      <c r="H16" s="10">
        <v>231</v>
      </c>
      <c r="I16" s="10">
        <f t="shared" si="3"/>
        <v>1899</v>
      </c>
      <c r="J16" s="11">
        <f t="shared" si="4"/>
        <v>4.8861443458124279E-2</v>
      </c>
      <c r="K16" s="10">
        <f t="shared" si="0"/>
        <v>3231</v>
      </c>
      <c r="L16" s="10">
        <v>0</v>
      </c>
      <c r="M16" s="10">
        <f t="shared" si="5"/>
        <v>3231</v>
      </c>
      <c r="P16" s="23"/>
    </row>
    <row r="17" spans="2:16" x14ac:dyDescent="0.25">
      <c r="B17" s="10" t="s">
        <v>353</v>
      </c>
      <c r="C17" s="10">
        <v>881</v>
      </c>
      <c r="D17" s="10">
        <v>768</v>
      </c>
      <c r="E17" s="10">
        <f t="shared" si="1"/>
        <v>1649</v>
      </c>
      <c r="F17" s="11">
        <f t="shared" si="2"/>
        <v>7.4598507125084826E-2</v>
      </c>
      <c r="G17" s="10">
        <v>2244</v>
      </c>
      <c r="H17" s="10">
        <v>207</v>
      </c>
      <c r="I17" s="10">
        <f t="shared" si="3"/>
        <v>2451</v>
      </c>
      <c r="J17" s="11">
        <f t="shared" si="4"/>
        <v>6.3064453878811266E-2</v>
      </c>
      <c r="K17" s="10">
        <f t="shared" si="0"/>
        <v>4100</v>
      </c>
      <c r="L17" s="10">
        <v>1</v>
      </c>
      <c r="M17" s="10">
        <f t="shared" si="5"/>
        <v>4101</v>
      </c>
      <c r="P17" s="283"/>
    </row>
    <row r="18" spans="2:16" x14ac:dyDescent="0.25">
      <c r="B18" s="10" t="s">
        <v>354</v>
      </c>
      <c r="C18" s="10">
        <v>1480</v>
      </c>
      <c r="D18" s="10">
        <v>1043</v>
      </c>
      <c r="E18" s="10">
        <f t="shared" si="1"/>
        <v>2523</v>
      </c>
      <c r="F18" s="11">
        <f t="shared" si="2"/>
        <v>0.11413707306039357</v>
      </c>
      <c r="G18" s="10">
        <v>2622</v>
      </c>
      <c r="H18" s="10">
        <v>335</v>
      </c>
      <c r="I18" s="10">
        <f t="shared" si="3"/>
        <v>2957</v>
      </c>
      <c r="J18" s="11">
        <f t="shared" si="4"/>
        <v>7.6083880097774351E-2</v>
      </c>
      <c r="K18" s="10">
        <f t="shared" si="0"/>
        <v>5480</v>
      </c>
      <c r="L18" s="10">
        <v>0</v>
      </c>
      <c r="M18" s="10">
        <f t="shared" si="5"/>
        <v>5480</v>
      </c>
      <c r="P18" s="23"/>
    </row>
    <row r="19" spans="2:16" x14ac:dyDescent="0.25">
      <c r="B19" s="10" t="s">
        <v>355</v>
      </c>
      <c r="C19" s="10">
        <v>1489</v>
      </c>
      <c r="D19" s="10">
        <v>902</v>
      </c>
      <c r="E19" s="10">
        <f t="shared" si="1"/>
        <v>2391</v>
      </c>
      <c r="F19" s="11">
        <f t="shared" si="2"/>
        <v>0.10816557339968333</v>
      </c>
      <c r="G19" s="10">
        <v>4615</v>
      </c>
      <c r="H19" s="10">
        <v>416</v>
      </c>
      <c r="I19" s="10">
        <f t="shared" si="3"/>
        <v>5031</v>
      </c>
      <c r="J19" s="11">
        <f t="shared" si="4"/>
        <v>0.12944808954071788</v>
      </c>
      <c r="K19" s="10">
        <f t="shared" si="0"/>
        <v>7422</v>
      </c>
      <c r="L19" s="10">
        <v>0</v>
      </c>
      <c r="M19" s="10">
        <f t="shared" si="5"/>
        <v>7422</v>
      </c>
      <c r="P19" s="23"/>
    </row>
    <row r="20" spans="2:16" x14ac:dyDescent="0.25">
      <c r="B20" s="10" t="s">
        <v>356</v>
      </c>
      <c r="C20" s="10">
        <v>597</v>
      </c>
      <c r="D20" s="10">
        <v>394</v>
      </c>
      <c r="E20" s="10">
        <f t="shared" si="1"/>
        <v>991</v>
      </c>
      <c r="F20" s="11">
        <f t="shared" si="2"/>
        <v>4.4831486089120111E-2</v>
      </c>
      <c r="G20" s="10">
        <v>1052</v>
      </c>
      <c r="H20" s="10">
        <v>103</v>
      </c>
      <c r="I20" s="10">
        <f t="shared" si="3"/>
        <v>1155</v>
      </c>
      <c r="J20" s="11">
        <f t="shared" si="4"/>
        <v>2.9718255499807025E-2</v>
      </c>
      <c r="K20" s="10">
        <f t="shared" si="0"/>
        <v>2146</v>
      </c>
      <c r="L20" s="10">
        <v>0</v>
      </c>
      <c r="M20" s="10">
        <f t="shared" si="5"/>
        <v>2146</v>
      </c>
      <c r="P20" s="23"/>
    </row>
    <row r="21" spans="2:16" x14ac:dyDescent="0.25">
      <c r="B21" s="10" t="s">
        <v>357</v>
      </c>
      <c r="C21" s="10">
        <v>470</v>
      </c>
      <c r="D21" s="10">
        <v>344</v>
      </c>
      <c r="E21" s="10">
        <f t="shared" si="1"/>
        <v>814</v>
      </c>
      <c r="F21" s="11">
        <f t="shared" si="2"/>
        <v>3.6824247907713187E-2</v>
      </c>
      <c r="G21" s="10">
        <v>760</v>
      </c>
      <c r="H21" s="10">
        <v>94</v>
      </c>
      <c r="I21" s="10">
        <f t="shared" si="3"/>
        <v>854</v>
      </c>
      <c r="J21" s="11">
        <f t="shared" si="4"/>
        <v>2.197349800591792E-2</v>
      </c>
      <c r="K21" s="10">
        <f t="shared" si="0"/>
        <v>1668</v>
      </c>
      <c r="L21" s="10">
        <v>0</v>
      </c>
      <c r="M21" s="10">
        <f t="shared" si="5"/>
        <v>1668</v>
      </c>
      <c r="P21" s="23"/>
    </row>
    <row r="22" spans="2:16" x14ac:dyDescent="0.25">
      <c r="B22" s="10" t="s">
        <v>358</v>
      </c>
      <c r="C22" s="10">
        <v>1522</v>
      </c>
      <c r="D22" s="10">
        <v>923</v>
      </c>
      <c r="E22" s="10">
        <f t="shared" si="1"/>
        <v>2445</v>
      </c>
      <c r="F22" s="11">
        <f t="shared" si="2"/>
        <v>0.11060845962451935</v>
      </c>
      <c r="G22" s="10">
        <v>3351</v>
      </c>
      <c r="H22" s="10">
        <v>360</v>
      </c>
      <c r="I22" s="10">
        <f t="shared" si="3"/>
        <v>3711</v>
      </c>
      <c r="J22" s="11">
        <f t="shared" si="4"/>
        <v>9.5484368969509847E-2</v>
      </c>
      <c r="K22" s="10">
        <f t="shared" si="0"/>
        <v>6156</v>
      </c>
      <c r="L22" s="10">
        <v>0</v>
      </c>
      <c r="M22" s="10">
        <f t="shared" si="5"/>
        <v>6156</v>
      </c>
      <c r="P22" s="23"/>
    </row>
    <row r="23" spans="2:16" x14ac:dyDescent="0.25">
      <c r="B23" s="12" t="s">
        <v>49</v>
      </c>
      <c r="C23" s="10">
        <f t="shared" ref="C23:H23" si="6">SUM(C11:C22)</f>
        <v>13116</v>
      </c>
      <c r="D23" s="10">
        <f t="shared" si="6"/>
        <v>8989</v>
      </c>
      <c r="E23" s="12">
        <f t="shared" ref="E23" si="7">C23+D23</f>
        <v>22105</v>
      </c>
      <c r="F23" s="14">
        <f t="shared" ref="F23" si="8">E23/$E$23</f>
        <v>1</v>
      </c>
      <c r="G23" s="10">
        <f t="shared" si="6"/>
        <v>35528</v>
      </c>
      <c r="H23" s="10">
        <f t="shared" si="6"/>
        <v>3337</v>
      </c>
      <c r="I23" s="12">
        <f t="shared" ref="I23" si="9">G23+H23</f>
        <v>38865</v>
      </c>
      <c r="J23" s="14">
        <f t="shared" ref="J23" si="10">I23/$I$23</f>
        <v>1</v>
      </c>
      <c r="K23" s="12">
        <f t="shared" ref="K23" si="11">E23+I23</f>
        <v>60970</v>
      </c>
      <c r="L23" s="10">
        <f t="shared" ref="L23" si="12">SUM(L11:L22)</f>
        <v>5</v>
      </c>
      <c r="M23" s="12">
        <f t="shared" si="5"/>
        <v>60975</v>
      </c>
      <c r="P23" s="23"/>
    </row>
    <row r="24" spans="2:16" ht="25.5" customHeight="1" x14ac:dyDescent="0.25">
      <c r="B24" s="24" t="s">
        <v>64</v>
      </c>
      <c r="C24" s="25">
        <f>+C23/M23</f>
        <v>0.21510455104551046</v>
      </c>
      <c r="D24" s="25">
        <f>+D23/M23</f>
        <v>0.1474210742107421</v>
      </c>
      <c r="E24" s="26">
        <f>+E23/M23</f>
        <v>0.36252562525625254</v>
      </c>
      <c r="F24" s="26"/>
      <c r="G24" s="25">
        <f>+G23/M23</f>
        <v>0.58266502665026654</v>
      </c>
      <c r="H24" s="25">
        <f>+H23/M23</f>
        <v>5.4727347273472733E-2</v>
      </c>
      <c r="I24" s="26">
        <f>+I23/M23</f>
        <v>0.63739237392373926</v>
      </c>
      <c r="J24" s="26"/>
      <c r="K24" s="26">
        <f>+K23/M23</f>
        <v>0.9999179991799918</v>
      </c>
      <c r="L24" s="26">
        <f>+L23/M23</f>
        <v>8.2000820008200083E-5</v>
      </c>
      <c r="M24" s="26">
        <f>K24+L24</f>
        <v>1</v>
      </c>
    </row>
    <row r="25" spans="2:16" x14ac:dyDescent="0.25">
      <c r="B25" s="27"/>
      <c r="C25" s="28"/>
      <c r="D25" s="28"/>
      <c r="E25" s="29"/>
      <c r="F25" s="29"/>
      <c r="G25" s="28"/>
      <c r="H25" s="28"/>
      <c r="I25" s="29"/>
      <c r="J25" s="29"/>
      <c r="K25" s="29"/>
      <c r="L25" s="29"/>
    </row>
    <row r="26" spans="2:16" ht="13.8" x14ac:dyDescent="0.3">
      <c r="B26" s="296" t="s">
        <v>93</v>
      </c>
      <c r="C26" s="296"/>
      <c r="D26" s="296"/>
      <c r="E26" s="296"/>
      <c r="F26" s="296"/>
      <c r="G26" s="296"/>
      <c r="H26" s="296"/>
      <c r="I26" s="296"/>
      <c r="J26" s="296"/>
      <c r="K26" s="296"/>
      <c r="L26" s="29"/>
    </row>
    <row r="27" spans="2:16" ht="13.8" x14ac:dyDescent="0.3">
      <c r="B27" s="309" t="str">
        <f>'Solicitudes Regiones'!$B$6:$R$6</f>
        <v>Acumuladas de julio de 2008 a abril de 2020</v>
      </c>
      <c r="C27" s="309"/>
      <c r="D27" s="309"/>
      <c r="E27" s="309"/>
      <c r="F27" s="309"/>
      <c r="G27" s="309"/>
      <c r="H27" s="309"/>
      <c r="I27" s="309"/>
      <c r="J27" s="309"/>
      <c r="K27" s="309"/>
      <c r="L27" s="29"/>
    </row>
    <row r="28" spans="2:16" x14ac:dyDescent="0.25">
      <c r="B28" s="17"/>
      <c r="C28" s="30"/>
      <c r="D28" s="30"/>
      <c r="E28" s="30"/>
      <c r="F28" s="30"/>
      <c r="G28" s="30"/>
      <c r="H28" s="30"/>
      <c r="I28" s="30"/>
      <c r="J28" s="30"/>
      <c r="K28" s="30"/>
    </row>
    <row r="29" spans="2:16" ht="15" customHeight="1" x14ac:dyDescent="0.25">
      <c r="B29" s="316" t="s">
        <v>65</v>
      </c>
      <c r="C29" s="316"/>
      <c r="D29" s="316"/>
      <c r="E29" s="316"/>
      <c r="F29" s="316"/>
      <c r="G29" s="316"/>
      <c r="H29" s="316"/>
      <c r="I29" s="316"/>
      <c r="J29" s="316"/>
      <c r="K29" s="316"/>
      <c r="L29" s="316"/>
      <c r="M29" s="316"/>
    </row>
    <row r="30" spans="2:16" ht="15" customHeight="1" x14ac:dyDescent="0.25">
      <c r="B30" s="316" t="s">
        <v>56</v>
      </c>
      <c r="C30" s="316" t="s">
        <v>2</v>
      </c>
      <c r="D30" s="316"/>
      <c r="E30" s="316"/>
      <c r="F30" s="316"/>
      <c r="G30" s="316"/>
      <c r="H30" s="316"/>
      <c r="I30" s="316"/>
      <c r="J30" s="316"/>
      <c r="K30" s="316"/>
      <c r="L30" s="314"/>
      <c r="M30" s="315"/>
    </row>
    <row r="31" spans="2:16" ht="24" x14ac:dyDescent="0.25">
      <c r="B31" s="316"/>
      <c r="C31" s="15" t="s">
        <v>57</v>
      </c>
      <c r="D31" s="15" t="s">
        <v>58</v>
      </c>
      <c r="E31" s="15" t="s">
        <v>59</v>
      </c>
      <c r="F31" s="15" t="s">
        <v>60</v>
      </c>
      <c r="G31" s="15" t="s">
        <v>8</v>
      </c>
      <c r="H31" s="15" t="s">
        <v>61</v>
      </c>
      <c r="I31" s="15" t="s">
        <v>62</v>
      </c>
      <c r="J31" s="15" t="s">
        <v>63</v>
      </c>
      <c r="K31" s="16" t="s">
        <v>31</v>
      </c>
      <c r="L31" s="262" t="s">
        <v>594</v>
      </c>
      <c r="M31" s="262" t="s">
        <v>597</v>
      </c>
    </row>
    <row r="32" spans="2:16" x14ac:dyDescent="0.25">
      <c r="B32" s="10" t="s">
        <v>348</v>
      </c>
      <c r="C32" s="10">
        <v>3739</v>
      </c>
      <c r="D32" s="10">
        <v>1968</v>
      </c>
      <c r="E32" s="10">
        <f>C32+D32</f>
        <v>5707</v>
      </c>
      <c r="F32" s="11">
        <f>E32/$E$44</f>
        <v>0.31173867919375103</v>
      </c>
      <c r="G32" s="10">
        <v>12289</v>
      </c>
      <c r="H32" s="10">
        <v>954</v>
      </c>
      <c r="I32" s="10">
        <f>G32+H32</f>
        <v>13243</v>
      </c>
      <c r="J32" s="11">
        <f>I32/$I$44</f>
        <v>0.397079547839645</v>
      </c>
      <c r="K32" s="10">
        <f t="shared" ref="K32:K43" si="13">E32+I32</f>
        <v>18950</v>
      </c>
      <c r="L32" s="10">
        <v>0</v>
      </c>
      <c r="M32" s="10">
        <f>K32+L32</f>
        <v>18950</v>
      </c>
    </row>
    <row r="33" spans="2:13" x14ac:dyDescent="0.25">
      <c r="B33" s="10" t="s">
        <v>349</v>
      </c>
      <c r="C33" s="10">
        <v>167</v>
      </c>
      <c r="D33" s="10">
        <v>93</v>
      </c>
      <c r="E33" s="10">
        <f t="shared" ref="E33:E43" si="14">C33+D33</f>
        <v>260</v>
      </c>
      <c r="F33" s="11">
        <f t="shared" ref="F33:F43" si="15">E33/$E$44</f>
        <v>1.4202217730922598E-2</v>
      </c>
      <c r="G33" s="10">
        <v>474</v>
      </c>
      <c r="H33" s="10">
        <v>35</v>
      </c>
      <c r="I33" s="10">
        <f t="shared" ref="I33:I43" si="16">G33+H33</f>
        <v>509</v>
      </c>
      <c r="J33" s="11">
        <f t="shared" ref="J33:J43" si="17">I33/$I$44</f>
        <v>1.5261911187070853E-2</v>
      </c>
      <c r="K33" s="10">
        <f t="shared" si="13"/>
        <v>769</v>
      </c>
      <c r="L33" s="10">
        <v>0</v>
      </c>
      <c r="M33" s="10">
        <f t="shared" ref="M33:M44" si="18">K33+L33</f>
        <v>769</v>
      </c>
    </row>
    <row r="34" spans="2:13" x14ac:dyDescent="0.25">
      <c r="B34" s="10" t="s">
        <v>350</v>
      </c>
      <c r="C34" s="10">
        <v>650</v>
      </c>
      <c r="D34" s="10">
        <v>307</v>
      </c>
      <c r="E34" s="10">
        <f t="shared" si="14"/>
        <v>957</v>
      </c>
      <c r="F34" s="11">
        <f t="shared" si="15"/>
        <v>5.2275086032665098E-2</v>
      </c>
      <c r="G34" s="10">
        <v>1416</v>
      </c>
      <c r="H34" s="10">
        <v>149</v>
      </c>
      <c r="I34" s="10">
        <f t="shared" si="16"/>
        <v>1565</v>
      </c>
      <c r="J34" s="11">
        <f t="shared" si="17"/>
        <v>4.6925129681268926E-2</v>
      </c>
      <c r="K34" s="10">
        <f t="shared" si="13"/>
        <v>2522</v>
      </c>
      <c r="L34" s="10">
        <v>0</v>
      </c>
      <c r="M34" s="10">
        <f t="shared" si="18"/>
        <v>2522</v>
      </c>
    </row>
    <row r="35" spans="2:13" x14ac:dyDescent="0.25">
      <c r="B35" s="10" t="s">
        <v>45</v>
      </c>
      <c r="C35" s="10">
        <v>693</v>
      </c>
      <c r="D35" s="10">
        <v>365</v>
      </c>
      <c r="E35" s="10">
        <f t="shared" si="14"/>
        <v>1058</v>
      </c>
      <c r="F35" s="11">
        <f t="shared" si="15"/>
        <v>5.7792101381985032E-2</v>
      </c>
      <c r="G35" s="10">
        <v>1688</v>
      </c>
      <c r="H35" s="10">
        <v>141</v>
      </c>
      <c r="I35" s="10">
        <f t="shared" si="16"/>
        <v>1829</v>
      </c>
      <c r="J35" s="11">
        <f t="shared" si="17"/>
        <v>5.4840934304818449E-2</v>
      </c>
      <c r="K35" s="10">
        <f t="shared" si="13"/>
        <v>2887</v>
      </c>
      <c r="L35" s="10">
        <v>0</v>
      </c>
      <c r="M35" s="10">
        <f t="shared" si="18"/>
        <v>2887</v>
      </c>
    </row>
    <row r="36" spans="2:13" x14ac:dyDescent="0.25">
      <c r="B36" s="10" t="s">
        <v>351</v>
      </c>
      <c r="C36" s="10">
        <v>215</v>
      </c>
      <c r="D36" s="10">
        <v>124</v>
      </c>
      <c r="E36" s="10">
        <f t="shared" si="14"/>
        <v>339</v>
      </c>
      <c r="F36" s="11">
        <f t="shared" si="15"/>
        <v>1.8517506964549079E-2</v>
      </c>
      <c r="G36" s="10">
        <v>683</v>
      </c>
      <c r="H36" s="10">
        <v>66</v>
      </c>
      <c r="I36" s="10">
        <f t="shared" si="16"/>
        <v>749</v>
      </c>
      <c r="J36" s="11">
        <f t="shared" si="17"/>
        <v>2.2458097208479504E-2</v>
      </c>
      <c r="K36" s="10">
        <f t="shared" si="13"/>
        <v>1088</v>
      </c>
      <c r="L36" s="10">
        <v>0</v>
      </c>
      <c r="M36" s="10">
        <f t="shared" si="18"/>
        <v>1088</v>
      </c>
    </row>
    <row r="37" spans="2:13" ht="24" x14ac:dyDescent="0.25">
      <c r="B37" s="10" t="s">
        <v>352</v>
      </c>
      <c r="C37" s="10">
        <v>705</v>
      </c>
      <c r="D37" s="10">
        <v>391</v>
      </c>
      <c r="E37" s="10">
        <f t="shared" si="14"/>
        <v>1096</v>
      </c>
      <c r="F37" s="11">
        <f t="shared" si="15"/>
        <v>5.986781012727372E-2</v>
      </c>
      <c r="G37" s="10">
        <v>1495</v>
      </c>
      <c r="H37" s="10">
        <v>195</v>
      </c>
      <c r="I37" s="10">
        <f t="shared" si="16"/>
        <v>1690</v>
      </c>
      <c r="J37" s="11">
        <f t="shared" si="17"/>
        <v>5.0673143234085935E-2</v>
      </c>
      <c r="K37" s="10">
        <f t="shared" si="13"/>
        <v>2786</v>
      </c>
      <c r="L37" s="10">
        <v>0</v>
      </c>
      <c r="M37" s="10">
        <f t="shared" si="18"/>
        <v>2786</v>
      </c>
    </row>
    <row r="38" spans="2:13" x14ac:dyDescent="0.25">
      <c r="B38" s="10" t="s">
        <v>353</v>
      </c>
      <c r="C38" s="10">
        <v>801</v>
      </c>
      <c r="D38" s="10">
        <v>472</v>
      </c>
      <c r="E38" s="10">
        <f t="shared" si="14"/>
        <v>1273</v>
      </c>
      <c r="F38" s="11">
        <f t="shared" si="15"/>
        <v>6.9536242967171022E-2</v>
      </c>
      <c r="G38" s="10">
        <v>1893</v>
      </c>
      <c r="H38" s="10">
        <v>173</v>
      </c>
      <c r="I38" s="10">
        <f t="shared" si="16"/>
        <v>2066</v>
      </c>
      <c r="J38" s="11">
        <f t="shared" si="17"/>
        <v>6.1947168000959493E-2</v>
      </c>
      <c r="K38" s="10">
        <f t="shared" si="13"/>
        <v>3339</v>
      </c>
      <c r="L38" s="10">
        <v>0</v>
      </c>
      <c r="M38" s="10">
        <f t="shared" si="18"/>
        <v>3339</v>
      </c>
    </row>
    <row r="39" spans="2:13" x14ac:dyDescent="0.25">
      <c r="B39" s="10" t="s">
        <v>354</v>
      </c>
      <c r="C39" s="10">
        <v>1377</v>
      </c>
      <c r="D39" s="10">
        <v>703</v>
      </c>
      <c r="E39" s="10">
        <f t="shared" si="14"/>
        <v>2080</v>
      </c>
      <c r="F39" s="11">
        <f t="shared" si="15"/>
        <v>0.11361774184738078</v>
      </c>
      <c r="G39" s="10">
        <v>2228</v>
      </c>
      <c r="H39" s="10">
        <v>285</v>
      </c>
      <c r="I39" s="10">
        <f t="shared" si="16"/>
        <v>2513</v>
      </c>
      <c r="J39" s="11">
        <f t="shared" si="17"/>
        <v>7.5350064465833103E-2</v>
      </c>
      <c r="K39" s="10">
        <f t="shared" si="13"/>
        <v>4593</v>
      </c>
      <c r="L39" s="10">
        <v>0</v>
      </c>
      <c r="M39" s="10">
        <f t="shared" si="18"/>
        <v>4593</v>
      </c>
    </row>
    <row r="40" spans="2:13" x14ac:dyDescent="0.25">
      <c r="B40" s="10" t="s">
        <v>355</v>
      </c>
      <c r="C40" s="10">
        <v>1365</v>
      </c>
      <c r="D40" s="10">
        <v>642</v>
      </c>
      <c r="E40" s="10">
        <f t="shared" si="14"/>
        <v>2007</v>
      </c>
      <c r="F40" s="11">
        <f t="shared" si="15"/>
        <v>0.10963019609985251</v>
      </c>
      <c r="G40" s="10">
        <v>3871</v>
      </c>
      <c r="H40" s="10">
        <v>365</v>
      </c>
      <c r="I40" s="10">
        <f t="shared" si="16"/>
        <v>4236</v>
      </c>
      <c r="J40" s="11">
        <f t="shared" si="17"/>
        <v>0.12701268327786272</v>
      </c>
      <c r="K40" s="10">
        <f t="shared" si="13"/>
        <v>6243</v>
      </c>
      <c r="L40" s="10">
        <v>0</v>
      </c>
      <c r="M40" s="10">
        <f t="shared" si="18"/>
        <v>6243</v>
      </c>
    </row>
    <row r="41" spans="2:13" x14ac:dyDescent="0.25">
      <c r="B41" s="10" t="s">
        <v>356</v>
      </c>
      <c r="C41" s="10">
        <v>542</v>
      </c>
      <c r="D41" s="10">
        <v>268</v>
      </c>
      <c r="E41" s="10">
        <f t="shared" si="14"/>
        <v>810</v>
      </c>
      <c r="F41" s="11">
        <f t="shared" si="15"/>
        <v>4.424537062325886E-2</v>
      </c>
      <c r="G41" s="10">
        <v>901</v>
      </c>
      <c r="H41" s="10">
        <v>91</v>
      </c>
      <c r="I41" s="10">
        <f t="shared" si="16"/>
        <v>992</v>
      </c>
      <c r="J41" s="11">
        <f t="shared" si="17"/>
        <v>2.9744235555155766E-2</v>
      </c>
      <c r="K41" s="10">
        <f t="shared" si="13"/>
        <v>1802</v>
      </c>
      <c r="L41" s="10">
        <v>0</v>
      </c>
      <c r="M41" s="10">
        <f t="shared" si="18"/>
        <v>1802</v>
      </c>
    </row>
    <row r="42" spans="2:13" x14ac:dyDescent="0.25">
      <c r="B42" s="10" t="s">
        <v>357</v>
      </c>
      <c r="C42" s="10">
        <v>451</v>
      </c>
      <c r="D42" s="10">
        <v>227</v>
      </c>
      <c r="E42" s="10">
        <f t="shared" si="14"/>
        <v>678</v>
      </c>
      <c r="F42" s="11">
        <f t="shared" si="15"/>
        <v>3.7035013929098158E-2</v>
      </c>
      <c r="G42" s="10">
        <v>676</v>
      </c>
      <c r="H42" s="10">
        <v>84</v>
      </c>
      <c r="I42" s="10">
        <f t="shared" si="16"/>
        <v>760</v>
      </c>
      <c r="J42" s="11">
        <f t="shared" si="17"/>
        <v>2.2787922401127401E-2</v>
      </c>
      <c r="K42" s="10">
        <f t="shared" si="13"/>
        <v>1438</v>
      </c>
      <c r="L42" s="10">
        <v>0</v>
      </c>
      <c r="M42" s="10">
        <f t="shared" si="18"/>
        <v>1438</v>
      </c>
    </row>
    <row r="43" spans="2:13" x14ac:dyDescent="0.25">
      <c r="B43" s="10" t="s">
        <v>358</v>
      </c>
      <c r="C43" s="10">
        <v>1404</v>
      </c>
      <c r="D43" s="10">
        <v>638</v>
      </c>
      <c r="E43" s="10">
        <f t="shared" si="14"/>
        <v>2042</v>
      </c>
      <c r="F43" s="11">
        <f t="shared" si="15"/>
        <v>0.1115420331020921</v>
      </c>
      <c r="G43" s="10">
        <v>2887</v>
      </c>
      <c r="H43" s="10">
        <v>312</v>
      </c>
      <c r="I43" s="10">
        <f t="shared" si="16"/>
        <v>3199</v>
      </c>
      <c r="J43" s="11">
        <f t="shared" si="17"/>
        <v>9.591916284369284E-2</v>
      </c>
      <c r="K43" s="10">
        <f t="shared" si="13"/>
        <v>5241</v>
      </c>
      <c r="L43" s="10">
        <v>0</v>
      </c>
      <c r="M43" s="10">
        <f t="shared" si="18"/>
        <v>5241</v>
      </c>
    </row>
    <row r="44" spans="2:13" x14ac:dyDescent="0.25">
      <c r="B44" s="12" t="s">
        <v>49</v>
      </c>
      <c r="C44" s="10">
        <f t="shared" ref="C44:H44" si="19">SUM(C32:C43)</f>
        <v>12109</v>
      </c>
      <c r="D44" s="10">
        <f t="shared" si="19"/>
        <v>6198</v>
      </c>
      <c r="E44" s="12">
        <f t="shared" ref="E44" si="20">C44+D44</f>
        <v>18307</v>
      </c>
      <c r="F44" s="14">
        <f t="shared" ref="F44" si="21">E44/$E$44</f>
        <v>1</v>
      </c>
      <c r="G44" s="10">
        <f t="shared" si="19"/>
        <v>30501</v>
      </c>
      <c r="H44" s="10">
        <f t="shared" si="19"/>
        <v>2850</v>
      </c>
      <c r="I44" s="12">
        <f t="shared" ref="I44" si="22">G44+H44</f>
        <v>33351</v>
      </c>
      <c r="J44" s="14">
        <f t="shared" ref="J44" si="23">I44/$I$44</f>
        <v>1</v>
      </c>
      <c r="K44" s="12">
        <f t="shared" ref="K44" si="24">E44+I44</f>
        <v>51658</v>
      </c>
      <c r="L44" s="10">
        <f t="shared" ref="L44" si="25">SUM(L32:L43)</f>
        <v>0</v>
      </c>
      <c r="M44" s="12">
        <f t="shared" si="18"/>
        <v>51658</v>
      </c>
    </row>
    <row r="45" spans="2:13" ht="24" x14ac:dyDescent="0.25">
      <c r="B45" s="24" t="s">
        <v>66</v>
      </c>
      <c r="C45" s="25">
        <f>+C44/M44</f>
        <v>0.23440706182972629</v>
      </c>
      <c r="D45" s="25">
        <f>+D44/M44</f>
        <v>0.11998141623756244</v>
      </c>
      <c r="E45" s="26">
        <f>+E44/M44</f>
        <v>0.35438847806728868</v>
      </c>
      <c r="F45" s="26"/>
      <c r="G45" s="25">
        <f>+G44/M44</f>
        <v>0.59044097719617483</v>
      </c>
      <c r="H45" s="25">
        <f>+H44/M44</f>
        <v>5.5170544736536452E-2</v>
      </c>
      <c r="I45" s="26">
        <f>+I44/M44</f>
        <v>0.64561152193271132</v>
      </c>
      <c r="J45" s="26"/>
      <c r="K45" s="26">
        <f>+K44/M44</f>
        <v>1</v>
      </c>
      <c r="L45" s="26">
        <f>+L44/M44</f>
        <v>0</v>
      </c>
      <c r="M45" s="26">
        <f>K45+L45</f>
        <v>1</v>
      </c>
    </row>
    <row r="46" spans="2:13" x14ac:dyDescent="0.25">
      <c r="B46" s="17" t="s">
        <v>129</v>
      </c>
    </row>
    <row r="47" spans="2:13" x14ac:dyDescent="0.25">
      <c r="B47" s="17" t="s">
        <v>130</v>
      </c>
    </row>
  </sheetData>
  <mergeCells count="12">
    <mergeCell ref="L30:M30"/>
    <mergeCell ref="B29:M29"/>
    <mergeCell ref="B6:K6"/>
    <mergeCell ref="B5:K5"/>
    <mergeCell ref="B27:K27"/>
    <mergeCell ref="B26:K26"/>
    <mergeCell ref="B8:M8"/>
    <mergeCell ref="L9:M9"/>
    <mergeCell ref="B30:B31"/>
    <mergeCell ref="C30:K30"/>
    <mergeCell ref="B9:B10"/>
    <mergeCell ref="C9:K9"/>
  </mergeCells>
  <hyperlinks>
    <hyperlink ref="M5" location="'Índice Pensiones Solidarias'!A1" display="Volver Sistema de Pensiones Solidadias" xr:uid="{00000000-0004-0000-1200-000000000000}"/>
  </hyperlinks>
  <pageMargins left="0.74803149606299213" right="0.74803149606299213" top="0.98425196850393704" bottom="0.98425196850393704" header="0" footer="0"/>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504D"/>
  </sheetPr>
  <dimension ref="A1:N16"/>
  <sheetViews>
    <sheetView showGridLines="0" tabSelected="1" workbookViewId="0">
      <selection activeCell="B21" sqref="B21"/>
    </sheetView>
  </sheetViews>
  <sheetFormatPr baseColWidth="10" defaultRowHeight="14.4" x14ac:dyDescent="0.3"/>
  <cols>
    <col min="1" max="1" width="13.5546875" customWidth="1"/>
    <col min="2" max="2" width="60.88671875" customWidth="1"/>
  </cols>
  <sheetData>
    <row r="1" spans="1:14" ht="62.25" customHeight="1" x14ac:dyDescent="0.3">
      <c r="B1" s="105" t="s">
        <v>577</v>
      </c>
    </row>
    <row r="2" spans="1:14" x14ac:dyDescent="0.3">
      <c r="A2" s="104"/>
      <c r="B2" s="17"/>
      <c r="C2" s="17"/>
    </row>
    <row r="3" spans="1:14" x14ac:dyDescent="0.3">
      <c r="A3" s="104"/>
      <c r="B3" s="17"/>
      <c r="C3" s="17"/>
    </row>
    <row r="4" spans="1:14" x14ac:dyDescent="0.3">
      <c r="A4" s="39"/>
      <c r="B4" s="17"/>
      <c r="C4" s="17"/>
    </row>
    <row r="5" spans="1:14" ht="15.6" x14ac:dyDescent="0.3">
      <c r="A5" s="39"/>
      <c r="B5" s="99" t="s">
        <v>462</v>
      </c>
      <c r="C5" s="17"/>
    </row>
    <row r="7" spans="1:14" s="17" customFormat="1" x14ac:dyDescent="0.3">
      <c r="B7" s="100" t="s">
        <v>124</v>
      </c>
      <c r="C7" s="31"/>
      <c r="D7" s="31"/>
      <c r="E7" s="31"/>
      <c r="F7" s="31"/>
      <c r="G7" s="31"/>
      <c r="H7" s="31"/>
      <c r="I7" s="31"/>
      <c r="J7" s="31"/>
      <c r="K7" s="31"/>
      <c r="L7" s="31"/>
      <c r="M7" s="31"/>
    </row>
    <row r="8" spans="1:14" s="17" customFormat="1" ht="43.2" x14ac:dyDescent="0.25">
      <c r="B8" s="145" t="s">
        <v>602</v>
      </c>
      <c r="C8" s="64"/>
      <c r="D8" s="64"/>
      <c r="E8" s="64"/>
      <c r="F8" s="64"/>
      <c r="G8" s="64"/>
      <c r="H8" s="64"/>
      <c r="I8" s="64"/>
      <c r="J8" s="64"/>
      <c r="K8" s="64"/>
      <c r="L8" s="64"/>
      <c r="M8" s="64"/>
      <c r="N8" s="31"/>
    </row>
    <row r="9" spans="1:14" s="17" customFormat="1" ht="15" customHeight="1" x14ac:dyDescent="0.25">
      <c r="B9" s="64"/>
      <c r="C9" s="64"/>
      <c r="D9" s="64"/>
      <c r="E9" s="64"/>
      <c r="F9" s="64"/>
      <c r="G9" s="64"/>
      <c r="H9" s="64"/>
      <c r="I9" s="64"/>
      <c r="J9" s="64"/>
      <c r="K9" s="64"/>
      <c r="L9" s="64"/>
      <c r="M9" s="64"/>
      <c r="N9" s="93"/>
    </row>
    <row r="10" spans="1:14" s="17" customFormat="1" x14ac:dyDescent="0.25">
      <c r="B10" s="101" t="s">
        <v>565</v>
      </c>
      <c r="C10" s="93"/>
      <c r="D10" s="93"/>
      <c r="E10" s="93"/>
      <c r="F10" s="93"/>
      <c r="G10" s="93"/>
      <c r="H10" s="93"/>
      <c r="I10" s="93"/>
      <c r="J10" s="93"/>
      <c r="K10" s="93"/>
      <c r="L10" s="93"/>
      <c r="M10" s="93"/>
      <c r="N10" s="93"/>
    </row>
    <row r="11" spans="1:14" s="17" customFormat="1" x14ac:dyDescent="0.3">
      <c r="B11" s="102" t="s">
        <v>567</v>
      </c>
      <c r="C11" s="31"/>
      <c r="D11" s="31"/>
      <c r="E11" s="31"/>
      <c r="F11" s="31"/>
      <c r="G11" s="31"/>
      <c r="H11" s="31"/>
      <c r="I11" s="31"/>
      <c r="J11" s="31"/>
      <c r="K11" s="31"/>
      <c r="L11" s="31"/>
      <c r="M11" s="31"/>
      <c r="N11" s="93"/>
    </row>
    <row r="12" spans="1:14" s="17" customFormat="1" x14ac:dyDescent="0.3">
      <c r="B12" s="103" t="s">
        <v>566</v>
      </c>
      <c r="N12" s="31"/>
    </row>
    <row r="13" spans="1:14" s="17" customFormat="1" ht="12" x14ac:dyDescent="0.25"/>
    <row r="14" spans="1:14" s="17" customFormat="1" ht="12" x14ac:dyDescent="0.25"/>
    <row r="15" spans="1:14" s="17" customFormat="1" ht="12" x14ac:dyDescent="0.25"/>
    <row r="16" spans="1:14" s="17" customFormat="1" ht="12" x14ac:dyDescent="0.25"/>
  </sheetData>
  <hyperlinks>
    <hyperlink ref="B10" location="'Índice Pensiones Solidarias'!A1" display="'Índice Pensiones Solidarias'!A1" xr:uid="{00000000-0004-0000-0100-000000000000}"/>
    <hyperlink ref="B11" location="'Índice BxH'!A1" display="'Índice BxH'!A1" xr:uid="{00000000-0004-0000-0100-000001000000}"/>
    <hyperlink ref="B12" location="'Índice STJ'!A1" display="'Índice STJ'!A1" xr:uid="{00000000-0004-0000-0100-000002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9"/>
  <dimension ref="A1:P83"/>
  <sheetViews>
    <sheetView showGridLines="0" zoomScaleNormal="100" workbookViewId="0"/>
  </sheetViews>
  <sheetFormatPr baseColWidth="10" defaultRowHeight="12" x14ac:dyDescent="0.25"/>
  <cols>
    <col min="1" max="1" width="6" style="18" customWidth="1"/>
    <col min="2" max="2" width="18.109375" style="18" customWidth="1"/>
    <col min="3" max="3" width="7.88671875" style="18" bestFit="1" customWidth="1"/>
    <col min="4" max="4" width="7.33203125" style="18" bestFit="1" customWidth="1"/>
    <col min="5" max="6" width="7.33203125" style="18" customWidth="1"/>
    <col min="7" max="8" width="7.33203125" style="18" bestFit="1" customWidth="1"/>
    <col min="9" max="11" width="7.33203125" style="18" customWidth="1"/>
    <col min="12" max="12" width="7.88671875" style="18" customWidth="1"/>
    <col min="13" max="251" width="11.44140625" style="18"/>
    <col min="252" max="252" width="18.109375" style="18" customWidth="1"/>
    <col min="253" max="253" width="7.88671875" style="18" bestFit="1" customWidth="1"/>
    <col min="254" max="254" width="7.33203125" style="18" bestFit="1" customWidth="1"/>
    <col min="255" max="256" width="7.33203125" style="18" customWidth="1"/>
    <col min="257" max="258" width="7.33203125" style="18" bestFit="1" customWidth="1"/>
    <col min="259" max="261" width="7.33203125" style="18" customWidth="1"/>
    <col min="262" max="267" width="0" style="18" hidden="1" customWidth="1"/>
    <col min="268" max="268" width="7.88671875" style="18" customWidth="1"/>
    <col min="269" max="507" width="11.44140625" style="18"/>
    <col min="508" max="508" width="18.109375" style="18" customWidth="1"/>
    <col min="509" max="509" width="7.88671875" style="18" bestFit="1" customWidth="1"/>
    <col min="510" max="510" width="7.33203125" style="18" bestFit="1" customWidth="1"/>
    <col min="511" max="512" width="7.33203125" style="18" customWidth="1"/>
    <col min="513" max="514" width="7.33203125" style="18" bestFit="1" customWidth="1"/>
    <col min="515" max="517" width="7.33203125" style="18" customWidth="1"/>
    <col min="518" max="523" width="0" style="18" hidden="1" customWidth="1"/>
    <col min="524" max="524" width="7.88671875" style="18" customWidth="1"/>
    <col min="525" max="763" width="11.44140625" style="18"/>
    <col min="764" max="764" width="18.109375" style="18" customWidth="1"/>
    <col min="765" max="765" width="7.88671875" style="18" bestFit="1" customWidth="1"/>
    <col min="766" max="766" width="7.33203125" style="18" bestFit="1" customWidth="1"/>
    <col min="767" max="768" width="7.33203125" style="18" customWidth="1"/>
    <col min="769" max="770" width="7.33203125" style="18" bestFit="1" customWidth="1"/>
    <col min="771" max="773" width="7.33203125" style="18" customWidth="1"/>
    <col min="774" max="779" width="0" style="18" hidden="1" customWidth="1"/>
    <col min="780" max="780" width="7.88671875" style="18" customWidth="1"/>
    <col min="781" max="1019" width="11.44140625" style="18"/>
    <col min="1020" max="1020" width="18.109375" style="18" customWidth="1"/>
    <col min="1021" max="1021" width="7.88671875" style="18" bestFit="1" customWidth="1"/>
    <col min="1022" max="1022" width="7.33203125" style="18" bestFit="1" customWidth="1"/>
    <col min="1023" max="1024" width="7.33203125" style="18" customWidth="1"/>
    <col min="1025" max="1026" width="7.33203125" style="18" bestFit="1" customWidth="1"/>
    <col min="1027" max="1029" width="7.33203125" style="18" customWidth="1"/>
    <col min="1030" max="1035" width="0" style="18" hidden="1" customWidth="1"/>
    <col min="1036" max="1036" width="7.88671875" style="18" customWidth="1"/>
    <col min="1037" max="1275" width="11.44140625" style="18"/>
    <col min="1276" max="1276" width="18.109375" style="18" customWidth="1"/>
    <col min="1277" max="1277" width="7.88671875" style="18" bestFit="1" customWidth="1"/>
    <col min="1278" max="1278" width="7.33203125" style="18" bestFit="1" customWidth="1"/>
    <col min="1279" max="1280" width="7.33203125" style="18" customWidth="1"/>
    <col min="1281" max="1282" width="7.33203125" style="18" bestFit="1" customWidth="1"/>
    <col min="1283" max="1285" width="7.33203125" style="18" customWidth="1"/>
    <col min="1286" max="1291" width="0" style="18" hidden="1" customWidth="1"/>
    <col min="1292" max="1292" width="7.88671875" style="18" customWidth="1"/>
    <col min="1293" max="1531" width="11.44140625" style="18"/>
    <col min="1532" max="1532" width="18.109375" style="18" customWidth="1"/>
    <col min="1533" max="1533" width="7.88671875" style="18" bestFit="1" customWidth="1"/>
    <col min="1534" max="1534" width="7.33203125" style="18" bestFit="1" customWidth="1"/>
    <col min="1535" max="1536" width="7.33203125" style="18" customWidth="1"/>
    <col min="1537" max="1538" width="7.33203125" style="18" bestFit="1" customWidth="1"/>
    <col min="1539" max="1541" width="7.33203125" style="18" customWidth="1"/>
    <col min="1542" max="1547" width="0" style="18" hidden="1" customWidth="1"/>
    <col min="1548" max="1548" width="7.88671875" style="18" customWidth="1"/>
    <col min="1549" max="1787" width="11.44140625" style="18"/>
    <col min="1788" max="1788" width="18.109375" style="18" customWidth="1"/>
    <col min="1789" max="1789" width="7.88671875" style="18" bestFit="1" customWidth="1"/>
    <col min="1790" max="1790" width="7.33203125" style="18" bestFit="1" customWidth="1"/>
    <col min="1791" max="1792" width="7.33203125" style="18" customWidth="1"/>
    <col min="1793" max="1794" width="7.33203125" style="18" bestFit="1" customWidth="1"/>
    <col min="1795" max="1797" width="7.33203125" style="18" customWidth="1"/>
    <col min="1798" max="1803" width="0" style="18" hidden="1" customWidth="1"/>
    <col min="1804" max="1804" width="7.88671875" style="18" customWidth="1"/>
    <col min="1805" max="2043" width="11.44140625" style="18"/>
    <col min="2044" max="2044" width="18.109375" style="18" customWidth="1"/>
    <col min="2045" max="2045" width="7.88671875" style="18" bestFit="1" customWidth="1"/>
    <col min="2046" max="2046" width="7.33203125" style="18" bestFit="1" customWidth="1"/>
    <col min="2047" max="2048" width="7.33203125" style="18" customWidth="1"/>
    <col min="2049" max="2050" width="7.33203125" style="18" bestFit="1" customWidth="1"/>
    <col min="2051" max="2053" width="7.33203125" style="18" customWidth="1"/>
    <col min="2054" max="2059" width="0" style="18" hidden="1" customWidth="1"/>
    <col min="2060" max="2060" width="7.88671875" style="18" customWidth="1"/>
    <col min="2061" max="2299" width="11.44140625" style="18"/>
    <col min="2300" max="2300" width="18.109375" style="18" customWidth="1"/>
    <col min="2301" max="2301" width="7.88671875" style="18" bestFit="1" customWidth="1"/>
    <col min="2302" max="2302" width="7.33203125" style="18" bestFit="1" customWidth="1"/>
    <col min="2303" max="2304" width="7.33203125" style="18" customWidth="1"/>
    <col min="2305" max="2306" width="7.33203125" style="18" bestFit="1" customWidth="1"/>
    <col min="2307" max="2309" width="7.33203125" style="18" customWidth="1"/>
    <col min="2310" max="2315" width="0" style="18" hidden="1" customWidth="1"/>
    <col min="2316" max="2316" width="7.88671875" style="18" customWidth="1"/>
    <col min="2317" max="2555" width="11.44140625" style="18"/>
    <col min="2556" max="2556" width="18.109375" style="18" customWidth="1"/>
    <col min="2557" max="2557" width="7.88671875" style="18" bestFit="1" customWidth="1"/>
    <col min="2558" max="2558" width="7.33203125" style="18" bestFit="1" customWidth="1"/>
    <col min="2559" max="2560" width="7.33203125" style="18" customWidth="1"/>
    <col min="2561" max="2562" width="7.33203125" style="18" bestFit="1" customWidth="1"/>
    <col min="2563" max="2565" width="7.33203125" style="18" customWidth="1"/>
    <col min="2566" max="2571" width="0" style="18" hidden="1" customWidth="1"/>
    <col min="2572" max="2572" width="7.88671875" style="18" customWidth="1"/>
    <col min="2573" max="2811" width="11.44140625" style="18"/>
    <col min="2812" max="2812" width="18.109375" style="18" customWidth="1"/>
    <col min="2813" max="2813" width="7.88671875" style="18" bestFit="1" customWidth="1"/>
    <col min="2814" max="2814" width="7.33203125" style="18" bestFit="1" customWidth="1"/>
    <col min="2815" max="2816" width="7.33203125" style="18" customWidth="1"/>
    <col min="2817" max="2818" width="7.33203125" style="18" bestFit="1" customWidth="1"/>
    <col min="2819" max="2821" width="7.33203125" style="18" customWidth="1"/>
    <col min="2822" max="2827" width="0" style="18" hidden="1" customWidth="1"/>
    <col min="2828" max="2828" width="7.88671875" style="18" customWidth="1"/>
    <col min="2829" max="3067" width="11.44140625" style="18"/>
    <col min="3068" max="3068" width="18.109375" style="18" customWidth="1"/>
    <col min="3069" max="3069" width="7.88671875" style="18" bestFit="1" customWidth="1"/>
    <col min="3070" max="3070" width="7.33203125" style="18" bestFit="1" customWidth="1"/>
    <col min="3071" max="3072" width="7.33203125" style="18" customWidth="1"/>
    <col min="3073" max="3074" width="7.33203125" style="18" bestFit="1" customWidth="1"/>
    <col min="3075" max="3077" width="7.33203125" style="18" customWidth="1"/>
    <col min="3078" max="3083" width="0" style="18" hidden="1" customWidth="1"/>
    <col min="3084" max="3084" width="7.88671875" style="18" customWidth="1"/>
    <col min="3085" max="3323" width="11.44140625" style="18"/>
    <col min="3324" max="3324" width="18.109375" style="18" customWidth="1"/>
    <col min="3325" max="3325" width="7.88671875" style="18" bestFit="1" customWidth="1"/>
    <col min="3326" max="3326" width="7.33203125" style="18" bestFit="1" customWidth="1"/>
    <col min="3327" max="3328" width="7.33203125" style="18" customWidth="1"/>
    <col min="3329" max="3330" width="7.33203125" style="18" bestFit="1" customWidth="1"/>
    <col min="3331" max="3333" width="7.33203125" style="18" customWidth="1"/>
    <col min="3334" max="3339" width="0" style="18" hidden="1" customWidth="1"/>
    <col min="3340" max="3340" width="7.88671875" style="18" customWidth="1"/>
    <col min="3341" max="3579" width="11.44140625" style="18"/>
    <col min="3580" max="3580" width="18.109375" style="18" customWidth="1"/>
    <col min="3581" max="3581" width="7.88671875" style="18" bestFit="1" customWidth="1"/>
    <col min="3582" max="3582" width="7.33203125" style="18" bestFit="1" customWidth="1"/>
    <col min="3583" max="3584" width="7.33203125" style="18" customWidth="1"/>
    <col min="3585" max="3586" width="7.33203125" style="18" bestFit="1" customWidth="1"/>
    <col min="3587" max="3589" width="7.33203125" style="18" customWidth="1"/>
    <col min="3590" max="3595" width="0" style="18" hidden="1" customWidth="1"/>
    <col min="3596" max="3596" width="7.88671875" style="18" customWidth="1"/>
    <col min="3597" max="3835" width="11.44140625" style="18"/>
    <col min="3836" max="3836" width="18.109375" style="18" customWidth="1"/>
    <col min="3837" max="3837" width="7.88671875" style="18" bestFit="1" customWidth="1"/>
    <col min="3838" max="3838" width="7.33203125" style="18" bestFit="1" customWidth="1"/>
    <col min="3839" max="3840" width="7.33203125" style="18" customWidth="1"/>
    <col min="3841" max="3842" width="7.33203125" style="18" bestFit="1" customWidth="1"/>
    <col min="3843" max="3845" width="7.33203125" style="18" customWidth="1"/>
    <col min="3846" max="3851" width="0" style="18" hidden="1" customWidth="1"/>
    <col min="3852" max="3852" width="7.88671875" style="18" customWidth="1"/>
    <col min="3853" max="4091" width="11.44140625" style="18"/>
    <col min="4092" max="4092" width="18.109375" style="18" customWidth="1"/>
    <col min="4093" max="4093" width="7.88671875" style="18" bestFit="1" customWidth="1"/>
    <col min="4094" max="4094" width="7.33203125" style="18" bestFit="1" customWidth="1"/>
    <col min="4095" max="4096" width="7.33203125" style="18" customWidth="1"/>
    <col min="4097" max="4098" width="7.33203125" style="18" bestFit="1" customWidth="1"/>
    <col min="4099" max="4101" width="7.33203125" style="18" customWidth="1"/>
    <col min="4102" max="4107" width="0" style="18" hidden="1" customWidth="1"/>
    <col min="4108" max="4108" width="7.88671875" style="18" customWidth="1"/>
    <col min="4109" max="4347" width="11.44140625" style="18"/>
    <col min="4348" max="4348" width="18.109375" style="18" customWidth="1"/>
    <col min="4349" max="4349" width="7.88671875" style="18" bestFit="1" customWidth="1"/>
    <col min="4350" max="4350" width="7.33203125" style="18" bestFit="1" customWidth="1"/>
    <col min="4351" max="4352" width="7.33203125" style="18" customWidth="1"/>
    <col min="4353" max="4354" width="7.33203125" style="18" bestFit="1" customWidth="1"/>
    <col min="4355" max="4357" width="7.33203125" style="18" customWidth="1"/>
    <col min="4358" max="4363" width="0" style="18" hidden="1" customWidth="1"/>
    <col min="4364" max="4364" width="7.88671875" style="18" customWidth="1"/>
    <col min="4365" max="4603" width="11.44140625" style="18"/>
    <col min="4604" max="4604" width="18.109375" style="18" customWidth="1"/>
    <col min="4605" max="4605" width="7.88671875" style="18" bestFit="1" customWidth="1"/>
    <col min="4606" max="4606" width="7.33203125" style="18" bestFit="1" customWidth="1"/>
    <col min="4607" max="4608" width="7.33203125" style="18" customWidth="1"/>
    <col min="4609" max="4610" width="7.33203125" style="18" bestFit="1" customWidth="1"/>
    <col min="4611" max="4613" width="7.33203125" style="18" customWidth="1"/>
    <col min="4614" max="4619" width="0" style="18" hidden="1" customWidth="1"/>
    <col min="4620" max="4620" width="7.88671875" style="18" customWidth="1"/>
    <col min="4621" max="4859" width="11.44140625" style="18"/>
    <col min="4860" max="4860" width="18.109375" style="18" customWidth="1"/>
    <col min="4861" max="4861" width="7.88671875" style="18" bestFit="1" customWidth="1"/>
    <col min="4862" max="4862" width="7.33203125" style="18" bestFit="1" customWidth="1"/>
    <col min="4863" max="4864" width="7.33203125" style="18" customWidth="1"/>
    <col min="4865" max="4866" width="7.33203125" style="18" bestFit="1" customWidth="1"/>
    <col min="4867" max="4869" width="7.33203125" style="18" customWidth="1"/>
    <col min="4870" max="4875" width="0" style="18" hidden="1" customWidth="1"/>
    <col min="4876" max="4876" width="7.88671875" style="18" customWidth="1"/>
    <col min="4877" max="5115" width="11.44140625" style="18"/>
    <col min="5116" max="5116" width="18.109375" style="18" customWidth="1"/>
    <col min="5117" max="5117" width="7.88671875" style="18" bestFit="1" customWidth="1"/>
    <col min="5118" max="5118" width="7.33203125" style="18" bestFit="1" customWidth="1"/>
    <col min="5119" max="5120" width="7.33203125" style="18" customWidth="1"/>
    <col min="5121" max="5122" width="7.33203125" style="18" bestFit="1" customWidth="1"/>
    <col min="5123" max="5125" width="7.33203125" style="18" customWidth="1"/>
    <col min="5126" max="5131" width="0" style="18" hidden="1" customWidth="1"/>
    <col min="5132" max="5132" width="7.88671875" style="18" customWidth="1"/>
    <col min="5133" max="5371" width="11.44140625" style="18"/>
    <col min="5372" max="5372" width="18.109375" style="18" customWidth="1"/>
    <col min="5373" max="5373" width="7.88671875" style="18" bestFit="1" customWidth="1"/>
    <col min="5374" max="5374" width="7.33203125" style="18" bestFit="1" customWidth="1"/>
    <col min="5375" max="5376" width="7.33203125" style="18" customWidth="1"/>
    <col min="5377" max="5378" width="7.33203125" style="18" bestFit="1" customWidth="1"/>
    <col min="5379" max="5381" width="7.33203125" style="18" customWidth="1"/>
    <col min="5382" max="5387" width="0" style="18" hidden="1" customWidth="1"/>
    <col min="5388" max="5388" width="7.88671875" style="18" customWidth="1"/>
    <col min="5389" max="5627" width="11.44140625" style="18"/>
    <col min="5628" max="5628" width="18.109375" style="18" customWidth="1"/>
    <col min="5629" max="5629" width="7.88671875" style="18" bestFit="1" customWidth="1"/>
    <col min="5630" max="5630" width="7.33203125" style="18" bestFit="1" customWidth="1"/>
    <col min="5631" max="5632" width="7.33203125" style="18" customWidth="1"/>
    <col min="5633" max="5634" width="7.33203125" style="18" bestFit="1" customWidth="1"/>
    <col min="5635" max="5637" width="7.33203125" style="18" customWidth="1"/>
    <col min="5638" max="5643" width="0" style="18" hidden="1" customWidth="1"/>
    <col min="5644" max="5644" width="7.88671875" style="18" customWidth="1"/>
    <col min="5645" max="5883" width="11.44140625" style="18"/>
    <col min="5884" max="5884" width="18.109375" style="18" customWidth="1"/>
    <col min="5885" max="5885" width="7.88671875" style="18" bestFit="1" customWidth="1"/>
    <col min="5886" max="5886" width="7.33203125" style="18" bestFit="1" customWidth="1"/>
    <col min="5887" max="5888" width="7.33203125" style="18" customWidth="1"/>
    <col min="5889" max="5890" width="7.33203125" style="18" bestFit="1" customWidth="1"/>
    <col min="5891" max="5893" width="7.33203125" style="18" customWidth="1"/>
    <col min="5894" max="5899" width="0" style="18" hidden="1" customWidth="1"/>
    <col min="5900" max="5900" width="7.88671875" style="18" customWidth="1"/>
    <col min="5901" max="6139" width="11.44140625" style="18"/>
    <col min="6140" max="6140" width="18.109375" style="18" customWidth="1"/>
    <col min="6141" max="6141" width="7.88671875" style="18" bestFit="1" customWidth="1"/>
    <col min="6142" max="6142" width="7.33203125" style="18" bestFit="1" customWidth="1"/>
    <col min="6143" max="6144" width="7.33203125" style="18" customWidth="1"/>
    <col min="6145" max="6146" width="7.33203125" style="18" bestFit="1" customWidth="1"/>
    <col min="6147" max="6149" width="7.33203125" style="18" customWidth="1"/>
    <col min="6150" max="6155" width="0" style="18" hidden="1" customWidth="1"/>
    <col min="6156" max="6156" width="7.88671875" style="18" customWidth="1"/>
    <col min="6157" max="6395" width="11.44140625" style="18"/>
    <col min="6396" max="6396" width="18.109375" style="18" customWidth="1"/>
    <col min="6397" max="6397" width="7.88671875" style="18" bestFit="1" customWidth="1"/>
    <col min="6398" max="6398" width="7.33203125" style="18" bestFit="1" customWidth="1"/>
    <col min="6399" max="6400" width="7.33203125" style="18" customWidth="1"/>
    <col min="6401" max="6402" width="7.33203125" style="18" bestFit="1" customWidth="1"/>
    <col min="6403" max="6405" width="7.33203125" style="18" customWidth="1"/>
    <col min="6406" max="6411" width="0" style="18" hidden="1" customWidth="1"/>
    <col min="6412" max="6412" width="7.88671875" style="18" customWidth="1"/>
    <col min="6413" max="6651" width="11.44140625" style="18"/>
    <col min="6652" max="6652" width="18.109375" style="18" customWidth="1"/>
    <col min="6653" max="6653" width="7.88671875" style="18" bestFit="1" customWidth="1"/>
    <col min="6654" max="6654" width="7.33203125" style="18" bestFit="1" customWidth="1"/>
    <col min="6655" max="6656" width="7.33203125" style="18" customWidth="1"/>
    <col min="6657" max="6658" width="7.33203125" style="18" bestFit="1" customWidth="1"/>
    <col min="6659" max="6661" width="7.33203125" style="18" customWidth="1"/>
    <col min="6662" max="6667" width="0" style="18" hidden="1" customWidth="1"/>
    <col min="6668" max="6668" width="7.88671875" style="18" customWidth="1"/>
    <col min="6669" max="6907" width="11.44140625" style="18"/>
    <col min="6908" max="6908" width="18.109375" style="18" customWidth="1"/>
    <col min="6909" max="6909" width="7.88671875" style="18" bestFit="1" customWidth="1"/>
    <col min="6910" max="6910" width="7.33203125" style="18" bestFit="1" customWidth="1"/>
    <col min="6911" max="6912" width="7.33203125" style="18" customWidth="1"/>
    <col min="6913" max="6914" width="7.33203125" style="18" bestFit="1" customWidth="1"/>
    <col min="6915" max="6917" width="7.33203125" style="18" customWidth="1"/>
    <col min="6918" max="6923" width="0" style="18" hidden="1" customWidth="1"/>
    <col min="6924" max="6924" width="7.88671875" style="18" customWidth="1"/>
    <col min="6925" max="7163" width="11.44140625" style="18"/>
    <col min="7164" max="7164" width="18.109375" style="18" customWidth="1"/>
    <col min="7165" max="7165" width="7.88671875" style="18" bestFit="1" customWidth="1"/>
    <col min="7166" max="7166" width="7.33203125" style="18" bestFit="1" customWidth="1"/>
    <col min="7167" max="7168" width="7.33203125" style="18" customWidth="1"/>
    <col min="7169" max="7170" width="7.33203125" style="18" bestFit="1" customWidth="1"/>
    <col min="7171" max="7173" width="7.33203125" style="18" customWidth="1"/>
    <col min="7174" max="7179" width="0" style="18" hidden="1" customWidth="1"/>
    <col min="7180" max="7180" width="7.88671875" style="18" customWidth="1"/>
    <col min="7181" max="7419" width="11.44140625" style="18"/>
    <col min="7420" max="7420" width="18.109375" style="18" customWidth="1"/>
    <col min="7421" max="7421" width="7.88671875" style="18" bestFit="1" customWidth="1"/>
    <col min="7422" max="7422" width="7.33203125" style="18" bestFit="1" customWidth="1"/>
    <col min="7423" max="7424" width="7.33203125" style="18" customWidth="1"/>
    <col min="7425" max="7426" width="7.33203125" style="18" bestFit="1" customWidth="1"/>
    <col min="7427" max="7429" width="7.33203125" style="18" customWidth="1"/>
    <col min="7430" max="7435" width="0" style="18" hidden="1" customWidth="1"/>
    <col min="7436" max="7436" width="7.88671875" style="18" customWidth="1"/>
    <col min="7437" max="7675" width="11.44140625" style="18"/>
    <col min="7676" max="7676" width="18.109375" style="18" customWidth="1"/>
    <col min="7677" max="7677" width="7.88671875" style="18" bestFit="1" customWidth="1"/>
    <col min="7678" max="7678" width="7.33203125" style="18" bestFit="1" customWidth="1"/>
    <col min="7679" max="7680" width="7.33203125" style="18" customWidth="1"/>
    <col min="7681" max="7682" width="7.33203125" style="18" bestFit="1" customWidth="1"/>
    <col min="7683" max="7685" width="7.33203125" style="18" customWidth="1"/>
    <col min="7686" max="7691" width="0" style="18" hidden="1" customWidth="1"/>
    <col min="7692" max="7692" width="7.88671875" style="18" customWidth="1"/>
    <col min="7693" max="7931" width="11.44140625" style="18"/>
    <col min="7932" max="7932" width="18.109375" style="18" customWidth="1"/>
    <col min="7933" max="7933" width="7.88671875" style="18" bestFit="1" customWidth="1"/>
    <col min="7934" max="7934" width="7.33203125" style="18" bestFit="1" customWidth="1"/>
    <col min="7935" max="7936" width="7.33203125" style="18" customWidth="1"/>
    <col min="7937" max="7938" width="7.33203125" style="18" bestFit="1" customWidth="1"/>
    <col min="7939" max="7941" width="7.33203125" style="18" customWidth="1"/>
    <col min="7942" max="7947" width="0" style="18" hidden="1" customWidth="1"/>
    <col min="7948" max="7948" width="7.88671875" style="18" customWidth="1"/>
    <col min="7949" max="8187" width="11.44140625" style="18"/>
    <col min="8188" max="8188" width="18.109375" style="18" customWidth="1"/>
    <col min="8189" max="8189" width="7.88671875" style="18" bestFit="1" customWidth="1"/>
    <col min="8190" max="8190" width="7.33203125" style="18" bestFit="1" customWidth="1"/>
    <col min="8191" max="8192" width="7.33203125" style="18" customWidth="1"/>
    <col min="8193" max="8194" width="7.33203125" style="18" bestFit="1" customWidth="1"/>
    <col min="8195" max="8197" width="7.33203125" style="18" customWidth="1"/>
    <col min="8198" max="8203" width="0" style="18" hidden="1" customWidth="1"/>
    <col min="8204" max="8204" width="7.88671875" style="18" customWidth="1"/>
    <col min="8205" max="8443" width="11.44140625" style="18"/>
    <col min="8444" max="8444" width="18.109375" style="18" customWidth="1"/>
    <col min="8445" max="8445" width="7.88671875" style="18" bestFit="1" customWidth="1"/>
    <col min="8446" max="8446" width="7.33203125" style="18" bestFit="1" customWidth="1"/>
    <col min="8447" max="8448" width="7.33203125" style="18" customWidth="1"/>
    <col min="8449" max="8450" width="7.33203125" style="18" bestFit="1" customWidth="1"/>
    <col min="8451" max="8453" width="7.33203125" style="18" customWidth="1"/>
    <col min="8454" max="8459" width="0" style="18" hidden="1" customWidth="1"/>
    <col min="8460" max="8460" width="7.88671875" style="18" customWidth="1"/>
    <col min="8461" max="8699" width="11.44140625" style="18"/>
    <col min="8700" max="8700" width="18.109375" style="18" customWidth="1"/>
    <col min="8701" max="8701" width="7.88671875" style="18" bestFit="1" customWidth="1"/>
    <col min="8702" max="8702" width="7.33203125" style="18" bestFit="1" customWidth="1"/>
    <col min="8703" max="8704" width="7.33203125" style="18" customWidth="1"/>
    <col min="8705" max="8706" width="7.33203125" style="18" bestFit="1" customWidth="1"/>
    <col min="8707" max="8709" width="7.33203125" style="18" customWidth="1"/>
    <col min="8710" max="8715" width="0" style="18" hidden="1" customWidth="1"/>
    <col min="8716" max="8716" width="7.88671875" style="18" customWidth="1"/>
    <col min="8717" max="8955" width="11.44140625" style="18"/>
    <col min="8956" max="8956" width="18.109375" style="18" customWidth="1"/>
    <col min="8957" max="8957" width="7.88671875" style="18" bestFit="1" customWidth="1"/>
    <col min="8958" max="8958" width="7.33203125" style="18" bestFit="1" customWidth="1"/>
    <col min="8959" max="8960" width="7.33203125" style="18" customWidth="1"/>
    <col min="8961" max="8962" width="7.33203125" style="18" bestFit="1" customWidth="1"/>
    <col min="8963" max="8965" width="7.33203125" style="18" customWidth="1"/>
    <col min="8966" max="8971" width="0" style="18" hidden="1" customWidth="1"/>
    <col min="8972" max="8972" width="7.88671875" style="18" customWidth="1"/>
    <col min="8973" max="9211" width="11.44140625" style="18"/>
    <col min="9212" max="9212" width="18.109375" style="18" customWidth="1"/>
    <col min="9213" max="9213" width="7.88671875" style="18" bestFit="1" customWidth="1"/>
    <col min="9214" max="9214" width="7.33203125" style="18" bestFit="1" customWidth="1"/>
    <col min="9215" max="9216" width="7.33203125" style="18" customWidth="1"/>
    <col min="9217" max="9218" width="7.33203125" style="18" bestFit="1" customWidth="1"/>
    <col min="9219" max="9221" width="7.33203125" style="18" customWidth="1"/>
    <col min="9222" max="9227" width="0" style="18" hidden="1" customWidth="1"/>
    <col min="9228" max="9228" width="7.88671875" style="18" customWidth="1"/>
    <col min="9229" max="9467" width="11.44140625" style="18"/>
    <col min="9468" max="9468" width="18.109375" style="18" customWidth="1"/>
    <col min="9469" max="9469" width="7.88671875" style="18" bestFit="1" customWidth="1"/>
    <col min="9470" max="9470" width="7.33203125" style="18" bestFit="1" customWidth="1"/>
    <col min="9471" max="9472" width="7.33203125" style="18" customWidth="1"/>
    <col min="9473" max="9474" width="7.33203125" style="18" bestFit="1" customWidth="1"/>
    <col min="9475" max="9477" width="7.33203125" style="18" customWidth="1"/>
    <col min="9478" max="9483" width="0" style="18" hidden="1" customWidth="1"/>
    <col min="9484" max="9484" width="7.88671875" style="18" customWidth="1"/>
    <col min="9485" max="9723" width="11.44140625" style="18"/>
    <col min="9724" max="9724" width="18.109375" style="18" customWidth="1"/>
    <col min="9725" max="9725" width="7.88671875" style="18" bestFit="1" customWidth="1"/>
    <col min="9726" max="9726" width="7.33203125" style="18" bestFit="1" customWidth="1"/>
    <col min="9727" max="9728" width="7.33203125" style="18" customWidth="1"/>
    <col min="9729" max="9730" width="7.33203125" style="18" bestFit="1" customWidth="1"/>
    <col min="9731" max="9733" width="7.33203125" style="18" customWidth="1"/>
    <col min="9734" max="9739" width="0" style="18" hidden="1" customWidth="1"/>
    <col min="9740" max="9740" width="7.88671875" style="18" customWidth="1"/>
    <col min="9741" max="9979" width="11.44140625" style="18"/>
    <col min="9980" max="9980" width="18.109375" style="18" customWidth="1"/>
    <col min="9981" max="9981" width="7.88671875" style="18" bestFit="1" customWidth="1"/>
    <col min="9982" max="9982" width="7.33203125" style="18" bestFit="1" customWidth="1"/>
    <col min="9983" max="9984" width="7.33203125" style="18" customWidth="1"/>
    <col min="9985" max="9986" width="7.33203125" style="18" bestFit="1" customWidth="1"/>
    <col min="9987" max="9989" width="7.33203125" style="18" customWidth="1"/>
    <col min="9990" max="9995" width="0" style="18" hidden="1" customWidth="1"/>
    <col min="9996" max="9996" width="7.88671875" style="18" customWidth="1"/>
    <col min="9997" max="10235" width="11.44140625" style="18"/>
    <col min="10236" max="10236" width="18.109375" style="18" customWidth="1"/>
    <col min="10237" max="10237" width="7.88671875" style="18" bestFit="1" customWidth="1"/>
    <col min="10238" max="10238" width="7.33203125" style="18" bestFit="1" customWidth="1"/>
    <col min="10239" max="10240" width="7.33203125" style="18" customWidth="1"/>
    <col min="10241" max="10242" width="7.33203125" style="18" bestFit="1" customWidth="1"/>
    <col min="10243" max="10245" width="7.33203125" style="18" customWidth="1"/>
    <col min="10246" max="10251" width="0" style="18" hidden="1" customWidth="1"/>
    <col min="10252" max="10252" width="7.88671875" style="18" customWidth="1"/>
    <col min="10253" max="10491" width="11.44140625" style="18"/>
    <col min="10492" max="10492" width="18.109375" style="18" customWidth="1"/>
    <col min="10493" max="10493" width="7.88671875" style="18" bestFit="1" customWidth="1"/>
    <col min="10494" max="10494" width="7.33203125" style="18" bestFit="1" customWidth="1"/>
    <col min="10495" max="10496" width="7.33203125" style="18" customWidth="1"/>
    <col min="10497" max="10498" width="7.33203125" style="18" bestFit="1" customWidth="1"/>
    <col min="10499" max="10501" width="7.33203125" style="18" customWidth="1"/>
    <col min="10502" max="10507" width="0" style="18" hidden="1" customWidth="1"/>
    <col min="10508" max="10508" width="7.88671875" style="18" customWidth="1"/>
    <col min="10509" max="10747" width="11.44140625" style="18"/>
    <col min="10748" max="10748" width="18.109375" style="18" customWidth="1"/>
    <col min="10749" max="10749" width="7.88671875" style="18" bestFit="1" customWidth="1"/>
    <col min="10750" max="10750" width="7.33203125" style="18" bestFit="1" customWidth="1"/>
    <col min="10751" max="10752" width="7.33203125" style="18" customWidth="1"/>
    <col min="10753" max="10754" width="7.33203125" style="18" bestFit="1" customWidth="1"/>
    <col min="10755" max="10757" width="7.33203125" style="18" customWidth="1"/>
    <col min="10758" max="10763" width="0" style="18" hidden="1" customWidth="1"/>
    <col min="10764" max="10764" width="7.88671875" style="18" customWidth="1"/>
    <col min="10765" max="11003" width="11.44140625" style="18"/>
    <col min="11004" max="11004" width="18.109375" style="18" customWidth="1"/>
    <col min="11005" max="11005" width="7.88671875" style="18" bestFit="1" customWidth="1"/>
    <col min="11006" max="11006" width="7.33203125" style="18" bestFit="1" customWidth="1"/>
    <col min="11007" max="11008" width="7.33203125" style="18" customWidth="1"/>
    <col min="11009" max="11010" width="7.33203125" style="18" bestFit="1" customWidth="1"/>
    <col min="11011" max="11013" width="7.33203125" style="18" customWidth="1"/>
    <col min="11014" max="11019" width="0" style="18" hidden="1" customWidth="1"/>
    <col min="11020" max="11020" width="7.88671875" style="18" customWidth="1"/>
    <col min="11021" max="11259" width="11.44140625" style="18"/>
    <col min="11260" max="11260" width="18.109375" style="18" customWidth="1"/>
    <col min="11261" max="11261" width="7.88671875" style="18" bestFit="1" customWidth="1"/>
    <col min="11262" max="11262" width="7.33203125" style="18" bestFit="1" customWidth="1"/>
    <col min="11263" max="11264" width="7.33203125" style="18" customWidth="1"/>
    <col min="11265" max="11266" width="7.33203125" style="18" bestFit="1" customWidth="1"/>
    <col min="11267" max="11269" width="7.33203125" style="18" customWidth="1"/>
    <col min="11270" max="11275" width="0" style="18" hidden="1" customWidth="1"/>
    <col min="11276" max="11276" width="7.88671875" style="18" customWidth="1"/>
    <col min="11277" max="11515" width="11.44140625" style="18"/>
    <col min="11516" max="11516" width="18.109375" style="18" customWidth="1"/>
    <col min="11517" max="11517" width="7.88671875" style="18" bestFit="1" customWidth="1"/>
    <col min="11518" max="11518" width="7.33203125" style="18" bestFit="1" customWidth="1"/>
    <col min="11519" max="11520" width="7.33203125" style="18" customWidth="1"/>
    <col min="11521" max="11522" width="7.33203125" style="18" bestFit="1" customWidth="1"/>
    <col min="11523" max="11525" width="7.33203125" style="18" customWidth="1"/>
    <col min="11526" max="11531" width="0" style="18" hidden="1" customWidth="1"/>
    <col min="11532" max="11532" width="7.88671875" style="18" customWidth="1"/>
    <col min="11533" max="11771" width="11.44140625" style="18"/>
    <col min="11772" max="11772" width="18.109375" style="18" customWidth="1"/>
    <col min="11773" max="11773" width="7.88671875" style="18" bestFit="1" customWidth="1"/>
    <col min="11774" max="11774" width="7.33203125" style="18" bestFit="1" customWidth="1"/>
    <col min="11775" max="11776" width="7.33203125" style="18" customWidth="1"/>
    <col min="11777" max="11778" width="7.33203125" style="18" bestFit="1" customWidth="1"/>
    <col min="11779" max="11781" width="7.33203125" style="18" customWidth="1"/>
    <col min="11782" max="11787" width="0" style="18" hidden="1" customWidth="1"/>
    <col min="11788" max="11788" width="7.88671875" style="18" customWidth="1"/>
    <col min="11789" max="12027" width="11.44140625" style="18"/>
    <col min="12028" max="12028" width="18.109375" style="18" customWidth="1"/>
    <col min="12029" max="12029" width="7.88671875" style="18" bestFit="1" customWidth="1"/>
    <col min="12030" max="12030" width="7.33203125" style="18" bestFit="1" customWidth="1"/>
    <col min="12031" max="12032" width="7.33203125" style="18" customWidth="1"/>
    <col min="12033" max="12034" width="7.33203125" style="18" bestFit="1" customWidth="1"/>
    <col min="12035" max="12037" width="7.33203125" style="18" customWidth="1"/>
    <col min="12038" max="12043" width="0" style="18" hidden="1" customWidth="1"/>
    <col min="12044" max="12044" width="7.88671875" style="18" customWidth="1"/>
    <col min="12045" max="12283" width="11.44140625" style="18"/>
    <col min="12284" max="12284" width="18.109375" style="18" customWidth="1"/>
    <col min="12285" max="12285" width="7.88671875" style="18" bestFit="1" customWidth="1"/>
    <col min="12286" max="12286" width="7.33203125" style="18" bestFit="1" customWidth="1"/>
    <col min="12287" max="12288" width="7.33203125" style="18" customWidth="1"/>
    <col min="12289" max="12290" width="7.33203125" style="18" bestFit="1" customWidth="1"/>
    <col min="12291" max="12293" width="7.33203125" style="18" customWidth="1"/>
    <col min="12294" max="12299" width="0" style="18" hidden="1" customWidth="1"/>
    <col min="12300" max="12300" width="7.88671875" style="18" customWidth="1"/>
    <col min="12301" max="12539" width="11.44140625" style="18"/>
    <col min="12540" max="12540" width="18.109375" style="18" customWidth="1"/>
    <col min="12541" max="12541" width="7.88671875" style="18" bestFit="1" customWidth="1"/>
    <col min="12542" max="12542" width="7.33203125" style="18" bestFit="1" customWidth="1"/>
    <col min="12543" max="12544" width="7.33203125" style="18" customWidth="1"/>
    <col min="12545" max="12546" width="7.33203125" style="18" bestFit="1" customWidth="1"/>
    <col min="12547" max="12549" width="7.33203125" style="18" customWidth="1"/>
    <col min="12550" max="12555" width="0" style="18" hidden="1" customWidth="1"/>
    <col min="12556" max="12556" width="7.88671875" style="18" customWidth="1"/>
    <col min="12557" max="12795" width="11.44140625" style="18"/>
    <col min="12796" max="12796" width="18.109375" style="18" customWidth="1"/>
    <col min="12797" max="12797" width="7.88671875" style="18" bestFit="1" customWidth="1"/>
    <col min="12798" max="12798" width="7.33203125" style="18" bestFit="1" customWidth="1"/>
    <col min="12799" max="12800" width="7.33203125" style="18" customWidth="1"/>
    <col min="12801" max="12802" width="7.33203125" style="18" bestFit="1" customWidth="1"/>
    <col min="12803" max="12805" width="7.33203125" style="18" customWidth="1"/>
    <col min="12806" max="12811" width="0" style="18" hidden="1" customWidth="1"/>
    <col min="12812" max="12812" width="7.88671875" style="18" customWidth="1"/>
    <col min="12813" max="13051" width="11.44140625" style="18"/>
    <col min="13052" max="13052" width="18.109375" style="18" customWidth="1"/>
    <col min="13053" max="13053" width="7.88671875" style="18" bestFit="1" customWidth="1"/>
    <col min="13054" max="13054" width="7.33203125" style="18" bestFit="1" customWidth="1"/>
    <col min="13055" max="13056" width="7.33203125" style="18" customWidth="1"/>
    <col min="13057" max="13058" width="7.33203125" style="18" bestFit="1" customWidth="1"/>
    <col min="13059" max="13061" width="7.33203125" style="18" customWidth="1"/>
    <col min="13062" max="13067" width="0" style="18" hidden="1" customWidth="1"/>
    <col min="13068" max="13068" width="7.88671875" style="18" customWidth="1"/>
    <col min="13069" max="13307" width="11.44140625" style="18"/>
    <col min="13308" max="13308" width="18.109375" style="18" customWidth="1"/>
    <col min="13309" max="13309" width="7.88671875" style="18" bestFit="1" customWidth="1"/>
    <col min="13310" max="13310" width="7.33203125" style="18" bestFit="1" customWidth="1"/>
    <col min="13311" max="13312" width="7.33203125" style="18" customWidth="1"/>
    <col min="13313" max="13314" width="7.33203125" style="18" bestFit="1" customWidth="1"/>
    <col min="13315" max="13317" width="7.33203125" style="18" customWidth="1"/>
    <col min="13318" max="13323" width="0" style="18" hidden="1" customWidth="1"/>
    <col min="13324" max="13324" width="7.88671875" style="18" customWidth="1"/>
    <col min="13325" max="13563" width="11.44140625" style="18"/>
    <col min="13564" max="13564" width="18.109375" style="18" customWidth="1"/>
    <col min="13565" max="13565" width="7.88671875" style="18" bestFit="1" customWidth="1"/>
    <col min="13566" max="13566" width="7.33203125" style="18" bestFit="1" customWidth="1"/>
    <col min="13567" max="13568" width="7.33203125" style="18" customWidth="1"/>
    <col min="13569" max="13570" width="7.33203125" style="18" bestFit="1" customWidth="1"/>
    <col min="13571" max="13573" width="7.33203125" style="18" customWidth="1"/>
    <col min="13574" max="13579" width="0" style="18" hidden="1" customWidth="1"/>
    <col min="13580" max="13580" width="7.88671875" style="18" customWidth="1"/>
    <col min="13581" max="13819" width="11.44140625" style="18"/>
    <col min="13820" max="13820" width="18.109375" style="18" customWidth="1"/>
    <col min="13821" max="13821" width="7.88671875" style="18" bestFit="1" customWidth="1"/>
    <col min="13822" max="13822" width="7.33203125" style="18" bestFit="1" customWidth="1"/>
    <col min="13823" max="13824" width="7.33203125" style="18" customWidth="1"/>
    <col min="13825" max="13826" width="7.33203125" style="18" bestFit="1" customWidth="1"/>
    <col min="13827" max="13829" width="7.33203125" style="18" customWidth="1"/>
    <col min="13830" max="13835" width="0" style="18" hidden="1" customWidth="1"/>
    <col min="13836" max="13836" width="7.88671875" style="18" customWidth="1"/>
    <col min="13837" max="14075" width="11.44140625" style="18"/>
    <col min="14076" max="14076" width="18.109375" style="18" customWidth="1"/>
    <col min="14077" max="14077" width="7.88671875" style="18" bestFit="1" customWidth="1"/>
    <col min="14078" max="14078" width="7.33203125" style="18" bestFit="1" customWidth="1"/>
    <col min="14079" max="14080" width="7.33203125" style="18" customWidth="1"/>
    <col min="14081" max="14082" width="7.33203125" style="18" bestFit="1" customWidth="1"/>
    <col min="14083" max="14085" width="7.33203125" style="18" customWidth="1"/>
    <col min="14086" max="14091" width="0" style="18" hidden="1" customWidth="1"/>
    <col min="14092" max="14092" width="7.88671875" style="18" customWidth="1"/>
    <col min="14093" max="14331" width="11.44140625" style="18"/>
    <col min="14332" max="14332" width="18.109375" style="18" customWidth="1"/>
    <col min="14333" max="14333" width="7.88671875" style="18" bestFit="1" customWidth="1"/>
    <col min="14334" max="14334" width="7.33203125" style="18" bestFit="1" customWidth="1"/>
    <col min="14335" max="14336" width="7.33203125" style="18" customWidth="1"/>
    <col min="14337" max="14338" width="7.33203125" style="18" bestFit="1" customWidth="1"/>
    <col min="14339" max="14341" width="7.33203125" style="18" customWidth="1"/>
    <col min="14342" max="14347" width="0" style="18" hidden="1" customWidth="1"/>
    <col min="14348" max="14348" width="7.88671875" style="18" customWidth="1"/>
    <col min="14349" max="14587" width="11.44140625" style="18"/>
    <col min="14588" max="14588" width="18.109375" style="18" customWidth="1"/>
    <col min="14589" max="14589" width="7.88671875" style="18" bestFit="1" customWidth="1"/>
    <col min="14590" max="14590" width="7.33203125" style="18" bestFit="1" customWidth="1"/>
    <col min="14591" max="14592" width="7.33203125" style="18" customWidth="1"/>
    <col min="14593" max="14594" width="7.33203125" style="18" bestFit="1" customWidth="1"/>
    <col min="14595" max="14597" width="7.33203125" style="18" customWidth="1"/>
    <col min="14598" max="14603" width="0" style="18" hidden="1" customWidth="1"/>
    <col min="14604" max="14604" width="7.88671875" style="18" customWidth="1"/>
    <col min="14605" max="14843" width="11.44140625" style="18"/>
    <col min="14844" max="14844" width="18.109375" style="18" customWidth="1"/>
    <col min="14845" max="14845" width="7.88671875" style="18" bestFit="1" customWidth="1"/>
    <col min="14846" max="14846" width="7.33203125" style="18" bestFit="1" customWidth="1"/>
    <col min="14847" max="14848" width="7.33203125" style="18" customWidth="1"/>
    <col min="14849" max="14850" width="7.33203125" style="18" bestFit="1" customWidth="1"/>
    <col min="14851" max="14853" width="7.33203125" style="18" customWidth="1"/>
    <col min="14854" max="14859" width="0" style="18" hidden="1" customWidth="1"/>
    <col min="14860" max="14860" width="7.88671875" style="18" customWidth="1"/>
    <col min="14861" max="15099" width="11.44140625" style="18"/>
    <col min="15100" max="15100" width="18.109375" style="18" customWidth="1"/>
    <col min="15101" max="15101" width="7.88671875" style="18" bestFit="1" customWidth="1"/>
    <col min="15102" max="15102" width="7.33203125" style="18" bestFit="1" customWidth="1"/>
    <col min="15103" max="15104" width="7.33203125" style="18" customWidth="1"/>
    <col min="15105" max="15106" width="7.33203125" style="18" bestFit="1" customWidth="1"/>
    <col min="15107" max="15109" width="7.33203125" style="18" customWidth="1"/>
    <col min="15110" max="15115" width="0" style="18" hidden="1" customWidth="1"/>
    <col min="15116" max="15116" width="7.88671875" style="18" customWidth="1"/>
    <col min="15117" max="15355" width="11.44140625" style="18"/>
    <col min="15356" max="15356" width="18.109375" style="18" customWidth="1"/>
    <col min="15357" max="15357" width="7.88671875" style="18" bestFit="1" customWidth="1"/>
    <col min="15358" max="15358" width="7.33203125" style="18" bestFit="1" customWidth="1"/>
    <col min="15359" max="15360" width="7.33203125" style="18" customWidth="1"/>
    <col min="15361" max="15362" width="7.33203125" style="18" bestFit="1" customWidth="1"/>
    <col min="15363" max="15365" width="7.33203125" style="18" customWidth="1"/>
    <col min="15366" max="15371" width="0" style="18" hidden="1" customWidth="1"/>
    <col min="15372" max="15372" width="7.88671875" style="18" customWidth="1"/>
    <col min="15373" max="15611" width="11.44140625" style="18"/>
    <col min="15612" max="15612" width="18.109375" style="18" customWidth="1"/>
    <col min="15613" max="15613" width="7.88671875" style="18" bestFit="1" customWidth="1"/>
    <col min="15614" max="15614" width="7.33203125" style="18" bestFit="1" customWidth="1"/>
    <col min="15615" max="15616" width="7.33203125" style="18" customWidth="1"/>
    <col min="15617" max="15618" width="7.33203125" style="18" bestFit="1" customWidth="1"/>
    <col min="15619" max="15621" width="7.33203125" style="18" customWidth="1"/>
    <col min="15622" max="15627" width="0" style="18" hidden="1" customWidth="1"/>
    <col min="15628" max="15628" width="7.88671875" style="18" customWidth="1"/>
    <col min="15629" max="15867" width="11.44140625" style="18"/>
    <col min="15868" max="15868" width="18.109375" style="18" customWidth="1"/>
    <col min="15869" max="15869" width="7.88671875" style="18" bestFit="1" customWidth="1"/>
    <col min="15870" max="15870" width="7.33203125" style="18" bestFit="1" customWidth="1"/>
    <col min="15871" max="15872" width="7.33203125" style="18" customWidth="1"/>
    <col min="15873" max="15874" width="7.33203125" style="18" bestFit="1" customWidth="1"/>
    <col min="15875" max="15877" width="7.33203125" style="18" customWidth="1"/>
    <col min="15878" max="15883" width="0" style="18" hidden="1" customWidth="1"/>
    <col min="15884" max="15884" width="7.88671875" style="18" customWidth="1"/>
    <col min="15885" max="16123" width="11.44140625" style="18"/>
    <col min="16124" max="16124" width="18.109375" style="18" customWidth="1"/>
    <col min="16125" max="16125" width="7.88671875" style="18" bestFit="1" customWidth="1"/>
    <col min="16126" max="16126" width="7.33203125" style="18" bestFit="1" customWidth="1"/>
    <col min="16127" max="16128" width="7.33203125" style="18" customWidth="1"/>
    <col min="16129" max="16130" width="7.33203125" style="18" bestFit="1" customWidth="1"/>
    <col min="16131" max="16133" width="7.33203125" style="18" customWidth="1"/>
    <col min="16134" max="16139" width="0" style="18" hidden="1" customWidth="1"/>
    <col min="16140" max="16140" width="7.88671875" style="18" customWidth="1"/>
    <col min="16141" max="16384" width="11.44140625" style="18"/>
  </cols>
  <sheetData>
    <row r="1" spans="1:16" s="19" customFormat="1" x14ac:dyDescent="0.25"/>
    <row r="2" spans="1:16" s="19" customFormat="1" x14ac:dyDescent="0.25">
      <c r="A2" s="39" t="s">
        <v>101</v>
      </c>
    </row>
    <row r="3" spans="1:16" s="19" customFormat="1" ht="14.4" x14ac:dyDescent="0.3">
      <c r="A3" s="39" t="s">
        <v>102</v>
      </c>
      <c r="K3" s="96"/>
    </row>
    <row r="4" spans="1:16" s="19" customFormat="1" x14ac:dyDescent="0.25"/>
    <row r="5" spans="1:16" s="19" customFormat="1" ht="13.8" x14ac:dyDescent="0.3">
      <c r="B5" s="296" t="s">
        <v>94</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s="22" customFormat="1"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359</v>
      </c>
      <c r="C11" s="10">
        <v>1591</v>
      </c>
      <c r="D11" s="10">
        <v>818</v>
      </c>
      <c r="E11" s="10">
        <f>C11+D11</f>
        <v>2409</v>
      </c>
      <c r="F11" s="11">
        <f>E11/$E$41</f>
        <v>5.6618407445708376E-2</v>
      </c>
      <c r="G11" s="10">
        <v>1958</v>
      </c>
      <c r="H11" s="10">
        <v>172</v>
      </c>
      <c r="I11" s="10">
        <f>G11+H11</f>
        <v>2130</v>
      </c>
      <c r="J11" s="11">
        <f>I11/$I$41</f>
        <v>3.165215323803014E-2</v>
      </c>
      <c r="K11" s="10">
        <f t="shared" ref="K11:K40" si="0">E11+I11</f>
        <v>4539</v>
      </c>
      <c r="L11" s="10">
        <v>0</v>
      </c>
      <c r="M11" s="10">
        <f>K11+L11</f>
        <v>4539</v>
      </c>
      <c r="P11" s="23"/>
    </row>
    <row r="12" spans="1:16" x14ac:dyDescent="0.25">
      <c r="B12" s="10" t="s">
        <v>360</v>
      </c>
      <c r="C12" s="10">
        <v>886</v>
      </c>
      <c r="D12" s="10">
        <v>479</v>
      </c>
      <c r="E12" s="10">
        <f t="shared" ref="E12:E40" si="1">C12+D12</f>
        <v>1365</v>
      </c>
      <c r="F12" s="11">
        <f t="shared" ref="F12:F40" si="2">E12/$E$41</f>
        <v>3.2081413932499768E-2</v>
      </c>
      <c r="G12" s="10">
        <v>2831</v>
      </c>
      <c r="H12" s="10">
        <v>136</v>
      </c>
      <c r="I12" s="10">
        <f t="shared" ref="I12:I40" si="3">G12+H12</f>
        <v>2967</v>
      </c>
      <c r="J12" s="11">
        <f t="shared" ref="J12:J40" si="4">I12/$I$41</f>
        <v>4.4090112045650429E-2</v>
      </c>
      <c r="K12" s="10">
        <f t="shared" si="0"/>
        <v>4332</v>
      </c>
      <c r="L12" s="10">
        <v>0</v>
      </c>
      <c r="M12" s="10">
        <f t="shared" ref="M12:M41" si="5">K12+L12</f>
        <v>4332</v>
      </c>
      <c r="P12" s="23"/>
    </row>
    <row r="13" spans="1:16" x14ac:dyDescent="0.25">
      <c r="B13" s="10" t="s">
        <v>361</v>
      </c>
      <c r="C13" s="10">
        <v>670</v>
      </c>
      <c r="D13" s="10">
        <v>489</v>
      </c>
      <c r="E13" s="10">
        <f t="shared" si="1"/>
        <v>1159</v>
      </c>
      <c r="F13" s="11">
        <f t="shared" si="2"/>
        <v>2.7239823258437528E-2</v>
      </c>
      <c r="G13" s="10">
        <v>1295</v>
      </c>
      <c r="H13" s="10">
        <v>147</v>
      </c>
      <c r="I13" s="10">
        <f t="shared" si="3"/>
        <v>1442</v>
      </c>
      <c r="J13" s="11">
        <f t="shared" si="4"/>
        <v>2.1428359140488008E-2</v>
      </c>
      <c r="K13" s="10">
        <f t="shared" si="0"/>
        <v>2601</v>
      </c>
      <c r="L13" s="10">
        <v>1</v>
      </c>
      <c r="M13" s="10">
        <f t="shared" si="5"/>
        <v>2602</v>
      </c>
      <c r="P13" s="23"/>
    </row>
    <row r="14" spans="1:16" x14ac:dyDescent="0.25">
      <c r="B14" s="10" t="s">
        <v>362</v>
      </c>
      <c r="C14" s="10">
        <v>477</v>
      </c>
      <c r="D14" s="10">
        <v>327</v>
      </c>
      <c r="E14" s="10">
        <f t="shared" si="1"/>
        <v>804</v>
      </c>
      <c r="F14" s="11">
        <f t="shared" si="2"/>
        <v>1.8896305349252608E-2</v>
      </c>
      <c r="G14" s="10">
        <v>554</v>
      </c>
      <c r="H14" s="10">
        <v>58</v>
      </c>
      <c r="I14" s="10">
        <f t="shared" si="3"/>
        <v>612</v>
      </c>
      <c r="J14" s="11">
        <f t="shared" si="4"/>
        <v>9.0944214937438705E-3</v>
      </c>
      <c r="K14" s="10">
        <f t="shared" si="0"/>
        <v>1416</v>
      </c>
      <c r="L14" s="10">
        <v>0</v>
      </c>
      <c r="M14" s="10">
        <f t="shared" si="5"/>
        <v>1416</v>
      </c>
      <c r="P14" s="23"/>
    </row>
    <row r="15" spans="1:16" x14ac:dyDescent="0.25">
      <c r="B15" s="10" t="s">
        <v>363</v>
      </c>
      <c r="C15" s="10">
        <v>804</v>
      </c>
      <c r="D15" s="10">
        <v>550</v>
      </c>
      <c r="E15" s="10">
        <f t="shared" si="1"/>
        <v>1354</v>
      </c>
      <c r="F15" s="11">
        <f t="shared" si="2"/>
        <v>3.1822882391651784E-2</v>
      </c>
      <c r="G15" s="10">
        <v>2389</v>
      </c>
      <c r="H15" s="10">
        <v>209</v>
      </c>
      <c r="I15" s="10">
        <f t="shared" si="3"/>
        <v>2598</v>
      </c>
      <c r="J15" s="11">
        <f t="shared" si="4"/>
        <v>3.8606710850893095E-2</v>
      </c>
      <c r="K15" s="10">
        <f t="shared" si="0"/>
        <v>3952</v>
      </c>
      <c r="L15" s="10">
        <v>0</v>
      </c>
      <c r="M15" s="10">
        <f t="shared" si="5"/>
        <v>3952</v>
      </c>
      <c r="P15" s="23"/>
    </row>
    <row r="16" spans="1:16" x14ac:dyDescent="0.25">
      <c r="B16" s="10" t="s">
        <v>364</v>
      </c>
      <c r="C16" s="10">
        <v>552</v>
      </c>
      <c r="D16" s="10">
        <v>518</v>
      </c>
      <c r="E16" s="10">
        <f t="shared" si="1"/>
        <v>1070</v>
      </c>
      <c r="F16" s="11">
        <f t="shared" si="2"/>
        <v>2.5148068064303846E-2</v>
      </c>
      <c r="G16" s="10">
        <v>1283</v>
      </c>
      <c r="H16" s="10">
        <v>171</v>
      </c>
      <c r="I16" s="10">
        <f t="shared" si="3"/>
        <v>1454</v>
      </c>
      <c r="J16" s="11">
        <f t="shared" si="4"/>
        <v>2.1606681130561418E-2</v>
      </c>
      <c r="K16" s="10">
        <f t="shared" si="0"/>
        <v>2524</v>
      </c>
      <c r="L16" s="10">
        <v>0</v>
      </c>
      <c r="M16" s="10">
        <f t="shared" si="5"/>
        <v>2524</v>
      </c>
      <c r="P16" s="23"/>
    </row>
    <row r="17" spans="2:16" x14ac:dyDescent="0.25">
      <c r="B17" s="10" t="s">
        <v>365</v>
      </c>
      <c r="C17" s="10">
        <v>111</v>
      </c>
      <c r="D17" s="10">
        <v>36</v>
      </c>
      <c r="E17" s="10">
        <f t="shared" si="1"/>
        <v>147</v>
      </c>
      <c r="F17" s="11">
        <f t="shared" si="2"/>
        <v>3.4549215004230516E-3</v>
      </c>
      <c r="G17" s="10">
        <v>175</v>
      </c>
      <c r="H17" s="10">
        <v>4</v>
      </c>
      <c r="I17" s="10">
        <f t="shared" si="3"/>
        <v>179</v>
      </c>
      <c r="J17" s="11">
        <f t="shared" si="4"/>
        <v>2.6599696852616875E-3</v>
      </c>
      <c r="K17" s="10">
        <f t="shared" si="0"/>
        <v>326</v>
      </c>
      <c r="L17" s="10">
        <v>0</v>
      </c>
      <c r="M17" s="10">
        <f t="shared" si="5"/>
        <v>326</v>
      </c>
      <c r="P17" s="23"/>
    </row>
    <row r="18" spans="2:16" x14ac:dyDescent="0.25">
      <c r="B18" s="10" t="s">
        <v>366</v>
      </c>
      <c r="C18" s="10">
        <v>5495</v>
      </c>
      <c r="D18" s="10">
        <v>3066</v>
      </c>
      <c r="E18" s="10">
        <f t="shared" si="1"/>
        <v>8561</v>
      </c>
      <c r="F18" s="11">
        <f t="shared" si="2"/>
        <v>0.20120804738178058</v>
      </c>
      <c r="G18" s="10">
        <v>14707</v>
      </c>
      <c r="H18" s="10">
        <v>1223</v>
      </c>
      <c r="I18" s="10">
        <f t="shared" si="3"/>
        <v>15930</v>
      </c>
      <c r="J18" s="11">
        <f t="shared" si="4"/>
        <v>0.23672244182245075</v>
      </c>
      <c r="K18" s="10">
        <f t="shared" si="0"/>
        <v>24491</v>
      </c>
      <c r="L18" s="10">
        <v>1</v>
      </c>
      <c r="M18" s="10">
        <f t="shared" si="5"/>
        <v>24492</v>
      </c>
      <c r="P18" s="23"/>
    </row>
    <row r="19" spans="2:16" x14ac:dyDescent="0.25">
      <c r="B19" s="10" t="s">
        <v>367</v>
      </c>
      <c r="C19" s="10">
        <v>244</v>
      </c>
      <c r="D19" s="10">
        <v>85</v>
      </c>
      <c r="E19" s="10">
        <f t="shared" si="1"/>
        <v>329</v>
      </c>
      <c r="F19" s="11">
        <f t="shared" si="2"/>
        <v>7.7324433580896867E-3</v>
      </c>
      <c r="G19" s="10">
        <v>235</v>
      </c>
      <c r="H19" s="10">
        <v>22</v>
      </c>
      <c r="I19" s="10">
        <f t="shared" si="3"/>
        <v>257</v>
      </c>
      <c r="J19" s="11">
        <f t="shared" si="4"/>
        <v>3.8190626207388473E-3</v>
      </c>
      <c r="K19" s="10">
        <f t="shared" si="0"/>
        <v>586</v>
      </c>
      <c r="L19" s="10">
        <v>0</v>
      </c>
      <c r="M19" s="10">
        <f t="shared" si="5"/>
        <v>586</v>
      </c>
      <c r="P19" s="23"/>
    </row>
    <row r="20" spans="2:16" x14ac:dyDescent="0.25">
      <c r="B20" s="10" t="s">
        <v>368</v>
      </c>
      <c r="C20" s="10">
        <v>1023</v>
      </c>
      <c r="D20" s="10">
        <v>654</v>
      </c>
      <c r="E20" s="10">
        <f t="shared" si="1"/>
        <v>1677</v>
      </c>
      <c r="F20" s="11">
        <f t="shared" si="2"/>
        <v>3.9414308545642568E-2</v>
      </c>
      <c r="G20" s="10">
        <v>956</v>
      </c>
      <c r="H20" s="10">
        <v>86</v>
      </c>
      <c r="I20" s="10">
        <f t="shared" si="3"/>
        <v>1042</v>
      </c>
      <c r="J20" s="11">
        <f t="shared" si="4"/>
        <v>1.54842928047077E-2</v>
      </c>
      <c r="K20" s="10">
        <f t="shared" si="0"/>
        <v>2719</v>
      </c>
      <c r="L20" s="10">
        <v>0</v>
      </c>
      <c r="M20" s="10">
        <f t="shared" si="5"/>
        <v>2719</v>
      </c>
      <c r="P20" s="23"/>
    </row>
    <row r="21" spans="2:16" x14ac:dyDescent="0.25">
      <c r="B21" s="10" t="s">
        <v>369</v>
      </c>
      <c r="C21" s="10">
        <v>1255</v>
      </c>
      <c r="D21" s="10">
        <v>805</v>
      </c>
      <c r="E21" s="10">
        <f t="shared" si="1"/>
        <v>2060</v>
      </c>
      <c r="F21" s="11">
        <f t="shared" si="2"/>
        <v>4.8415906740622357E-2</v>
      </c>
      <c r="G21" s="10">
        <v>4268</v>
      </c>
      <c r="H21" s="10">
        <v>274</v>
      </c>
      <c r="I21" s="10">
        <f t="shared" si="3"/>
        <v>4542</v>
      </c>
      <c r="J21" s="11">
        <f t="shared" si="4"/>
        <v>6.7494873242785386E-2</v>
      </c>
      <c r="K21" s="10">
        <f t="shared" si="0"/>
        <v>6602</v>
      </c>
      <c r="L21" s="10">
        <v>0</v>
      </c>
      <c r="M21" s="10">
        <f t="shared" si="5"/>
        <v>6602</v>
      </c>
      <c r="P21" s="23"/>
    </row>
    <row r="22" spans="2:16" x14ac:dyDescent="0.25">
      <c r="B22" s="10" t="s">
        <v>370</v>
      </c>
      <c r="C22" s="10">
        <v>210</v>
      </c>
      <c r="D22" s="10">
        <v>157</v>
      </c>
      <c r="E22" s="10">
        <f t="shared" si="1"/>
        <v>367</v>
      </c>
      <c r="F22" s="11">
        <f t="shared" si="2"/>
        <v>8.6255523173827207E-3</v>
      </c>
      <c r="G22" s="10">
        <v>311</v>
      </c>
      <c r="H22" s="10">
        <v>31</v>
      </c>
      <c r="I22" s="10">
        <f t="shared" si="3"/>
        <v>342</v>
      </c>
      <c r="J22" s="11">
        <f t="shared" si="4"/>
        <v>5.0821767170921624E-3</v>
      </c>
      <c r="K22" s="10">
        <f t="shared" si="0"/>
        <v>709</v>
      </c>
      <c r="L22" s="10">
        <v>0</v>
      </c>
      <c r="M22" s="10">
        <f t="shared" si="5"/>
        <v>709</v>
      </c>
      <c r="P22" s="23"/>
    </row>
    <row r="23" spans="2:16" x14ac:dyDescent="0.25">
      <c r="B23" s="10" t="s">
        <v>371</v>
      </c>
      <c r="C23" s="10">
        <v>212</v>
      </c>
      <c r="D23" s="10">
        <v>131</v>
      </c>
      <c r="E23" s="10">
        <f t="shared" si="1"/>
        <v>343</v>
      </c>
      <c r="F23" s="11">
        <f t="shared" si="2"/>
        <v>8.0614835009871211E-3</v>
      </c>
      <c r="G23" s="10">
        <v>373</v>
      </c>
      <c r="H23" s="10">
        <v>33</v>
      </c>
      <c r="I23" s="10">
        <f t="shared" si="3"/>
        <v>406</v>
      </c>
      <c r="J23" s="11">
        <f t="shared" si="4"/>
        <v>6.0332273308170122E-3</v>
      </c>
      <c r="K23" s="10">
        <f t="shared" si="0"/>
        <v>749</v>
      </c>
      <c r="L23" s="10">
        <v>0</v>
      </c>
      <c r="M23" s="10">
        <f t="shared" si="5"/>
        <v>749</v>
      </c>
      <c r="P23" s="23"/>
    </row>
    <row r="24" spans="2:16" x14ac:dyDescent="0.25">
      <c r="B24" s="10" t="s">
        <v>372</v>
      </c>
      <c r="C24" s="10">
        <v>428</v>
      </c>
      <c r="D24" s="10">
        <v>326</v>
      </c>
      <c r="E24" s="10">
        <f t="shared" si="1"/>
        <v>754</v>
      </c>
      <c r="F24" s="11">
        <f t="shared" si="2"/>
        <v>1.7721161981761775E-2</v>
      </c>
      <c r="G24" s="10">
        <v>946</v>
      </c>
      <c r="H24" s="10">
        <v>129</v>
      </c>
      <c r="I24" s="10">
        <f t="shared" si="3"/>
        <v>1075</v>
      </c>
      <c r="J24" s="11">
        <f t="shared" si="4"/>
        <v>1.5974678277409577E-2</v>
      </c>
      <c r="K24" s="10">
        <f t="shared" si="0"/>
        <v>1829</v>
      </c>
      <c r="L24" s="10">
        <v>0</v>
      </c>
      <c r="M24" s="10">
        <f t="shared" si="5"/>
        <v>1829</v>
      </c>
      <c r="P24" s="23"/>
    </row>
    <row r="25" spans="2:16" ht="16.5" customHeight="1" x14ac:dyDescent="0.25">
      <c r="B25" s="10" t="s">
        <v>373</v>
      </c>
      <c r="C25" s="10">
        <v>544</v>
      </c>
      <c r="D25" s="10">
        <v>446</v>
      </c>
      <c r="E25" s="10">
        <f t="shared" si="1"/>
        <v>990</v>
      </c>
      <c r="F25" s="11">
        <f t="shared" si="2"/>
        <v>2.3267838676318511E-2</v>
      </c>
      <c r="G25" s="10">
        <v>460</v>
      </c>
      <c r="H25" s="10">
        <v>87</v>
      </c>
      <c r="I25" s="10">
        <f t="shared" si="3"/>
        <v>547</v>
      </c>
      <c r="J25" s="11">
        <f t="shared" si="4"/>
        <v>8.1285107141795699E-3</v>
      </c>
      <c r="K25" s="10">
        <f t="shared" si="0"/>
        <v>1537</v>
      </c>
      <c r="L25" s="10">
        <v>0</v>
      </c>
      <c r="M25" s="10">
        <f t="shared" si="5"/>
        <v>1537</v>
      </c>
      <c r="P25" s="23"/>
    </row>
    <row r="26" spans="2:16" x14ac:dyDescent="0.25">
      <c r="B26" s="10" t="s">
        <v>374</v>
      </c>
      <c r="C26" s="10">
        <v>149</v>
      </c>
      <c r="D26" s="10">
        <v>59</v>
      </c>
      <c r="E26" s="10">
        <f t="shared" si="1"/>
        <v>208</v>
      </c>
      <c r="F26" s="11">
        <f t="shared" si="2"/>
        <v>4.8885964087618692E-3</v>
      </c>
      <c r="G26" s="10">
        <v>202</v>
      </c>
      <c r="H26" s="10">
        <v>13</v>
      </c>
      <c r="I26" s="10">
        <f t="shared" si="3"/>
        <v>215</v>
      </c>
      <c r="J26" s="11">
        <f t="shared" si="4"/>
        <v>3.1949356554819151E-3</v>
      </c>
      <c r="K26" s="10">
        <f t="shared" si="0"/>
        <v>423</v>
      </c>
      <c r="L26" s="10">
        <v>0</v>
      </c>
      <c r="M26" s="10">
        <f t="shared" si="5"/>
        <v>423</v>
      </c>
      <c r="P26" s="23"/>
    </row>
    <row r="27" spans="2:16" x14ac:dyDescent="0.25">
      <c r="B27" s="10" t="s">
        <v>375</v>
      </c>
      <c r="C27" s="10">
        <v>330</v>
      </c>
      <c r="D27" s="10">
        <v>269</v>
      </c>
      <c r="E27" s="10">
        <f t="shared" si="1"/>
        <v>599</v>
      </c>
      <c r="F27" s="11">
        <f t="shared" si="2"/>
        <v>1.407821754254019E-2</v>
      </c>
      <c r="G27" s="10">
        <v>468</v>
      </c>
      <c r="H27" s="10">
        <v>69</v>
      </c>
      <c r="I27" s="10">
        <f t="shared" si="3"/>
        <v>537</v>
      </c>
      <c r="J27" s="11">
        <f t="shared" si="4"/>
        <v>7.9799090557850626E-3</v>
      </c>
      <c r="K27" s="10">
        <f t="shared" si="0"/>
        <v>1136</v>
      </c>
      <c r="L27" s="10">
        <v>0</v>
      </c>
      <c r="M27" s="10">
        <f t="shared" si="5"/>
        <v>1136</v>
      </c>
      <c r="P27" s="23"/>
    </row>
    <row r="28" spans="2:16" x14ac:dyDescent="0.25">
      <c r="B28" s="10" t="s">
        <v>376</v>
      </c>
      <c r="C28" s="10">
        <v>4586</v>
      </c>
      <c r="D28" s="10">
        <v>2999</v>
      </c>
      <c r="E28" s="10">
        <f t="shared" si="1"/>
        <v>7585</v>
      </c>
      <c r="F28" s="11">
        <f t="shared" si="2"/>
        <v>0.17826924884835951</v>
      </c>
      <c r="G28" s="10">
        <v>14325</v>
      </c>
      <c r="H28" s="10">
        <v>1460</v>
      </c>
      <c r="I28" s="10">
        <f t="shared" si="3"/>
        <v>15785</v>
      </c>
      <c r="J28" s="11">
        <f t="shared" si="4"/>
        <v>0.23456771777573038</v>
      </c>
      <c r="K28" s="10">
        <f t="shared" si="0"/>
        <v>23370</v>
      </c>
      <c r="L28" s="10">
        <v>1</v>
      </c>
      <c r="M28" s="10">
        <f t="shared" si="5"/>
        <v>23371</v>
      </c>
      <c r="P28" s="23"/>
    </row>
    <row r="29" spans="2:16" x14ac:dyDescent="0.25">
      <c r="B29" s="10" t="s">
        <v>377</v>
      </c>
      <c r="C29" s="10">
        <v>472</v>
      </c>
      <c r="D29" s="10">
        <v>377</v>
      </c>
      <c r="E29" s="10">
        <f t="shared" si="1"/>
        <v>849</v>
      </c>
      <c r="F29" s="11">
        <f t="shared" si="2"/>
        <v>1.9953934379994358E-2</v>
      </c>
      <c r="G29" s="10">
        <v>978</v>
      </c>
      <c r="H29" s="10">
        <v>122</v>
      </c>
      <c r="I29" s="10">
        <f t="shared" si="3"/>
        <v>1100</v>
      </c>
      <c r="J29" s="11">
        <f t="shared" si="4"/>
        <v>1.6346182423395843E-2</v>
      </c>
      <c r="K29" s="10">
        <f t="shared" si="0"/>
        <v>1949</v>
      </c>
      <c r="L29" s="10">
        <v>0</v>
      </c>
      <c r="M29" s="10">
        <f t="shared" si="5"/>
        <v>1949</v>
      </c>
      <c r="P29" s="23"/>
    </row>
    <row r="30" spans="2:16" x14ac:dyDescent="0.25">
      <c r="B30" s="10" t="s">
        <v>378</v>
      </c>
      <c r="C30" s="10">
        <v>293</v>
      </c>
      <c r="D30" s="10">
        <v>224</v>
      </c>
      <c r="E30" s="10">
        <f t="shared" si="1"/>
        <v>517</v>
      </c>
      <c r="F30" s="11">
        <f t="shared" si="2"/>
        <v>1.2150982419855223E-2</v>
      </c>
      <c r="G30" s="10">
        <v>631</v>
      </c>
      <c r="H30" s="10">
        <v>64</v>
      </c>
      <c r="I30" s="10">
        <f t="shared" si="3"/>
        <v>695</v>
      </c>
      <c r="J30" s="11">
        <f t="shared" si="4"/>
        <v>1.0327815258418284E-2</v>
      </c>
      <c r="K30" s="10">
        <f t="shared" si="0"/>
        <v>1212</v>
      </c>
      <c r="L30" s="10">
        <v>0</v>
      </c>
      <c r="M30" s="10">
        <f t="shared" si="5"/>
        <v>1212</v>
      </c>
      <c r="P30" s="23"/>
    </row>
    <row r="31" spans="2:16" x14ac:dyDescent="0.25">
      <c r="B31" s="10" t="s">
        <v>379</v>
      </c>
      <c r="C31" s="10">
        <v>593</v>
      </c>
      <c r="D31" s="10">
        <v>370</v>
      </c>
      <c r="E31" s="10">
        <f t="shared" si="1"/>
        <v>963</v>
      </c>
      <c r="F31" s="11">
        <f t="shared" si="2"/>
        <v>2.263326125787346E-2</v>
      </c>
      <c r="G31" s="10">
        <v>1631</v>
      </c>
      <c r="H31" s="10">
        <v>92</v>
      </c>
      <c r="I31" s="10">
        <f t="shared" si="3"/>
        <v>1723</v>
      </c>
      <c r="J31" s="11">
        <f t="shared" si="4"/>
        <v>2.5604065741373673E-2</v>
      </c>
      <c r="K31" s="10">
        <f t="shared" si="0"/>
        <v>2686</v>
      </c>
      <c r="L31" s="10">
        <v>0</v>
      </c>
      <c r="M31" s="10">
        <f t="shared" si="5"/>
        <v>2686</v>
      </c>
      <c r="P31" s="23"/>
    </row>
    <row r="32" spans="2:16" x14ac:dyDescent="0.25">
      <c r="B32" s="10" t="s">
        <v>380</v>
      </c>
      <c r="C32" s="10">
        <v>644</v>
      </c>
      <c r="D32" s="10">
        <v>362</v>
      </c>
      <c r="E32" s="10">
        <f t="shared" si="1"/>
        <v>1006</v>
      </c>
      <c r="F32" s="11">
        <f t="shared" si="2"/>
        <v>2.3643884553915577E-2</v>
      </c>
      <c r="G32" s="10">
        <v>1008</v>
      </c>
      <c r="H32" s="10">
        <v>78</v>
      </c>
      <c r="I32" s="10">
        <f t="shared" si="3"/>
        <v>1086</v>
      </c>
      <c r="J32" s="11">
        <f t="shared" si="4"/>
        <v>1.6138140101643536E-2</v>
      </c>
      <c r="K32" s="10">
        <f t="shared" si="0"/>
        <v>2092</v>
      </c>
      <c r="L32" s="10">
        <v>0</v>
      </c>
      <c r="M32" s="10">
        <f t="shared" si="5"/>
        <v>2092</v>
      </c>
      <c r="P32" s="23"/>
    </row>
    <row r="33" spans="2:16" x14ac:dyDescent="0.25">
      <c r="B33" s="10" t="s">
        <v>381</v>
      </c>
      <c r="C33" s="10">
        <v>522</v>
      </c>
      <c r="D33" s="10">
        <v>429</v>
      </c>
      <c r="E33" s="10">
        <f t="shared" si="1"/>
        <v>951</v>
      </c>
      <c r="F33" s="11">
        <f t="shared" si="2"/>
        <v>2.2351226849675662E-2</v>
      </c>
      <c r="G33" s="10">
        <v>1683</v>
      </c>
      <c r="H33" s="10">
        <v>96</v>
      </c>
      <c r="I33" s="10">
        <f t="shared" si="3"/>
        <v>1779</v>
      </c>
      <c r="J33" s="11">
        <f t="shared" si="4"/>
        <v>2.6436235028382916E-2</v>
      </c>
      <c r="K33" s="10">
        <f t="shared" si="0"/>
        <v>2730</v>
      </c>
      <c r="L33" s="10">
        <v>0</v>
      </c>
      <c r="M33" s="10">
        <f t="shared" si="5"/>
        <v>2730</v>
      </c>
      <c r="P33" s="23"/>
    </row>
    <row r="34" spans="2:16" x14ac:dyDescent="0.25">
      <c r="B34" s="10" t="s">
        <v>382</v>
      </c>
      <c r="C34" s="10">
        <v>1083</v>
      </c>
      <c r="D34" s="10">
        <v>740</v>
      </c>
      <c r="E34" s="10">
        <f t="shared" si="1"/>
        <v>1823</v>
      </c>
      <c r="F34" s="11">
        <f t="shared" si="2"/>
        <v>4.2845727178715806E-2</v>
      </c>
      <c r="G34" s="10">
        <v>1240</v>
      </c>
      <c r="H34" s="10">
        <v>98</v>
      </c>
      <c r="I34" s="10">
        <f t="shared" si="3"/>
        <v>1338</v>
      </c>
      <c r="J34" s="11">
        <f t="shared" si="4"/>
        <v>1.9882901893185128E-2</v>
      </c>
      <c r="K34" s="10">
        <f t="shared" si="0"/>
        <v>3161</v>
      </c>
      <c r="L34" s="10">
        <v>0</v>
      </c>
      <c r="M34" s="10">
        <f t="shared" si="5"/>
        <v>3161</v>
      </c>
      <c r="P34" s="23"/>
    </row>
    <row r="35" spans="2:16" x14ac:dyDescent="0.25">
      <c r="B35" s="10" t="s">
        <v>383</v>
      </c>
      <c r="C35" s="10">
        <v>1289</v>
      </c>
      <c r="D35" s="10">
        <v>863</v>
      </c>
      <c r="E35" s="10">
        <f t="shared" si="1"/>
        <v>2152</v>
      </c>
      <c r="F35" s="11">
        <f t="shared" si="2"/>
        <v>5.0578170536805488E-2</v>
      </c>
      <c r="G35" s="10">
        <v>3946</v>
      </c>
      <c r="H35" s="10">
        <v>282</v>
      </c>
      <c r="I35" s="10">
        <f t="shared" si="3"/>
        <v>4228</v>
      </c>
      <c r="J35" s="11">
        <f t="shared" si="4"/>
        <v>6.282878116919785E-2</v>
      </c>
      <c r="K35" s="10">
        <f t="shared" si="0"/>
        <v>6380</v>
      </c>
      <c r="L35" s="10">
        <v>2</v>
      </c>
      <c r="M35" s="10">
        <f t="shared" si="5"/>
        <v>6382</v>
      </c>
      <c r="P35" s="23"/>
    </row>
    <row r="36" spans="2:16" x14ac:dyDescent="0.25">
      <c r="B36" s="10" t="s">
        <v>384</v>
      </c>
      <c r="C36" s="10">
        <v>450</v>
      </c>
      <c r="D36" s="10">
        <v>303</v>
      </c>
      <c r="E36" s="10">
        <f t="shared" si="1"/>
        <v>753</v>
      </c>
      <c r="F36" s="11">
        <f t="shared" si="2"/>
        <v>1.7697659114411957E-2</v>
      </c>
      <c r="G36" s="10">
        <v>1131</v>
      </c>
      <c r="H36" s="10">
        <v>81</v>
      </c>
      <c r="I36" s="10">
        <f t="shared" si="3"/>
        <v>1212</v>
      </c>
      <c r="J36" s="11">
        <f t="shared" si="4"/>
        <v>1.801052099741433E-2</v>
      </c>
      <c r="K36" s="10">
        <f t="shared" si="0"/>
        <v>1965</v>
      </c>
      <c r="L36" s="10">
        <v>0</v>
      </c>
      <c r="M36" s="10">
        <f t="shared" si="5"/>
        <v>1965</v>
      </c>
      <c r="P36" s="23"/>
    </row>
    <row r="37" spans="2:16" x14ac:dyDescent="0.25">
      <c r="B37" s="10" t="s">
        <v>385</v>
      </c>
      <c r="C37" s="10">
        <v>468</v>
      </c>
      <c r="D37" s="10">
        <v>244</v>
      </c>
      <c r="E37" s="10">
        <f t="shared" si="1"/>
        <v>712</v>
      </c>
      <c r="F37" s="11">
        <f t="shared" si="2"/>
        <v>1.6734041553069474E-2</v>
      </c>
      <c r="G37" s="10">
        <v>814</v>
      </c>
      <c r="H37" s="10">
        <v>95</v>
      </c>
      <c r="I37" s="10">
        <f t="shared" si="3"/>
        <v>909</v>
      </c>
      <c r="J37" s="11">
        <f t="shared" si="4"/>
        <v>1.3507890748060749E-2</v>
      </c>
      <c r="K37" s="10">
        <f t="shared" si="0"/>
        <v>1621</v>
      </c>
      <c r="L37" s="10">
        <v>0</v>
      </c>
      <c r="M37" s="10">
        <f t="shared" si="5"/>
        <v>1621</v>
      </c>
      <c r="P37" s="23"/>
    </row>
    <row r="38" spans="2:16" x14ac:dyDescent="0.25">
      <c r="B38" s="10" t="s">
        <v>386</v>
      </c>
      <c r="C38" s="10">
        <v>151</v>
      </c>
      <c r="D38" s="10">
        <v>86</v>
      </c>
      <c r="E38" s="10">
        <f t="shared" si="1"/>
        <v>237</v>
      </c>
      <c r="F38" s="11">
        <f t="shared" si="2"/>
        <v>5.5701795619065523E-3</v>
      </c>
      <c r="G38" s="10">
        <v>351</v>
      </c>
      <c r="H38" s="10">
        <v>28</v>
      </c>
      <c r="I38" s="10">
        <f t="shared" si="3"/>
        <v>379</v>
      </c>
      <c r="J38" s="11">
        <f t="shared" si="4"/>
        <v>5.6320028531518414E-3</v>
      </c>
      <c r="K38" s="10">
        <f t="shared" si="0"/>
        <v>616</v>
      </c>
      <c r="L38" s="10">
        <v>0</v>
      </c>
      <c r="M38" s="10">
        <f t="shared" si="5"/>
        <v>616</v>
      </c>
      <c r="P38" s="23"/>
    </row>
    <row r="39" spans="2:16" x14ac:dyDescent="0.25">
      <c r="B39" s="10" t="s">
        <v>387</v>
      </c>
      <c r="C39" s="10">
        <v>443</v>
      </c>
      <c r="D39" s="10">
        <v>242</v>
      </c>
      <c r="E39" s="10">
        <f t="shared" si="1"/>
        <v>685</v>
      </c>
      <c r="F39" s="11">
        <f t="shared" si="2"/>
        <v>1.6099464134624424E-2</v>
      </c>
      <c r="G39" s="10">
        <v>528</v>
      </c>
      <c r="H39" s="10">
        <v>45</v>
      </c>
      <c r="I39" s="10">
        <f t="shared" si="3"/>
        <v>573</v>
      </c>
      <c r="J39" s="11">
        <f t="shared" si="4"/>
        <v>8.5148750260052898E-3</v>
      </c>
      <c r="K39" s="10">
        <f t="shared" si="0"/>
        <v>1258</v>
      </c>
      <c r="L39" s="10">
        <v>0</v>
      </c>
      <c r="M39" s="10">
        <f t="shared" si="5"/>
        <v>1258</v>
      </c>
      <c r="P39" s="23"/>
    </row>
    <row r="40" spans="2:16" x14ac:dyDescent="0.25">
      <c r="B40" s="10" t="s">
        <v>388</v>
      </c>
      <c r="C40" s="10">
        <v>96</v>
      </c>
      <c r="D40" s="10">
        <v>23</v>
      </c>
      <c r="E40" s="10">
        <f t="shared" si="1"/>
        <v>119</v>
      </c>
      <c r="F40" s="11">
        <f t="shared" si="2"/>
        <v>2.7968412146281846E-3</v>
      </c>
      <c r="G40" s="10">
        <v>205</v>
      </c>
      <c r="H40" s="10">
        <v>7</v>
      </c>
      <c r="I40" s="10">
        <f t="shared" si="3"/>
        <v>212</v>
      </c>
      <c r="J40" s="11">
        <f t="shared" si="4"/>
        <v>3.1503551579635629E-3</v>
      </c>
      <c r="K40" s="10">
        <f t="shared" si="0"/>
        <v>331</v>
      </c>
      <c r="L40" s="10">
        <v>0</v>
      </c>
      <c r="M40" s="10">
        <f t="shared" si="5"/>
        <v>331</v>
      </c>
      <c r="P40" s="23"/>
    </row>
    <row r="41" spans="2:16" x14ac:dyDescent="0.25">
      <c r="B41" s="12" t="s">
        <v>49</v>
      </c>
      <c r="C41" s="10">
        <f t="shared" ref="C41:H41" si="6">SUM(C11:C40)</f>
        <v>26071</v>
      </c>
      <c r="D41" s="10">
        <f t="shared" si="6"/>
        <v>16477</v>
      </c>
      <c r="E41" s="12">
        <f t="shared" ref="E41" si="7">C41+D41</f>
        <v>42548</v>
      </c>
      <c r="F41" s="14">
        <f t="shared" ref="F41" si="8">E41/$E$41</f>
        <v>1</v>
      </c>
      <c r="G41" s="10">
        <f t="shared" si="6"/>
        <v>61882</v>
      </c>
      <c r="H41" s="10">
        <f t="shared" si="6"/>
        <v>5412</v>
      </c>
      <c r="I41" s="12">
        <f t="shared" ref="I41" si="9">G41+H41</f>
        <v>67294</v>
      </c>
      <c r="J41" s="38">
        <f t="shared" ref="J41" si="10">I41/$I$41</f>
        <v>1</v>
      </c>
      <c r="K41" s="12">
        <f t="shared" ref="K41" si="11">E41+I41</f>
        <v>109842</v>
      </c>
      <c r="L41" s="10">
        <f t="shared" ref="L41" si="12">SUM(L11:L40)</f>
        <v>5</v>
      </c>
      <c r="M41" s="12">
        <f t="shared" si="5"/>
        <v>109847</v>
      </c>
      <c r="P41" s="23"/>
    </row>
    <row r="42" spans="2:16" ht="25.5" customHeight="1" x14ac:dyDescent="0.25">
      <c r="B42" s="24" t="s">
        <v>64</v>
      </c>
      <c r="C42" s="25">
        <f>+C41/M41</f>
        <v>0.23733920817136564</v>
      </c>
      <c r="D42" s="25">
        <f>+D41/M41</f>
        <v>0.14999954482143346</v>
      </c>
      <c r="E42" s="26">
        <f>+E41/M41</f>
        <v>0.38733875299279907</v>
      </c>
      <c r="F42" s="26"/>
      <c r="G42" s="25">
        <f>+G41/M41</f>
        <v>0.56334720110699432</v>
      </c>
      <c r="H42" s="25">
        <f>+H41/M41</f>
        <v>4.9268528043551488E-2</v>
      </c>
      <c r="I42" s="26">
        <f>+I41/M41</f>
        <v>0.61261572915054574</v>
      </c>
      <c r="J42" s="26"/>
      <c r="K42" s="26">
        <f>+K41/M41</f>
        <v>0.99995448214334481</v>
      </c>
      <c r="L42" s="26">
        <f>+L41/M41</f>
        <v>4.5517856655165822E-5</v>
      </c>
      <c r="M42" s="26">
        <f>K42+L42</f>
        <v>1</v>
      </c>
    </row>
    <row r="43" spans="2:16" x14ac:dyDescent="0.25">
      <c r="B43" s="17"/>
      <c r="C43" s="30"/>
      <c r="D43" s="30"/>
      <c r="E43" s="30"/>
      <c r="F43" s="30"/>
      <c r="G43" s="30"/>
      <c r="H43" s="30"/>
      <c r="I43" s="30"/>
      <c r="J43" s="30"/>
      <c r="K43" s="30"/>
    </row>
    <row r="44" spans="2:16" ht="13.8" x14ac:dyDescent="0.3">
      <c r="B44" s="296" t="s">
        <v>95</v>
      </c>
      <c r="C44" s="296"/>
      <c r="D44" s="296"/>
      <c r="E44" s="296"/>
      <c r="F44" s="296"/>
      <c r="G44" s="296"/>
      <c r="H44" s="296"/>
      <c r="I44" s="296"/>
      <c r="J44" s="296"/>
      <c r="K44" s="296"/>
    </row>
    <row r="45" spans="2:16" ht="13.8" x14ac:dyDescent="0.3">
      <c r="B45" s="309" t="str">
        <f>'Solicitudes Regiones'!$B$6:$R$6</f>
        <v>Acumuladas de julio de 2008 a abril de 2020</v>
      </c>
      <c r="C45" s="309"/>
      <c r="D45" s="309"/>
      <c r="E45" s="309"/>
      <c r="F45" s="309"/>
      <c r="G45" s="309"/>
      <c r="H45" s="309"/>
      <c r="I45" s="309"/>
      <c r="J45" s="309"/>
      <c r="K45" s="309"/>
    </row>
    <row r="47" spans="2:16" ht="15" customHeight="1" x14ac:dyDescent="0.25">
      <c r="B47" s="316" t="s">
        <v>65</v>
      </c>
      <c r="C47" s="316"/>
      <c r="D47" s="316"/>
      <c r="E47" s="316"/>
      <c r="F47" s="316"/>
      <c r="G47" s="316"/>
      <c r="H47" s="316"/>
      <c r="I47" s="316"/>
      <c r="J47" s="316"/>
      <c r="K47" s="316"/>
      <c r="L47" s="316"/>
      <c r="M47" s="316"/>
    </row>
    <row r="48" spans="2:16" ht="15" customHeight="1" x14ac:dyDescent="0.25">
      <c r="B48" s="316" t="s">
        <v>56</v>
      </c>
      <c r="C48" s="316" t="s">
        <v>2</v>
      </c>
      <c r="D48" s="316"/>
      <c r="E48" s="316"/>
      <c r="F48" s="316"/>
      <c r="G48" s="316"/>
      <c r="H48" s="316"/>
      <c r="I48" s="316"/>
      <c r="J48" s="316"/>
      <c r="K48" s="316"/>
      <c r="L48" s="314"/>
      <c r="M48" s="315"/>
    </row>
    <row r="49" spans="2:13" ht="24" x14ac:dyDescent="0.25">
      <c r="B49" s="316"/>
      <c r="C49" s="16" t="s">
        <v>57</v>
      </c>
      <c r="D49" s="16" t="s">
        <v>58</v>
      </c>
      <c r="E49" s="16" t="s">
        <v>59</v>
      </c>
      <c r="F49" s="16" t="s">
        <v>60</v>
      </c>
      <c r="G49" s="16" t="s">
        <v>8</v>
      </c>
      <c r="H49" s="16" t="s">
        <v>61</v>
      </c>
      <c r="I49" s="16" t="s">
        <v>62</v>
      </c>
      <c r="J49" s="16" t="s">
        <v>63</v>
      </c>
      <c r="K49" s="16" t="s">
        <v>31</v>
      </c>
      <c r="L49" s="262" t="s">
        <v>594</v>
      </c>
      <c r="M49" s="262" t="s">
        <v>597</v>
      </c>
    </row>
    <row r="50" spans="2:13" x14ac:dyDescent="0.25">
      <c r="B50" s="10" t="s">
        <v>359</v>
      </c>
      <c r="C50" s="10">
        <v>1520</v>
      </c>
      <c r="D50" s="10">
        <v>394</v>
      </c>
      <c r="E50" s="10">
        <f>C50+D50</f>
        <v>1914</v>
      </c>
      <c r="F50" s="11">
        <f>E50/$E$80</f>
        <v>5.6818856498248534E-2</v>
      </c>
      <c r="G50" s="10">
        <v>1705</v>
      </c>
      <c r="H50" s="10">
        <v>149</v>
      </c>
      <c r="I50" s="10">
        <f>G50+H50</f>
        <v>1854</v>
      </c>
      <c r="J50" s="11">
        <f>I50/$I$80</f>
        <v>3.1772689882094869E-2</v>
      </c>
      <c r="K50" s="10">
        <f t="shared" ref="K50:K79" si="13">E50+I50</f>
        <v>3768</v>
      </c>
      <c r="L50" s="10">
        <v>0</v>
      </c>
      <c r="M50" s="10">
        <f>K50+L50</f>
        <v>3768</v>
      </c>
    </row>
    <row r="51" spans="2:13" x14ac:dyDescent="0.25">
      <c r="B51" s="10" t="s">
        <v>360</v>
      </c>
      <c r="C51" s="10">
        <v>793</v>
      </c>
      <c r="D51" s="10">
        <v>257</v>
      </c>
      <c r="E51" s="10">
        <f t="shared" ref="E51:E79" si="14">C51+D51</f>
        <v>1050</v>
      </c>
      <c r="F51" s="11">
        <f t="shared" ref="F51:F79" si="15">E51/$E$80</f>
        <v>3.1170219082111261E-2</v>
      </c>
      <c r="G51" s="10">
        <v>2423</v>
      </c>
      <c r="H51" s="10">
        <v>112</v>
      </c>
      <c r="I51" s="10">
        <f t="shared" ref="I51:I79" si="16">G51+H51</f>
        <v>2535</v>
      </c>
      <c r="J51" s="11">
        <f t="shared" ref="J51:J79" si="17">I51/$I$80</f>
        <v>4.3443241020016454E-2</v>
      </c>
      <c r="K51" s="10">
        <f t="shared" si="13"/>
        <v>3585</v>
      </c>
      <c r="L51" s="10">
        <v>0</v>
      </c>
      <c r="M51" s="10">
        <f t="shared" ref="M51:M80" si="18">K51+L51</f>
        <v>3585</v>
      </c>
    </row>
    <row r="52" spans="2:13" x14ac:dyDescent="0.25">
      <c r="B52" s="10" t="s">
        <v>361</v>
      </c>
      <c r="C52" s="10">
        <v>629</v>
      </c>
      <c r="D52" s="10">
        <v>223</v>
      </c>
      <c r="E52" s="10">
        <f t="shared" si="14"/>
        <v>852</v>
      </c>
      <c r="F52" s="11">
        <f t="shared" si="15"/>
        <v>2.5292406340913138E-2</v>
      </c>
      <c r="G52" s="10">
        <v>1162</v>
      </c>
      <c r="H52" s="10">
        <v>128</v>
      </c>
      <c r="I52" s="10">
        <f t="shared" si="16"/>
        <v>1290</v>
      </c>
      <c r="J52" s="11">
        <f t="shared" si="17"/>
        <v>2.2107211406635591E-2</v>
      </c>
      <c r="K52" s="10">
        <f t="shared" si="13"/>
        <v>2142</v>
      </c>
      <c r="L52" s="10">
        <v>0</v>
      </c>
      <c r="M52" s="10">
        <f t="shared" si="18"/>
        <v>2142</v>
      </c>
    </row>
    <row r="53" spans="2:13" x14ac:dyDescent="0.25">
      <c r="B53" s="10" t="s">
        <v>362</v>
      </c>
      <c r="C53" s="10">
        <v>465</v>
      </c>
      <c r="D53" s="10">
        <v>135</v>
      </c>
      <c r="E53" s="10">
        <f t="shared" si="14"/>
        <v>600</v>
      </c>
      <c r="F53" s="11">
        <f t="shared" si="15"/>
        <v>1.7811553761206435E-2</v>
      </c>
      <c r="G53" s="10">
        <v>471</v>
      </c>
      <c r="H53" s="10">
        <v>50</v>
      </c>
      <c r="I53" s="10">
        <f t="shared" si="16"/>
        <v>521</v>
      </c>
      <c r="J53" s="11">
        <f t="shared" si="17"/>
        <v>8.9285714285714281E-3</v>
      </c>
      <c r="K53" s="10">
        <f t="shared" si="13"/>
        <v>1121</v>
      </c>
      <c r="L53" s="10">
        <v>0</v>
      </c>
      <c r="M53" s="10">
        <f t="shared" si="18"/>
        <v>1121</v>
      </c>
    </row>
    <row r="54" spans="2:13" x14ac:dyDescent="0.25">
      <c r="B54" s="10" t="s">
        <v>363</v>
      </c>
      <c r="C54" s="10">
        <v>758</v>
      </c>
      <c r="D54" s="10">
        <v>380</v>
      </c>
      <c r="E54" s="10">
        <f t="shared" si="14"/>
        <v>1138</v>
      </c>
      <c r="F54" s="11">
        <f t="shared" si="15"/>
        <v>3.3782580300421541E-2</v>
      </c>
      <c r="G54" s="10">
        <v>2169</v>
      </c>
      <c r="H54" s="10">
        <v>176</v>
      </c>
      <c r="I54" s="10">
        <f t="shared" si="16"/>
        <v>2345</v>
      </c>
      <c r="J54" s="11">
        <f t="shared" si="17"/>
        <v>4.0187140115163146E-2</v>
      </c>
      <c r="K54" s="10">
        <f t="shared" si="13"/>
        <v>3483</v>
      </c>
      <c r="L54" s="10">
        <v>0</v>
      </c>
      <c r="M54" s="10">
        <f t="shared" si="18"/>
        <v>3483</v>
      </c>
    </row>
    <row r="55" spans="2:13" x14ac:dyDescent="0.25">
      <c r="B55" s="10" t="s">
        <v>364</v>
      </c>
      <c r="C55" s="10">
        <v>519</v>
      </c>
      <c r="D55" s="10">
        <v>333</v>
      </c>
      <c r="E55" s="10">
        <f t="shared" si="14"/>
        <v>852</v>
      </c>
      <c r="F55" s="11">
        <f t="shared" si="15"/>
        <v>2.5292406340913138E-2</v>
      </c>
      <c r="G55" s="10">
        <v>1184</v>
      </c>
      <c r="H55" s="10">
        <v>146</v>
      </c>
      <c r="I55" s="10">
        <f t="shared" si="16"/>
        <v>1330</v>
      </c>
      <c r="J55" s="11">
        <f t="shared" si="17"/>
        <v>2.279270633397313E-2</v>
      </c>
      <c r="K55" s="10">
        <f t="shared" si="13"/>
        <v>2182</v>
      </c>
      <c r="L55" s="10">
        <v>0</v>
      </c>
      <c r="M55" s="10">
        <f t="shared" si="18"/>
        <v>2182</v>
      </c>
    </row>
    <row r="56" spans="2:13" x14ac:dyDescent="0.25">
      <c r="B56" s="10" t="s">
        <v>365</v>
      </c>
      <c r="C56" s="10">
        <v>109</v>
      </c>
      <c r="D56" s="10">
        <v>18</v>
      </c>
      <c r="E56" s="10">
        <f t="shared" si="14"/>
        <v>127</v>
      </c>
      <c r="F56" s="11">
        <f t="shared" si="15"/>
        <v>3.7701122127886955E-3</v>
      </c>
      <c r="G56" s="10">
        <v>157</v>
      </c>
      <c r="H56" s="10">
        <v>4</v>
      </c>
      <c r="I56" s="10">
        <f t="shared" si="16"/>
        <v>161</v>
      </c>
      <c r="J56" s="11">
        <f t="shared" si="17"/>
        <v>2.7591170825335891E-3</v>
      </c>
      <c r="K56" s="10">
        <f t="shared" si="13"/>
        <v>288</v>
      </c>
      <c r="L56" s="10">
        <v>0</v>
      </c>
      <c r="M56" s="10">
        <f t="shared" si="18"/>
        <v>288</v>
      </c>
    </row>
    <row r="57" spans="2:13" x14ac:dyDescent="0.25">
      <c r="B57" s="10" t="s">
        <v>366</v>
      </c>
      <c r="C57" s="10">
        <v>5020</v>
      </c>
      <c r="D57" s="10">
        <v>1775</v>
      </c>
      <c r="E57" s="10">
        <f t="shared" si="14"/>
        <v>6795</v>
      </c>
      <c r="F57" s="11">
        <f t="shared" si="15"/>
        <v>0.20171584634566289</v>
      </c>
      <c r="G57" s="10">
        <v>12541</v>
      </c>
      <c r="H57" s="10">
        <v>974</v>
      </c>
      <c r="I57" s="10">
        <f t="shared" si="16"/>
        <v>13515</v>
      </c>
      <c r="J57" s="11">
        <f t="shared" si="17"/>
        <v>0.23161159857417055</v>
      </c>
      <c r="K57" s="10">
        <f t="shared" si="13"/>
        <v>20310</v>
      </c>
      <c r="L57" s="10">
        <v>0</v>
      </c>
      <c r="M57" s="10">
        <f t="shared" si="18"/>
        <v>20310</v>
      </c>
    </row>
    <row r="58" spans="2:13" x14ac:dyDescent="0.25">
      <c r="B58" s="10" t="s">
        <v>367</v>
      </c>
      <c r="C58" s="10">
        <v>232</v>
      </c>
      <c r="D58" s="10">
        <v>49</v>
      </c>
      <c r="E58" s="10">
        <f t="shared" si="14"/>
        <v>281</v>
      </c>
      <c r="F58" s="11">
        <f t="shared" si="15"/>
        <v>8.3417443448316805E-3</v>
      </c>
      <c r="G58" s="10">
        <v>208</v>
      </c>
      <c r="H58" s="10">
        <v>21</v>
      </c>
      <c r="I58" s="10">
        <f t="shared" si="16"/>
        <v>229</v>
      </c>
      <c r="J58" s="11">
        <f t="shared" si="17"/>
        <v>3.9244584590074037E-3</v>
      </c>
      <c r="K58" s="10">
        <f t="shared" si="13"/>
        <v>510</v>
      </c>
      <c r="L58" s="10">
        <v>0</v>
      </c>
      <c r="M58" s="10">
        <f t="shared" si="18"/>
        <v>510</v>
      </c>
    </row>
    <row r="59" spans="2:13" x14ac:dyDescent="0.25">
      <c r="B59" s="10" t="s">
        <v>368</v>
      </c>
      <c r="C59" s="10">
        <v>982</v>
      </c>
      <c r="D59" s="10">
        <v>283</v>
      </c>
      <c r="E59" s="10">
        <f t="shared" si="14"/>
        <v>1265</v>
      </c>
      <c r="F59" s="11">
        <f t="shared" si="15"/>
        <v>3.7552692513210237E-2</v>
      </c>
      <c r="G59" s="10">
        <v>874</v>
      </c>
      <c r="H59" s="10">
        <v>70</v>
      </c>
      <c r="I59" s="10">
        <f t="shared" si="16"/>
        <v>944</v>
      </c>
      <c r="J59" s="11">
        <f t="shared" si="17"/>
        <v>1.6177680285165891E-2</v>
      </c>
      <c r="K59" s="10">
        <f t="shared" si="13"/>
        <v>2209</v>
      </c>
      <c r="L59" s="10">
        <v>0</v>
      </c>
      <c r="M59" s="10">
        <f t="shared" si="18"/>
        <v>2209</v>
      </c>
    </row>
    <row r="60" spans="2:13" x14ac:dyDescent="0.25">
      <c r="B60" s="10" t="s">
        <v>369</v>
      </c>
      <c r="C60" s="10">
        <v>1152</v>
      </c>
      <c r="D60" s="10">
        <v>411</v>
      </c>
      <c r="E60" s="10">
        <f t="shared" si="14"/>
        <v>1563</v>
      </c>
      <c r="F60" s="11">
        <f t="shared" si="15"/>
        <v>4.6399097547942768E-2</v>
      </c>
      <c r="G60" s="10">
        <v>3686</v>
      </c>
      <c r="H60" s="10">
        <v>212</v>
      </c>
      <c r="I60" s="10">
        <f t="shared" si="16"/>
        <v>3898</v>
      </c>
      <c r="J60" s="11">
        <f t="shared" si="17"/>
        <v>6.6801480669043053E-2</v>
      </c>
      <c r="K60" s="10">
        <f t="shared" si="13"/>
        <v>5461</v>
      </c>
      <c r="L60" s="10">
        <v>0</v>
      </c>
      <c r="M60" s="10">
        <f t="shared" si="18"/>
        <v>5461</v>
      </c>
    </row>
    <row r="61" spans="2:13" x14ac:dyDescent="0.25">
      <c r="B61" s="10" t="s">
        <v>370</v>
      </c>
      <c r="C61" s="10">
        <v>206</v>
      </c>
      <c r="D61" s="10">
        <v>60</v>
      </c>
      <c r="E61" s="10">
        <f t="shared" si="14"/>
        <v>266</v>
      </c>
      <c r="F61" s="11">
        <f t="shared" si="15"/>
        <v>7.8964555008015202E-3</v>
      </c>
      <c r="G61" s="10">
        <v>266</v>
      </c>
      <c r="H61" s="10">
        <v>26</v>
      </c>
      <c r="I61" s="10">
        <f t="shared" si="16"/>
        <v>292</v>
      </c>
      <c r="J61" s="11">
        <f t="shared" si="17"/>
        <v>5.0041129695640252E-3</v>
      </c>
      <c r="K61" s="10">
        <f t="shared" si="13"/>
        <v>558</v>
      </c>
      <c r="L61" s="10">
        <v>0</v>
      </c>
      <c r="M61" s="10">
        <f t="shared" si="18"/>
        <v>558</v>
      </c>
    </row>
    <row r="62" spans="2:13" x14ac:dyDescent="0.25">
      <c r="B62" s="10" t="s">
        <v>371</v>
      </c>
      <c r="C62" s="10">
        <v>207</v>
      </c>
      <c r="D62" s="10">
        <v>74</v>
      </c>
      <c r="E62" s="10">
        <f t="shared" si="14"/>
        <v>281</v>
      </c>
      <c r="F62" s="11">
        <f t="shared" si="15"/>
        <v>8.3417443448316805E-3</v>
      </c>
      <c r="G62" s="10">
        <v>347</v>
      </c>
      <c r="H62" s="10">
        <v>29</v>
      </c>
      <c r="I62" s="10">
        <f t="shared" si="16"/>
        <v>376</v>
      </c>
      <c r="J62" s="11">
        <f t="shared" si="17"/>
        <v>6.4436523169728544E-3</v>
      </c>
      <c r="K62" s="10">
        <f t="shared" si="13"/>
        <v>657</v>
      </c>
      <c r="L62" s="10">
        <v>0</v>
      </c>
      <c r="M62" s="10">
        <f t="shared" si="18"/>
        <v>657</v>
      </c>
    </row>
    <row r="63" spans="2:13" x14ac:dyDescent="0.25">
      <c r="B63" s="10" t="s">
        <v>372</v>
      </c>
      <c r="C63" s="10">
        <v>372</v>
      </c>
      <c r="D63" s="10">
        <v>230</v>
      </c>
      <c r="E63" s="10">
        <f t="shared" si="14"/>
        <v>602</v>
      </c>
      <c r="F63" s="11">
        <f t="shared" si="15"/>
        <v>1.7870925607077124E-2</v>
      </c>
      <c r="G63" s="10">
        <v>848</v>
      </c>
      <c r="H63" s="10">
        <v>97</v>
      </c>
      <c r="I63" s="10">
        <f t="shared" si="16"/>
        <v>945</v>
      </c>
      <c r="J63" s="11">
        <f t="shared" si="17"/>
        <v>1.6194817658349327E-2</v>
      </c>
      <c r="K63" s="10">
        <f t="shared" si="13"/>
        <v>1547</v>
      </c>
      <c r="L63" s="10">
        <v>0</v>
      </c>
      <c r="M63" s="10">
        <f t="shared" si="18"/>
        <v>1547</v>
      </c>
    </row>
    <row r="64" spans="2:13" ht="13.5" customHeight="1" x14ac:dyDescent="0.25">
      <c r="B64" s="10" t="s">
        <v>373</v>
      </c>
      <c r="C64" s="10">
        <v>526</v>
      </c>
      <c r="D64" s="10">
        <v>287</v>
      </c>
      <c r="E64" s="10">
        <f t="shared" si="14"/>
        <v>813</v>
      </c>
      <c r="F64" s="11">
        <f t="shared" si="15"/>
        <v>2.4134655346434719E-2</v>
      </c>
      <c r="G64" s="10">
        <v>416</v>
      </c>
      <c r="H64" s="10">
        <v>71</v>
      </c>
      <c r="I64" s="10">
        <f t="shared" si="16"/>
        <v>487</v>
      </c>
      <c r="J64" s="11">
        <f t="shared" si="17"/>
        <v>8.345900740334521E-3</v>
      </c>
      <c r="K64" s="10">
        <f t="shared" si="13"/>
        <v>1300</v>
      </c>
      <c r="L64" s="10">
        <v>0</v>
      </c>
      <c r="M64" s="10">
        <f t="shared" si="18"/>
        <v>1300</v>
      </c>
    </row>
    <row r="65" spans="2:13" x14ac:dyDescent="0.25">
      <c r="B65" s="10" t="s">
        <v>374</v>
      </c>
      <c r="C65" s="10">
        <v>139</v>
      </c>
      <c r="D65" s="10">
        <v>34</v>
      </c>
      <c r="E65" s="10">
        <f t="shared" si="14"/>
        <v>173</v>
      </c>
      <c r="F65" s="11">
        <f t="shared" si="15"/>
        <v>5.1356646678145223E-3</v>
      </c>
      <c r="G65" s="10">
        <v>185</v>
      </c>
      <c r="H65" s="10">
        <v>8</v>
      </c>
      <c r="I65" s="10">
        <f t="shared" si="16"/>
        <v>193</v>
      </c>
      <c r="J65" s="11">
        <f t="shared" si="17"/>
        <v>3.3075130244036195E-3</v>
      </c>
      <c r="K65" s="10">
        <f t="shared" si="13"/>
        <v>366</v>
      </c>
      <c r="L65" s="10">
        <v>0</v>
      </c>
      <c r="M65" s="10">
        <f t="shared" si="18"/>
        <v>366</v>
      </c>
    </row>
    <row r="66" spans="2:13" x14ac:dyDescent="0.25">
      <c r="B66" s="10" t="s">
        <v>375</v>
      </c>
      <c r="C66" s="10">
        <v>322</v>
      </c>
      <c r="D66" s="10">
        <v>113</v>
      </c>
      <c r="E66" s="10">
        <f t="shared" si="14"/>
        <v>435</v>
      </c>
      <c r="F66" s="11">
        <f t="shared" si="15"/>
        <v>1.2913376476874665E-2</v>
      </c>
      <c r="G66" s="10">
        <v>424</v>
      </c>
      <c r="H66" s="10">
        <v>42</v>
      </c>
      <c r="I66" s="10">
        <f t="shared" si="16"/>
        <v>466</v>
      </c>
      <c r="J66" s="11">
        <f t="shared" si="17"/>
        <v>7.9860159034823141E-3</v>
      </c>
      <c r="K66" s="10">
        <f t="shared" si="13"/>
        <v>901</v>
      </c>
      <c r="L66" s="10">
        <v>0</v>
      </c>
      <c r="M66" s="10">
        <f t="shared" si="18"/>
        <v>901</v>
      </c>
    </row>
    <row r="67" spans="2:13" x14ac:dyDescent="0.25">
      <c r="B67" s="10" t="s">
        <v>376</v>
      </c>
      <c r="C67" s="10">
        <v>4212</v>
      </c>
      <c r="D67" s="10">
        <v>2318</v>
      </c>
      <c r="E67" s="10">
        <f t="shared" si="14"/>
        <v>6530</v>
      </c>
      <c r="F67" s="11">
        <f t="shared" si="15"/>
        <v>0.19384907676779672</v>
      </c>
      <c r="G67" s="10">
        <v>12526</v>
      </c>
      <c r="H67" s="10">
        <v>1232</v>
      </c>
      <c r="I67" s="10">
        <f t="shared" si="16"/>
        <v>13758</v>
      </c>
      <c r="J67" s="11">
        <f t="shared" si="17"/>
        <v>0.2357759802577461</v>
      </c>
      <c r="K67" s="10">
        <f t="shared" si="13"/>
        <v>20288</v>
      </c>
      <c r="L67" s="10">
        <v>0</v>
      </c>
      <c r="M67" s="10">
        <f t="shared" si="18"/>
        <v>20288</v>
      </c>
    </row>
    <row r="68" spans="2:13" x14ac:dyDescent="0.25">
      <c r="B68" s="10" t="s">
        <v>377</v>
      </c>
      <c r="C68" s="10">
        <v>452</v>
      </c>
      <c r="D68" s="10">
        <v>254</v>
      </c>
      <c r="E68" s="10">
        <f t="shared" si="14"/>
        <v>706</v>
      </c>
      <c r="F68" s="11">
        <f t="shared" si="15"/>
        <v>2.0958261592352905E-2</v>
      </c>
      <c r="G68" s="10">
        <v>894</v>
      </c>
      <c r="H68" s="10">
        <v>106</v>
      </c>
      <c r="I68" s="10">
        <f t="shared" si="16"/>
        <v>1000</v>
      </c>
      <c r="J68" s="11">
        <f t="shared" si="17"/>
        <v>1.7137373183438442E-2</v>
      </c>
      <c r="K68" s="10">
        <f t="shared" si="13"/>
        <v>1706</v>
      </c>
      <c r="L68" s="10">
        <v>0</v>
      </c>
      <c r="M68" s="10">
        <f t="shared" si="18"/>
        <v>1706</v>
      </c>
    </row>
    <row r="69" spans="2:13" x14ac:dyDescent="0.25">
      <c r="B69" s="10" t="s">
        <v>378</v>
      </c>
      <c r="C69" s="10">
        <v>262</v>
      </c>
      <c r="D69" s="10">
        <v>159</v>
      </c>
      <c r="E69" s="10">
        <f t="shared" si="14"/>
        <v>421</v>
      </c>
      <c r="F69" s="11">
        <f t="shared" si="15"/>
        <v>1.2497773555779849E-2</v>
      </c>
      <c r="G69" s="10">
        <v>561</v>
      </c>
      <c r="H69" s="10">
        <v>58</v>
      </c>
      <c r="I69" s="10">
        <f t="shared" si="16"/>
        <v>619</v>
      </c>
      <c r="J69" s="11">
        <f t="shared" si="17"/>
        <v>1.0608034000548395E-2</v>
      </c>
      <c r="K69" s="10">
        <f t="shared" si="13"/>
        <v>1040</v>
      </c>
      <c r="L69" s="10">
        <v>0</v>
      </c>
      <c r="M69" s="10">
        <f t="shared" si="18"/>
        <v>1040</v>
      </c>
    </row>
    <row r="70" spans="2:13" x14ac:dyDescent="0.25">
      <c r="B70" s="10" t="s">
        <v>379</v>
      </c>
      <c r="C70" s="10">
        <v>538</v>
      </c>
      <c r="D70" s="10">
        <v>179</v>
      </c>
      <c r="E70" s="10">
        <f t="shared" si="14"/>
        <v>717</v>
      </c>
      <c r="F70" s="11">
        <f t="shared" si="15"/>
        <v>2.1284806744641692E-2</v>
      </c>
      <c r="G70" s="10">
        <v>1444</v>
      </c>
      <c r="H70" s="10">
        <v>73</v>
      </c>
      <c r="I70" s="10">
        <f t="shared" si="16"/>
        <v>1517</v>
      </c>
      <c r="J70" s="11">
        <f t="shared" si="17"/>
        <v>2.5997395119276116E-2</v>
      </c>
      <c r="K70" s="10">
        <f t="shared" si="13"/>
        <v>2234</v>
      </c>
      <c r="L70" s="10">
        <v>0</v>
      </c>
      <c r="M70" s="10">
        <f t="shared" si="18"/>
        <v>2234</v>
      </c>
    </row>
    <row r="71" spans="2:13" x14ac:dyDescent="0.25">
      <c r="B71" s="10" t="s">
        <v>380</v>
      </c>
      <c r="C71" s="10">
        <v>587</v>
      </c>
      <c r="D71" s="10">
        <v>173</v>
      </c>
      <c r="E71" s="10">
        <f t="shared" si="14"/>
        <v>760</v>
      </c>
      <c r="F71" s="11">
        <f t="shared" si="15"/>
        <v>2.2561301430861484E-2</v>
      </c>
      <c r="G71" s="10">
        <v>902</v>
      </c>
      <c r="H71" s="10">
        <v>60</v>
      </c>
      <c r="I71" s="10">
        <f t="shared" si="16"/>
        <v>962</v>
      </c>
      <c r="J71" s="11">
        <f t="shared" si="17"/>
        <v>1.6486153002467783E-2</v>
      </c>
      <c r="K71" s="10">
        <f t="shared" si="13"/>
        <v>1722</v>
      </c>
      <c r="L71" s="10">
        <v>0</v>
      </c>
      <c r="M71" s="10">
        <f t="shared" si="18"/>
        <v>1722</v>
      </c>
    </row>
    <row r="72" spans="2:13" x14ac:dyDescent="0.25">
      <c r="B72" s="10" t="s">
        <v>381</v>
      </c>
      <c r="C72" s="10">
        <v>463</v>
      </c>
      <c r="D72" s="10">
        <v>171</v>
      </c>
      <c r="E72" s="10">
        <f t="shared" si="14"/>
        <v>634</v>
      </c>
      <c r="F72" s="11">
        <f t="shared" si="15"/>
        <v>1.8820875141008133E-2</v>
      </c>
      <c r="G72" s="10">
        <v>1456</v>
      </c>
      <c r="H72" s="10">
        <v>78</v>
      </c>
      <c r="I72" s="10">
        <f t="shared" si="16"/>
        <v>1534</v>
      </c>
      <c r="J72" s="11">
        <f t="shared" si="17"/>
        <v>2.6288730463394572E-2</v>
      </c>
      <c r="K72" s="10">
        <f t="shared" si="13"/>
        <v>2168</v>
      </c>
      <c r="L72" s="10">
        <v>0</v>
      </c>
      <c r="M72" s="10">
        <f t="shared" si="18"/>
        <v>2168</v>
      </c>
    </row>
    <row r="73" spans="2:13" x14ac:dyDescent="0.25">
      <c r="B73" s="10" t="s">
        <v>382</v>
      </c>
      <c r="C73" s="10">
        <v>1006</v>
      </c>
      <c r="D73" s="10">
        <v>309</v>
      </c>
      <c r="E73" s="10">
        <f t="shared" si="14"/>
        <v>1315</v>
      </c>
      <c r="F73" s="11">
        <f t="shared" si="15"/>
        <v>3.9036988659977435E-2</v>
      </c>
      <c r="G73" s="10">
        <v>1090</v>
      </c>
      <c r="H73" s="10">
        <v>86</v>
      </c>
      <c r="I73" s="10">
        <f t="shared" si="16"/>
        <v>1176</v>
      </c>
      <c r="J73" s="11">
        <f t="shared" si="17"/>
        <v>2.0153550863723609E-2</v>
      </c>
      <c r="K73" s="10">
        <f t="shared" si="13"/>
        <v>2491</v>
      </c>
      <c r="L73" s="10">
        <v>0</v>
      </c>
      <c r="M73" s="10">
        <f t="shared" si="18"/>
        <v>2491</v>
      </c>
    </row>
    <row r="74" spans="2:13" x14ac:dyDescent="0.25">
      <c r="B74" s="10" t="s">
        <v>383</v>
      </c>
      <c r="C74" s="10">
        <v>1159</v>
      </c>
      <c r="D74" s="10">
        <v>458</v>
      </c>
      <c r="E74" s="10">
        <f t="shared" si="14"/>
        <v>1617</v>
      </c>
      <c r="F74" s="11">
        <f t="shared" si="15"/>
        <v>4.8002137386451343E-2</v>
      </c>
      <c r="G74" s="10">
        <v>3257</v>
      </c>
      <c r="H74" s="10">
        <v>244</v>
      </c>
      <c r="I74" s="10">
        <f t="shared" si="16"/>
        <v>3501</v>
      </c>
      <c r="J74" s="11">
        <f t="shared" si="17"/>
        <v>5.9997943515217984E-2</v>
      </c>
      <c r="K74" s="10">
        <f t="shared" si="13"/>
        <v>5118</v>
      </c>
      <c r="L74" s="10">
        <v>0</v>
      </c>
      <c r="M74" s="10">
        <f t="shared" si="18"/>
        <v>5118</v>
      </c>
    </row>
    <row r="75" spans="2:13" x14ac:dyDescent="0.25">
      <c r="B75" s="10" t="s">
        <v>384</v>
      </c>
      <c r="C75" s="10">
        <v>429</v>
      </c>
      <c r="D75" s="10">
        <v>157</v>
      </c>
      <c r="E75" s="10">
        <f t="shared" si="14"/>
        <v>586</v>
      </c>
      <c r="F75" s="11">
        <f t="shared" si="15"/>
        <v>1.7395950840111619E-2</v>
      </c>
      <c r="G75" s="10">
        <v>1023</v>
      </c>
      <c r="H75" s="10">
        <v>62</v>
      </c>
      <c r="I75" s="10">
        <f t="shared" si="16"/>
        <v>1085</v>
      </c>
      <c r="J75" s="11">
        <f t="shared" si="17"/>
        <v>1.8594049904030709E-2</v>
      </c>
      <c r="K75" s="10">
        <f t="shared" si="13"/>
        <v>1671</v>
      </c>
      <c r="L75" s="10">
        <v>0</v>
      </c>
      <c r="M75" s="10">
        <f t="shared" si="18"/>
        <v>1671</v>
      </c>
    </row>
    <row r="76" spans="2:13" x14ac:dyDescent="0.25">
      <c r="B76" s="10" t="s">
        <v>385</v>
      </c>
      <c r="C76" s="10">
        <v>450</v>
      </c>
      <c r="D76" s="10">
        <v>118</v>
      </c>
      <c r="E76" s="10">
        <f t="shared" si="14"/>
        <v>568</v>
      </c>
      <c r="F76" s="11">
        <f t="shared" si="15"/>
        <v>1.6861604227275426E-2</v>
      </c>
      <c r="G76" s="10">
        <v>713</v>
      </c>
      <c r="H76" s="10">
        <v>78</v>
      </c>
      <c r="I76" s="10">
        <f t="shared" si="16"/>
        <v>791</v>
      </c>
      <c r="J76" s="11">
        <f t="shared" si="17"/>
        <v>1.3555662188099808E-2</v>
      </c>
      <c r="K76" s="10">
        <f t="shared" si="13"/>
        <v>1359</v>
      </c>
      <c r="L76" s="10">
        <v>0</v>
      </c>
      <c r="M76" s="10">
        <f t="shared" si="18"/>
        <v>1359</v>
      </c>
    </row>
    <row r="77" spans="2:13" x14ac:dyDescent="0.25">
      <c r="B77" s="10" t="s">
        <v>386</v>
      </c>
      <c r="C77" s="10">
        <v>143</v>
      </c>
      <c r="D77" s="10">
        <v>45</v>
      </c>
      <c r="E77" s="10">
        <f t="shared" si="14"/>
        <v>188</v>
      </c>
      <c r="F77" s="11">
        <f t="shared" si="15"/>
        <v>5.5809535118446834E-3</v>
      </c>
      <c r="G77" s="10">
        <v>312</v>
      </c>
      <c r="H77" s="10">
        <v>26</v>
      </c>
      <c r="I77" s="10">
        <f t="shared" si="16"/>
        <v>338</v>
      </c>
      <c r="J77" s="11">
        <f t="shared" si="17"/>
        <v>5.7924321360021932E-3</v>
      </c>
      <c r="K77" s="10">
        <f t="shared" si="13"/>
        <v>526</v>
      </c>
      <c r="L77" s="10">
        <v>0</v>
      </c>
      <c r="M77" s="10">
        <f t="shared" si="18"/>
        <v>526</v>
      </c>
    </row>
    <row r="78" spans="2:13" x14ac:dyDescent="0.25">
      <c r="B78" s="10" t="s">
        <v>387</v>
      </c>
      <c r="C78" s="10">
        <v>432</v>
      </c>
      <c r="D78" s="10">
        <v>100</v>
      </c>
      <c r="E78" s="10">
        <f t="shared" si="14"/>
        <v>532</v>
      </c>
      <c r="F78" s="11">
        <f t="shared" si="15"/>
        <v>1.579291100160304E-2</v>
      </c>
      <c r="G78" s="10">
        <v>477</v>
      </c>
      <c r="H78" s="10">
        <v>35</v>
      </c>
      <c r="I78" s="10">
        <f t="shared" si="16"/>
        <v>512</v>
      </c>
      <c r="J78" s="11">
        <f t="shared" si="17"/>
        <v>8.774335069920482E-3</v>
      </c>
      <c r="K78" s="10">
        <f t="shared" si="13"/>
        <v>1044</v>
      </c>
      <c r="L78" s="10">
        <v>0</v>
      </c>
      <c r="M78" s="10">
        <f t="shared" si="18"/>
        <v>1044</v>
      </c>
    </row>
    <row r="79" spans="2:13" x14ac:dyDescent="0.25">
      <c r="B79" s="10" t="s">
        <v>388</v>
      </c>
      <c r="C79" s="10">
        <v>91</v>
      </c>
      <c r="D79" s="10">
        <v>14</v>
      </c>
      <c r="E79" s="10">
        <f t="shared" si="14"/>
        <v>105</v>
      </c>
      <c r="F79" s="11">
        <f t="shared" si="15"/>
        <v>3.1170219082111263E-3</v>
      </c>
      <c r="G79" s="10">
        <v>171</v>
      </c>
      <c r="H79" s="10">
        <v>7</v>
      </c>
      <c r="I79" s="10">
        <f t="shared" si="16"/>
        <v>178</v>
      </c>
      <c r="J79" s="11">
        <f t="shared" si="17"/>
        <v>3.0504524266520426E-3</v>
      </c>
      <c r="K79" s="10">
        <f t="shared" si="13"/>
        <v>283</v>
      </c>
      <c r="L79" s="10">
        <v>0</v>
      </c>
      <c r="M79" s="10">
        <f t="shared" si="18"/>
        <v>283</v>
      </c>
    </row>
    <row r="80" spans="2:13" x14ac:dyDescent="0.25">
      <c r="B80" s="12" t="s">
        <v>49</v>
      </c>
      <c r="C80" s="10">
        <f t="shared" ref="C80:H80" si="19">SUM(C50:C79)</f>
        <v>24175</v>
      </c>
      <c r="D80" s="10">
        <f t="shared" si="19"/>
        <v>9511</v>
      </c>
      <c r="E80" s="12">
        <f t="shared" ref="E80" si="20">C80+D80</f>
        <v>33686</v>
      </c>
      <c r="F80" s="14">
        <f t="shared" ref="F80" si="21">E80/$E$80</f>
        <v>1</v>
      </c>
      <c r="G80" s="10">
        <f t="shared" si="19"/>
        <v>53892</v>
      </c>
      <c r="H80" s="10">
        <f t="shared" si="19"/>
        <v>4460</v>
      </c>
      <c r="I80" s="12">
        <f t="shared" ref="I80" si="22">G80+H80</f>
        <v>58352</v>
      </c>
      <c r="J80" s="14">
        <f t="shared" ref="J80" si="23">I80/$I$80</f>
        <v>1</v>
      </c>
      <c r="K80" s="12">
        <f t="shared" ref="K80" si="24">E80+I80</f>
        <v>92038</v>
      </c>
      <c r="L80" s="10">
        <f t="shared" ref="L80" si="25">SUM(L50:L79)</f>
        <v>0</v>
      </c>
      <c r="M80" s="12">
        <f t="shared" si="18"/>
        <v>92038</v>
      </c>
    </row>
    <row r="81" spans="2:13" ht="24" x14ac:dyDescent="0.25">
      <c r="B81" s="24" t="s">
        <v>66</v>
      </c>
      <c r="C81" s="25">
        <f>+C80/M80</f>
        <v>0.26266324778895672</v>
      </c>
      <c r="D81" s="25">
        <f>+D80/M80</f>
        <v>0.10333775179817033</v>
      </c>
      <c r="E81" s="26">
        <f>+E80/M80</f>
        <v>0.36600099958712706</v>
      </c>
      <c r="F81" s="26"/>
      <c r="G81" s="25">
        <f>+G80/M80</f>
        <v>0.58554075490558244</v>
      </c>
      <c r="H81" s="25">
        <f>+H80/M80</f>
        <v>4.8458245507290464E-2</v>
      </c>
      <c r="I81" s="26">
        <f>+I80/M80</f>
        <v>0.63399900041287294</v>
      </c>
      <c r="J81" s="26"/>
      <c r="K81" s="26">
        <f>+K80/M80</f>
        <v>1</v>
      </c>
      <c r="L81" s="26">
        <f>+L80/M80</f>
        <v>0</v>
      </c>
      <c r="M81" s="26">
        <f>K81+L81</f>
        <v>1</v>
      </c>
    </row>
    <row r="82" spans="2:13" x14ac:dyDescent="0.25">
      <c r="B82" s="17" t="s">
        <v>129</v>
      </c>
    </row>
    <row r="83" spans="2:13" x14ac:dyDescent="0.25">
      <c r="B83" s="17" t="s">
        <v>130</v>
      </c>
    </row>
  </sheetData>
  <mergeCells count="12">
    <mergeCell ref="L48:M48"/>
    <mergeCell ref="B47:M47"/>
    <mergeCell ref="B6:K6"/>
    <mergeCell ref="B5:K5"/>
    <mergeCell ref="B45:K45"/>
    <mergeCell ref="B44:K44"/>
    <mergeCell ref="B8:M8"/>
    <mergeCell ref="L9:M9"/>
    <mergeCell ref="B48:B49"/>
    <mergeCell ref="C48:K48"/>
    <mergeCell ref="B9:B10"/>
    <mergeCell ref="C9:K9"/>
  </mergeCells>
  <hyperlinks>
    <hyperlink ref="M5" location="'Índice Pensiones Solidarias'!A1" display="Volver Sistema de Pensiones Solidadias" xr:uid="{00000000-0004-0000-1300-000000000000}"/>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0">
    <pageSetUpPr fitToPage="1"/>
  </sheetPr>
  <dimension ref="A1:P43"/>
  <sheetViews>
    <sheetView showGridLines="0" zoomScaleNormal="100" workbookViewId="0">
      <selection activeCell="C22" sqref="C22:M22"/>
    </sheetView>
  </sheetViews>
  <sheetFormatPr baseColWidth="10" defaultRowHeight="12" x14ac:dyDescent="0.25"/>
  <cols>
    <col min="1" max="1" width="6" style="18" customWidth="1"/>
    <col min="2" max="2" width="18.109375" style="18" customWidth="1"/>
    <col min="3" max="3" width="8" style="18" bestFit="1" customWidth="1"/>
    <col min="4" max="4" width="7.44140625" style="18" bestFit="1" customWidth="1"/>
    <col min="5" max="6" width="7.44140625" style="18" customWidth="1"/>
    <col min="7" max="7" width="8.33203125" style="18" bestFit="1" customWidth="1"/>
    <col min="8" max="8" width="7.44140625" style="18" bestFit="1" customWidth="1"/>
    <col min="9" max="11" width="7.44140625" style="18" customWidth="1"/>
    <col min="12" max="12" width="7.88671875" style="18" customWidth="1"/>
    <col min="13" max="251" width="11.44140625" style="18"/>
    <col min="252" max="252" width="18.109375" style="18" customWidth="1"/>
    <col min="253" max="253" width="8" style="18" bestFit="1" customWidth="1"/>
    <col min="254" max="254" width="7.44140625" style="18" bestFit="1" customWidth="1"/>
    <col min="255" max="256" width="7.44140625" style="18" customWidth="1"/>
    <col min="257" max="257" width="8.33203125" style="18" bestFit="1" customWidth="1"/>
    <col min="258" max="258" width="7.44140625" style="18" bestFit="1" customWidth="1"/>
    <col min="259" max="261" width="7.44140625" style="18" customWidth="1"/>
    <col min="262" max="267" width="0" style="18" hidden="1" customWidth="1"/>
    <col min="268" max="268" width="7.88671875" style="18" customWidth="1"/>
    <col min="269" max="507" width="11.44140625" style="18"/>
    <col min="508" max="508" width="18.109375" style="18" customWidth="1"/>
    <col min="509" max="509" width="8" style="18" bestFit="1" customWidth="1"/>
    <col min="510" max="510" width="7.44140625" style="18" bestFit="1" customWidth="1"/>
    <col min="511" max="512" width="7.44140625" style="18" customWidth="1"/>
    <col min="513" max="513" width="8.33203125" style="18" bestFit="1" customWidth="1"/>
    <col min="514" max="514" width="7.44140625" style="18" bestFit="1" customWidth="1"/>
    <col min="515" max="517" width="7.44140625" style="18" customWidth="1"/>
    <col min="518" max="523" width="0" style="18" hidden="1" customWidth="1"/>
    <col min="524" max="524" width="7.88671875" style="18" customWidth="1"/>
    <col min="525" max="763" width="11.44140625" style="18"/>
    <col min="764" max="764" width="18.109375" style="18" customWidth="1"/>
    <col min="765" max="765" width="8" style="18" bestFit="1" customWidth="1"/>
    <col min="766" max="766" width="7.44140625" style="18" bestFit="1" customWidth="1"/>
    <col min="767" max="768" width="7.44140625" style="18" customWidth="1"/>
    <col min="769" max="769" width="8.33203125" style="18" bestFit="1" customWidth="1"/>
    <col min="770" max="770" width="7.44140625" style="18" bestFit="1" customWidth="1"/>
    <col min="771" max="773" width="7.44140625" style="18" customWidth="1"/>
    <col min="774" max="779" width="0" style="18" hidden="1" customWidth="1"/>
    <col min="780" max="780" width="7.88671875" style="18" customWidth="1"/>
    <col min="781" max="1019" width="11.44140625" style="18"/>
    <col min="1020" max="1020" width="18.109375" style="18" customWidth="1"/>
    <col min="1021" max="1021" width="8" style="18" bestFit="1" customWidth="1"/>
    <col min="1022" max="1022" width="7.44140625" style="18" bestFit="1" customWidth="1"/>
    <col min="1023" max="1024" width="7.44140625" style="18" customWidth="1"/>
    <col min="1025" max="1025" width="8.33203125" style="18" bestFit="1" customWidth="1"/>
    <col min="1026" max="1026" width="7.44140625" style="18" bestFit="1" customWidth="1"/>
    <col min="1027" max="1029" width="7.44140625" style="18" customWidth="1"/>
    <col min="1030" max="1035" width="0" style="18" hidden="1" customWidth="1"/>
    <col min="1036" max="1036" width="7.88671875" style="18" customWidth="1"/>
    <col min="1037" max="1275" width="11.44140625" style="18"/>
    <col min="1276" max="1276" width="18.109375" style="18" customWidth="1"/>
    <col min="1277" max="1277" width="8" style="18" bestFit="1" customWidth="1"/>
    <col min="1278" max="1278" width="7.44140625" style="18" bestFit="1" customWidth="1"/>
    <col min="1279" max="1280" width="7.44140625" style="18" customWidth="1"/>
    <col min="1281" max="1281" width="8.33203125" style="18" bestFit="1" customWidth="1"/>
    <col min="1282" max="1282" width="7.44140625" style="18" bestFit="1" customWidth="1"/>
    <col min="1283" max="1285" width="7.44140625" style="18" customWidth="1"/>
    <col min="1286" max="1291" width="0" style="18" hidden="1" customWidth="1"/>
    <col min="1292" max="1292" width="7.88671875" style="18" customWidth="1"/>
    <col min="1293" max="1531" width="11.44140625" style="18"/>
    <col min="1532" max="1532" width="18.109375" style="18" customWidth="1"/>
    <col min="1533" max="1533" width="8" style="18" bestFit="1" customWidth="1"/>
    <col min="1534" max="1534" width="7.44140625" style="18" bestFit="1" customWidth="1"/>
    <col min="1535" max="1536" width="7.44140625" style="18" customWidth="1"/>
    <col min="1537" max="1537" width="8.33203125" style="18" bestFit="1" customWidth="1"/>
    <col min="1538" max="1538" width="7.44140625" style="18" bestFit="1" customWidth="1"/>
    <col min="1539" max="1541" width="7.44140625" style="18" customWidth="1"/>
    <col min="1542" max="1547" width="0" style="18" hidden="1" customWidth="1"/>
    <col min="1548" max="1548" width="7.88671875" style="18" customWidth="1"/>
    <col min="1549" max="1787" width="11.44140625" style="18"/>
    <col min="1788" max="1788" width="18.109375" style="18" customWidth="1"/>
    <col min="1789" max="1789" width="8" style="18" bestFit="1" customWidth="1"/>
    <col min="1790" max="1790" width="7.44140625" style="18" bestFit="1" customWidth="1"/>
    <col min="1791" max="1792" width="7.44140625" style="18" customWidth="1"/>
    <col min="1793" max="1793" width="8.33203125" style="18" bestFit="1" customWidth="1"/>
    <col min="1794" max="1794" width="7.44140625" style="18" bestFit="1" customWidth="1"/>
    <col min="1795" max="1797" width="7.44140625" style="18" customWidth="1"/>
    <col min="1798" max="1803" width="0" style="18" hidden="1" customWidth="1"/>
    <col min="1804" max="1804" width="7.88671875" style="18" customWidth="1"/>
    <col min="1805" max="2043" width="11.44140625" style="18"/>
    <col min="2044" max="2044" width="18.109375" style="18" customWidth="1"/>
    <col min="2045" max="2045" width="8" style="18" bestFit="1" customWidth="1"/>
    <col min="2046" max="2046" width="7.44140625" style="18" bestFit="1" customWidth="1"/>
    <col min="2047" max="2048" width="7.44140625" style="18" customWidth="1"/>
    <col min="2049" max="2049" width="8.33203125" style="18" bestFit="1" customWidth="1"/>
    <col min="2050" max="2050" width="7.44140625" style="18" bestFit="1" customWidth="1"/>
    <col min="2051" max="2053" width="7.44140625" style="18" customWidth="1"/>
    <col min="2054" max="2059" width="0" style="18" hidden="1" customWidth="1"/>
    <col min="2060" max="2060" width="7.88671875" style="18" customWidth="1"/>
    <col min="2061" max="2299" width="11.44140625" style="18"/>
    <col min="2300" max="2300" width="18.109375" style="18" customWidth="1"/>
    <col min="2301" max="2301" width="8" style="18" bestFit="1" customWidth="1"/>
    <col min="2302" max="2302" width="7.44140625" style="18" bestFit="1" customWidth="1"/>
    <col min="2303" max="2304" width="7.44140625" style="18" customWidth="1"/>
    <col min="2305" max="2305" width="8.33203125" style="18" bestFit="1" customWidth="1"/>
    <col min="2306" max="2306" width="7.44140625" style="18" bestFit="1" customWidth="1"/>
    <col min="2307" max="2309" width="7.44140625" style="18" customWidth="1"/>
    <col min="2310" max="2315" width="0" style="18" hidden="1" customWidth="1"/>
    <col min="2316" max="2316" width="7.88671875" style="18" customWidth="1"/>
    <col min="2317" max="2555" width="11.44140625" style="18"/>
    <col min="2556" max="2556" width="18.109375" style="18" customWidth="1"/>
    <col min="2557" max="2557" width="8" style="18" bestFit="1" customWidth="1"/>
    <col min="2558" max="2558" width="7.44140625" style="18" bestFit="1" customWidth="1"/>
    <col min="2559" max="2560" width="7.44140625" style="18" customWidth="1"/>
    <col min="2561" max="2561" width="8.33203125" style="18" bestFit="1" customWidth="1"/>
    <col min="2562" max="2562" width="7.44140625" style="18" bestFit="1" customWidth="1"/>
    <col min="2563" max="2565" width="7.44140625" style="18" customWidth="1"/>
    <col min="2566" max="2571" width="0" style="18" hidden="1" customWidth="1"/>
    <col min="2572" max="2572" width="7.88671875" style="18" customWidth="1"/>
    <col min="2573" max="2811" width="11.44140625" style="18"/>
    <col min="2812" max="2812" width="18.109375" style="18" customWidth="1"/>
    <col min="2813" max="2813" width="8" style="18" bestFit="1" customWidth="1"/>
    <col min="2814" max="2814" width="7.44140625" style="18" bestFit="1" customWidth="1"/>
    <col min="2815" max="2816" width="7.44140625" style="18" customWidth="1"/>
    <col min="2817" max="2817" width="8.33203125" style="18" bestFit="1" customWidth="1"/>
    <col min="2818" max="2818" width="7.44140625" style="18" bestFit="1" customWidth="1"/>
    <col min="2819" max="2821" width="7.44140625" style="18" customWidth="1"/>
    <col min="2822" max="2827" width="0" style="18" hidden="1" customWidth="1"/>
    <col min="2828" max="2828" width="7.88671875" style="18" customWidth="1"/>
    <col min="2829" max="3067" width="11.44140625" style="18"/>
    <col min="3068" max="3068" width="18.109375" style="18" customWidth="1"/>
    <col min="3069" max="3069" width="8" style="18" bestFit="1" customWidth="1"/>
    <col min="3070" max="3070" width="7.44140625" style="18" bestFit="1" customWidth="1"/>
    <col min="3071" max="3072" width="7.44140625" style="18" customWidth="1"/>
    <col min="3073" max="3073" width="8.33203125" style="18" bestFit="1" customWidth="1"/>
    <col min="3074" max="3074" width="7.44140625" style="18" bestFit="1" customWidth="1"/>
    <col min="3075" max="3077" width="7.44140625" style="18" customWidth="1"/>
    <col min="3078" max="3083" width="0" style="18" hidden="1" customWidth="1"/>
    <col min="3084" max="3084" width="7.88671875" style="18" customWidth="1"/>
    <col min="3085" max="3323" width="11.44140625" style="18"/>
    <col min="3324" max="3324" width="18.109375" style="18" customWidth="1"/>
    <col min="3325" max="3325" width="8" style="18" bestFit="1" customWidth="1"/>
    <col min="3326" max="3326" width="7.44140625" style="18" bestFit="1" customWidth="1"/>
    <col min="3327" max="3328" width="7.44140625" style="18" customWidth="1"/>
    <col min="3329" max="3329" width="8.33203125" style="18" bestFit="1" customWidth="1"/>
    <col min="3330" max="3330" width="7.44140625" style="18" bestFit="1" customWidth="1"/>
    <col min="3331" max="3333" width="7.44140625" style="18" customWidth="1"/>
    <col min="3334" max="3339" width="0" style="18" hidden="1" customWidth="1"/>
    <col min="3340" max="3340" width="7.88671875" style="18" customWidth="1"/>
    <col min="3341" max="3579" width="11.44140625" style="18"/>
    <col min="3580" max="3580" width="18.109375" style="18" customWidth="1"/>
    <col min="3581" max="3581" width="8" style="18" bestFit="1" customWidth="1"/>
    <col min="3582" max="3582" width="7.44140625" style="18" bestFit="1" customWidth="1"/>
    <col min="3583" max="3584" width="7.44140625" style="18" customWidth="1"/>
    <col min="3585" max="3585" width="8.33203125" style="18" bestFit="1" customWidth="1"/>
    <col min="3586" max="3586" width="7.44140625" style="18" bestFit="1" customWidth="1"/>
    <col min="3587" max="3589" width="7.44140625" style="18" customWidth="1"/>
    <col min="3590" max="3595" width="0" style="18" hidden="1" customWidth="1"/>
    <col min="3596" max="3596" width="7.88671875" style="18" customWidth="1"/>
    <col min="3597" max="3835" width="11.44140625" style="18"/>
    <col min="3836" max="3836" width="18.109375" style="18" customWidth="1"/>
    <col min="3837" max="3837" width="8" style="18" bestFit="1" customWidth="1"/>
    <col min="3838" max="3838" width="7.44140625" style="18" bestFit="1" customWidth="1"/>
    <col min="3839" max="3840" width="7.44140625" style="18" customWidth="1"/>
    <col min="3841" max="3841" width="8.33203125" style="18" bestFit="1" customWidth="1"/>
    <col min="3842" max="3842" width="7.44140625" style="18" bestFit="1" customWidth="1"/>
    <col min="3843" max="3845" width="7.44140625" style="18" customWidth="1"/>
    <col min="3846" max="3851" width="0" style="18" hidden="1" customWidth="1"/>
    <col min="3852" max="3852" width="7.88671875" style="18" customWidth="1"/>
    <col min="3853" max="4091" width="11.44140625" style="18"/>
    <col min="4092" max="4092" width="18.109375" style="18" customWidth="1"/>
    <col min="4093" max="4093" width="8" style="18" bestFit="1" customWidth="1"/>
    <col min="4094" max="4094" width="7.44140625" style="18" bestFit="1" customWidth="1"/>
    <col min="4095" max="4096" width="7.44140625" style="18" customWidth="1"/>
    <col min="4097" max="4097" width="8.33203125" style="18" bestFit="1" customWidth="1"/>
    <col min="4098" max="4098" width="7.44140625" style="18" bestFit="1" customWidth="1"/>
    <col min="4099" max="4101" width="7.44140625" style="18" customWidth="1"/>
    <col min="4102" max="4107" width="0" style="18" hidden="1" customWidth="1"/>
    <col min="4108" max="4108" width="7.88671875" style="18" customWidth="1"/>
    <col min="4109" max="4347" width="11.44140625" style="18"/>
    <col min="4348" max="4348" width="18.109375" style="18" customWidth="1"/>
    <col min="4349" max="4349" width="8" style="18" bestFit="1" customWidth="1"/>
    <col min="4350" max="4350" width="7.44140625" style="18" bestFit="1" customWidth="1"/>
    <col min="4351" max="4352" width="7.44140625" style="18" customWidth="1"/>
    <col min="4353" max="4353" width="8.33203125" style="18" bestFit="1" customWidth="1"/>
    <col min="4354" max="4354" width="7.44140625" style="18" bestFit="1" customWidth="1"/>
    <col min="4355" max="4357" width="7.44140625" style="18" customWidth="1"/>
    <col min="4358" max="4363" width="0" style="18" hidden="1" customWidth="1"/>
    <col min="4364" max="4364" width="7.88671875" style="18" customWidth="1"/>
    <col min="4365" max="4603" width="11.44140625" style="18"/>
    <col min="4604" max="4604" width="18.109375" style="18" customWidth="1"/>
    <col min="4605" max="4605" width="8" style="18" bestFit="1" customWidth="1"/>
    <col min="4606" max="4606" width="7.44140625" style="18" bestFit="1" customWidth="1"/>
    <col min="4607" max="4608" width="7.44140625" style="18" customWidth="1"/>
    <col min="4609" max="4609" width="8.33203125" style="18" bestFit="1" customWidth="1"/>
    <col min="4610" max="4610" width="7.44140625" style="18" bestFit="1" customWidth="1"/>
    <col min="4611" max="4613" width="7.44140625" style="18" customWidth="1"/>
    <col min="4614" max="4619" width="0" style="18" hidden="1" customWidth="1"/>
    <col min="4620" max="4620" width="7.88671875" style="18" customWidth="1"/>
    <col min="4621" max="4859" width="11.44140625" style="18"/>
    <col min="4860" max="4860" width="18.109375" style="18" customWidth="1"/>
    <col min="4861" max="4861" width="8" style="18" bestFit="1" customWidth="1"/>
    <col min="4862" max="4862" width="7.44140625" style="18" bestFit="1" customWidth="1"/>
    <col min="4863" max="4864" width="7.44140625" style="18" customWidth="1"/>
    <col min="4865" max="4865" width="8.33203125" style="18" bestFit="1" customWidth="1"/>
    <col min="4866" max="4866" width="7.44140625" style="18" bestFit="1" customWidth="1"/>
    <col min="4867" max="4869" width="7.44140625" style="18" customWidth="1"/>
    <col min="4870" max="4875" width="0" style="18" hidden="1" customWidth="1"/>
    <col min="4876" max="4876" width="7.88671875" style="18" customWidth="1"/>
    <col min="4877" max="5115" width="11.44140625" style="18"/>
    <col min="5116" max="5116" width="18.109375" style="18" customWidth="1"/>
    <col min="5117" max="5117" width="8" style="18" bestFit="1" customWidth="1"/>
    <col min="5118" max="5118" width="7.44140625" style="18" bestFit="1" customWidth="1"/>
    <col min="5119" max="5120" width="7.44140625" style="18" customWidth="1"/>
    <col min="5121" max="5121" width="8.33203125" style="18" bestFit="1" customWidth="1"/>
    <col min="5122" max="5122" width="7.44140625" style="18" bestFit="1" customWidth="1"/>
    <col min="5123" max="5125" width="7.44140625" style="18" customWidth="1"/>
    <col min="5126" max="5131" width="0" style="18" hidden="1" customWidth="1"/>
    <col min="5132" max="5132" width="7.88671875" style="18" customWidth="1"/>
    <col min="5133" max="5371" width="11.44140625" style="18"/>
    <col min="5372" max="5372" width="18.109375" style="18" customWidth="1"/>
    <col min="5373" max="5373" width="8" style="18" bestFit="1" customWidth="1"/>
    <col min="5374" max="5374" width="7.44140625" style="18" bestFit="1" customWidth="1"/>
    <col min="5375" max="5376" width="7.44140625" style="18" customWidth="1"/>
    <col min="5377" max="5377" width="8.33203125" style="18" bestFit="1" customWidth="1"/>
    <col min="5378" max="5378" width="7.44140625" style="18" bestFit="1" customWidth="1"/>
    <col min="5379" max="5381" width="7.44140625" style="18" customWidth="1"/>
    <col min="5382" max="5387" width="0" style="18" hidden="1" customWidth="1"/>
    <col min="5388" max="5388" width="7.88671875" style="18" customWidth="1"/>
    <col min="5389" max="5627" width="11.44140625" style="18"/>
    <col min="5628" max="5628" width="18.109375" style="18" customWidth="1"/>
    <col min="5629" max="5629" width="8" style="18" bestFit="1" customWidth="1"/>
    <col min="5630" max="5630" width="7.44140625" style="18" bestFit="1" customWidth="1"/>
    <col min="5631" max="5632" width="7.44140625" style="18" customWidth="1"/>
    <col min="5633" max="5633" width="8.33203125" style="18" bestFit="1" customWidth="1"/>
    <col min="5634" max="5634" width="7.44140625" style="18" bestFit="1" customWidth="1"/>
    <col min="5635" max="5637" width="7.44140625" style="18" customWidth="1"/>
    <col min="5638" max="5643" width="0" style="18" hidden="1" customWidth="1"/>
    <col min="5644" max="5644" width="7.88671875" style="18" customWidth="1"/>
    <col min="5645" max="5883" width="11.44140625" style="18"/>
    <col min="5884" max="5884" width="18.109375" style="18" customWidth="1"/>
    <col min="5885" max="5885" width="8" style="18" bestFit="1" customWidth="1"/>
    <col min="5886" max="5886" width="7.44140625" style="18" bestFit="1" customWidth="1"/>
    <col min="5887" max="5888" width="7.44140625" style="18" customWidth="1"/>
    <col min="5889" max="5889" width="8.33203125" style="18" bestFit="1" customWidth="1"/>
    <col min="5890" max="5890" width="7.44140625" style="18" bestFit="1" customWidth="1"/>
    <col min="5891" max="5893" width="7.44140625" style="18" customWidth="1"/>
    <col min="5894" max="5899" width="0" style="18" hidden="1" customWidth="1"/>
    <col min="5900" max="5900" width="7.88671875" style="18" customWidth="1"/>
    <col min="5901" max="6139" width="11.44140625" style="18"/>
    <col min="6140" max="6140" width="18.109375" style="18" customWidth="1"/>
    <col min="6141" max="6141" width="8" style="18" bestFit="1" customWidth="1"/>
    <col min="6142" max="6142" width="7.44140625" style="18" bestFit="1" customWidth="1"/>
    <col min="6143" max="6144" width="7.44140625" style="18" customWidth="1"/>
    <col min="6145" max="6145" width="8.33203125" style="18" bestFit="1" customWidth="1"/>
    <col min="6146" max="6146" width="7.44140625" style="18" bestFit="1" customWidth="1"/>
    <col min="6147" max="6149" width="7.44140625" style="18" customWidth="1"/>
    <col min="6150" max="6155" width="0" style="18" hidden="1" customWidth="1"/>
    <col min="6156" max="6156" width="7.88671875" style="18" customWidth="1"/>
    <col min="6157" max="6395" width="11.44140625" style="18"/>
    <col min="6396" max="6396" width="18.109375" style="18" customWidth="1"/>
    <col min="6397" max="6397" width="8" style="18" bestFit="1" customWidth="1"/>
    <col min="6398" max="6398" width="7.44140625" style="18" bestFit="1" customWidth="1"/>
    <col min="6399" max="6400" width="7.44140625" style="18" customWidth="1"/>
    <col min="6401" max="6401" width="8.33203125" style="18" bestFit="1" customWidth="1"/>
    <col min="6402" max="6402" width="7.44140625" style="18" bestFit="1" customWidth="1"/>
    <col min="6403" max="6405" width="7.44140625" style="18" customWidth="1"/>
    <col min="6406" max="6411" width="0" style="18" hidden="1" customWidth="1"/>
    <col min="6412" max="6412" width="7.88671875" style="18" customWidth="1"/>
    <col min="6413" max="6651" width="11.44140625" style="18"/>
    <col min="6652" max="6652" width="18.109375" style="18" customWidth="1"/>
    <col min="6653" max="6653" width="8" style="18" bestFit="1" customWidth="1"/>
    <col min="6654" max="6654" width="7.44140625" style="18" bestFit="1" customWidth="1"/>
    <col min="6655" max="6656" width="7.44140625" style="18" customWidth="1"/>
    <col min="6657" max="6657" width="8.33203125" style="18" bestFit="1" customWidth="1"/>
    <col min="6658" max="6658" width="7.44140625" style="18" bestFit="1" customWidth="1"/>
    <col min="6659" max="6661" width="7.44140625" style="18" customWidth="1"/>
    <col min="6662" max="6667" width="0" style="18" hidden="1" customWidth="1"/>
    <col min="6668" max="6668" width="7.88671875" style="18" customWidth="1"/>
    <col min="6669" max="6907" width="11.44140625" style="18"/>
    <col min="6908" max="6908" width="18.109375" style="18" customWidth="1"/>
    <col min="6909" max="6909" width="8" style="18" bestFit="1" customWidth="1"/>
    <col min="6910" max="6910" width="7.44140625" style="18" bestFit="1" customWidth="1"/>
    <col min="6911" max="6912" width="7.44140625" style="18" customWidth="1"/>
    <col min="6913" max="6913" width="8.33203125" style="18" bestFit="1" customWidth="1"/>
    <col min="6914" max="6914" width="7.44140625" style="18" bestFit="1" customWidth="1"/>
    <col min="6915" max="6917" width="7.44140625" style="18" customWidth="1"/>
    <col min="6918" max="6923" width="0" style="18" hidden="1" customWidth="1"/>
    <col min="6924" max="6924" width="7.88671875" style="18" customWidth="1"/>
    <col min="6925" max="7163" width="11.44140625" style="18"/>
    <col min="7164" max="7164" width="18.109375" style="18" customWidth="1"/>
    <col min="7165" max="7165" width="8" style="18" bestFit="1" customWidth="1"/>
    <col min="7166" max="7166" width="7.44140625" style="18" bestFit="1" customWidth="1"/>
    <col min="7167" max="7168" width="7.44140625" style="18" customWidth="1"/>
    <col min="7169" max="7169" width="8.33203125" style="18" bestFit="1" customWidth="1"/>
    <col min="7170" max="7170" width="7.44140625" style="18" bestFit="1" customWidth="1"/>
    <col min="7171" max="7173" width="7.44140625" style="18" customWidth="1"/>
    <col min="7174" max="7179" width="0" style="18" hidden="1" customWidth="1"/>
    <col min="7180" max="7180" width="7.88671875" style="18" customWidth="1"/>
    <col min="7181" max="7419" width="11.44140625" style="18"/>
    <col min="7420" max="7420" width="18.109375" style="18" customWidth="1"/>
    <col min="7421" max="7421" width="8" style="18" bestFit="1" customWidth="1"/>
    <col min="7422" max="7422" width="7.44140625" style="18" bestFit="1" customWidth="1"/>
    <col min="7423" max="7424" width="7.44140625" style="18" customWidth="1"/>
    <col min="7425" max="7425" width="8.33203125" style="18" bestFit="1" customWidth="1"/>
    <col min="7426" max="7426" width="7.44140625" style="18" bestFit="1" customWidth="1"/>
    <col min="7427" max="7429" width="7.44140625" style="18" customWidth="1"/>
    <col min="7430" max="7435" width="0" style="18" hidden="1" customWidth="1"/>
    <col min="7436" max="7436" width="7.88671875" style="18" customWidth="1"/>
    <col min="7437" max="7675" width="11.44140625" style="18"/>
    <col min="7676" max="7676" width="18.109375" style="18" customWidth="1"/>
    <col min="7677" max="7677" width="8" style="18" bestFit="1" customWidth="1"/>
    <col min="7678" max="7678" width="7.44140625" style="18" bestFit="1" customWidth="1"/>
    <col min="7679" max="7680" width="7.44140625" style="18" customWidth="1"/>
    <col min="7681" max="7681" width="8.33203125" style="18" bestFit="1" customWidth="1"/>
    <col min="7682" max="7682" width="7.44140625" style="18" bestFit="1" customWidth="1"/>
    <col min="7683" max="7685" width="7.44140625" style="18" customWidth="1"/>
    <col min="7686" max="7691" width="0" style="18" hidden="1" customWidth="1"/>
    <col min="7692" max="7692" width="7.88671875" style="18" customWidth="1"/>
    <col min="7693" max="7931" width="11.44140625" style="18"/>
    <col min="7932" max="7932" width="18.109375" style="18" customWidth="1"/>
    <col min="7933" max="7933" width="8" style="18" bestFit="1" customWidth="1"/>
    <col min="7934" max="7934" width="7.44140625" style="18" bestFit="1" customWidth="1"/>
    <col min="7935" max="7936" width="7.44140625" style="18" customWidth="1"/>
    <col min="7937" max="7937" width="8.33203125" style="18" bestFit="1" customWidth="1"/>
    <col min="7938" max="7938" width="7.44140625" style="18" bestFit="1" customWidth="1"/>
    <col min="7939" max="7941" width="7.44140625" style="18" customWidth="1"/>
    <col min="7942" max="7947" width="0" style="18" hidden="1" customWidth="1"/>
    <col min="7948" max="7948" width="7.88671875" style="18" customWidth="1"/>
    <col min="7949" max="8187" width="11.44140625" style="18"/>
    <col min="8188" max="8188" width="18.109375" style="18" customWidth="1"/>
    <col min="8189" max="8189" width="8" style="18" bestFit="1" customWidth="1"/>
    <col min="8190" max="8190" width="7.44140625" style="18" bestFit="1" customWidth="1"/>
    <col min="8191" max="8192" width="7.44140625" style="18" customWidth="1"/>
    <col min="8193" max="8193" width="8.33203125" style="18" bestFit="1" customWidth="1"/>
    <col min="8194" max="8194" width="7.44140625" style="18" bestFit="1" customWidth="1"/>
    <col min="8195" max="8197" width="7.44140625" style="18" customWidth="1"/>
    <col min="8198" max="8203" width="0" style="18" hidden="1" customWidth="1"/>
    <col min="8204" max="8204" width="7.88671875" style="18" customWidth="1"/>
    <col min="8205" max="8443" width="11.44140625" style="18"/>
    <col min="8444" max="8444" width="18.109375" style="18" customWidth="1"/>
    <col min="8445" max="8445" width="8" style="18" bestFit="1" customWidth="1"/>
    <col min="8446" max="8446" width="7.44140625" style="18" bestFit="1" customWidth="1"/>
    <col min="8447" max="8448" width="7.44140625" style="18" customWidth="1"/>
    <col min="8449" max="8449" width="8.33203125" style="18" bestFit="1" customWidth="1"/>
    <col min="8450" max="8450" width="7.44140625" style="18" bestFit="1" customWidth="1"/>
    <col min="8451" max="8453" width="7.44140625" style="18" customWidth="1"/>
    <col min="8454" max="8459" width="0" style="18" hidden="1" customWidth="1"/>
    <col min="8460" max="8460" width="7.88671875" style="18" customWidth="1"/>
    <col min="8461" max="8699" width="11.44140625" style="18"/>
    <col min="8700" max="8700" width="18.109375" style="18" customWidth="1"/>
    <col min="8701" max="8701" width="8" style="18" bestFit="1" customWidth="1"/>
    <col min="8702" max="8702" width="7.44140625" style="18" bestFit="1" customWidth="1"/>
    <col min="8703" max="8704" width="7.44140625" style="18" customWidth="1"/>
    <col min="8705" max="8705" width="8.33203125" style="18" bestFit="1" customWidth="1"/>
    <col min="8706" max="8706" width="7.44140625" style="18" bestFit="1" customWidth="1"/>
    <col min="8707" max="8709" width="7.44140625" style="18" customWidth="1"/>
    <col min="8710" max="8715" width="0" style="18" hidden="1" customWidth="1"/>
    <col min="8716" max="8716" width="7.88671875" style="18" customWidth="1"/>
    <col min="8717" max="8955" width="11.44140625" style="18"/>
    <col min="8956" max="8956" width="18.109375" style="18" customWidth="1"/>
    <col min="8957" max="8957" width="8" style="18" bestFit="1" customWidth="1"/>
    <col min="8958" max="8958" width="7.44140625" style="18" bestFit="1" customWidth="1"/>
    <col min="8959" max="8960" width="7.44140625" style="18" customWidth="1"/>
    <col min="8961" max="8961" width="8.33203125" style="18" bestFit="1" customWidth="1"/>
    <col min="8962" max="8962" width="7.44140625" style="18" bestFit="1" customWidth="1"/>
    <col min="8963" max="8965" width="7.44140625" style="18" customWidth="1"/>
    <col min="8966" max="8971" width="0" style="18" hidden="1" customWidth="1"/>
    <col min="8972" max="8972" width="7.88671875" style="18" customWidth="1"/>
    <col min="8973" max="9211" width="11.44140625" style="18"/>
    <col min="9212" max="9212" width="18.109375" style="18" customWidth="1"/>
    <col min="9213" max="9213" width="8" style="18" bestFit="1" customWidth="1"/>
    <col min="9214" max="9214" width="7.44140625" style="18" bestFit="1" customWidth="1"/>
    <col min="9215" max="9216" width="7.44140625" style="18" customWidth="1"/>
    <col min="9217" max="9217" width="8.33203125" style="18" bestFit="1" customWidth="1"/>
    <col min="9218" max="9218" width="7.44140625" style="18" bestFit="1" customWidth="1"/>
    <col min="9219" max="9221" width="7.44140625" style="18" customWidth="1"/>
    <col min="9222" max="9227" width="0" style="18" hidden="1" customWidth="1"/>
    <col min="9228" max="9228" width="7.88671875" style="18" customWidth="1"/>
    <col min="9229" max="9467" width="11.44140625" style="18"/>
    <col min="9468" max="9468" width="18.109375" style="18" customWidth="1"/>
    <col min="9469" max="9469" width="8" style="18" bestFit="1" customWidth="1"/>
    <col min="9470" max="9470" width="7.44140625" style="18" bestFit="1" customWidth="1"/>
    <col min="9471" max="9472" width="7.44140625" style="18" customWidth="1"/>
    <col min="9473" max="9473" width="8.33203125" style="18" bestFit="1" customWidth="1"/>
    <col min="9474" max="9474" width="7.44140625" style="18" bestFit="1" customWidth="1"/>
    <col min="9475" max="9477" width="7.44140625" style="18" customWidth="1"/>
    <col min="9478" max="9483" width="0" style="18" hidden="1" customWidth="1"/>
    <col min="9484" max="9484" width="7.88671875" style="18" customWidth="1"/>
    <col min="9485" max="9723" width="11.44140625" style="18"/>
    <col min="9724" max="9724" width="18.109375" style="18" customWidth="1"/>
    <col min="9725" max="9725" width="8" style="18" bestFit="1" customWidth="1"/>
    <col min="9726" max="9726" width="7.44140625" style="18" bestFit="1" customWidth="1"/>
    <col min="9727" max="9728" width="7.44140625" style="18" customWidth="1"/>
    <col min="9729" max="9729" width="8.33203125" style="18" bestFit="1" customWidth="1"/>
    <col min="9730" max="9730" width="7.44140625" style="18" bestFit="1" customWidth="1"/>
    <col min="9731" max="9733" width="7.44140625" style="18" customWidth="1"/>
    <col min="9734" max="9739" width="0" style="18" hidden="1" customWidth="1"/>
    <col min="9740" max="9740" width="7.88671875" style="18" customWidth="1"/>
    <col min="9741" max="9979" width="11.44140625" style="18"/>
    <col min="9980" max="9980" width="18.109375" style="18" customWidth="1"/>
    <col min="9981" max="9981" width="8" style="18" bestFit="1" customWidth="1"/>
    <col min="9982" max="9982" width="7.44140625" style="18" bestFit="1" customWidth="1"/>
    <col min="9983" max="9984" width="7.44140625" style="18" customWidth="1"/>
    <col min="9985" max="9985" width="8.33203125" style="18" bestFit="1" customWidth="1"/>
    <col min="9986" max="9986" width="7.44140625" style="18" bestFit="1" customWidth="1"/>
    <col min="9987" max="9989" width="7.44140625" style="18" customWidth="1"/>
    <col min="9990" max="9995" width="0" style="18" hidden="1" customWidth="1"/>
    <col min="9996" max="9996" width="7.88671875" style="18" customWidth="1"/>
    <col min="9997" max="10235" width="11.44140625" style="18"/>
    <col min="10236" max="10236" width="18.109375" style="18" customWidth="1"/>
    <col min="10237" max="10237" width="8" style="18" bestFit="1" customWidth="1"/>
    <col min="10238" max="10238" width="7.44140625" style="18" bestFit="1" customWidth="1"/>
    <col min="10239" max="10240" width="7.44140625" style="18" customWidth="1"/>
    <col min="10241" max="10241" width="8.33203125" style="18" bestFit="1" customWidth="1"/>
    <col min="10242" max="10242" width="7.44140625" style="18" bestFit="1" customWidth="1"/>
    <col min="10243" max="10245" width="7.44140625" style="18" customWidth="1"/>
    <col min="10246" max="10251" width="0" style="18" hidden="1" customWidth="1"/>
    <col min="10252" max="10252" width="7.88671875" style="18" customWidth="1"/>
    <col min="10253" max="10491" width="11.44140625" style="18"/>
    <col min="10492" max="10492" width="18.109375" style="18" customWidth="1"/>
    <col min="10493" max="10493" width="8" style="18" bestFit="1" customWidth="1"/>
    <col min="10494" max="10494" width="7.44140625" style="18" bestFit="1" customWidth="1"/>
    <col min="10495" max="10496" width="7.44140625" style="18" customWidth="1"/>
    <col min="10497" max="10497" width="8.33203125" style="18" bestFit="1" customWidth="1"/>
    <col min="10498" max="10498" width="7.44140625" style="18" bestFit="1" customWidth="1"/>
    <col min="10499" max="10501" width="7.44140625" style="18" customWidth="1"/>
    <col min="10502" max="10507" width="0" style="18" hidden="1" customWidth="1"/>
    <col min="10508" max="10508" width="7.88671875" style="18" customWidth="1"/>
    <col min="10509" max="10747" width="11.44140625" style="18"/>
    <col min="10748" max="10748" width="18.109375" style="18" customWidth="1"/>
    <col min="10749" max="10749" width="8" style="18" bestFit="1" customWidth="1"/>
    <col min="10750" max="10750" width="7.44140625" style="18" bestFit="1" customWidth="1"/>
    <col min="10751" max="10752" width="7.44140625" style="18" customWidth="1"/>
    <col min="10753" max="10753" width="8.33203125" style="18" bestFit="1" customWidth="1"/>
    <col min="10754" max="10754" width="7.44140625" style="18" bestFit="1" customWidth="1"/>
    <col min="10755" max="10757" width="7.44140625" style="18" customWidth="1"/>
    <col min="10758" max="10763" width="0" style="18" hidden="1" customWidth="1"/>
    <col min="10764" max="10764" width="7.88671875" style="18" customWidth="1"/>
    <col min="10765" max="11003" width="11.44140625" style="18"/>
    <col min="11004" max="11004" width="18.109375" style="18" customWidth="1"/>
    <col min="11005" max="11005" width="8" style="18" bestFit="1" customWidth="1"/>
    <col min="11006" max="11006" width="7.44140625" style="18" bestFit="1" customWidth="1"/>
    <col min="11007" max="11008" width="7.44140625" style="18" customWidth="1"/>
    <col min="11009" max="11009" width="8.33203125" style="18" bestFit="1" customWidth="1"/>
    <col min="11010" max="11010" width="7.44140625" style="18" bestFit="1" customWidth="1"/>
    <col min="11011" max="11013" width="7.44140625" style="18" customWidth="1"/>
    <col min="11014" max="11019" width="0" style="18" hidden="1" customWidth="1"/>
    <col min="11020" max="11020" width="7.88671875" style="18" customWidth="1"/>
    <col min="11021" max="11259" width="11.44140625" style="18"/>
    <col min="11260" max="11260" width="18.109375" style="18" customWidth="1"/>
    <col min="11261" max="11261" width="8" style="18" bestFit="1" customWidth="1"/>
    <col min="11262" max="11262" width="7.44140625" style="18" bestFit="1" customWidth="1"/>
    <col min="11263" max="11264" width="7.44140625" style="18" customWidth="1"/>
    <col min="11265" max="11265" width="8.33203125" style="18" bestFit="1" customWidth="1"/>
    <col min="11266" max="11266" width="7.44140625" style="18" bestFit="1" customWidth="1"/>
    <col min="11267" max="11269" width="7.44140625" style="18" customWidth="1"/>
    <col min="11270" max="11275" width="0" style="18" hidden="1" customWidth="1"/>
    <col min="11276" max="11276" width="7.88671875" style="18" customWidth="1"/>
    <col min="11277" max="11515" width="11.44140625" style="18"/>
    <col min="11516" max="11516" width="18.109375" style="18" customWidth="1"/>
    <col min="11517" max="11517" width="8" style="18" bestFit="1" customWidth="1"/>
    <col min="11518" max="11518" width="7.44140625" style="18" bestFit="1" customWidth="1"/>
    <col min="11519" max="11520" width="7.44140625" style="18" customWidth="1"/>
    <col min="11521" max="11521" width="8.33203125" style="18" bestFit="1" customWidth="1"/>
    <col min="11522" max="11522" width="7.44140625" style="18" bestFit="1" customWidth="1"/>
    <col min="11523" max="11525" width="7.44140625" style="18" customWidth="1"/>
    <col min="11526" max="11531" width="0" style="18" hidden="1" customWidth="1"/>
    <col min="11532" max="11532" width="7.88671875" style="18" customWidth="1"/>
    <col min="11533" max="11771" width="11.44140625" style="18"/>
    <col min="11772" max="11772" width="18.109375" style="18" customWidth="1"/>
    <col min="11773" max="11773" width="8" style="18" bestFit="1" customWidth="1"/>
    <col min="11774" max="11774" width="7.44140625" style="18" bestFit="1" customWidth="1"/>
    <col min="11775" max="11776" width="7.44140625" style="18" customWidth="1"/>
    <col min="11777" max="11777" width="8.33203125" style="18" bestFit="1" customWidth="1"/>
    <col min="11778" max="11778" width="7.44140625" style="18" bestFit="1" customWidth="1"/>
    <col min="11779" max="11781" width="7.44140625" style="18" customWidth="1"/>
    <col min="11782" max="11787" width="0" style="18" hidden="1" customWidth="1"/>
    <col min="11788" max="11788" width="7.88671875" style="18" customWidth="1"/>
    <col min="11789" max="12027" width="11.44140625" style="18"/>
    <col min="12028" max="12028" width="18.109375" style="18" customWidth="1"/>
    <col min="12029" max="12029" width="8" style="18" bestFit="1" customWidth="1"/>
    <col min="12030" max="12030" width="7.44140625" style="18" bestFit="1" customWidth="1"/>
    <col min="12031" max="12032" width="7.44140625" style="18" customWidth="1"/>
    <col min="12033" max="12033" width="8.33203125" style="18" bestFit="1" customWidth="1"/>
    <col min="12034" max="12034" width="7.44140625" style="18" bestFit="1" customWidth="1"/>
    <col min="12035" max="12037" width="7.44140625" style="18" customWidth="1"/>
    <col min="12038" max="12043" width="0" style="18" hidden="1" customWidth="1"/>
    <col min="12044" max="12044" width="7.88671875" style="18" customWidth="1"/>
    <col min="12045" max="12283" width="11.44140625" style="18"/>
    <col min="12284" max="12284" width="18.109375" style="18" customWidth="1"/>
    <col min="12285" max="12285" width="8" style="18" bestFit="1" customWidth="1"/>
    <col min="12286" max="12286" width="7.44140625" style="18" bestFit="1" customWidth="1"/>
    <col min="12287" max="12288" width="7.44140625" style="18" customWidth="1"/>
    <col min="12289" max="12289" width="8.33203125" style="18" bestFit="1" customWidth="1"/>
    <col min="12290" max="12290" width="7.44140625" style="18" bestFit="1" customWidth="1"/>
    <col min="12291" max="12293" width="7.44140625" style="18" customWidth="1"/>
    <col min="12294" max="12299" width="0" style="18" hidden="1" customWidth="1"/>
    <col min="12300" max="12300" width="7.88671875" style="18" customWidth="1"/>
    <col min="12301" max="12539" width="11.44140625" style="18"/>
    <col min="12540" max="12540" width="18.109375" style="18" customWidth="1"/>
    <col min="12541" max="12541" width="8" style="18" bestFit="1" customWidth="1"/>
    <col min="12542" max="12542" width="7.44140625" style="18" bestFit="1" customWidth="1"/>
    <col min="12543" max="12544" width="7.44140625" style="18" customWidth="1"/>
    <col min="12545" max="12545" width="8.33203125" style="18" bestFit="1" customWidth="1"/>
    <col min="12546" max="12546" width="7.44140625" style="18" bestFit="1" customWidth="1"/>
    <col min="12547" max="12549" width="7.44140625" style="18" customWidth="1"/>
    <col min="12550" max="12555" width="0" style="18" hidden="1" customWidth="1"/>
    <col min="12556" max="12556" width="7.88671875" style="18" customWidth="1"/>
    <col min="12557" max="12795" width="11.44140625" style="18"/>
    <col min="12796" max="12796" width="18.109375" style="18" customWidth="1"/>
    <col min="12797" max="12797" width="8" style="18" bestFit="1" customWidth="1"/>
    <col min="12798" max="12798" width="7.44140625" style="18" bestFit="1" customWidth="1"/>
    <col min="12799" max="12800" width="7.44140625" style="18" customWidth="1"/>
    <col min="12801" max="12801" width="8.33203125" style="18" bestFit="1" customWidth="1"/>
    <col min="12802" max="12802" width="7.44140625" style="18" bestFit="1" customWidth="1"/>
    <col min="12803" max="12805" width="7.44140625" style="18" customWidth="1"/>
    <col min="12806" max="12811" width="0" style="18" hidden="1" customWidth="1"/>
    <col min="12812" max="12812" width="7.88671875" style="18" customWidth="1"/>
    <col min="12813" max="13051" width="11.44140625" style="18"/>
    <col min="13052" max="13052" width="18.109375" style="18" customWidth="1"/>
    <col min="13053" max="13053" width="8" style="18" bestFit="1" customWidth="1"/>
    <col min="13054" max="13054" width="7.44140625" style="18" bestFit="1" customWidth="1"/>
    <col min="13055" max="13056" width="7.44140625" style="18" customWidth="1"/>
    <col min="13057" max="13057" width="8.33203125" style="18" bestFit="1" customWidth="1"/>
    <col min="13058" max="13058" width="7.44140625" style="18" bestFit="1" customWidth="1"/>
    <col min="13059" max="13061" width="7.44140625" style="18" customWidth="1"/>
    <col min="13062" max="13067" width="0" style="18" hidden="1" customWidth="1"/>
    <col min="13068" max="13068" width="7.88671875" style="18" customWidth="1"/>
    <col min="13069" max="13307" width="11.44140625" style="18"/>
    <col min="13308" max="13308" width="18.109375" style="18" customWidth="1"/>
    <col min="13309" max="13309" width="8" style="18" bestFit="1" customWidth="1"/>
    <col min="13310" max="13310" width="7.44140625" style="18" bestFit="1" customWidth="1"/>
    <col min="13311" max="13312" width="7.44140625" style="18" customWidth="1"/>
    <col min="13313" max="13313" width="8.33203125" style="18" bestFit="1" customWidth="1"/>
    <col min="13314" max="13314" width="7.44140625" style="18" bestFit="1" customWidth="1"/>
    <col min="13315" max="13317" width="7.44140625" style="18" customWidth="1"/>
    <col min="13318" max="13323" width="0" style="18" hidden="1" customWidth="1"/>
    <col min="13324" max="13324" width="7.88671875" style="18" customWidth="1"/>
    <col min="13325" max="13563" width="11.44140625" style="18"/>
    <col min="13564" max="13564" width="18.109375" style="18" customWidth="1"/>
    <col min="13565" max="13565" width="8" style="18" bestFit="1" customWidth="1"/>
    <col min="13566" max="13566" width="7.44140625" style="18" bestFit="1" customWidth="1"/>
    <col min="13567" max="13568" width="7.44140625" style="18" customWidth="1"/>
    <col min="13569" max="13569" width="8.33203125" style="18" bestFit="1" customWidth="1"/>
    <col min="13570" max="13570" width="7.44140625" style="18" bestFit="1" customWidth="1"/>
    <col min="13571" max="13573" width="7.44140625" style="18" customWidth="1"/>
    <col min="13574" max="13579" width="0" style="18" hidden="1" customWidth="1"/>
    <col min="13580" max="13580" width="7.88671875" style="18" customWidth="1"/>
    <col min="13581" max="13819" width="11.44140625" style="18"/>
    <col min="13820" max="13820" width="18.109375" style="18" customWidth="1"/>
    <col min="13821" max="13821" width="8" style="18" bestFit="1" customWidth="1"/>
    <col min="13822" max="13822" width="7.44140625" style="18" bestFit="1" customWidth="1"/>
    <col min="13823" max="13824" width="7.44140625" style="18" customWidth="1"/>
    <col min="13825" max="13825" width="8.33203125" style="18" bestFit="1" customWidth="1"/>
    <col min="13826" max="13826" width="7.44140625" style="18" bestFit="1" customWidth="1"/>
    <col min="13827" max="13829" width="7.44140625" style="18" customWidth="1"/>
    <col min="13830" max="13835" width="0" style="18" hidden="1" customWidth="1"/>
    <col min="13836" max="13836" width="7.88671875" style="18" customWidth="1"/>
    <col min="13837" max="14075" width="11.44140625" style="18"/>
    <col min="14076" max="14076" width="18.109375" style="18" customWidth="1"/>
    <col min="14077" max="14077" width="8" style="18" bestFit="1" customWidth="1"/>
    <col min="14078" max="14078" width="7.44140625" style="18" bestFit="1" customWidth="1"/>
    <col min="14079" max="14080" width="7.44140625" style="18" customWidth="1"/>
    <col min="14081" max="14081" width="8.33203125" style="18" bestFit="1" customWidth="1"/>
    <col min="14082" max="14082" width="7.44140625" style="18" bestFit="1" customWidth="1"/>
    <col min="14083" max="14085" width="7.44140625" style="18" customWidth="1"/>
    <col min="14086" max="14091" width="0" style="18" hidden="1" customWidth="1"/>
    <col min="14092" max="14092" width="7.88671875" style="18" customWidth="1"/>
    <col min="14093" max="14331" width="11.44140625" style="18"/>
    <col min="14332" max="14332" width="18.109375" style="18" customWidth="1"/>
    <col min="14333" max="14333" width="8" style="18" bestFit="1" customWidth="1"/>
    <col min="14334" max="14334" width="7.44140625" style="18" bestFit="1" customWidth="1"/>
    <col min="14335" max="14336" width="7.44140625" style="18" customWidth="1"/>
    <col min="14337" max="14337" width="8.33203125" style="18" bestFit="1" customWidth="1"/>
    <col min="14338" max="14338" width="7.44140625" style="18" bestFit="1" customWidth="1"/>
    <col min="14339" max="14341" width="7.44140625" style="18" customWidth="1"/>
    <col min="14342" max="14347" width="0" style="18" hidden="1" customWidth="1"/>
    <col min="14348" max="14348" width="7.88671875" style="18" customWidth="1"/>
    <col min="14349" max="14587" width="11.44140625" style="18"/>
    <col min="14588" max="14588" width="18.109375" style="18" customWidth="1"/>
    <col min="14589" max="14589" width="8" style="18" bestFit="1" customWidth="1"/>
    <col min="14590" max="14590" width="7.44140625" style="18" bestFit="1" customWidth="1"/>
    <col min="14591" max="14592" width="7.44140625" style="18" customWidth="1"/>
    <col min="14593" max="14593" width="8.33203125" style="18" bestFit="1" customWidth="1"/>
    <col min="14594" max="14594" width="7.44140625" style="18" bestFit="1" customWidth="1"/>
    <col min="14595" max="14597" width="7.44140625" style="18" customWidth="1"/>
    <col min="14598" max="14603" width="0" style="18" hidden="1" customWidth="1"/>
    <col min="14604" max="14604" width="7.88671875" style="18" customWidth="1"/>
    <col min="14605" max="14843" width="11.44140625" style="18"/>
    <col min="14844" max="14844" width="18.109375" style="18" customWidth="1"/>
    <col min="14845" max="14845" width="8" style="18" bestFit="1" customWidth="1"/>
    <col min="14846" max="14846" width="7.44140625" style="18" bestFit="1" customWidth="1"/>
    <col min="14847" max="14848" width="7.44140625" style="18" customWidth="1"/>
    <col min="14849" max="14849" width="8.33203125" style="18" bestFit="1" customWidth="1"/>
    <col min="14850" max="14850" width="7.44140625" style="18" bestFit="1" customWidth="1"/>
    <col min="14851" max="14853" width="7.44140625" style="18" customWidth="1"/>
    <col min="14854" max="14859" width="0" style="18" hidden="1" customWidth="1"/>
    <col min="14860" max="14860" width="7.88671875" style="18" customWidth="1"/>
    <col min="14861" max="15099" width="11.44140625" style="18"/>
    <col min="15100" max="15100" width="18.109375" style="18" customWidth="1"/>
    <col min="15101" max="15101" width="8" style="18" bestFit="1" customWidth="1"/>
    <col min="15102" max="15102" width="7.44140625" style="18" bestFit="1" customWidth="1"/>
    <col min="15103" max="15104" width="7.44140625" style="18" customWidth="1"/>
    <col min="15105" max="15105" width="8.33203125" style="18" bestFit="1" customWidth="1"/>
    <col min="15106" max="15106" width="7.44140625" style="18" bestFit="1" customWidth="1"/>
    <col min="15107" max="15109" width="7.44140625" style="18" customWidth="1"/>
    <col min="15110" max="15115" width="0" style="18" hidden="1" customWidth="1"/>
    <col min="15116" max="15116" width="7.88671875" style="18" customWidth="1"/>
    <col min="15117" max="15355" width="11.44140625" style="18"/>
    <col min="15356" max="15356" width="18.109375" style="18" customWidth="1"/>
    <col min="15357" max="15357" width="8" style="18" bestFit="1" customWidth="1"/>
    <col min="15358" max="15358" width="7.44140625" style="18" bestFit="1" customWidth="1"/>
    <col min="15359" max="15360" width="7.44140625" style="18" customWidth="1"/>
    <col min="15361" max="15361" width="8.33203125" style="18" bestFit="1" customWidth="1"/>
    <col min="15362" max="15362" width="7.44140625" style="18" bestFit="1" customWidth="1"/>
    <col min="15363" max="15365" width="7.44140625" style="18" customWidth="1"/>
    <col min="15366" max="15371" width="0" style="18" hidden="1" customWidth="1"/>
    <col min="15372" max="15372" width="7.88671875" style="18" customWidth="1"/>
    <col min="15373" max="15611" width="11.44140625" style="18"/>
    <col min="15612" max="15612" width="18.109375" style="18" customWidth="1"/>
    <col min="15613" max="15613" width="8" style="18" bestFit="1" customWidth="1"/>
    <col min="15614" max="15614" width="7.44140625" style="18" bestFit="1" customWidth="1"/>
    <col min="15615" max="15616" width="7.44140625" style="18" customWidth="1"/>
    <col min="15617" max="15617" width="8.33203125" style="18" bestFit="1" customWidth="1"/>
    <col min="15618" max="15618" width="7.44140625" style="18" bestFit="1" customWidth="1"/>
    <col min="15619" max="15621" width="7.44140625" style="18" customWidth="1"/>
    <col min="15622" max="15627" width="0" style="18" hidden="1" customWidth="1"/>
    <col min="15628" max="15628" width="7.88671875" style="18" customWidth="1"/>
    <col min="15629" max="15867" width="11.44140625" style="18"/>
    <col min="15868" max="15868" width="18.109375" style="18" customWidth="1"/>
    <col min="15869" max="15869" width="8" style="18" bestFit="1" customWidth="1"/>
    <col min="15870" max="15870" width="7.44140625" style="18" bestFit="1" customWidth="1"/>
    <col min="15871" max="15872" width="7.44140625" style="18" customWidth="1"/>
    <col min="15873" max="15873" width="8.33203125" style="18" bestFit="1" customWidth="1"/>
    <col min="15874" max="15874" width="7.44140625" style="18" bestFit="1" customWidth="1"/>
    <col min="15875" max="15877" width="7.44140625" style="18" customWidth="1"/>
    <col min="15878" max="15883" width="0" style="18" hidden="1" customWidth="1"/>
    <col min="15884" max="15884" width="7.88671875" style="18" customWidth="1"/>
    <col min="15885" max="16123" width="11.44140625" style="18"/>
    <col min="16124" max="16124" width="18.109375" style="18" customWidth="1"/>
    <col min="16125" max="16125" width="8" style="18" bestFit="1" customWidth="1"/>
    <col min="16126" max="16126" width="7.44140625" style="18" bestFit="1" customWidth="1"/>
    <col min="16127" max="16128" width="7.44140625" style="18" customWidth="1"/>
    <col min="16129" max="16129" width="8.33203125" style="18" bestFit="1" customWidth="1"/>
    <col min="16130" max="16130" width="7.44140625" style="18" bestFit="1" customWidth="1"/>
    <col min="16131" max="16133" width="7.44140625" style="18" customWidth="1"/>
    <col min="16134" max="16139" width="0" style="18" hidden="1" customWidth="1"/>
    <col min="16140" max="16140" width="7.88671875" style="18" customWidth="1"/>
    <col min="16141" max="16384" width="11.44140625" style="18"/>
  </cols>
  <sheetData>
    <row r="1" spans="1:16" s="19" customFormat="1" x14ac:dyDescent="0.25">
      <c r="B1" s="31"/>
      <c r="C1" s="31"/>
      <c r="D1" s="31"/>
      <c r="E1" s="31"/>
      <c r="F1" s="31"/>
      <c r="G1" s="31"/>
      <c r="H1" s="31"/>
      <c r="I1" s="31"/>
      <c r="J1" s="31"/>
      <c r="K1" s="31"/>
      <c r="L1" s="31"/>
    </row>
    <row r="2" spans="1:16" s="19" customFormat="1" x14ac:dyDescent="0.25">
      <c r="A2" s="39" t="s">
        <v>101</v>
      </c>
      <c r="B2" s="31"/>
      <c r="C2" s="31"/>
      <c r="D2" s="31"/>
      <c r="E2" s="31"/>
      <c r="F2" s="31"/>
      <c r="G2" s="31"/>
      <c r="H2" s="31"/>
      <c r="I2" s="31"/>
      <c r="K2" s="31"/>
      <c r="L2" s="31"/>
    </row>
    <row r="3" spans="1:16" s="19" customFormat="1" ht="14.4" x14ac:dyDescent="0.3">
      <c r="A3" s="39" t="s">
        <v>102</v>
      </c>
      <c r="B3" s="31"/>
      <c r="C3" s="31"/>
      <c r="D3" s="31"/>
      <c r="E3" s="31"/>
      <c r="F3" s="31"/>
      <c r="G3" s="31"/>
      <c r="H3" s="31"/>
      <c r="I3" s="31"/>
      <c r="J3" s="31"/>
      <c r="K3" s="96"/>
      <c r="L3" s="31"/>
    </row>
    <row r="4" spans="1:16" s="19" customFormat="1" x14ac:dyDescent="0.25">
      <c r="B4" s="31"/>
      <c r="C4" s="31"/>
      <c r="D4" s="31"/>
      <c r="E4" s="31"/>
      <c r="F4" s="31"/>
      <c r="G4" s="31"/>
      <c r="H4" s="31"/>
      <c r="I4" s="31"/>
      <c r="J4" s="31"/>
      <c r="K4" s="31"/>
      <c r="L4" s="31"/>
    </row>
    <row r="5" spans="1:16" s="19" customFormat="1" ht="13.8" x14ac:dyDescent="0.3">
      <c r="B5" s="296" t="s">
        <v>97</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389</v>
      </c>
      <c r="C11" s="10">
        <v>1248</v>
      </c>
      <c r="D11" s="10">
        <v>766</v>
      </c>
      <c r="E11" s="10">
        <f>D11+C11</f>
        <v>2014</v>
      </c>
      <c r="F11" s="11">
        <f>E11/$E$21</f>
        <v>0.5214914552045572</v>
      </c>
      <c r="G11" s="10">
        <v>4085</v>
      </c>
      <c r="H11" s="10">
        <v>326</v>
      </c>
      <c r="I11" s="10">
        <f>G11+H11</f>
        <v>4411</v>
      </c>
      <c r="J11" s="11">
        <f>I11/$I$21</f>
        <v>0.55962953565085005</v>
      </c>
      <c r="K11" s="10">
        <f t="shared" ref="K11:K20" si="0">E11+I11</f>
        <v>6425</v>
      </c>
      <c r="L11" s="10">
        <v>0</v>
      </c>
      <c r="M11" s="10">
        <f>K11+L11</f>
        <v>6425</v>
      </c>
      <c r="P11" s="23"/>
    </row>
    <row r="12" spans="1:16" x14ac:dyDescent="0.25">
      <c r="B12" s="10" t="s">
        <v>390</v>
      </c>
      <c r="C12" s="10">
        <v>38</v>
      </c>
      <c r="D12" s="10">
        <v>8</v>
      </c>
      <c r="E12" s="10">
        <f t="shared" ref="E12:E20" si="1">D12+C12</f>
        <v>46</v>
      </c>
      <c r="F12" s="11">
        <f t="shared" ref="F12:F20" si="2">E12/$E$21</f>
        <v>1.1910926980838944E-2</v>
      </c>
      <c r="G12" s="10">
        <v>84</v>
      </c>
      <c r="H12" s="10">
        <v>2</v>
      </c>
      <c r="I12" s="10">
        <f t="shared" ref="I12:I20" si="3">G12+H12</f>
        <v>86</v>
      </c>
      <c r="J12" s="11">
        <f t="shared" ref="J12:J20" si="4">I12/$I$21</f>
        <v>1.0910936310581071E-2</v>
      </c>
      <c r="K12" s="10">
        <f t="shared" si="0"/>
        <v>132</v>
      </c>
      <c r="L12" s="10">
        <v>0</v>
      </c>
      <c r="M12" s="10">
        <f t="shared" ref="M12:M21" si="5">K12+L12</f>
        <v>132</v>
      </c>
      <c r="P12" s="23"/>
    </row>
    <row r="13" spans="1:16" x14ac:dyDescent="0.25">
      <c r="B13" s="10" t="s">
        <v>391</v>
      </c>
      <c r="C13" s="10">
        <v>486</v>
      </c>
      <c r="D13" s="10">
        <v>268</v>
      </c>
      <c r="E13" s="10">
        <f t="shared" si="1"/>
        <v>754</v>
      </c>
      <c r="F13" s="11">
        <f t="shared" si="2"/>
        <v>0.19523562920766444</v>
      </c>
      <c r="G13" s="10">
        <v>1764</v>
      </c>
      <c r="H13" s="10">
        <v>129</v>
      </c>
      <c r="I13" s="10">
        <f t="shared" si="3"/>
        <v>1893</v>
      </c>
      <c r="J13" s="11">
        <f t="shared" si="4"/>
        <v>0.24016747018523218</v>
      </c>
      <c r="K13" s="10">
        <f t="shared" si="0"/>
        <v>2647</v>
      </c>
      <c r="L13" s="10">
        <v>1</v>
      </c>
      <c r="M13" s="10">
        <f t="shared" si="5"/>
        <v>2648</v>
      </c>
      <c r="P13" s="23"/>
    </row>
    <row r="14" spans="1:16" x14ac:dyDescent="0.25">
      <c r="B14" s="10" t="s">
        <v>392</v>
      </c>
      <c r="C14" s="10">
        <v>106</v>
      </c>
      <c r="D14" s="10">
        <v>47</v>
      </c>
      <c r="E14" s="10">
        <f t="shared" si="1"/>
        <v>153</v>
      </c>
      <c r="F14" s="11">
        <f t="shared" si="2"/>
        <v>3.9616778871051271E-2</v>
      </c>
      <c r="G14" s="10">
        <v>373</v>
      </c>
      <c r="H14" s="10">
        <v>22</v>
      </c>
      <c r="I14" s="10">
        <f t="shared" si="3"/>
        <v>395</v>
      </c>
      <c r="J14" s="11">
        <f t="shared" si="4"/>
        <v>5.0114184217203754E-2</v>
      </c>
      <c r="K14" s="10">
        <f t="shared" si="0"/>
        <v>548</v>
      </c>
      <c r="L14" s="10">
        <v>0</v>
      </c>
      <c r="M14" s="10">
        <f t="shared" si="5"/>
        <v>548</v>
      </c>
      <c r="P14" s="23"/>
    </row>
    <row r="15" spans="1:16" x14ac:dyDescent="0.25">
      <c r="B15" s="10" t="s">
        <v>393</v>
      </c>
      <c r="C15" s="10">
        <v>40</v>
      </c>
      <c r="D15" s="10">
        <v>21</v>
      </c>
      <c r="E15" s="10">
        <f t="shared" si="1"/>
        <v>61</v>
      </c>
      <c r="F15" s="11">
        <f t="shared" si="2"/>
        <v>1.5794924909373381E-2</v>
      </c>
      <c r="G15" s="10">
        <v>65</v>
      </c>
      <c r="H15" s="10">
        <v>6</v>
      </c>
      <c r="I15" s="10">
        <f t="shared" si="3"/>
        <v>71</v>
      </c>
      <c r="J15" s="11">
        <f t="shared" si="4"/>
        <v>9.0078660238518144E-3</v>
      </c>
      <c r="K15" s="10">
        <f t="shared" si="0"/>
        <v>132</v>
      </c>
      <c r="L15" s="10">
        <v>0</v>
      </c>
      <c r="M15" s="10">
        <f t="shared" si="5"/>
        <v>132</v>
      </c>
      <c r="P15" s="23"/>
    </row>
    <row r="16" spans="1:16" x14ac:dyDescent="0.25">
      <c r="B16" s="10" t="s">
        <v>394</v>
      </c>
      <c r="C16" s="10">
        <v>138</v>
      </c>
      <c r="D16" s="10">
        <v>51</v>
      </c>
      <c r="E16" s="10">
        <f t="shared" si="1"/>
        <v>189</v>
      </c>
      <c r="F16" s="11">
        <f t="shared" si="2"/>
        <v>4.893837389953392E-2</v>
      </c>
      <c r="G16" s="10">
        <v>213</v>
      </c>
      <c r="H16" s="10">
        <v>12</v>
      </c>
      <c r="I16" s="10">
        <f t="shared" si="3"/>
        <v>225</v>
      </c>
      <c r="J16" s="11">
        <f t="shared" si="4"/>
        <v>2.8546054300938848E-2</v>
      </c>
      <c r="K16" s="10">
        <f t="shared" si="0"/>
        <v>414</v>
      </c>
      <c r="L16" s="10">
        <v>0</v>
      </c>
      <c r="M16" s="10">
        <f t="shared" si="5"/>
        <v>414</v>
      </c>
      <c r="P16" s="23"/>
    </row>
    <row r="17" spans="2:16" x14ac:dyDescent="0.25">
      <c r="B17" s="10" t="s">
        <v>395</v>
      </c>
      <c r="C17" s="10">
        <v>4</v>
      </c>
      <c r="D17" s="10">
        <v>1</v>
      </c>
      <c r="E17" s="10">
        <f t="shared" si="1"/>
        <v>5</v>
      </c>
      <c r="F17" s="11">
        <f t="shared" si="2"/>
        <v>1.2946659761781461E-3</v>
      </c>
      <c r="G17" s="10">
        <v>19</v>
      </c>
      <c r="H17" s="10">
        <v>0</v>
      </c>
      <c r="I17" s="10">
        <f t="shared" si="3"/>
        <v>19</v>
      </c>
      <c r="J17" s="11">
        <f t="shared" si="4"/>
        <v>2.410555696523725E-3</v>
      </c>
      <c r="K17" s="10">
        <f t="shared" si="0"/>
        <v>24</v>
      </c>
      <c r="L17" s="10">
        <v>0</v>
      </c>
      <c r="M17" s="10">
        <f t="shared" si="5"/>
        <v>24</v>
      </c>
      <c r="P17" s="23"/>
    </row>
    <row r="18" spans="2:16" x14ac:dyDescent="0.25">
      <c r="B18" s="10" t="s">
        <v>396</v>
      </c>
      <c r="C18" s="10">
        <v>9</v>
      </c>
      <c r="D18" s="10">
        <v>2</v>
      </c>
      <c r="E18" s="10">
        <f t="shared" si="1"/>
        <v>11</v>
      </c>
      <c r="F18" s="11">
        <f t="shared" si="2"/>
        <v>2.8482651475919213E-3</v>
      </c>
      <c r="G18" s="10">
        <v>23</v>
      </c>
      <c r="H18" s="10">
        <v>2</v>
      </c>
      <c r="I18" s="10">
        <f t="shared" si="3"/>
        <v>25</v>
      </c>
      <c r="J18" s="11">
        <f t="shared" si="4"/>
        <v>3.1717838112154274E-3</v>
      </c>
      <c r="K18" s="10">
        <f t="shared" si="0"/>
        <v>36</v>
      </c>
      <c r="L18" s="10">
        <v>0</v>
      </c>
      <c r="M18" s="10">
        <f t="shared" si="5"/>
        <v>36</v>
      </c>
      <c r="P18" s="23"/>
    </row>
    <row r="19" spans="2:16" x14ac:dyDescent="0.25">
      <c r="B19" s="10" t="s">
        <v>397</v>
      </c>
      <c r="C19" s="10">
        <v>385</v>
      </c>
      <c r="D19" s="10">
        <v>110</v>
      </c>
      <c r="E19" s="10">
        <f t="shared" si="1"/>
        <v>495</v>
      </c>
      <c r="F19" s="11">
        <f t="shared" si="2"/>
        <v>0.12817193164163646</v>
      </c>
      <c r="G19" s="10">
        <v>470</v>
      </c>
      <c r="H19" s="10">
        <v>39</v>
      </c>
      <c r="I19" s="10">
        <f t="shared" si="3"/>
        <v>509</v>
      </c>
      <c r="J19" s="11">
        <f t="shared" si="4"/>
        <v>6.4577518396346109E-2</v>
      </c>
      <c r="K19" s="10">
        <f t="shared" si="0"/>
        <v>1004</v>
      </c>
      <c r="L19" s="10">
        <v>0</v>
      </c>
      <c r="M19" s="10">
        <f t="shared" si="5"/>
        <v>1004</v>
      </c>
      <c r="P19" s="23"/>
    </row>
    <row r="20" spans="2:16" x14ac:dyDescent="0.25">
      <c r="B20" s="10" t="s">
        <v>398</v>
      </c>
      <c r="C20" s="10">
        <v>99</v>
      </c>
      <c r="D20" s="10">
        <v>35</v>
      </c>
      <c r="E20" s="10">
        <f t="shared" si="1"/>
        <v>134</v>
      </c>
      <c r="F20" s="11">
        <f t="shared" si="2"/>
        <v>3.4697048161574311E-2</v>
      </c>
      <c r="G20" s="10">
        <v>233</v>
      </c>
      <c r="H20" s="10">
        <v>15</v>
      </c>
      <c r="I20" s="10">
        <f t="shared" si="3"/>
        <v>248</v>
      </c>
      <c r="J20" s="11">
        <f t="shared" si="4"/>
        <v>3.1464095407257038E-2</v>
      </c>
      <c r="K20" s="10">
        <f t="shared" si="0"/>
        <v>382</v>
      </c>
      <c r="L20" s="10">
        <v>0</v>
      </c>
      <c r="M20" s="10">
        <f t="shared" si="5"/>
        <v>382</v>
      </c>
      <c r="P20" s="23"/>
    </row>
    <row r="21" spans="2:16" x14ac:dyDescent="0.25">
      <c r="B21" s="12" t="s">
        <v>49</v>
      </c>
      <c r="C21" s="10">
        <f t="shared" ref="C21:H21" si="6">SUM(C11:C20)</f>
        <v>2553</v>
      </c>
      <c r="D21" s="10">
        <f t="shared" si="6"/>
        <v>1309</v>
      </c>
      <c r="E21" s="12">
        <f t="shared" ref="E21" si="7">D21+C21</f>
        <v>3862</v>
      </c>
      <c r="F21" s="14">
        <f t="shared" ref="F21" si="8">E21/$E$21</f>
        <v>1</v>
      </c>
      <c r="G21" s="10">
        <f t="shared" si="6"/>
        <v>7329</v>
      </c>
      <c r="H21" s="10">
        <f t="shared" si="6"/>
        <v>553</v>
      </c>
      <c r="I21" s="12">
        <f t="shared" ref="I21" si="9">G21+H21</f>
        <v>7882</v>
      </c>
      <c r="J21" s="14">
        <f t="shared" ref="J21" si="10">I21/$I$21</f>
        <v>1</v>
      </c>
      <c r="K21" s="12">
        <f t="shared" ref="K21" si="11">E21+I21</f>
        <v>11744</v>
      </c>
      <c r="L21" s="10">
        <f t="shared" ref="L21" si="12">SUM(L11:L20)</f>
        <v>1</v>
      </c>
      <c r="M21" s="12">
        <f t="shared" si="5"/>
        <v>11745</v>
      </c>
      <c r="P21" s="23"/>
    </row>
    <row r="22" spans="2:16" ht="25.5" customHeight="1" x14ac:dyDescent="0.25">
      <c r="B22" s="24" t="s">
        <v>64</v>
      </c>
      <c r="C22" s="25">
        <f>+C21/M21</f>
        <v>0.21736909323116219</v>
      </c>
      <c r="D22" s="25">
        <f>+D21/M21</f>
        <v>0.11145168156662409</v>
      </c>
      <c r="E22" s="26">
        <f>+E21/M21</f>
        <v>0.32882077479778632</v>
      </c>
      <c r="F22" s="26"/>
      <c r="G22" s="25">
        <f>+G21/M21</f>
        <v>0.62401021711366544</v>
      </c>
      <c r="H22" s="25">
        <f>+H21/M21</f>
        <v>4.708386547467007E-2</v>
      </c>
      <c r="I22" s="26">
        <f>+I21/M21</f>
        <v>0.67109408258833547</v>
      </c>
      <c r="J22" s="26"/>
      <c r="K22" s="26">
        <f>+K21/M21</f>
        <v>0.99991485738612174</v>
      </c>
      <c r="L22" s="26">
        <f>+L21/M21</f>
        <v>8.5142613878246066E-5</v>
      </c>
      <c r="M22" s="26">
        <f>K22+L22</f>
        <v>1</v>
      </c>
    </row>
    <row r="23" spans="2:16" x14ac:dyDescent="0.25">
      <c r="B23" s="17"/>
      <c r="C23" s="30"/>
      <c r="D23" s="30"/>
      <c r="E23" s="30"/>
      <c r="F23" s="30"/>
      <c r="G23" s="30"/>
      <c r="H23" s="30"/>
      <c r="I23" s="30"/>
      <c r="J23" s="30"/>
      <c r="K23" s="30"/>
    </row>
    <row r="24" spans="2:16" ht="13.8" x14ac:dyDescent="0.3">
      <c r="B24" s="296" t="s">
        <v>98</v>
      </c>
      <c r="C24" s="296"/>
      <c r="D24" s="296"/>
      <c r="E24" s="296"/>
      <c r="F24" s="296"/>
      <c r="G24" s="296"/>
      <c r="H24" s="296"/>
      <c r="I24" s="296"/>
      <c r="J24" s="296"/>
      <c r="K24" s="296"/>
    </row>
    <row r="25" spans="2:16" ht="13.8" x14ac:dyDescent="0.3">
      <c r="B25" s="309" t="str">
        <f>'Solicitudes Regiones'!$B$6:$R$6</f>
        <v>Acumuladas de julio de 2008 a abril de 2020</v>
      </c>
      <c r="C25" s="309"/>
      <c r="D25" s="309"/>
      <c r="E25" s="309"/>
      <c r="F25" s="309"/>
      <c r="G25" s="309"/>
      <c r="H25" s="309"/>
      <c r="I25" s="309"/>
      <c r="J25" s="309"/>
      <c r="K25" s="309"/>
    </row>
    <row r="26" spans="2:16" x14ac:dyDescent="0.25">
      <c r="B26" s="17"/>
      <c r="C26" s="30"/>
      <c r="D26" s="30"/>
      <c r="E26" s="30"/>
      <c r="F26" s="30"/>
      <c r="G26" s="30"/>
      <c r="H26" s="30"/>
      <c r="I26" s="30"/>
      <c r="J26" s="30"/>
      <c r="K26" s="30"/>
    </row>
    <row r="27" spans="2:16" ht="15" customHeight="1" x14ac:dyDescent="0.25">
      <c r="B27" s="316" t="s">
        <v>65</v>
      </c>
      <c r="C27" s="316"/>
      <c r="D27" s="316"/>
      <c r="E27" s="316"/>
      <c r="F27" s="316"/>
      <c r="G27" s="316"/>
      <c r="H27" s="316"/>
      <c r="I27" s="316"/>
      <c r="J27" s="316"/>
      <c r="K27" s="316"/>
      <c r="L27" s="316"/>
      <c r="M27" s="316"/>
    </row>
    <row r="28" spans="2:16" ht="15" customHeight="1" x14ac:dyDescent="0.25">
      <c r="B28" s="316" t="s">
        <v>56</v>
      </c>
      <c r="C28" s="316" t="s">
        <v>2</v>
      </c>
      <c r="D28" s="316"/>
      <c r="E28" s="316"/>
      <c r="F28" s="316"/>
      <c r="G28" s="316"/>
      <c r="H28" s="316"/>
      <c r="I28" s="316"/>
      <c r="J28" s="316"/>
      <c r="K28" s="16" t="s">
        <v>96</v>
      </c>
      <c r="L28" s="314"/>
      <c r="M28" s="315"/>
    </row>
    <row r="29" spans="2:16" ht="24" x14ac:dyDescent="0.25">
      <c r="B29" s="316"/>
      <c r="C29" s="16" t="s">
        <v>57</v>
      </c>
      <c r="D29" s="16" t="s">
        <v>58</v>
      </c>
      <c r="E29" s="16" t="s">
        <v>59</v>
      </c>
      <c r="F29" s="16" t="s">
        <v>60</v>
      </c>
      <c r="G29" s="16" t="s">
        <v>8</v>
      </c>
      <c r="H29" s="16" t="s">
        <v>61</v>
      </c>
      <c r="I29" s="16" t="s">
        <v>62</v>
      </c>
      <c r="J29" s="16" t="s">
        <v>63</v>
      </c>
      <c r="K29" s="16" t="s">
        <v>31</v>
      </c>
      <c r="L29" s="262" t="s">
        <v>594</v>
      </c>
      <c r="M29" s="262" t="s">
        <v>597</v>
      </c>
    </row>
    <row r="30" spans="2:16" x14ac:dyDescent="0.25">
      <c r="B30" s="10" t="s">
        <v>389</v>
      </c>
      <c r="C30" s="10">
        <v>1072</v>
      </c>
      <c r="D30" s="10">
        <v>353</v>
      </c>
      <c r="E30" s="10">
        <f>C30+D30</f>
        <v>1425</v>
      </c>
      <c r="F30" s="11">
        <f>E30/$E$40</f>
        <v>0.48684660061496415</v>
      </c>
      <c r="G30" s="10">
        <v>3309</v>
      </c>
      <c r="H30" s="10">
        <v>260</v>
      </c>
      <c r="I30" s="10">
        <f>G30+H30</f>
        <v>3569</v>
      </c>
      <c r="J30" s="11">
        <f>I30/$I$40</f>
        <v>0.55376260667183863</v>
      </c>
      <c r="K30" s="10">
        <f t="shared" ref="K30:K39" si="13">E30+I30</f>
        <v>4994</v>
      </c>
      <c r="L30" s="10">
        <v>0</v>
      </c>
      <c r="M30" s="10">
        <f>K30+L30</f>
        <v>4994</v>
      </c>
    </row>
    <row r="31" spans="2:16" x14ac:dyDescent="0.25">
      <c r="B31" s="10" t="s">
        <v>390</v>
      </c>
      <c r="C31" s="10">
        <v>37</v>
      </c>
      <c r="D31" s="10">
        <v>3</v>
      </c>
      <c r="E31" s="10">
        <f t="shared" ref="E31:E39" si="14">C31+D31</f>
        <v>40</v>
      </c>
      <c r="F31" s="11">
        <f t="shared" ref="F31:F39" si="15">E31/$E$40</f>
        <v>1.3665869490946362E-2</v>
      </c>
      <c r="G31" s="10">
        <v>73</v>
      </c>
      <c r="H31" s="10">
        <v>2</v>
      </c>
      <c r="I31" s="10">
        <f t="shared" ref="I31:I39" si="16">G31+H31</f>
        <v>75</v>
      </c>
      <c r="J31" s="11">
        <f t="shared" ref="J31:J39" si="17">I31/$I$40</f>
        <v>1.1636927851047323E-2</v>
      </c>
      <c r="K31" s="10">
        <f t="shared" si="13"/>
        <v>115</v>
      </c>
      <c r="L31" s="10">
        <v>0</v>
      </c>
      <c r="M31" s="10">
        <f t="shared" ref="M31:M40" si="18">K31+L31</f>
        <v>115</v>
      </c>
    </row>
    <row r="32" spans="2:16" x14ac:dyDescent="0.25">
      <c r="B32" s="10" t="s">
        <v>391</v>
      </c>
      <c r="C32" s="10">
        <v>438</v>
      </c>
      <c r="D32" s="10">
        <v>158</v>
      </c>
      <c r="E32" s="10">
        <f t="shared" si="14"/>
        <v>596</v>
      </c>
      <c r="F32" s="11">
        <f t="shared" si="15"/>
        <v>0.20362145541510079</v>
      </c>
      <c r="G32" s="10">
        <v>1451</v>
      </c>
      <c r="H32" s="10">
        <v>101</v>
      </c>
      <c r="I32" s="10">
        <f t="shared" si="16"/>
        <v>1552</v>
      </c>
      <c r="J32" s="11">
        <f t="shared" si="17"/>
        <v>0.24080682699767261</v>
      </c>
      <c r="K32" s="10">
        <f t="shared" si="13"/>
        <v>2148</v>
      </c>
      <c r="L32" s="10">
        <v>0</v>
      </c>
      <c r="M32" s="10">
        <f t="shared" si="18"/>
        <v>2148</v>
      </c>
    </row>
    <row r="33" spans="2:13" x14ac:dyDescent="0.25">
      <c r="B33" s="10" t="s">
        <v>392</v>
      </c>
      <c r="C33" s="10">
        <v>98</v>
      </c>
      <c r="D33" s="10">
        <v>24</v>
      </c>
      <c r="E33" s="10">
        <f t="shared" si="14"/>
        <v>122</v>
      </c>
      <c r="F33" s="11">
        <f t="shared" si="15"/>
        <v>4.1680901947386405E-2</v>
      </c>
      <c r="G33" s="10">
        <v>303</v>
      </c>
      <c r="H33" s="10">
        <v>15</v>
      </c>
      <c r="I33" s="10">
        <f t="shared" si="16"/>
        <v>318</v>
      </c>
      <c r="J33" s="11">
        <f t="shared" si="17"/>
        <v>4.9340574088440649E-2</v>
      </c>
      <c r="K33" s="10">
        <f t="shared" si="13"/>
        <v>440</v>
      </c>
      <c r="L33" s="10">
        <v>0</v>
      </c>
      <c r="M33" s="10">
        <f t="shared" si="18"/>
        <v>440</v>
      </c>
    </row>
    <row r="34" spans="2:13" x14ac:dyDescent="0.25">
      <c r="B34" s="10" t="s">
        <v>393</v>
      </c>
      <c r="C34" s="10">
        <v>39</v>
      </c>
      <c r="D34" s="10">
        <v>10</v>
      </c>
      <c r="E34" s="10">
        <f t="shared" si="14"/>
        <v>49</v>
      </c>
      <c r="F34" s="11">
        <f t="shared" si="15"/>
        <v>1.6740690126409292E-2</v>
      </c>
      <c r="G34" s="10">
        <v>59</v>
      </c>
      <c r="H34" s="10">
        <v>6</v>
      </c>
      <c r="I34" s="10">
        <f t="shared" si="16"/>
        <v>65</v>
      </c>
      <c r="J34" s="11">
        <f t="shared" si="17"/>
        <v>1.0085337470907681E-2</v>
      </c>
      <c r="K34" s="10">
        <f t="shared" si="13"/>
        <v>114</v>
      </c>
      <c r="L34" s="10">
        <v>0</v>
      </c>
      <c r="M34" s="10">
        <f t="shared" si="18"/>
        <v>114</v>
      </c>
    </row>
    <row r="35" spans="2:13" x14ac:dyDescent="0.25">
      <c r="B35" s="10" t="s">
        <v>394</v>
      </c>
      <c r="C35" s="10">
        <v>126</v>
      </c>
      <c r="D35" s="10">
        <v>27</v>
      </c>
      <c r="E35" s="10">
        <f t="shared" si="14"/>
        <v>153</v>
      </c>
      <c r="F35" s="11">
        <f t="shared" si="15"/>
        <v>5.2271950802869831E-2</v>
      </c>
      <c r="G35" s="10">
        <v>181</v>
      </c>
      <c r="H35" s="10">
        <v>6</v>
      </c>
      <c r="I35" s="10">
        <f t="shared" si="16"/>
        <v>187</v>
      </c>
      <c r="J35" s="11">
        <f t="shared" si="17"/>
        <v>2.9014740108611325E-2</v>
      </c>
      <c r="K35" s="10">
        <f t="shared" si="13"/>
        <v>340</v>
      </c>
      <c r="L35" s="10">
        <v>0</v>
      </c>
      <c r="M35" s="10">
        <f t="shared" si="18"/>
        <v>340</v>
      </c>
    </row>
    <row r="36" spans="2:13" x14ac:dyDescent="0.25">
      <c r="B36" s="10" t="s">
        <v>395</v>
      </c>
      <c r="C36" s="10">
        <v>4</v>
      </c>
      <c r="D36" s="10">
        <v>0</v>
      </c>
      <c r="E36" s="10">
        <f t="shared" si="14"/>
        <v>4</v>
      </c>
      <c r="F36" s="11">
        <f t="shared" si="15"/>
        <v>1.3665869490946361E-3</v>
      </c>
      <c r="G36" s="10">
        <v>18</v>
      </c>
      <c r="H36" s="10">
        <v>0</v>
      </c>
      <c r="I36" s="10">
        <f t="shared" si="16"/>
        <v>18</v>
      </c>
      <c r="J36" s="11">
        <f t="shared" si="17"/>
        <v>2.7928626842513575E-3</v>
      </c>
      <c r="K36" s="10">
        <f t="shared" si="13"/>
        <v>22</v>
      </c>
      <c r="L36" s="10">
        <v>0</v>
      </c>
      <c r="M36" s="10">
        <f t="shared" si="18"/>
        <v>22</v>
      </c>
    </row>
    <row r="37" spans="2:13" x14ac:dyDescent="0.25">
      <c r="B37" s="10" t="s">
        <v>396</v>
      </c>
      <c r="C37" s="10">
        <v>9</v>
      </c>
      <c r="D37" s="10">
        <v>1</v>
      </c>
      <c r="E37" s="10">
        <f t="shared" si="14"/>
        <v>10</v>
      </c>
      <c r="F37" s="11">
        <f t="shared" si="15"/>
        <v>3.4164673727365906E-3</v>
      </c>
      <c r="G37" s="10">
        <v>18</v>
      </c>
      <c r="H37" s="10">
        <v>2</v>
      </c>
      <c r="I37" s="10">
        <f t="shared" si="16"/>
        <v>20</v>
      </c>
      <c r="J37" s="11">
        <f t="shared" si="17"/>
        <v>3.1031807602792862E-3</v>
      </c>
      <c r="K37" s="10">
        <f t="shared" si="13"/>
        <v>30</v>
      </c>
      <c r="L37" s="10">
        <v>0</v>
      </c>
      <c r="M37" s="10">
        <f t="shared" si="18"/>
        <v>30</v>
      </c>
    </row>
    <row r="38" spans="2:13" x14ac:dyDescent="0.25">
      <c r="B38" s="10" t="s">
        <v>397</v>
      </c>
      <c r="C38" s="10">
        <v>363</v>
      </c>
      <c r="D38" s="10">
        <v>60</v>
      </c>
      <c r="E38" s="10">
        <f t="shared" si="14"/>
        <v>423</v>
      </c>
      <c r="F38" s="11">
        <f t="shared" si="15"/>
        <v>0.14451656986675776</v>
      </c>
      <c r="G38" s="10">
        <v>404</v>
      </c>
      <c r="H38" s="10">
        <v>27</v>
      </c>
      <c r="I38" s="10">
        <f t="shared" si="16"/>
        <v>431</v>
      </c>
      <c r="J38" s="11">
        <f t="shared" si="17"/>
        <v>6.6873545384018615E-2</v>
      </c>
      <c r="K38" s="10">
        <f t="shared" si="13"/>
        <v>854</v>
      </c>
      <c r="L38" s="10">
        <v>0</v>
      </c>
      <c r="M38" s="10">
        <f t="shared" si="18"/>
        <v>854</v>
      </c>
    </row>
    <row r="39" spans="2:13" x14ac:dyDescent="0.25">
      <c r="B39" s="10" t="s">
        <v>398</v>
      </c>
      <c r="C39" s="10">
        <v>85</v>
      </c>
      <c r="D39" s="10">
        <v>20</v>
      </c>
      <c r="E39" s="10">
        <f t="shared" si="14"/>
        <v>105</v>
      </c>
      <c r="F39" s="11">
        <f t="shared" si="15"/>
        <v>3.5872907413734202E-2</v>
      </c>
      <c r="G39" s="10">
        <v>197</v>
      </c>
      <c r="H39" s="10">
        <v>13</v>
      </c>
      <c r="I39" s="10">
        <f t="shared" si="16"/>
        <v>210</v>
      </c>
      <c r="J39" s="11">
        <f t="shared" si="17"/>
        <v>3.2583397982932506E-2</v>
      </c>
      <c r="K39" s="10">
        <f t="shared" si="13"/>
        <v>315</v>
      </c>
      <c r="L39" s="10">
        <v>0</v>
      </c>
      <c r="M39" s="10">
        <f t="shared" si="18"/>
        <v>315</v>
      </c>
    </row>
    <row r="40" spans="2:13" x14ac:dyDescent="0.25">
      <c r="B40" s="12" t="s">
        <v>49</v>
      </c>
      <c r="C40" s="10">
        <f t="shared" ref="C40:H40" si="19">SUM(C30:C39)</f>
        <v>2271</v>
      </c>
      <c r="D40" s="10">
        <f t="shared" si="19"/>
        <v>656</v>
      </c>
      <c r="E40" s="12">
        <f t="shared" ref="E40" si="20">C40+D40</f>
        <v>2927</v>
      </c>
      <c r="F40" s="14">
        <f t="shared" ref="F40" si="21">E40/$E$40</f>
        <v>1</v>
      </c>
      <c r="G40" s="10">
        <f t="shared" si="19"/>
        <v>6013</v>
      </c>
      <c r="H40" s="10">
        <f t="shared" si="19"/>
        <v>432</v>
      </c>
      <c r="I40" s="12">
        <f t="shared" ref="I40" si="22">G40+H40</f>
        <v>6445</v>
      </c>
      <c r="J40" s="14">
        <f t="shared" ref="J40" si="23">I40/$I$40</f>
        <v>1</v>
      </c>
      <c r="K40" s="12">
        <f t="shared" ref="K40" si="24">E40+I40</f>
        <v>9372</v>
      </c>
      <c r="L40" s="10">
        <f t="shared" ref="L40" si="25">SUM(L30:L39)</f>
        <v>0</v>
      </c>
      <c r="M40" s="12">
        <f t="shared" si="18"/>
        <v>9372</v>
      </c>
    </row>
    <row r="41" spans="2:13" ht="24" x14ac:dyDescent="0.25">
      <c r="B41" s="24" t="s">
        <v>66</v>
      </c>
      <c r="C41" s="25">
        <f>+C40/M40</f>
        <v>0.24231754161331626</v>
      </c>
      <c r="D41" s="25">
        <f>+D40/M40</f>
        <v>6.9995731967562952E-2</v>
      </c>
      <c r="E41" s="26">
        <f>+E40/M40</f>
        <v>0.31231327358087924</v>
      </c>
      <c r="F41" s="26"/>
      <c r="G41" s="25">
        <f>+G40/M40</f>
        <v>0.6415919760990183</v>
      </c>
      <c r="H41" s="25">
        <f>+H40/M40</f>
        <v>4.6094750320102434E-2</v>
      </c>
      <c r="I41" s="26">
        <f>+I40/M40</f>
        <v>0.68768672641912076</v>
      </c>
      <c r="J41" s="26"/>
      <c r="K41" s="26">
        <f>+K40/M40</f>
        <v>1</v>
      </c>
      <c r="L41" s="26">
        <f>+L40/M40</f>
        <v>0</v>
      </c>
      <c r="M41" s="26">
        <f>K41+L41</f>
        <v>1</v>
      </c>
    </row>
    <row r="42" spans="2:13" x14ac:dyDescent="0.25">
      <c r="B42" s="17" t="s">
        <v>129</v>
      </c>
    </row>
    <row r="43" spans="2:13" x14ac:dyDescent="0.25">
      <c r="B43" s="17" t="s">
        <v>130</v>
      </c>
    </row>
  </sheetData>
  <mergeCells count="12">
    <mergeCell ref="L28:M28"/>
    <mergeCell ref="B27:M27"/>
    <mergeCell ref="B6:K6"/>
    <mergeCell ref="B5:K5"/>
    <mergeCell ref="B25:K25"/>
    <mergeCell ref="B24:K24"/>
    <mergeCell ref="B8:M8"/>
    <mergeCell ref="L9:M9"/>
    <mergeCell ref="B28:B29"/>
    <mergeCell ref="C28:J28"/>
    <mergeCell ref="B9:B10"/>
    <mergeCell ref="C9:K9"/>
  </mergeCells>
  <hyperlinks>
    <hyperlink ref="M5" location="'Índice Pensiones Solidarias'!A1" display="Volver Sistema de Pensiones Solidadias" xr:uid="{00000000-0004-0000-1400-000000000000}"/>
  </hyperlinks>
  <pageMargins left="0.74803149606299213" right="0.74803149606299213" top="0.98425196850393704" bottom="0.98425196850393704" header="0" footer="0"/>
  <pageSetup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1">
    <pageSetUpPr fitToPage="1"/>
  </sheetPr>
  <dimension ref="A1:P45"/>
  <sheetViews>
    <sheetView showGridLines="0" zoomScaleNormal="100" workbookViewId="0">
      <selection activeCell="C23" sqref="C23:M23"/>
    </sheetView>
  </sheetViews>
  <sheetFormatPr baseColWidth="10" defaultRowHeight="12" x14ac:dyDescent="0.25"/>
  <cols>
    <col min="1" max="1" width="6" style="18" customWidth="1"/>
    <col min="2" max="2" width="18.109375" style="18" customWidth="1"/>
    <col min="3" max="3" width="8.44140625" style="18" bestFit="1" customWidth="1"/>
    <col min="4" max="4" width="8" style="18" bestFit="1" customWidth="1"/>
    <col min="5" max="6" width="8" style="18" customWidth="1"/>
    <col min="7" max="7" width="8.33203125" style="18" bestFit="1" customWidth="1"/>
    <col min="8" max="8" width="8" style="18" bestFit="1" customWidth="1"/>
    <col min="9" max="11" width="8" style="18" customWidth="1"/>
    <col min="12" max="12" width="7.88671875" style="18" customWidth="1"/>
    <col min="13" max="251" width="11.44140625" style="18"/>
    <col min="252" max="252" width="18.109375" style="18" customWidth="1"/>
    <col min="253" max="253" width="8.44140625" style="18" bestFit="1" customWidth="1"/>
    <col min="254" max="254" width="8" style="18" bestFit="1" customWidth="1"/>
    <col min="255" max="256" width="8" style="18" customWidth="1"/>
    <col min="257" max="257" width="8.33203125" style="18" bestFit="1" customWidth="1"/>
    <col min="258" max="258" width="8" style="18" bestFit="1" customWidth="1"/>
    <col min="259" max="261" width="8" style="18" customWidth="1"/>
    <col min="262" max="267" width="0" style="18" hidden="1" customWidth="1"/>
    <col min="268" max="268" width="7.88671875" style="18" customWidth="1"/>
    <col min="269" max="507" width="11.44140625" style="18"/>
    <col min="508" max="508" width="18.109375" style="18" customWidth="1"/>
    <col min="509" max="509" width="8.44140625" style="18" bestFit="1" customWidth="1"/>
    <col min="510" max="510" width="8" style="18" bestFit="1" customWidth="1"/>
    <col min="511" max="512" width="8" style="18" customWidth="1"/>
    <col min="513" max="513" width="8.33203125" style="18" bestFit="1" customWidth="1"/>
    <col min="514" max="514" width="8" style="18" bestFit="1" customWidth="1"/>
    <col min="515" max="517" width="8" style="18" customWidth="1"/>
    <col min="518" max="523" width="0" style="18" hidden="1" customWidth="1"/>
    <col min="524" max="524" width="7.88671875" style="18" customWidth="1"/>
    <col min="525" max="763" width="11.44140625" style="18"/>
    <col min="764" max="764" width="18.109375" style="18" customWidth="1"/>
    <col min="765" max="765" width="8.44140625" style="18" bestFit="1" customWidth="1"/>
    <col min="766" max="766" width="8" style="18" bestFit="1" customWidth="1"/>
    <col min="767" max="768" width="8" style="18" customWidth="1"/>
    <col min="769" max="769" width="8.33203125" style="18" bestFit="1" customWidth="1"/>
    <col min="770" max="770" width="8" style="18" bestFit="1" customWidth="1"/>
    <col min="771" max="773" width="8" style="18" customWidth="1"/>
    <col min="774" max="779" width="0" style="18" hidden="1" customWidth="1"/>
    <col min="780" max="780" width="7.88671875" style="18" customWidth="1"/>
    <col min="781" max="1019" width="11.44140625" style="18"/>
    <col min="1020" max="1020" width="18.109375" style="18" customWidth="1"/>
    <col min="1021" max="1021" width="8.44140625" style="18" bestFit="1" customWidth="1"/>
    <col min="1022" max="1022" width="8" style="18" bestFit="1" customWidth="1"/>
    <col min="1023" max="1024" width="8" style="18" customWidth="1"/>
    <col min="1025" max="1025" width="8.33203125" style="18" bestFit="1" customWidth="1"/>
    <col min="1026" max="1026" width="8" style="18" bestFit="1" customWidth="1"/>
    <col min="1027" max="1029" width="8" style="18" customWidth="1"/>
    <col min="1030" max="1035" width="0" style="18" hidden="1" customWidth="1"/>
    <col min="1036" max="1036" width="7.88671875" style="18" customWidth="1"/>
    <col min="1037" max="1275" width="11.44140625" style="18"/>
    <col min="1276" max="1276" width="18.109375" style="18" customWidth="1"/>
    <col min="1277" max="1277" width="8.44140625" style="18" bestFit="1" customWidth="1"/>
    <col min="1278" max="1278" width="8" style="18" bestFit="1" customWidth="1"/>
    <col min="1279" max="1280" width="8" style="18" customWidth="1"/>
    <col min="1281" max="1281" width="8.33203125" style="18" bestFit="1" customWidth="1"/>
    <col min="1282" max="1282" width="8" style="18" bestFit="1" customWidth="1"/>
    <col min="1283" max="1285" width="8" style="18" customWidth="1"/>
    <col min="1286" max="1291" width="0" style="18" hidden="1" customWidth="1"/>
    <col min="1292" max="1292" width="7.88671875" style="18" customWidth="1"/>
    <col min="1293" max="1531" width="11.44140625" style="18"/>
    <col min="1532" max="1532" width="18.109375" style="18" customWidth="1"/>
    <col min="1533" max="1533" width="8.44140625" style="18" bestFit="1" customWidth="1"/>
    <col min="1534" max="1534" width="8" style="18" bestFit="1" customWidth="1"/>
    <col min="1535" max="1536" width="8" style="18" customWidth="1"/>
    <col min="1537" max="1537" width="8.33203125" style="18" bestFit="1" customWidth="1"/>
    <col min="1538" max="1538" width="8" style="18" bestFit="1" customWidth="1"/>
    <col min="1539" max="1541" width="8" style="18" customWidth="1"/>
    <col min="1542" max="1547" width="0" style="18" hidden="1" customWidth="1"/>
    <col min="1548" max="1548" width="7.88671875" style="18" customWidth="1"/>
    <col min="1549" max="1787" width="11.44140625" style="18"/>
    <col min="1788" max="1788" width="18.109375" style="18" customWidth="1"/>
    <col min="1789" max="1789" width="8.44140625" style="18" bestFit="1" customWidth="1"/>
    <col min="1790" max="1790" width="8" style="18" bestFit="1" customWidth="1"/>
    <col min="1791" max="1792" width="8" style="18" customWidth="1"/>
    <col min="1793" max="1793" width="8.33203125" style="18" bestFit="1" customWidth="1"/>
    <col min="1794" max="1794" width="8" style="18" bestFit="1" customWidth="1"/>
    <col min="1795" max="1797" width="8" style="18" customWidth="1"/>
    <col min="1798" max="1803" width="0" style="18" hidden="1" customWidth="1"/>
    <col min="1804" max="1804" width="7.88671875" style="18" customWidth="1"/>
    <col min="1805" max="2043" width="11.44140625" style="18"/>
    <col min="2044" max="2044" width="18.109375" style="18" customWidth="1"/>
    <col min="2045" max="2045" width="8.44140625" style="18" bestFit="1" customWidth="1"/>
    <col min="2046" max="2046" width="8" style="18" bestFit="1" customWidth="1"/>
    <col min="2047" max="2048" width="8" style="18" customWidth="1"/>
    <col min="2049" max="2049" width="8.33203125" style="18" bestFit="1" customWidth="1"/>
    <col min="2050" max="2050" width="8" style="18" bestFit="1" customWidth="1"/>
    <col min="2051" max="2053" width="8" style="18" customWidth="1"/>
    <col min="2054" max="2059" width="0" style="18" hidden="1" customWidth="1"/>
    <col min="2060" max="2060" width="7.88671875" style="18" customWidth="1"/>
    <col min="2061" max="2299" width="11.44140625" style="18"/>
    <col min="2300" max="2300" width="18.109375" style="18" customWidth="1"/>
    <col min="2301" max="2301" width="8.44140625" style="18" bestFit="1" customWidth="1"/>
    <col min="2302" max="2302" width="8" style="18" bestFit="1" customWidth="1"/>
    <col min="2303" max="2304" width="8" style="18" customWidth="1"/>
    <col min="2305" max="2305" width="8.33203125" style="18" bestFit="1" customWidth="1"/>
    <col min="2306" max="2306" width="8" style="18" bestFit="1" customWidth="1"/>
    <col min="2307" max="2309" width="8" style="18" customWidth="1"/>
    <col min="2310" max="2315" width="0" style="18" hidden="1" customWidth="1"/>
    <col min="2316" max="2316" width="7.88671875" style="18" customWidth="1"/>
    <col min="2317" max="2555" width="11.44140625" style="18"/>
    <col min="2556" max="2556" width="18.109375" style="18" customWidth="1"/>
    <col min="2557" max="2557" width="8.44140625" style="18" bestFit="1" customWidth="1"/>
    <col min="2558" max="2558" width="8" style="18" bestFit="1" customWidth="1"/>
    <col min="2559" max="2560" width="8" style="18" customWidth="1"/>
    <col min="2561" max="2561" width="8.33203125" style="18" bestFit="1" customWidth="1"/>
    <col min="2562" max="2562" width="8" style="18" bestFit="1" customWidth="1"/>
    <col min="2563" max="2565" width="8" style="18" customWidth="1"/>
    <col min="2566" max="2571" width="0" style="18" hidden="1" customWidth="1"/>
    <col min="2572" max="2572" width="7.88671875" style="18" customWidth="1"/>
    <col min="2573" max="2811" width="11.44140625" style="18"/>
    <col min="2812" max="2812" width="18.109375" style="18" customWidth="1"/>
    <col min="2813" max="2813" width="8.44140625" style="18" bestFit="1" customWidth="1"/>
    <col min="2814" max="2814" width="8" style="18" bestFit="1" customWidth="1"/>
    <col min="2815" max="2816" width="8" style="18" customWidth="1"/>
    <col min="2817" max="2817" width="8.33203125" style="18" bestFit="1" customWidth="1"/>
    <col min="2818" max="2818" width="8" style="18" bestFit="1" customWidth="1"/>
    <col min="2819" max="2821" width="8" style="18" customWidth="1"/>
    <col min="2822" max="2827" width="0" style="18" hidden="1" customWidth="1"/>
    <col min="2828" max="2828" width="7.88671875" style="18" customWidth="1"/>
    <col min="2829" max="3067" width="11.44140625" style="18"/>
    <col min="3068" max="3068" width="18.109375" style="18" customWidth="1"/>
    <col min="3069" max="3069" width="8.44140625" style="18" bestFit="1" customWidth="1"/>
    <col min="3070" max="3070" width="8" style="18" bestFit="1" customWidth="1"/>
    <col min="3071" max="3072" width="8" style="18" customWidth="1"/>
    <col min="3073" max="3073" width="8.33203125" style="18" bestFit="1" customWidth="1"/>
    <col min="3074" max="3074" width="8" style="18" bestFit="1" customWidth="1"/>
    <col min="3075" max="3077" width="8" style="18" customWidth="1"/>
    <col min="3078" max="3083" width="0" style="18" hidden="1" customWidth="1"/>
    <col min="3084" max="3084" width="7.88671875" style="18" customWidth="1"/>
    <col min="3085" max="3323" width="11.44140625" style="18"/>
    <col min="3324" max="3324" width="18.109375" style="18" customWidth="1"/>
    <col min="3325" max="3325" width="8.44140625" style="18" bestFit="1" customWidth="1"/>
    <col min="3326" max="3326" width="8" style="18" bestFit="1" customWidth="1"/>
    <col min="3327" max="3328" width="8" style="18" customWidth="1"/>
    <col min="3329" max="3329" width="8.33203125" style="18" bestFit="1" customWidth="1"/>
    <col min="3330" max="3330" width="8" style="18" bestFit="1" customWidth="1"/>
    <col min="3331" max="3333" width="8" style="18" customWidth="1"/>
    <col min="3334" max="3339" width="0" style="18" hidden="1" customWidth="1"/>
    <col min="3340" max="3340" width="7.88671875" style="18" customWidth="1"/>
    <col min="3341" max="3579" width="11.44140625" style="18"/>
    <col min="3580" max="3580" width="18.109375" style="18" customWidth="1"/>
    <col min="3581" max="3581" width="8.44140625" style="18" bestFit="1" customWidth="1"/>
    <col min="3582" max="3582" width="8" style="18" bestFit="1" customWidth="1"/>
    <col min="3583" max="3584" width="8" style="18" customWidth="1"/>
    <col min="3585" max="3585" width="8.33203125" style="18" bestFit="1" customWidth="1"/>
    <col min="3586" max="3586" width="8" style="18" bestFit="1" customWidth="1"/>
    <col min="3587" max="3589" width="8" style="18" customWidth="1"/>
    <col min="3590" max="3595" width="0" style="18" hidden="1" customWidth="1"/>
    <col min="3596" max="3596" width="7.88671875" style="18" customWidth="1"/>
    <col min="3597" max="3835" width="11.44140625" style="18"/>
    <col min="3836" max="3836" width="18.109375" style="18" customWidth="1"/>
    <col min="3837" max="3837" width="8.44140625" style="18" bestFit="1" customWidth="1"/>
    <col min="3838" max="3838" width="8" style="18" bestFit="1" customWidth="1"/>
    <col min="3839" max="3840" width="8" style="18" customWidth="1"/>
    <col min="3841" max="3841" width="8.33203125" style="18" bestFit="1" customWidth="1"/>
    <col min="3842" max="3842" width="8" style="18" bestFit="1" customWidth="1"/>
    <col min="3843" max="3845" width="8" style="18" customWidth="1"/>
    <col min="3846" max="3851" width="0" style="18" hidden="1" customWidth="1"/>
    <col min="3852" max="3852" width="7.88671875" style="18" customWidth="1"/>
    <col min="3853" max="4091" width="11.44140625" style="18"/>
    <col min="4092" max="4092" width="18.109375" style="18" customWidth="1"/>
    <col min="4093" max="4093" width="8.44140625" style="18" bestFit="1" customWidth="1"/>
    <col min="4094" max="4094" width="8" style="18" bestFit="1" customWidth="1"/>
    <col min="4095" max="4096" width="8" style="18" customWidth="1"/>
    <col min="4097" max="4097" width="8.33203125" style="18" bestFit="1" customWidth="1"/>
    <col min="4098" max="4098" width="8" style="18" bestFit="1" customWidth="1"/>
    <col min="4099" max="4101" width="8" style="18" customWidth="1"/>
    <col min="4102" max="4107" width="0" style="18" hidden="1" customWidth="1"/>
    <col min="4108" max="4108" width="7.88671875" style="18" customWidth="1"/>
    <col min="4109" max="4347" width="11.44140625" style="18"/>
    <col min="4348" max="4348" width="18.109375" style="18" customWidth="1"/>
    <col min="4349" max="4349" width="8.44140625" style="18" bestFit="1" customWidth="1"/>
    <col min="4350" max="4350" width="8" style="18" bestFit="1" customWidth="1"/>
    <col min="4351" max="4352" width="8" style="18" customWidth="1"/>
    <col min="4353" max="4353" width="8.33203125" style="18" bestFit="1" customWidth="1"/>
    <col min="4354" max="4354" width="8" style="18" bestFit="1" customWidth="1"/>
    <col min="4355" max="4357" width="8" style="18" customWidth="1"/>
    <col min="4358" max="4363" width="0" style="18" hidden="1" customWidth="1"/>
    <col min="4364" max="4364" width="7.88671875" style="18" customWidth="1"/>
    <col min="4365" max="4603" width="11.44140625" style="18"/>
    <col min="4604" max="4604" width="18.109375" style="18" customWidth="1"/>
    <col min="4605" max="4605" width="8.44140625" style="18" bestFit="1" customWidth="1"/>
    <col min="4606" max="4606" width="8" style="18" bestFit="1" customWidth="1"/>
    <col min="4607" max="4608" width="8" style="18" customWidth="1"/>
    <col min="4609" max="4609" width="8.33203125" style="18" bestFit="1" customWidth="1"/>
    <col min="4610" max="4610" width="8" style="18" bestFit="1" customWidth="1"/>
    <col min="4611" max="4613" width="8" style="18" customWidth="1"/>
    <col min="4614" max="4619" width="0" style="18" hidden="1" customWidth="1"/>
    <col min="4620" max="4620" width="7.88671875" style="18" customWidth="1"/>
    <col min="4621" max="4859" width="11.44140625" style="18"/>
    <col min="4860" max="4860" width="18.109375" style="18" customWidth="1"/>
    <col min="4861" max="4861" width="8.44140625" style="18" bestFit="1" customWidth="1"/>
    <col min="4862" max="4862" width="8" style="18" bestFit="1" customWidth="1"/>
    <col min="4863" max="4864" width="8" style="18" customWidth="1"/>
    <col min="4865" max="4865" width="8.33203125" style="18" bestFit="1" customWidth="1"/>
    <col min="4866" max="4866" width="8" style="18" bestFit="1" customWidth="1"/>
    <col min="4867" max="4869" width="8" style="18" customWidth="1"/>
    <col min="4870" max="4875" width="0" style="18" hidden="1" customWidth="1"/>
    <col min="4876" max="4876" width="7.88671875" style="18" customWidth="1"/>
    <col min="4877" max="5115" width="11.44140625" style="18"/>
    <col min="5116" max="5116" width="18.109375" style="18" customWidth="1"/>
    <col min="5117" max="5117" width="8.44140625" style="18" bestFit="1" customWidth="1"/>
    <col min="5118" max="5118" width="8" style="18" bestFit="1" customWidth="1"/>
    <col min="5119" max="5120" width="8" style="18" customWidth="1"/>
    <col min="5121" max="5121" width="8.33203125" style="18" bestFit="1" customWidth="1"/>
    <col min="5122" max="5122" width="8" style="18" bestFit="1" customWidth="1"/>
    <col min="5123" max="5125" width="8" style="18" customWidth="1"/>
    <col min="5126" max="5131" width="0" style="18" hidden="1" customWidth="1"/>
    <col min="5132" max="5132" width="7.88671875" style="18" customWidth="1"/>
    <col min="5133" max="5371" width="11.44140625" style="18"/>
    <col min="5372" max="5372" width="18.109375" style="18" customWidth="1"/>
    <col min="5373" max="5373" width="8.44140625" style="18" bestFit="1" customWidth="1"/>
    <col min="5374" max="5374" width="8" style="18" bestFit="1" customWidth="1"/>
    <col min="5375" max="5376" width="8" style="18" customWidth="1"/>
    <col min="5377" max="5377" width="8.33203125" style="18" bestFit="1" customWidth="1"/>
    <col min="5378" max="5378" width="8" style="18" bestFit="1" customWidth="1"/>
    <col min="5379" max="5381" width="8" style="18" customWidth="1"/>
    <col min="5382" max="5387" width="0" style="18" hidden="1" customWidth="1"/>
    <col min="5388" max="5388" width="7.88671875" style="18" customWidth="1"/>
    <col min="5389" max="5627" width="11.44140625" style="18"/>
    <col min="5628" max="5628" width="18.109375" style="18" customWidth="1"/>
    <col min="5629" max="5629" width="8.44140625" style="18" bestFit="1" customWidth="1"/>
    <col min="5630" max="5630" width="8" style="18" bestFit="1" customWidth="1"/>
    <col min="5631" max="5632" width="8" style="18" customWidth="1"/>
    <col min="5633" max="5633" width="8.33203125" style="18" bestFit="1" customWidth="1"/>
    <col min="5634" max="5634" width="8" style="18" bestFit="1" customWidth="1"/>
    <col min="5635" max="5637" width="8" style="18" customWidth="1"/>
    <col min="5638" max="5643" width="0" style="18" hidden="1" customWidth="1"/>
    <col min="5644" max="5644" width="7.88671875" style="18" customWidth="1"/>
    <col min="5645" max="5883" width="11.44140625" style="18"/>
    <col min="5884" max="5884" width="18.109375" style="18" customWidth="1"/>
    <col min="5885" max="5885" width="8.44140625" style="18" bestFit="1" customWidth="1"/>
    <col min="5886" max="5886" width="8" style="18" bestFit="1" customWidth="1"/>
    <col min="5887" max="5888" width="8" style="18" customWidth="1"/>
    <col min="5889" max="5889" width="8.33203125" style="18" bestFit="1" customWidth="1"/>
    <col min="5890" max="5890" width="8" style="18" bestFit="1" customWidth="1"/>
    <col min="5891" max="5893" width="8" style="18" customWidth="1"/>
    <col min="5894" max="5899" width="0" style="18" hidden="1" customWidth="1"/>
    <col min="5900" max="5900" width="7.88671875" style="18" customWidth="1"/>
    <col min="5901" max="6139" width="11.44140625" style="18"/>
    <col min="6140" max="6140" width="18.109375" style="18" customWidth="1"/>
    <col min="6141" max="6141" width="8.44140625" style="18" bestFit="1" customWidth="1"/>
    <col min="6142" max="6142" width="8" style="18" bestFit="1" customWidth="1"/>
    <col min="6143" max="6144" width="8" style="18" customWidth="1"/>
    <col min="6145" max="6145" width="8.33203125" style="18" bestFit="1" customWidth="1"/>
    <col min="6146" max="6146" width="8" style="18" bestFit="1" customWidth="1"/>
    <col min="6147" max="6149" width="8" style="18" customWidth="1"/>
    <col min="6150" max="6155" width="0" style="18" hidden="1" customWidth="1"/>
    <col min="6156" max="6156" width="7.88671875" style="18" customWidth="1"/>
    <col min="6157" max="6395" width="11.44140625" style="18"/>
    <col min="6396" max="6396" width="18.109375" style="18" customWidth="1"/>
    <col min="6397" max="6397" width="8.44140625" style="18" bestFit="1" customWidth="1"/>
    <col min="6398" max="6398" width="8" style="18" bestFit="1" customWidth="1"/>
    <col min="6399" max="6400" width="8" style="18" customWidth="1"/>
    <col min="6401" max="6401" width="8.33203125" style="18" bestFit="1" customWidth="1"/>
    <col min="6402" max="6402" width="8" style="18" bestFit="1" customWidth="1"/>
    <col min="6403" max="6405" width="8" style="18" customWidth="1"/>
    <col min="6406" max="6411" width="0" style="18" hidden="1" customWidth="1"/>
    <col min="6412" max="6412" width="7.88671875" style="18" customWidth="1"/>
    <col min="6413" max="6651" width="11.44140625" style="18"/>
    <col min="6652" max="6652" width="18.109375" style="18" customWidth="1"/>
    <col min="6653" max="6653" width="8.44140625" style="18" bestFit="1" customWidth="1"/>
    <col min="6654" max="6654" width="8" style="18" bestFit="1" customWidth="1"/>
    <col min="6655" max="6656" width="8" style="18" customWidth="1"/>
    <col min="6657" max="6657" width="8.33203125" style="18" bestFit="1" customWidth="1"/>
    <col min="6658" max="6658" width="8" style="18" bestFit="1" customWidth="1"/>
    <col min="6659" max="6661" width="8" style="18" customWidth="1"/>
    <col min="6662" max="6667" width="0" style="18" hidden="1" customWidth="1"/>
    <col min="6668" max="6668" width="7.88671875" style="18" customWidth="1"/>
    <col min="6669" max="6907" width="11.44140625" style="18"/>
    <col min="6908" max="6908" width="18.109375" style="18" customWidth="1"/>
    <col min="6909" max="6909" width="8.44140625" style="18" bestFit="1" customWidth="1"/>
    <col min="6910" max="6910" width="8" style="18" bestFit="1" customWidth="1"/>
    <col min="6911" max="6912" width="8" style="18" customWidth="1"/>
    <col min="6913" max="6913" width="8.33203125" style="18" bestFit="1" customWidth="1"/>
    <col min="6914" max="6914" width="8" style="18" bestFit="1" customWidth="1"/>
    <col min="6915" max="6917" width="8" style="18" customWidth="1"/>
    <col min="6918" max="6923" width="0" style="18" hidden="1" customWidth="1"/>
    <col min="6924" max="6924" width="7.88671875" style="18" customWidth="1"/>
    <col min="6925" max="7163" width="11.44140625" style="18"/>
    <col min="7164" max="7164" width="18.109375" style="18" customWidth="1"/>
    <col min="7165" max="7165" width="8.44140625" style="18" bestFit="1" customWidth="1"/>
    <col min="7166" max="7166" width="8" style="18" bestFit="1" customWidth="1"/>
    <col min="7167" max="7168" width="8" style="18" customWidth="1"/>
    <col min="7169" max="7169" width="8.33203125" style="18" bestFit="1" customWidth="1"/>
    <col min="7170" max="7170" width="8" style="18" bestFit="1" customWidth="1"/>
    <col min="7171" max="7173" width="8" style="18" customWidth="1"/>
    <col min="7174" max="7179" width="0" style="18" hidden="1" customWidth="1"/>
    <col min="7180" max="7180" width="7.88671875" style="18" customWidth="1"/>
    <col min="7181" max="7419" width="11.44140625" style="18"/>
    <col min="7420" max="7420" width="18.109375" style="18" customWidth="1"/>
    <col min="7421" max="7421" width="8.44140625" style="18" bestFit="1" customWidth="1"/>
    <col min="7422" max="7422" width="8" style="18" bestFit="1" customWidth="1"/>
    <col min="7423" max="7424" width="8" style="18" customWidth="1"/>
    <col min="7425" max="7425" width="8.33203125" style="18" bestFit="1" customWidth="1"/>
    <col min="7426" max="7426" width="8" style="18" bestFit="1" customWidth="1"/>
    <col min="7427" max="7429" width="8" style="18" customWidth="1"/>
    <col min="7430" max="7435" width="0" style="18" hidden="1" customWidth="1"/>
    <col min="7436" max="7436" width="7.88671875" style="18" customWidth="1"/>
    <col min="7437" max="7675" width="11.44140625" style="18"/>
    <col min="7676" max="7676" width="18.109375" style="18" customWidth="1"/>
    <col min="7677" max="7677" width="8.44140625" style="18" bestFit="1" customWidth="1"/>
    <col min="7678" max="7678" width="8" style="18" bestFit="1" customWidth="1"/>
    <col min="7679" max="7680" width="8" style="18" customWidth="1"/>
    <col min="7681" max="7681" width="8.33203125" style="18" bestFit="1" customWidth="1"/>
    <col min="7682" max="7682" width="8" style="18" bestFit="1" customWidth="1"/>
    <col min="7683" max="7685" width="8" style="18" customWidth="1"/>
    <col min="7686" max="7691" width="0" style="18" hidden="1" customWidth="1"/>
    <col min="7692" max="7692" width="7.88671875" style="18" customWidth="1"/>
    <col min="7693" max="7931" width="11.44140625" style="18"/>
    <col min="7932" max="7932" width="18.109375" style="18" customWidth="1"/>
    <col min="7933" max="7933" width="8.44140625" style="18" bestFit="1" customWidth="1"/>
    <col min="7934" max="7934" width="8" style="18" bestFit="1" customWidth="1"/>
    <col min="7935" max="7936" width="8" style="18" customWidth="1"/>
    <col min="7937" max="7937" width="8.33203125" style="18" bestFit="1" customWidth="1"/>
    <col min="7938" max="7938" width="8" style="18" bestFit="1" customWidth="1"/>
    <col min="7939" max="7941" width="8" style="18" customWidth="1"/>
    <col min="7942" max="7947" width="0" style="18" hidden="1" customWidth="1"/>
    <col min="7948" max="7948" width="7.88671875" style="18" customWidth="1"/>
    <col min="7949" max="8187" width="11.44140625" style="18"/>
    <col min="8188" max="8188" width="18.109375" style="18" customWidth="1"/>
    <col min="8189" max="8189" width="8.44140625" style="18" bestFit="1" customWidth="1"/>
    <col min="8190" max="8190" width="8" style="18" bestFit="1" customWidth="1"/>
    <col min="8191" max="8192" width="8" style="18" customWidth="1"/>
    <col min="8193" max="8193" width="8.33203125" style="18" bestFit="1" customWidth="1"/>
    <col min="8194" max="8194" width="8" style="18" bestFit="1" customWidth="1"/>
    <col min="8195" max="8197" width="8" style="18" customWidth="1"/>
    <col min="8198" max="8203" width="0" style="18" hidden="1" customWidth="1"/>
    <col min="8204" max="8204" width="7.88671875" style="18" customWidth="1"/>
    <col min="8205" max="8443" width="11.44140625" style="18"/>
    <col min="8444" max="8444" width="18.109375" style="18" customWidth="1"/>
    <col min="8445" max="8445" width="8.44140625" style="18" bestFit="1" customWidth="1"/>
    <col min="8446" max="8446" width="8" style="18" bestFit="1" customWidth="1"/>
    <col min="8447" max="8448" width="8" style="18" customWidth="1"/>
    <col min="8449" max="8449" width="8.33203125" style="18" bestFit="1" customWidth="1"/>
    <col min="8450" max="8450" width="8" style="18" bestFit="1" customWidth="1"/>
    <col min="8451" max="8453" width="8" style="18" customWidth="1"/>
    <col min="8454" max="8459" width="0" style="18" hidden="1" customWidth="1"/>
    <col min="8460" max="8460" width="7.88671875" style="18" customWidth="1"/>
    <col min="8461" max="8699" width="11.44140625" style="18"/>
    <col min="8700" max="8700" width="18.109375" style="18" customWidth="1"/>
    <col min="8701" max="8701" width="8.44140625" style="18" bestFit="1" customWidth="1"/>
    <col min="8702" max="8702" width="8" style="18" bestFit="1" customWidth="1"/>
    <col min="8703" max="8704" width="8" style="18" customWidth="1"/>
    <col min="8705" max="8705" width="8.33203125" style="18" bestFit="1" customWidth="1"/>
    <col min="8706" max="8706" width="8" style="18" bestFit="1" customWidth="1"/>
    <col min="8707" max="8709" width="8" style="18" customWidth="1"/>
    <col min="8710" max="8715" width="0" style="18" hidden="1" customWidth="1"/>
    <col min="8716" max="8716" width="7.88671875" style="18" customWidth="1"/>
    <col min="8717" max="8955" width="11.44140625" style="18"/>
    <col min="8956" max="8956" width="18.109375" style="18" customWidth="1"/>
    <col min="8957" max="8957" width="8.44140625" style="18" bestFit="1" customWidth="1"/>
    <col min="8958" max="8958" width="8" style="18" bestFit="1" customWidth="1"/>
    <col min="8959" max="8960" width="8" style="18" customWidth="1"/>
    <col min="8961" max="8961" width="8.33203125" style="18" bestFit="1" customWidth="1"/>
    <col min="8962" max="8962" width="8" style="18" bestFit="1" customWidth="1"/>
    <col min="8963" max="8965" width="8" style="18" customWidth="1"/>
    <col min="8966" max="8971" width="0" style="18" hidden="1" customWidth="1"/>
    <col min="8972" max="8972" width="7.88671875" style="18" customWidth="1"/>
    <col min="8973" max="9211" width="11.44140625" style="18"/>
    <col min="9212" max="9212" width="18.109375" style="18" customWidth="1"/>
    <col min="9213" max="9213" width="8.44140625" style="18" bestFit="1" customWidth="1"/>
    <col min="9214" max="9214" width="8" style="18" bestFit="1" customWidth="1"/>
    <col min="9215" max="9216" width="8" style="18" customWidth="1"/>
    <col min="9217" max="9217" width="8.33203125" style="18" bestFit="1" customWidth="1"/>
    <col min="9218" max="9218" width="8" style="18" bestFit="1" customWidth="1"/>
    <col min="9219" max="9221" width="8" style="18" customWidth="1"/>
    <col min="9222" max="9227" width="0" style="18" hidden="1" customWidth="1"/>
    <col min="9228" max="9228" width="7.88671875" style="18" customWidth="1"/>
    <col min="9229" max="9467" width="11.44140625" style="18"/>
    <col min="9468" max="9468" width="18.109375" style="18" customWidth="1"/>
    <col min="9469" max="9469" width="8.44140625" style="18" bestFit="1" customWidth="1"/>
    <col min="9470" max="9470" width="8" style="18" bestFit="1" customWidth="1"/>
    <col min="9471" max="9472" width="8" style="18" customWidth="1"/>
    <col min="9473" max="9473" width="8.33203125" style="18" bestFit="1" customWidth="1"/>
    <col min="9474" max="9474" width="8" style="18" bestFit="1" customWidth="1"/>
    <col min="9475" max="9477" width="8" style="18" customWidth="1"/>
    <col min="9478" max="9483" width="0" style="18" hidden="1" customWidth="1"/>
    <col min="9484" max="9484" width="7.88671875" style="18" customWidth="1"/>
    <col min="9485" max="9723" width="11.44140625" style="18"/>
    <col min="9724" max="9724" width="18.109375" style="18" customWidth="1"/>
    <col min="9725" max="9725" width="8.44140625" style="18" bestFit="1" customWidth="1"/>
    <col min="9726" max="9726" width="8" style="18" bestFit="1" customWidth="1"/>
    <col min="9727" max="9728" width="8" style="18" customWidth="1"/>
    <col min="9729" max="9729" width="8.33203125" style="18" bestFit="1" customWidth="1"/>
    <col min="9730" max="9730" width="8" style="18" bestFit="1" customWidth="1"/>
    <col min="9731" max="9733" width="8" style="18" customWidth="1"/>
    <col min="9734" max="9739" width="0" style="18" hidden="1" customWidth="1"/>
    <col min="9740" max="9740" width="7.88671875" style="18" customWidth="1"/>
    <col min="9741" max="9979" width="11.44140625" style="18"/>
    <col min="9980" max="9980" width="18.109375" style="18" customWidth="1"/>
    <col min="9981" max="9981" width="8.44140625" style="18" bestFit="1" customWidth="1"/>
    <col min="9982" max="9982" width="8" style="18" bestFit="1" customWidth="1"/>
    <col min="9983" max="9984" width="8" style="18" customWidth="1"/>
    <col min="9985" max="9985" width="8.33203125" style="18" bestFit="1" customWidth="1"/>
    <col min="9986" max="9986" width="8" style="18" bestFit="1" customWidth="1"/>
    <col min="9987" max="9989" width="8" style="18" customWidth="1"/>
    <col min="9990" max="9995" width="0" style="18" hidden="1" customWidth="1"/>
    <col min="9996" max="9996" width="7.88671875" style="18" customWidth="1"/>
    <col min="9997" max="10235" width="11.44140625" style="18"/>
    <col min="10236" max="10236" width="18.109375" style="18" customWidth="1"/>
    <col min="10237" max="10237" width="8.44140625" style="18" bestFit="1" customWidth="1"/>
    <col min="10238" max="10238" width="8" style="18" bestFit="1" customWidth="1"/>
    <col min="10239" max="10240" width="8" style="18" customWidth="1"/>
    <col min="10241" max="10241" width="8.33203125" style="18" bestFit="1" customWidth="1"/>
    <col min="10242" max="10242" width="8" style="18" bestFit="1" customWidth="1"/>
    <col min="10243" max="10245" width="8" style="18" customWidth="1"/>
    <col min="10246" max="10251" width="0" style="18" hidden="1" customWidth="1"/>
    <col min="10252" max="10252" width="7.88671875" style="18" customWidth="1"/>
    <col min="10253" max="10491" width="11.44140625" style="18"/>
    <col min="10492" max="10492" width="18.109375" style="18" customWidth="1"/>
    <col min="10493" max="10493" width="8.44140625" style="18" bestFit="1" customWidth="1"/>
    <col min="10494" max="10494" width="8" style="18" bestFit="1" customWidth="1"/>
    <col min="10495" max="10496" width="8" style="18" customWidth="1"/>
    <col min="10497" max="10497" width="8.33203125" style="18" bestFit="1" customWidth="1"/>
    <col min="10498" max="10498" width="8" style="18" bestFit="1" customWidth="1"/>
    <col min="10499" max="10501" width="8" style="18" customWidth="1"/>
    <col min="10502" max="10507" width="0" style="18" hidden="1" customWidth="1"/>
    <col min="10508" max="10508" width="7.88671875" style="18" customWidth="1"/>
    <col min="10509" max="10747" width="11.44140625" style="18"/>
    <col min="10748" max="10748" width="18.109375" style="18" customWidth="1"/>
    <col min="10749" max="10749" width="8.44140625" style="18" bestFit="1" customWidth="1"/>
    <col min="10750" max="10750" width="8" style="18" bestFit="1" customWidth="1"/>
    <col min="10751" max="10752" width="8" style="18" customWidth="1"/>
    <col min="10753" max="10753" width="8.33203125" style="18" bestFit="1" customWidth="1"/>
    <col min="10754" max="10754" width="8" style="18" bestFit="1" customWidth="1"/>
    <col min="10755" max="10757" width="8" style="18" customWidth="1"/>
    <col min="10758" max="10763" width="0" style="18" hidden="1" customWidth="1"/>
    <col min="10764" max="10764" width="7.88671875" style="18" customWidth="1"/>
    <col min="10765" max="11003" width="11.44140625" style="18"/>
    <col min="11004" max="11004" width="18.109375" style="18" customWidth="1"/>
    <col min="11005" max="11005" width="8.44140625" style="18" bestFit="1" customWidth="1"/>
    <col min="11006" max="11006" width="8" style="18" bestFit="1" customWidth="1"/>
    <col min="11007" max="11008" width="8" style="18" customWidth="1"/>
    <col min="11009" max="11009" width="8.33203125" style="18" bestFit="1" customWidth="1"/>
    <col min="11010" max="11010" width="8" style="18" bestFit="1" customWidth="1"/>
    <col min="11011" max="11013" width="8" style="18" customWidth="1"/>
    <col min="11014" max="11019" width="0" style="18" hidden="1" customWidth="1"/>
    <col min="11020" max="11020" width="7.88671875" style="18" customWidth="1"/>
    <col min="11021" max="11259" width="11.44140625" style="18"/>
    <col min="11260" max="11260" width="18.109375" style="18" customWidth="1"/>
    <col min="11261" max="11261" width="8.44140625" style="18" bestFit="1" customWidth="1"/>
    <col min="11262" max="11262" width="8" style="18" bestFit="1" customWidth="1"/>
    <col min="11263" max="11264" width="8" style="18" customWidth="1"/>
    <col min="11265" max="11265" width="8.33203125" style="18" bestFit="1" customWidth="1"/>
    <col min="11266" max="11266" width="8" style="18" bestFit="1" customWidth="1"/>
    <col min="11267" max="11269" width="8" style="18" customWidth="1"/>
    <col min="11270" max="11275" width="0" style="18" hidden="1" customWidth="1"/>
    <col min="11276" max="11276" width="7.88671875" style="18" customWidth="1"/>
    <col min="11277" max="11515" width="11.44140625" style="18"/>
    <col min="11516" max="11516" width="18.109375" style="18" customWidth="1"/>
    <col min="11517" max="11517" width="8.44140625" style="18" bestFit="1" customWidth="1"/>
    <col min="11518" max="11518" width="8" style="18" bestFit="1" customWidth="1"/>
    <col min="11519" max="11520" width="8" style="18" customWidth="1"/>
    <col min="11521" max="11521" width="8.33203125" style="18" bestFit="1" customWidth="1"/>
    <col min="11522" max="11522" width="8" style="18" bestFit="1" customWidth="1"/>
    <col min="11523" max="11525" width="8" style="18" customWidth="1"/>
    <col min="11526" max="11531" width="0" style="18" hidden="1" customWidth="1"/>
    <col min="11532" max="11532" width="7.88671875" style="18" customWidth="1"/>
    <col min="11533" max="11771" width="11.44140625" style="18"/>
    <col min="11772" max="11772" width="18.109375" style="18" customWidth="1"/>
    <col min="11773" max="11773" width="8.44140625" style="18" bestFit="1" customWidth="1"/>
    <col min="11774" max="11774" width="8" style="18" bestFit="1" customWidth="1"/>
    <col min="11775" max="11776" width="8" style="18" customWidth="1"/>
    <col min="11777" max="11777" width="8.33203125" style="18" bestFit="1" customWidth="1"/>
    <col min="11778" max="11778" width="8" style="18" bestFit="1" customWidth="1"/>
    <col min="11779" max="11781" width="8" style="18" customWidth="1"/>
    <col min="11782" max="11787" width="0" style="18" hidden="1" customWidth="1"/>
    <col min="11788" max="11788" width="7.88671875" style="18" customWidth="1"/>
    <col min="11789" max="12027" width="11.44140625" style="18"/>
    <col min="12028" max="12028" width="18.109375" style="18" customWidth="1"/>
    <col min="12029" max="12029" width="8.44140625" style="18" bestFit="1" customWidth="1"/>
    <col min="12030" max="12030" width="8" style="18" bestFit="1" customWidth="1"/>
    <col min="12031" max="12032" width="8" style="18" customWidth="1"/>
    <col min="12033" max="12033" width="8.33203125" style="18" bestFit="1" customWidth="1"/>
    <col min="12034" max="12034" width="8" style="18" bestFit="1" customWidth="1"/>
    <col min="12035" max="12037" width="8" style="18" customWidth="1"/>
    <col min="12038" max="12043" width="0" style="18" hidden="1" customWidth="1"/>
    <col min="12044" max="12044" width="7.88671875" style="18" customWidth="1"/>
    <col min="12045" max="12283" width="11.44140625" style="18"/>
    <col min="12284" max="12284" width="18.109375" style="18" customWidth="1"/>
    <col min="12285" max="12285" width="8.44140625" style="18" bestFit="1" customWidth="1"/>
    <col min="12286" max="12286" width="8" style="18" bestFit="1" customWidth="1"/>
    <col min="12287" max="12288" width="8" style="18" customWidth="1"/>
    <col min="12289" max="12289" width="8.33203125" style="18" bestFit="1" customWidth="1"/>
    <col min="12290" max="12290" width="8" style="18" bestFit="1" customWidth="1"/>
    <col min="12291" max="12293" width="8" style="18" customWidth="1"/>
    <col min="12294" max="12299" width="0" style="18" hidden="1" customWidth="1"/>
    <col min="12300" max="12300" width="7.88671875" style="18" customWidth="1"/>
    <col min="12301" max="12539" width="11.44140625" style="18"/>
    <col min="12540" max="12540" width="18.109375" style="18" customWidth="1"/>
    <col min="12541" max="12541" width="8.44140625" style="18" bestFit="1" customWidth="1"/>
    <col min="12542" max="12542" width="8" style="18" bestFit="1" customWidth="1"/>
    <col min="12543" max="12544" width="8" style="18" customWidth="1"/>
    <col min="12545" max="12545" width="8.33203125" style="18" bestFit="1" customWidth="1"/>
    <col min="12546" max="12546" width="8" style="18" bestFit="1" customWidth="1"/>
    <col min="12547" max="12549" width="8" style="18" customWidth="1"/>
    <col min="12550" max="12555" width="0" style="18" hidden="1" customWidth="1"/>
    <col min="12556" max="12556" width="7.88671875" style="18" customWidth="1"/>
    <col min="12557" max="12795" width="11.44140625" style="18"/>
    <col min="12796" max="12796" width="18.109375" style="18" customWidth="1"/>
    <col min="12797" max="12797" width="8.44140625" style="18" bestFit="1" customWidth="1"/>
    <col min="12798" max="12798" width="8" style="18" bestFit="1" customWidth="1"/>
    <col min="12799" max="12800" width="8" style="18" customWidth="1"/>
    <col min="12801" max="12801" width="8.33203125" style="18" bestFit="1" customWidth="1"/>
    <col min="12802" max="12802" width="8" style="18" bestFit="1" customWidth="1"/>
    <col min="12803" max="12805" width="8" style="18" customWidth="1"/>
    <col min="12806" max="12811" width="0" style="18" hidden="1" customWidth="1"/>
    <col min="12812" max="12812" width="7.88671875" style="18" customWidth="1"/>
    <col min="12813" max="13051" width="11.44140625" style="18"/>
    <col min="13052" max="13052" width="18.109375" style="18" customWidth="1"/>
    <col min="13053" max="13053" width="8.44140625" style="18" bestFit="1" customWidth="1"/>
    <col min="13054" max="13054" width="8" style="18" bestFit="1" customWidth="1"/>
    <col min="13055" max="13056" width="8" style="18" customWidth="1"/>
    <col min="13057" max="13057" width="8.33203125" style="18" bestFit="1" customWidth="1"/>
    <col min="13058" max="13058" width="8" style="18" bestFit="1" customWidth="1"/>
    <col min="13059" max="13061" width="8" style="18" customWidth="1"/>
    <col min="13062" max="13067" width="0" style="18" hidden="1" customWidth="1"/>
    <col min="13068" max="13068" width="7.88671875" style="18" customWidth="1"/>
    <col min="13069" max="13307" width="11.44140625" style="18"/>
    <col min="13308" max="13308" width="18.109375" style="18" customWidth="1"/>
    <col min="13309" max="13309" width="8.44140625" style="18" bestFit="1" customWidth="1"/>
    <col min="13310" max="13310" width="8" style="18" bestFit="1" customWidth="1"/>
    <col min="13311" max="13312" width="8" style="18" customWidth="1"/>
    <col min="13313" max="13313" width="8.33203125" style="18" bestFit="1" customWidth="1"/>
    <col min="13314" max="13314" width="8" style="18" bestFit="1" customWidth="1"/>
    <col min="13315" max="13317" width="8" style="18" customWidth="1"/>
    <col min="13318" max="13323" width="0" style="18" hidden="1" customWidth="1"/>
    <col min="13324" max="13324" width="7.88671875" style="18" customWidth="1"/>
    <col min="13325" max="13563" width="11.44140625" style="18"/>
    <col min="13564" max="13564" width="18.109375" style="18" customWidth="1"/>
    <col min="13565" max="13565" width="8.44140625" style="18" bestFit="1" customWidth="1"/>
    <col min="13566" max="13566" width="8" style="18" bestFit="1" customWidth="1"/>
    <col min="13567" max="13568" width="8" style="18" customWidth="1"/>
    <col min="13569" max="13569" width="8.33203125" style="18" bestFit="1" customWidth="1"/>
    <col min="13570" max="13570" width="8" style="18" bestFit="1" customWidth="1"/>
    <col min="13571" max="13573" width="8" style="18" customWidth="1"/>
    <col min="13574" max="13579" width="0" style="18" hidden="1" customWidth="1"/>
    <col min="13580" max="13580" width="7.88671875" style="18" customWidth="1"/>
    <col min="13581" max="13819" width="11.44140625" style="18"/>
    <col min="13820" max="13820" width="18.109375" style="18" customWidth="1"/>
    <col min="13821" max="13821" width="8.44140625" style="18" bestFit="1" customWidth="1"/>
    <col min="13822" max="13822" width="8" style="18" bestFit="1" customWidth="1"/>
    <col min="13823" max="13824" width="8" style="18" customWidth="1"/>
    <col min="13825" max="13825" width="8.33203125" style="18" bestFit="1" customWidth="1"/>
    <col min="13826" max="13826" width="8" style="18" bestFit="1" customWidth="1"/>
    <col min="13827" max="13829" width="8" style="18" customWidth="1"/>
    <col min="13830" max="13835" width="0" style="18" hidden="1" customWidth="1"/>
    <col min="13836" max="13836" width="7.88671875" style="18" customWidth="1"/>
    <col min="13837" max="14075" width="11.44140625" style="18"/>
    <col min="14076" max="14076" width="18.109375" style="18" customWidth="1"/>
    <col min="14077" max="14077" width="8.44140625" style="18" bestFit="1" customWidth="1"/>
    <col min="14078" max="14078" width="8" style="18" bestFit="1" customWidth="1"/>
    <col min="14079" max="14080" width="8" style="18" customWidth="1"/>
    <col min="14081" max="14081" width="8.33203125" style="18" bestFit="1" customWidth="1"/>
    <col min="14082" max="14082" width="8" style="18" bestFit="1" customWidth="1"/>
    <col min="14083" max="14085" width="8" style="18" customWidth="1"/>
    <col min="14086" max="14091" width="0" style="18" hidden="1" customWidth="1"/>
    <col min="14092" max="14092" width="7.88671875" style="18" customWidth="1"/>
    <col min="14093" max="14331" width="11.44140625" style="18"/>
    <col min="14332" max="14332" width="18.109375" style="18" customWidth="1"/>
    <col min="14333" max="14333" width="8.44140625" style="18" bestFit="1" customWidth="1"/>
    <col min="14334" max="14334" width="8" style="18" bestFit="1" customWidth="1"/>
    <col min="14335" max="14336" width="8" style="18" customWidth="1"/>
    <col min="14337" max="14337" width="8.33203125" style="18" bestFit="1" customWidth="1"/>
    <col min="14338" max="14338" width="8" style="18" bestFit="1" customWidth="1"/>
    <col min="14339" max="14341" width="8" style="18" customWidth="1"/>
    <col min="14342" max="14347" width="0" style="18" hidden="1" customWidth="1"/>
    <col min="14348" max="14348" width="7.88671875" style="18" customWidth="1"/>
    <col min="14349" max="14587" width="11.44140625" style="18"/>
    <col min="14588" max="14588" width="18.109375" style="18" customWidth="1"/>
    <col min="14589" max="14589" width="8.44140625" style="18" bestFit="1" customWidth="1"/>
    <col min="14590" max="14590" width="8" style="18" bestFit="1" customWidth="1"/>
    <col min="14591" max="14592" width="8" style="18" customWidth="1"/>
    <col min="14593" max="14593" width="8.33203125" style="18" bestFit="1" customWidth="1"/>
    <col min="14594" max="14594" width="8" style="18" bestFit="1" customWidth="1"/>
    <col min="14595" max="14597" width="8" style="18" customWidth="1"/>
    <col min="14598" max="14603" width="0" style="18" hidden="1" customWidth="1"/>
    <col min="14604" max="14604" width="7.88671875" style="18" customWidth="1"/>
    <col min="14605" max="14843" width="11.44140625" style="18"/>
    <col min="14844" max="14844" width="18.109375" style="18" customWidth="1"/>
    <col min="14845" max="14845" width="8.44140625" style="18" bestFit="1" customWidth="1"/>
    <col min="14846" max="14846" width="8" style="18" bestFit="1" customWidth="1"/>
    <col min="14847" max="14848" width="8" style="18" customWidth="1"/>
    <col min="14849" max="14849" width="8.33203125" style="18" bestFit="1" customWidth="1"/>
    <col min="14850" max="14850" width="8" style="18" bestFit="1" customWidth="1"/>
    <col min="14851" max="14853" width="8" style="18" customWidth="1"/>
    <col min="14854" max="14859" width="0" style="18" hidden="1" customWidth="1"/>
    <col min="14860" max="14860" width="7.88671875" style="18" customWidth="1"/>
    <col min="14861" max="15099" width="11.44140625" style="18"/>
    <col min="15100" max="15100" width="18.109375" style="18" customWidth="1"/>
    <col min="15101" max="15101" width="8.44140625" style="18" bestFit="1" customWidth="1"/>
    <col min="15102" max="15102" width="8" style="18" bestFit="1" customWidth="1"/>
    <col min="15103" max="15104" width="8" style="18" customWidth="1"/>
    <col min="15105" max="15105" width="8.33203125" style="18" bestFit="1" customWidth="1"/>
    <col min="15106" max="15106" width="8" style="18" bestFit="1" customWidth="1"/>
    <col min="15107" max="15109" width="8" style="18" customWidth="1"/>
    <col min="15110" max="15115" width="0" style="18" hidden="1" customWidth="1"/>
    <col min="15116" max="15116" width="7.88671875" style="18" customWidth="1"/>
    <col min="15117" max="15355" width="11.44140625" style="18"/>
    <col min="15356" max="15356" width="18.109375" style="18" customWidth="1"/>
    <col min="15357" max="15357" width="8.44140625" style="18" bestFit="1" customWidth="1"/>
    <col min="15358" max="15358" width="8" style="18" bestFit="1" customWidth="1"/>
    <col min="15359" max="15360" width="8" style="18" customWidth="1"/>
    <col min="15361" max="15361" width="8.33203125" style="18" bestFit="1" customWidth="1"/>
    <col min="15362" max="15362" width="8" style="18" bestFit="1" customWidth="1"/>
    <col min="15363" max="15365" width="8" style="18" customWidth="1"/>
    <col min="15366" max="15371" width="0" style="18" hidden="1" customWidth="1"/>
    <col min="15372" max="15372" width="7.88671875" style="18" customWidth="1"/>
    <col min="15373" max="15611" width="11.44140625" style="18"/>
    <col min="15612" max="15612" width="18.109375" style="18" customWidth="1"/>
    <col min="15613" max="15613" width="8.44140625" style="18" bestFit="1" customWidth="1"/>
    <col min="15614" max="15614" width="8" style="18" bestFit="1" customWidth="1"/>
    <col min="15615" max="15616" width="8" style="18" customWidth="1"/>
    <col min="15617" max="15617" width="8.33203125" style="18" bestFit="1" customWidth="1"/>
    <col min="15618" max="15618" width="8" style="18" bestFit="1" customWidth="1"/>
    <col min="15619" max="15621" width="8" style="18" customWidth="1"/>
    <col min="15622" max="15627" width="0" style="18" hidden="1" customWidth="1"/>
    <col min="15628" max="15628" width="7.88671875" style="18" customWidth="1"/>
    <col min="15629" max="15867" width="11.44140625" style="18"/>
    <col min="15868" max="15868" width="18.109375" style="18" customWidth="1"/>
    <col min="15869" max="15869" width="8.44140625" style="18" bestFit="1" customWidth="1"/>
    <col min="15870" max="15870" width="8" style="18" bestFit="1" customWidth="1"/>
    <col min="15871" max="15872" width="8" style="18" customWidth="1"/>
    <col min="15873" max="15873" width="8.33203125" style="18" bestFit="1" customWidth="1"/>
    <col min="15874" max="15874" width="8" style="18" bestFit="1" customWidth="1"/>
    <col min="15875" max="15877" width="8" style="18" customWidth="1"/>
    <col min="15878" max="15883" width="0" style="18" hidden="1" customWidth="1"/>
    <col min="15884" max="15884" width="7.88671875" style="18" customWidth="1"/>
    <col min="15885" max="16123" width="11.44140625" style="18"/>
    <col min="16124" max="16124" width="18.109375" style="18" customWidth="1"/>
    <col min="16125" max="16125" width="8.44140625" style="18" bestFit="1" customWidth="1"/>
    <col min="16126" max="16126" width="8" style="18" bestFit="1" customWidth="1"/>
    <col min="16127" max="16128" width="8" style="18" customWidth="1"/>
    <col min="16129" max="16129" width="8.33203125" style="18" bestFit="1" customWidth="1"/>
    <col min="16130" max="16130" width="8" style="18" bestFit="1" customWidth="1"/>
    <col min="16131" max="16133" width="8" style="18" customWidth="1"/>
    <col min="16134" max="16139" width="0" style="18" hidden="1" customWidth="1"/>
    <col min="16140" max="16140" width="7.88671875" style="18" customWidth="1"/>
    <col min="16141" max="16384" width="11.44140625" style="18"/>
  </cols>
  <sheetData>
    <row r="1" spans="1:16" s="19" customFormat="1" x14ac:dyDescent="0.25">
      <c r="B1" s="31"/>
      <c r="C1" s="31"/>
      <c r="D1" s="31"/>
      <c r="E1" s="31"/>
      <c r="F1" s="31"/>
      <c r="G1" s="31"/>
      <c r="H1" s="31"/>
      <c r="I1" s="31"/>
      <c r="J1" s="31"/>
      <c r="K1" s="31"/>
      <c r="L1" s="31"/>
    </row>
    <row r="2" spans="1:16" s="19" customFormat="1" x14ac:dyDescent="0.25">
      <c r="A2" s="39" t="s">
        <v>101</v>
      </c>
      <c r="B2" s="31"/>
      <c r="C2" s="31"/>
      <c r="D2" s="31"/>
      <c r="E2" s="31"/>
      <c r="F2" s="31"/>
      <c r="G2" s="31"/>
      <c r="H2" s="31"/>
      <c r="I2" s="31"/>
      <c r="K2" s="31"/>
      <c r="L2" s="31"/>
    </row>
    <row r="3" spans="1:16" s="19" customFormat="1" ht="14.4" x14ac:dyDescent="0.3">
      <c r="A3" s="39" t="s">
        <v>102</v>
      </c>
      <c r="B3" s="31"/>
      <c r="C3" s="31"/>
      <c r="D3" s="31"/>
      <c r="E3" s="31"/>
      <c r="F3" s="31"/>
      <c r="G3" s="31"/>
      <c r="H3" s="31"/>
      <c r="I3" s="31"/>
      <c r="J3" s="31"/>
      <c r="K3" s="96"/>
      <c r="L3" s="31"/>
    </row>
    <row r="4" spans="1:16" s="19" customFormat="1" x14ac:dyDescent="0.25">
      <c r="B4" s="31"/>
      <c r="C4" s="31"/>
      <c r="D4" s="31"/>
      <c r="E4" s="31"/>
      <c r="F4" s="31"/>
      <c r="G4" s="31"/>
      <c r="H4" s="31"/>
      <c r="I4" s="31"/>
      <c r="J4" s="31"/>
      <c r="K4" s="31"/>
      <c r="L4" s="31"/>
    </row>
    <row r="5" spans="1:16" s="19" customFormat="1" ht="13.8" x14ac:dyDescent="0.3">
      <c r="B5" s="296" t="s">
        <v>99</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s="22" customFormat="1" x14ac:dyDescent="0.25">
      <c r="B7" s="20"/>
      <c r="C7" s="21"/>
      <c r="D7" s="21"/>
      <c r="E7" s="21"/>
      <c r="F7" s="21"/>
      <c r="G7" s="21"/>
      <c r="H7" s="21"/>
      <c r="I7" s="21"/>
      <c r="J7" s="21"/>
      <c r="K7" s="21"/>
      <c r="L7" s="21"/>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399</v>
      </c>
      <c r="C11" s="10">
        <v>2963</v>
      </c>
      <c r="D11" s="10">
        <v>1214</v>
      </c>
      <c r="E11" s="10">
        <f>C11+D11</f>
        <v>4177</v>
      </c>
      <c r="F11" s="11">
        <f>E11/$E$22</f>
        <v>0.71806773250816569</v>
      </c>
      <c r="G11" s="10">
        <v>11365</v>
      </c>
      <c r="H11" s="10">
        <v>525</v>
      </c>
      <c r="I11" s="10">
        <f>G11+H11</f>
        <v>11890</v>
      </c>
      <c r="J11" s="11">
        <f>I11/$I$22</f>
        <v>0.7968100790778716</v>
      </c>
      <c r="K11" s="10">
        <f t="shared" ref="K11:K21" si="0">E11+I11</f>
        <v>16067</v>
      </c>
      <c r="L11" s="10">
        <v>1</v>
      </c>
      <c r="M11" s="10">
        <f>K11+L11</f>
        <v>16068</v>
      </c>
      <c r="P11" s="53"/>
    </row>
    <row r="12" spans="1:16" x14ac:dyDescent="0.25">
      <c r="B12" s="10" t="s">
        <v>400</v>
      </c>
      <c r="C12" s="10">
        <v>2</v>
      </c>
      <c r="D12" s="10">
        <v>0</v>
      </c>
      <c r="E12" s="10">
        <f t="shared" ref="E12:E21" si="1">C12+D12</f>
        <v>2</v>
      </c>
      <c r="F12" s="11"/>
      <c r="G12" s="10">
        <v>6</v>
      </c>
      <c r="H12" s="10">
        <v>0</v>
      </c>
      <c r="I12" s="10">
        <f t="shared" ref="I12:I21" si="2">G12+H12</f>
        <v>6</v>
      </c>
      <c r="J12" s="11"/>
      <c r="K12" s="10">
        <f t="shared" si="0"/>
        <v>8</v>
      </c>
      <c r="L12" s="10">
        <v>0</v>
      </c>
      <c r="M12" s="10">
        <f t="shared" ref="M12:M22" si="3">K12+L12</f>
        <v>8</v>
      </c>
      <c r="P12" s="53"/>
    </row>
    <row r="13" spans="1:16" x14ac:dyDescent="0.25">
      <c r="B13" s="10" t="s">
        <v>401</v>
      </c>
      <c r="C13" s="10">
        <v>1</v>
      </c>
      <c r="D13" s="10">
        <v>0</v>
      </c>
      <c r="E13" s="10">
        <f t="shared" si="1"/>
        <v>1</v>
      </c>
      <c r="F13" s="11">
        <f t="shared" ref="F13:F20" si="4">E13/$E$22</f>
        <v>1.7190991920233798E-4</v>
      </c>
      <c r="G13" s="10">
        <v>5</v>
      </c>
      <c r="H13" s="10">
        <v>0</v>
      </c>
      <c r="I13" s="10">
        <f t="shared" si="2"/>
        <v>5</v>
      </c>
      <c r="J13" s="11">
        <f t="shared" ref="J13:J20" si="5">I13/$I$22</f>
        <v>3.3507572711432784E-4</v>
      </c>
      <c r="K13" s="10">
        <f t="shared" si="0"/>
        <v>6</v>
      </c>
      <c r="L13" s="10">
        <v>0</v>
      </c>
      <c r="M13" s="10">
        <f t="shared" si="3"/>
        <v>6</v>
      </c>
      <c r="P13" s="53"/>
    </row>
    <row r="14" spans="1:16" x14ac:dyDescent="0.25">
      <c r="B14" s="10" t="s">
        <v>402</v>
      </c>
      <c r="C14" s="10">
        <v>6</v>
      </c>
      <c r="D14" s="10">
        <v>0</v>
      </c>
      <c r="E14" s="10">
        <f t="shared" si="1"/>
        <v>6</v>
      </c>
      <c r="F14" s="11">
        <f t="shared" si="4"/>
        <v>1.0314595152140279E-3</v>
      </c>
      <c r="G14" s="10">
        <v>13</v>
      </c>
      <c r="H14" s="10">
        <v>0</v>
      </c>
      <c r="I14" s="10">
        <f t="shared" si="2"/>
        <v>13</v>
      </c>
      <c r="J14" s="11">
        <f t="shared" si="5"/>
        <v>8.7119689049725241E-4</v>
      </c>
      <c r="K14" s="10">
        <f t="shared" si="0"/>
        <v>19</v>
      </c>
      <c r="L14" s="10">
        <v>0</v>
      </c>
      <c r="M14" s="10">
        <f t="shared" si="3"/>
        <v>19</v>
      </c>
      <c r="P14" s="53"/>
    </row>
    <row r="15" spans="1:16" x14ac:dyDescent="0.25">
      <c r="B15" s="10" t="s">
        <v>403</v>
      </c>
      <c r="C15" s="10">
        <v>9</v>
      </c>
      <c r="D15" s="10">
        <v>8</v>
      </c>
      <c r="E15" s="10">
        <f t="shared" si="1"/>
        <v>17</v>
      </c>
      <c r="F15" s="11"/>
      <c r="G15" s="10">
        <v>62</v>
      </c>
      <c r="H15" s="10">
        <v>6</v>
      </c>
      <c r="I15" s="10">
        <f t="shared" si="2"/>
        <v>68</v>
      </c>
      <c r="J15" s="11"/>
      <c r="K15" s="10">
        <f t="shared" si="0"/>
        <v>85</v>
      </c>
      <c r="L15" s="10">
        <v>0</v>
      </c>
      <c r="M15" s="10">
        <f t="shared" si="3"/>
        <v>85</v>
      </c>
      <c r="P15" s="53"/>
    </row>
    <row r="16" spans="1:16" x14ac:dyDescent="0.25">
      <c r="B16" s="10" t="s">
        <v>404</v>
      </c>
      <c r="C16" s="10">
        <v>0</v>
      </c>
      <c r="D16" s="10">
        <v>0</v>
      </c>
      <c r="E16" s="10">
        <f t="shared" si="1"/>
        <v>0</v>
      </c>
      <c r="F16" s="11">
        <f t="shared" si="4"/>
        <v>0</v>
      </c>
      <c r="G16" s="10">
        <v>3</v>
      </c>
      <c r="H16" s="10">
        <v>0</v>
      </c>
      <c r="I16" s="10">
        <f t="shared" si="2"/>
        <v>3</v>
      </c>
      <c r="J16" s="11">
        <f t="shared" si="5"/>
        <v>2.010454362685967E-4</v>
      </c>
      <c r="K16" s="10">
        <f t="shared" si="0"/>
        <v>3</v>
      </c>
      <c r="L16" s="10">
        <v>0</v>
      </c>
      <c r="M16" s="10">
        <f t="shared" si="3"/>
        <v>3</v>
      </c>
      <c r="P16" s="53"/>
    </row>
    <row r="17" spans="2:16" x14ac:dyDescent="0.25">
      <c r="B17" s="10" t="s">
        <v>405</v>
      </c>
      <c r="C17" s="10">
        <v>149</v>
      </c>
      <c r="D17" s="10">
        <v>52</v>
      </c>
      <c r="E17" s="10">
        <f t="shared" si="1"/>
        <v>201</v>
      </c>
      <c r="F17" s="11">
        <f t="shared" si="4"/>
        <v>3.4553893759669933E-2</v>
      </c>
      <c r="G17" s="10">
        <v>519</v>
      </c>
      <c r="H17" s="10">
        <v>30</v>
      </c>
      <c r="I17" s="10">
        <f t="shared" si="2"/>
        <v>549</v>
      </c>
      <c r="J17" s="11">
        <f t="shared" si="5"/>
        <v>3.67913148371532E-2</v>
      </c>
      <c r="K17" s="10">
        <f t="shared" si="0"/>
        <v>750</v>
      </c>
      <c r="L17" s="10">
        <v>0</v>
      </c>
      <c r="M17" s="10">
        <f t="shared" si="3"/>
        <v>750</v>
      </c>
      <c r="P17" s="53"/>
    </row>
    <row r="18" spans="2:16" x14ac:dyDescent="0.25">
      <c r="B18" s="10" t="s">
        <v>406</v>
      </c>
      <c r="C18" s="10">
        <v>7</v>
      </c>
      <c r="D18" s="10">
        <v>2</v>
      </c>
      <c r="E18" s="10">
        <f t="shared" si="1"/>
        <v>9</v>
      </c>
      <c r="F18" s="11">
        <f t="shared" si="4"/>
        <v>1.5471892728210418E-3</v>
      </c>
      <c r="G18" s="10">
        <v>38</v>
      </c>
      <c r="H18" s="10">
        <v>2</v>
      </c>
      <c r="I18" s="10">
        <f t="shared" si="2"/>
        <v>40</v>
      </c>
      <c r="J18" s="11">
        <f t="shared" si="5"/>
        <v>2.6806058169146227E-3</v>
      </c>
      <c r="K18" s="10">
        <f t="shared" si="0"/>
        <v>49</v>
      </c>
      <c r="L18" s="10">
        <v>0</v>
      </c>
      <c r="M18" s="10">
        <f t="shared" si="3"/>
        <v>49</v>
      </c>
      <c r="P18" s="53"/>
    </row>
    <row r="19" spans="2:16" x14ac:dyDescent="0.25">
      <c r="B19" s="10" t="s">
        <v>407</v>
      </c>
      <c r="C19" s="10">
        <v>1</v>
      </c>
      <c r="D19" s="10">
        <v>0</v>
      </c>
      <c r="E19" s="10">
        <f t="shared" si="1"/>
        <v>1</v>
      </c>
      <c r="F19" s="11">
        <f t="shared" si="4"/>
        <v>1.7190991920233798E-4</v>
      </c>
      <c r="G19" s="10">
        <v>0</v>
      </c>
      <c r="H19" s="10">
        <v>0</v>
      </c>
      <c r="I19" s="10">
        <f t="shared" si="2"/>
        <v>0</v>
      </c>
      <c r="J19" s="11">
        <f t="shared" si="5"/>
        <v>0</v>
      </c>
      <c r="K19" s="10">
        <f t="shared" si="0"/>
        <v>1</v>
      </c>
      <c r="L19" s="10">
        <v>0</v>
      </c>
      <c r="M19" s="10">
        <f t="shared" si="3"/>
        <v>1</v>
      </c>
      <c r="P19" s="53"/>
    </row>
    <row r="20" spans="2:16" x14ac:dyDescent="0.25">
      <c r="B20" s="10" t="s">
        <v>408</v>
      </c>
      <c r="C20" s="10">
        <v>1040</v>
      </c>
      <c r="D20" s="10">
        <v>361</v>
      </c>
      <c r="E20" s="10">
        <f t="shared" si="1"/>
        <v>1401</v>
      </c>
      <c r="F20" s="11">
        <f t="shared" si="4"/>
        <v>0.2408457968024755</v>
      </c>
      <c r="G20" s="10">
        <v>2238</v>
      </c>
      <c r="H20" s="10">
        <v>107</v>
      </c>
      <c r="I20" s="10">
        <f t="shared" si="2"/>
        <v>2345</v>
      </c>
      <c r="J20" s="11">
        <f t="shared" si="5"/>
        <v>0.15715051601661975</v>
      </c>
      <c r="K20" s="10">
        <f t="shared" si="0"/>
        <v>3746</v>
      </c>
      <c r="L20" s="10">
        <v>0</v>
      </c>
      <c r="M20" s="10">
        <f t="shared" si="3"/>
        <v>3746</v>
      </c>
      <c r="P20" s="53"/>
    </row>
    <row r="21" spans="2:16" x14ac:dyDescent="0.25">
      <c r="B21" s="10" t="s">
        <v>409</v>
      </c>
      <c r="C21" s="10">
        <v>2</v>
      </c>
      <c r="D21" s="10">
        <v>0</v>
      </c>
      <c r="E21" s="10">
        <f t="shared" si="1"/>
        <v>2</v>
      </c>
      <c r="F21" s="11"/>
      <c r="G21" s="10">
        <v>3</v>
      </c>
      <c r="H21" s="10">
        <v>0</v>
      </c>
      <c r="I21" s="10">
        <f t="shared" si="2"/>
        <v>3</v>
      </c>
      <c r="J21" s="11"/>
      <c r="K21" s="10">
        <f t="shared" si="0"/>
        <v>5</v>
      </c>
      <c r="L21" s="10">
        <v>0</v>
      </c>
      <c r="M21" s="10">
        <f t="shared" si="3"/>
        <v>5</v>
      </c>
      <c r="P21" s="53"/>
    </row>
    <row r="22" spans="2:16" x14ac:dyDescent="0.25">
      <c r="B22" s="12" t="s">
        <v>49</v>
      </c>
      <c r="C22" s="10">
        <f t="shared" ref="C22:H22" si="6">SUM(C11:C21)</f>
        <v>4180</v>
      </c>
      <c r="D22" s="10">
        <f t="shared" si="6"/>
        <v>1637</v>
      </c>
      <c r="E22" s="12">
        <f t="shared" ref="E22" si="7">C22+D22</f>
        <v>5817</v>
      </c>
      <c r="F22" s="14">
        <f t="shared" ref="F22" si="8">E22/$E$22</f>
        <v>1</v>
      </c>
      <c r="G22" s="10">
        <f t="shared" si="6"/>
        <v>14252</v>
      </c>
      <c r="H22" s="10">
        <f t="shared" si="6"/>
        <v>670</v>
      </c>
      <c r="I22" s="12">
        <f t="shared" ref="I22" si="9">G22+H22</f>
        <v>14922</v>
      </c>
      <c r="J22" s="14">
        <f t="shared" ref="J22" si="10">I22/$I$22</f>
        <v>1</v>
      </c>
      <c r="K22" s="12">
        <f t="shared" ref="K22" si="11">E22+I22</f>
        <v>20739</v>
      </c>
      <c r="L22" s="10">
        <f t="shared" ref="L22" si="12">SUM(L11:L21)</f>
        <v>1</v>
      </c>
      <c r="M22" s="12">
        <f t="shared" si="3"/>
        <v>20740</v>
      </c>
    </row>
    <row r="23" spans="2:16" ht="25.5" customHeight="1" x14ac:dyDescent="0.25">
      <c r="B23" s="24" t="s">
        <v>64</v>
      </c>
      <c r="C23" s="25">
        <f>+C22/M22</f>
        <v>0.20154291224686596</v>
      </c>
      <c r="D23" s="25">
        <f>+D22/M22</f>
        <v>7.8929604628736744E-2</v>
      </c>
      <c r="E23" s="26">
        <f>+E22/M22</f>
        <v>0.28047251687560271</v>
      </c>
      <c r="F23" s="26"/>
      <c r="G23" s="25">
        <f>+G22/M22</f>
        <v>0.68717454194792671</v>
      </c>
      <c r="H23" s="25">
        <f>+H22/M22</f>
        <v>3.2304725168756029E-2</v>
      </c>
      <c r="I23" s="26">
        <f>+I22/M22</f>
        <v>0.71947926711668275</v>
      </c>
      <c r="J23" s="26"/>
      <c r="K23" s="26">
        <f>+K22/M22</f>
        <v>0.99995178399228546</v>
      </c>
      <c r="L23" s="26">
        <f>+L22/M22</f>
        <v>4.8216007714561236E-5</v>
      </c>
      <c r="M23" s="26">
        <f>K23+L23</f>
        <v>1</v>
      </c>
    </row>
    <row r="24" spans="2:16" x14ac:dyDescent="0.25">
      <c r="B24" s="17"/>
      <c r="C24" s="30"/>
      <c r="D24" s="30"/>
      <c r="E24" s="30"/>
      <c r="F24" s="30"/>
      <c r="G24" s="30"/>
      <c r="H24" s="30"/>
      <c r="I24" s="30"/>
      <c r="J24" s="30"/>
      <c r="K24" s="30"/>
    </row>
    <row r="25" spans="2:16" ht="13.8" x14ac:dyDescent="0.3">
      <c r="B25" s="296" t="s">
        <v>100</v>
      </c>
      <c r="C25" s="296"/>
      <c r="D25" s="296"/>
      <c r="E25" s="296"/>
      <c r="F25" s="296"/>
      <c r="G25" s="296"/>
      <c r="H25" s="296"/>
      <c r="I25" s="296"/>
      <c r="J25" s="296"/>
      <c r="K25" s="296"/>
    </row>
    <row r="26" spans="2:16" ht="13.8" x14ac:dyDescent="0.3">
      <c r="B26" s="309" t="str">
        <f>'Solicitudes Regiones'!$B$6:$R$6</f>
        <v>Acumuladas de julio de 2008 a abril de 2020</v>
      </c>
      <c r="C26" s="309"/>
      <c r="D26" s="309"/>
      <c r="E26" s="309"/>
      <c r="F26" s="309"/>
      <c r="G26" s="309"/>
      <c r="H26" s="309"/>
      <c r="I26" s="309"/>
      <c r="J26" s="309"/>
      <c r="K26" s="309"/>
    </row>
    <row r="28" spans="2:16" ht="15" customHeight="1" x14ac:dyDescent="0.25">
      <c r="B28" s="316" t="s">
        <v>65</v>
      </c>
      <c r="C28" s="316"/>
      <c r="D28" s="316"/>
      <c r="E28" s="316"/>
      <c r="F28" s="316"/>
      <c r="G28" s="316"/>
      <c r="H28" s="316"/>
      <c r="I28" s="316"/>
      <c r="J28" s="316"/>
      <c r="K28" s="316"/>
      <c r="L28" s="316"/>
      <c r="M28" s="316"/>
    </row>
    <row r="29" spans="2:16" ht="15" customHeight="1" x14ac:dyDescent="0.25">
      <c r="B29" s="316" t="s">
        <v>56</v>
      </c>
      <c r="C29" s="316" t="s">
        <v>2</v>
      </c>
      <c r="D29" s="316"/>
      <c r="E29" s="316"/>
      <c r="F29" s="316"/>
      <c r="G29" s="316"/>
      <c r="H29" s="316"/>
      <c r="I29" s="316"/>
      <c r="J29" s="316"/>
      <c r="K29" s="316"/>
      <c r="L29" s="314"/>
      <c r="M29" s="315"/>
    </row>
    <row r="30" spans="2:16" ht="24" x14ac:dyDescent="0.25">
      <c r="B30" s="316"/>
      <c r="C30" s="15" t="s">
        <v>57</v>
      </c>
      <c r="D30" s="15" t="s">
        <v>58</v>
      </c>
      <c r="E30" s="15" t="s">
        <v>59</v>
      </c>
      <c r="F30" s="15" t="s">
        <v>60</v>
      </c>
      <c r="G30" s="15" t="s">
        <v>8</v>
      </c>
      <c r="H30" s="15" t="s">
        <v>61</v>
      </c>
      <c r="I30" s="15" t="s">
        <v>62</v>
      </c>
      <c r="J30" s="15" t="s">
        <v>63</v>
      </c>
      <c r="K30" s="16" t="s">
        <v>31</v>
      </c>
      <c r="L30" s="262" t="s">
        <v>594</v>
      </c>
      <c r="M30" s="262" t="s">
        <v>597</v>
      </c>
    </row>
    <row r="31" spans="2:16" x14ac:dyDescent="0.25">
      <c r="B31" s="10" t="s">
        <v>399</v>
      </c>
      <c r="C31" s="10">
        <v>2620</v>
      </c>
      <c r="D31" s="10">
        <v>848</v>
      </c>
      <c r="E31" s="10">
        <f>C31+D31</f>
        <v>3468</v>
      </c>
      <c r="F31" s="11">
        <f>E31/$E$42</f>
        <v>0.71578947368421053</v>
      </c>
      <c r="G31" s="10">
        <v>9082</v>
      </c>
      <c r="H31" s="10">
        <v>424</v>
      </c>
      <c r="I31" s="10">
        <f>G31+H31</f>
        <v>9506</v>
      </c>
      <c r="J31" s="11">
        <f>I31/$I$42</f>
        <v>0.79150707743547044</v>
      </c>
      <c r="K31" s="10">
        <f t="shared" ref="K31:K41" si="13">E31+I31</f>
        <v>12974</v>
      </c>
      <c r="L31" s="10">
        <v>0</v>
      </c>
      <c r="M31" s="10">
        <f>K31+L31</f>
        <v>12974</v>
      </c>
    </row>
    <row r="32" spans="2:16" x14ac:dyDescent="0.25">
      <c r="B32" s="10" t="s">
        <v>400</v>
      </c>
      <c r="C32" s="10">
        <v>2</v>
      </c>
      <c r="D32" s="10">
        <v>0</v>
      </c>
      <c r="E32" s="10">
        <f t="shared" ref="E32:E41" si="14">C32+D32</f>
        <v>2</v>
      </c>
      <c r="F32" s="11"/>
      <c r="G32" s="10">
        <v>5</v>
      </c>
      <c r="H32" s="10">
        <v>0</v>
      </c>
      <c r="I32" s="10">
        <f t="shared" ref="I32:I41" si="15">G32+H32</f>
        <v>5</v>
      </c>
      <c r="J32" s="11"/>
      <c r="K32" s="10">
        <f t="shared" si="13"/>
        <v>7</v>
      </c>
      <c r="L32" s="10">
        <v>0</v>
      </c>
      <c r="M32" s="10">
        <f t="shared" ref="M32:M42" si="16">K32+L32</f>
        <v>7</v>
      </c>
    </row>
    <row r="33" spans="2:13" x14ac:dyDescent="0.25">
      <c r="B33" s="10" t="s">
        <v>401</v>
      </c>
      <c r="C33" s="10">
        <v>1</v>
      </c>
      <c r="D33" s="10">
        <v>0</v>
      </c>
      <c r="E33" s="10">
        <f t="shared" si="14"/>
        <v>1</v>
      </c>
      <c r="F33" s="11">
        <f t="shared" ref="F33:F40" si="17">E33/$E$42</f>
        <v>2.0639834881320949E-4</v>
      </c>
      <c r="G33" s="10">
        <v>5</v>
      </c>
      <c r="H33" s="10">
        <v>0</v>
      </c>
      <c r="I33" s="10">
        <f t="shared" si="15"/>
        <v>5</v>
      </c>
      <c r="J33" s="11">
        <f t="shared" ref="J33:J40" si="18">I33/$I$42</f>
        <v>4.1631973355537054E-4</v>
      </c>
      <c r="K33" s="10">
        <f t="shared" si="13"/>
        <v>6</v>
      </c>
      <c r="L33" s="10">
        <v>0</v>
      </c>
      <c r="M33" s="10">
        <f t="shared" si="16"/>
        <v>6</v>
      </c>
    </row>
    <row r="34" spans="2:13" x14ac:dyDescent="0.25">
      <c r="B34" s="10" t="s">
        <v>402</v>
      </c>
      <c r="C34" s="10">
        <v>5</v>
      </c>
      <c r="D34" s="10">
        <v>0</v>
      </c>
      <c r="E34" s="10">
        <f t="shared" si="14"/>
        <v>5</v>
      </c>
      <c r="F34" s="11">
        <f t="shared" si="17"/>
        <v>1.0319917440660474E-3</v>
      </c>
      <c r="G34" s="10">
        <v>10</v>
      </c>
      <c r="H34" s="10">
        <v>0</v>
      </c>
      <c r="I34" s="10">
        <f t="shared" si="15"/>
        <v>10</v>
      </c>
      <c r="J34" s="11">
        <f t="shared" si="18"/>
        <v>8.3263946711074107E-4</v>
      </c>
      <c r="K34" s="10">
        <f t="shared" si="13"/>
        <v>15</v>
      </c>
      <c r="L34" s="10">
        <v>0</v>
      </c>
      <c r="M34" s="10">
        <f t="shared" si="16"/>
        <v>15</v>
      </c>
    </row>
    <row r="35" spans="2:13" x14ac:dyDescent="0.25">
      <c r="B35" s="10" t="s">
        <v>403</v>
      </c>
      <c r="C35" s="10">
        <v>9</v>
      </c>
      <c r="D35" s="10">
        <v>7</v>
      </c>
      <c r="E35" s="10">
        <f t="shared" si="14"/>
        <v>16</v>
      </c>
      <c r="F35" s="11"/>
      <c r="G35" s="10">
        <v>47</v>
      </c>
      <c r="H35" s="10">
        <v>3</v>
      </c>
      <c r="I35" s="10">
        <f t="shared" si="15"/>
        <v>50</v>
      </c>
      <c r="J35" s="11"/>
      <c r="K35" s="10">
        <f t="shared" si="13"/>
        <v>66</v>
      </c>
      <c r="L35" s="10">
        <v>0</v>
      </c>
      <c r="M35" s="10">
        <f t="shared" si="16"/>
        <v>66</v>
      </c>
    </row>
    <row r="36" spans="2:13" x14ac:dyDescent="0.25">
      <c r="B36" s="10" t="s">
        <v>404</v>
      </c>
      <c r="C36" s="10">
        <v>0</v>
      </c>
      <c r="D36" s="10">
        <v>0</v>
      </c>
      <c r="E36" s="10">
        <f t="shared" si="14"/>
        <v>0</v>
      </c>
      <c r="F36" s="11">
        <f t="shared" si="17"/>
        <v>0</v>
      </c>
      <c r="G36" s="10">
        <v>3</v>
      </c>
      <c r="H36" s="10">
        <v>0</v>
      </c>
      <c r="I36" s="10">
        <f t="shared" si="15"/>
        <v>3</v>
      </c>
      <c r="J36" s="11">
        <f t="shared" si="18"/>
        <v>2.4979184013322229E-4</v>
      </c>
      <c r="K36" s="10">
        <f t="shared" si="13"/>
        <v>3</v>
      </c>
      <c r="L36" s="10">
        <v>0</v>
      </c>
      <c r="M36" s="10">
        <f t="shared" si="16"/>
        <v>3</v>
      </c>
    </row>
    <row r="37" spans="2:13" x14ac:dyDescent="0.25">
      <c r="B37" s="10" t="s">
        <v>405</v>
      </c>
      <c r="C37" s="10">
        <v>133</v>
      </c>
      <c r="D37" s="10">
        <v>33</v>
      </c>
      <c r="E37" s="10">
        <f t="shared" si="14"/>
        <v>166</v>
      </c>
      <c r="F37" s="11">
        <f t="shared" si="17"/>
        <v>3.4262125902992775E-2</v>
      </c>
      <c r="G37" s="10">
        <v>430</v>
      </c>
      <c r="H37" s="10">
        <v>23</v>
      </c>
      <c r="I37" s="10">
        <f t="shared" si="15"/>
        <v>453</v>
      </c>
      <c r="J37" s="11">
        <f t="shared" si="18"/>
        <v>3.771856786011657E-2</v>
      </c>
      <c r="K37" s="10">
        <f t="shared" si="13"/>
        <v>619</v>
      </c>
      <c r="L37" s="10">
        <v>0</v>
      </c>
      <c r="M37" s="10">
        <f t="shared" si="16"/>
        <v>619</v>
      </c>
    </row>
    <row r="38" spans="2:13" x14ac:dyDescent="0.25">
      <c r="B38" s="10" t="s">
        <v>406</v>
      </c>
      <c r="C38" s="10">
        <v>2</v>
      </c>
      <c r="D38" s="10">
        <v>2</v>
      </c>
      <c r="E38" s="10">
        <f t="shared" si="14"/>
        <v>4</v>
      </c>
      <c r="F38" s="11">
        <f t="shared" si="17"/>
        <v>8.2559339525283795E-4</v>
      </c>
      <c r="G38" s="10">
        <v>31</v>
      </c>
      <c r="H38" s="10">
        <v>1</v>
      </c>
      <c r="I38" s="10">
        <f t="shared" si="15"/>
        <v>32</v>
      </c>
      <c r="J38" s="11">
        <f t="shared" si="18"/>
        <v>2.6644462947543715E-3</v>
      </c>
      <c r="K38" s="10">
        <f t="shared" si="13"/>
        <v>36</v>
      </c>
      <c r="L38" s="10">
        <v>0</v>
      </c>
      <c r="M38" s="10">
        <f t="shared" si="16"/>
        <v>36</v>
      </c>
    </row>
    <row r="39" spans="2:13" x14ac:dyDescent="0.25">
      <c r="B39" s="10" t="s">
        <v>407</v>
      </c>
      <c r="C39" s="10">
        <v>1</v>
      </c>
      <c r="D39" s="10">
        <v>0</v>
      </c>
      <c r="E39" s="10">
        <f t="shared" si="14"/>
        <v>1</v>
      </c>
      <c r="F39" s="11">
        <f t="shared" si="17"/>
        <v>2.0639834881320949E-4</v>
      </c>
      <c r="G39" s="10">
        <v>0</v>
      </c>
      <c r="H39" s="10">
        <v>0</v>
      </c>
      <c r="I39" s="10">
        <f t="shared" si="15"/>
        <v>0</v>
      </c>
      <c r="J39" s="11">
        <f t="shared" si="18"/>
        <v>0</v>
      </c>
      <c r="K39" s="10">
        <f t="shared" si="13"/>
        <v>1</v>
      </c>
      <c r="L39" s="10">
        <v>0</v>
      </c>
      <c r="M39" s="10">
        <f t="shared" si="16"/>
        <v>1</v>
      </c>
    </row>
    <row r="40" spans="2:13" x14ac:dyDescent="0.25">
      <c r="B40" s="10" t="s">
        <v>408</v>
      </c>
      <c r="C40" s="10">
        <v>949</v>
      </c>
      <c r="D40" s="10">
        <v>232</v>
      </c>
      <c r="E40" s="10">
        <f t="shared" si="14"/>
        <v>1181</v>
      </c>
      <c r="F40" s="11">
        <f t="shared" si="17"/>
        <v>0.2437564499484004</v>
      </c>
      <c r="G40" s="10">
        <v>1862</v>
      </c>
      <c r="H40" s="10">
        <v>82</v>
      </c>
      <c r="I40" s="10">
        <f t="shared" si="15"/>
        <v>1944</v>
      </c>
      <c r="J40" s="11">
        <f t="shared" si="18"/>
        <v>0.16186511240632806</v>
      </c>
      <c r="K40" s="10">
        <f t="shared" si="13"/>
        <v>3125</v>
      </c>
      <c r="L40" s="10">
        <v>0</v>
      </c>
      <c r="M40" s="10">
        <f t="shared" si="16"/>
        <v>3125</v>
      </c>
    </row>
    <row r="41" spans="2:13" x14ac:dyDescent="0.25">
      <c r="B41" s="10" t="s">
        <v>409</v>
      </c>
      <c r="C41" s="10">
        <v>1</v>
      </c>
      <c r="D41" s="10">
        <v>0</v>
      </c>
      <c r="E41" s="10">
        <f t="shared" si="14"/>
        <v>1</v>
      </c>
      <c r="F41" s="11"/>
      <c r="G41" s="10">
        <v>2</v>
      </c>
      <c r="H41" s="10">
        <v>0</v>
      </c>
      <c r="I41" s="10">
        <f t="shared" si="15"/>
        <v>2</v>
      </c>
      <c r="J41" s="11"/>
      <c r="K41" s="10">
        <f t="shared" si="13"/>
        <v>3</v>
      </c>
      <c r="L41" s="10">
        <v>0</v>
      </c>
      <c r="M41" s="10">
        <f t="shared" si="16"/>
        <v>3</v>
      </c>
    </row>
    <row r="42" spans="2:13" x14ac:dyDescent="0.25">
      <c r="B42" s="12" t="s">
        <v>49</v>
      </c>
      <c r="C42" s="10">
        <f t="shared" ref="C42:H42" si="19">SUM(C31:C41)</f>
        <v>3723</v>
      </c>
      <c r="D42" s="10">
        <f t="shared" si="19"/>
        <v>1122</v>
      </c>
      <c r="E42" s="12">
        <f t="shared" ref="E42" si="20">C42+D42</f>
        <v>4845</v>
      </c>
      <c r="F42" s="14">
        <f t="shared" ref="F42" si="21">E42/$E$42</f>
        <v>1</v>
      </c>
      <c r="G42" s="10">
        <f t="shared" si="19"/>
        <v>11477</v>
      </c>
      <c r="H42" s="10">
        <f t="shared" si="19"/>
        <v>533</v>
      </c>
      <c r="I42" s="12">
        <f t="shared" ref="I42" si="22">G42+H42</f>
        <v>12010</v>
      </c>
      <c r="J42" s="14">
        <f t="shared" ref="J42" si="23">I42/$I$42</f>
        <v>1</v>
      </c>
      <c r="K42" s="12">
        <f t="shared" ref="K42" si="24">E42+I42</f>
        <v>16855</v>
      </c>
      <c r="L42" s="10">
        <f t="shared" ref="L42" si="25">SUM(L31:L41)</f>
        <v>0</v>
      </c>
      <c r="M42" s="12">
        <f t="shared" si="16"/>
        <v>16855</v>
      </c>
    </row>
    <row r="43" spans="2:13" ht="24" x14ac:dyDescent="0.25">
      <c r="B43" s="24" t="s">
        <v>66</v>
      </c>
      <c r="C43" s="25">
        <f>+C42/M42</f>
        <v>0.22088401067932364</v>
      </c>
      <c r="D43" s="25">
        <f>+D42/M42</f>
        <v>6.6567784040344108E-2</v>
      </c>
      <c r="E43" s="26">
        <f>+E42/M42</f>
        <v>0.28745179471966775</v>
      </c>
      <c r="F43" s="26"/>
      <c r="G43" s="25">
        <f>+G42/M42</f>
        <v>0.68092554138237915</v>
      </c>
      <c r="H43" s="25">
        <f>+H42/M42</f>
        <v>3.1622663897953131E-2</v>
      </c>
      <c r="I43" s="26">
        <f>+I42/M42</f>
        <v>0.71254820528033225</v>
      </c>
      <c r="J43" s="26"/>
      <c r="K43" s="26">
        <f>+K42/M42</f>
        <v>1</v>
      </c>
      <c r="L43" s="26">
        <f>+L42/M42</f>
        <v>0</v>
      </c>
      <c r="M43" s="26">
        <f>K43+L43</f>
        <v>1</v>
      </c>
    </row>
    <row r="44" spans="2:13" x14ac:dyDescent="0.25">
      <c r="B44" s="17" t="s">
        <v>129</v>
      </c>
    </row>
    <row r="45" spans="2:13" x14ac:dyDescent="0.25">
      <c r="B45" s="17" t="s">
        <v>130</v>
      </c>
    </row>
  </sheetData>
  <mergeCells count="12">
    <mergeCell ref="L29:M29"/>
    <mergeCell ref="B28:M28"/>
    <mergeCell ref="B6:K6"/>
    <mergeCell ref="B5:K5"/>
    <mergeCell ref="B25:K25"/>
    <mergeCell ref="B26:K26"/>
    <mergeCell ref="B8:M8"/>
    <mergeCell ref="L9:M9"/>
    <mergeCell ref="B29:B30"/>
    <mergeCell ref="C29:K29"/>
    <mergeCell ref="B9:B10"/>
    <mergeCell ref="C9:K9"/>
  </mergeCells>
  <hyperlinks>
    <hyperlink ref="M5" location="'Índice Pensiones Solidarias'!A1" display="Volver Sistema de Pensiones Solidadias" xr:uid="{00000000-0004-0000-1500-000000000000}"/>
  </hyperlinks>
  <pageMargins left="0.74803149606299213" right="0.74803149606299213" top="0.98425196850393704" bottom="0.98425196850393704" header="0" footer="0"/>
  <pageSetup scale="9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2"/>
  <dimension ref="A1:P127"/>
  <sheetViews>
    <sheetView showGridLines="0" topLeftCell="A2" zoomScaleNormal="100" workbookViewId="0"/>
  </sheetViews>
  <sheetFormatPr baseColWidth="10" defaultRowHeight="12" x14ac:dyDescent="0.25"/>
  <cols>
    <col min="1" max="1" width="6" style="18" customWidth="1"/>
    <col min="2" max="2" width="18.109375" style="18" customWidth="1"/>
    <col min="3" max="3" width="8.44140625" style="18" customWidth="1"/>
    <col min="4" max="4" width="7.44140625" style="18" bestFit="1" customWidth="1"/>
    <col min="5" max="6" width="7.44140625" style="18" customWidth="1"/>
    <col min="7" max="7" width="8" style="18" bestFit="1" customWidth="1"/>
    <col min="8" max="8" width="7.44140625" style="18" bestFit="1" customWidth="1"/>
    <col min="9" max="11" width="7.44140625" style="18" customWidth="1"/>
    <col min="12" max="12" width="7.88671875" style="18" customWidth="1"/>
    <col min="13" max="251" width="11.44140625" style="18"/>
    <col min="252" max="252" width="18.109375" style="18" customWidth="1"/>
    <col min="253" max="253" width="8" style="18" bestFit="1" customWidth="1"/>
    <col min="254" max="254" width="7.44140625" style="18" bestFit="1" customWidth="1"/>
    <col min="255" max="256" width="7.44140625" style="18" customWidth="1"/>
    <col min="257" max="257" width="8" style="18" bestFit="1" customWidth="1"/>
    <col min="258" max="258" width="7.44140625" style="18" bestFit="1" customWidth="1"/>
    <col min="259" max="261" width="7.44140625" style="18" customWidth="1"/>
    <col min="262" max="267" width="0" style="18" hidden="1" customWidth="1"/>
    <col min="268" max="268" width="7.88671875" style="18" customWidth="1"/>
    <col min="269" max="507" width="11.44140625" style="18"/>
    <col min="508" max="508" width="18.109375" style="18" customWidth="1"/>
    <col min="509" max="509" width="8" style="18" bestFit="1" customWidth="1"/>
    <col min="510" max="510" width="7.44140625" style="18" bestFit="1" customWidth="1"/>
    <col min="511" max="512" width="7.44140625" style="18" customWidth="1"/>
    <col min="513" max="513" width="8" style="18" bestFit="1" customWidth="1"/>
    <col min="514" max="514" width="7.44140625" style="18" bestFit="1" customWidth="1"/>
    <col min="515" max="517" width="7.44140625" style="18" customWidth="1"/>
    <col min="518" max="523" width="0" style="18" hidden="1" customWidth="1"/>
    <col min="524" max="524" width="7.88671875" style="18" customWidth="1"/>
    <col min="525" max="763" width="11.44140625" style="18"/>
    <col min="764" max="764" width="18.109375" style="18" customWidth="1"/>
    <col min="765" max="765" width="8" style="18" bestFit="1" customWidth="1"/>
    <col min="766" max="766" width="7.44140625" style="18" bestFit="1" customWidth="1"/>
    <col min="767" max="768" width="7.44140625" style="18" customWidth="1"/>
    <col min="769" max="769" width="8" style="18" bestFit="1" customWidth="1"/>
    <col min="770" max="770" width="7.44140625" style="18" bestFit="1" customWidth="1"/>
    <col min="771" max="773" width="7.44140625" style="18" customWidth="1"/>
    <col min="774" max="779" width="0" style="18" hidden="1" customWidth="1"/>
    <col min="780" max="780" width="7.88671875" style="18" customWidth="1"/>
    <col min="781" max="1019" width="11.44140625" style="18"/>
    <col min="1020" max="1020" width="18.109375" style="18" customWidth="1"/>
    <col min="1021" max="1021" width="8" style="18" bestFit="1" customWidth="1"/>
    <col min="1022" max="1022" width="7.44140625" style="18" bestFit="1" customWidth="1"/>
    <col min="1023" max="1024" width="7.44140625" style="18" customWidth="1"/>
    <col min="1025" max="1025" width="8" style="18" bestFit="1" customWidth="1"/>
    <col min="1026" max="1026" width="7.44140625" style="18" bestFit="1" customWidth="1"/>
    <col min="1027" max="1029" width="7.44140625" style="18" customWidth="1"/>
    <col min="1030" max="1035" width="0" style="18" hidden="1" customWidth="1"/>
    <col min="1036" max="1036" width="7.88671875" style="18" customWidth="1"/>
    <col min="1037" max="1275" width="11.44140625" style="18"/>
    <col min="1276" max="1276" width="18.109375" style="18" customWidth="1"/>
    <col min="1277" max="1277" width="8" style="18" bestFit="1" customWidth="1"/>
    <col min="1278" max="1278" width="7.44140625" style="18" bestFit="1" customWidth="1"/>
    <col min="1279" max="1280" width="7.44140625" style="18" customWidth="1"/>
    <col min="1281" max="1281" width="8" style="18" bestFit="1" customWidth="1"/>
    <col min="1282" max="1282" width="7.44140625" style="18" bestFit="1" customWidth="1"/>
    <col min="1283" max="1285" width="7.44140625" style="18" customWidth="1"/>
    <col min="1286" max="1291" width="0" style="18" hidden="1" customWidth="1"/>
    <col min="1292" max="1292" width="7.88671875" style="18" customWidth="1"/>
    <col min="1293" max="1531" width="11.44140625" style="18"/>
    <col min="1532" max="1532" width="18.109375" style="18" customWidth="1"/>
    <col min="1533" max="1533" width="8" style="18" bestFit="1" customWidth="1"/>
    <col min="1534" max="1534" width="7.44140625" style="18" bestFit="1" customWidth="1"/>
    <col min="1535" max="1536" width="7.44140625" style="18" customWidth="1"/>
    <col min="1537" max="1537" width="8" style="18" bestFit="1" customWidth="1"/>
    <col min="1538" max="1538" width="7.44140625" style="18" bestFit="1" customWidth="1"/>
    <col min="1539" max="1541" width="7.44140625" style="18" customWidth="1"/>
    <col min="1542" max="1547" width="0" style="18" hidden="1" customWidth="1"/>
    <col min="1548" max="1548" width="7.88671875" style="18" customWidth="1"/>
    <col min="1549" max="1787" width="11.44140625" style="18"/>
    <col min="1788" max="1788" width="18.109375" style="18" customWidth="1"/>
    <col min="1789" max="1789" width="8" style="18" bestFit="1" customWidth="1"/>
    <col min="1790" max="1790" width="7.44140625" style="18" bestFit="1" customWidth="1"/>
    <col min="1791" max="1792" width="7.44140625" style="18" customWidth="1"/>
    <col min="1793" max="1793" width="8" style="18" bestFit="1" customWidth="1"/>
    <col min="1794" max="1794" width="7.44140625" style="18" bestFit="1" customWidth="1"/>
    <col min="1795" max="1797" width="7.44140625" style="18" customWidth="1"/>
    <col min="1798" max="1803" width="0" style="18" hidden="1" customWidth="1"/>
    <col min="1804" max="1804" width="7.88671875" style="18" customWidth="1"/>
    <col min="1805" max="2043" width="11.44140625" style="18"/>
    <col min="2044" max="2044" width="18.109375" style="18" customWidth="1"/>
    <col min="2045" max="2045" width="8" style="18" bestFit="1" customWidth="1"/>
    <col min="2046" max="2046" width="7.44140625" style="18" bestFit="1" customWidth="1"/>
    <col min="2047" max="2048" width="7.44140625" style="18" customWidth="1"/>
    <col min="2049" max="2049" width="8" style="18" bestFit="1" customWidth="1"/>
    <col min="2050" max="2050" width="7.44140625" style="18" bestFit="1" customWidth="1"/>
    <col min="2051" max="2053" width="7.44140625" style="18" customWidth="1"/>
    <col min="2054" max="2059" width="0" style="18" hidden="1" customWidth="1"/>
    <col min="2060" max="2060" width="7.88671875" style="18" customWidth="1"/>
    <col min="2061" max="2299" width="11.44140625" style="18"/>
    <col min="2300" max="2300" width="18.109375" style="18" customWidth="1"/>
    <col min="2301" max="2301" width="8" style="18" bestFit="1" customWidth="1"/>
    <col min="2302" max="2302" width="7.44140625" style="18" bestFit="1" customWidth="1"/>
    <col min="2303" max="2304" width="7.44140625" style="18" customWidth="1"/>
    <col min="2305" max="2305" width="8" style="18" bestFit="1" customWidth="1"/>
    <col min="2306" max="2306" width="7.44140625" style="18" bestFit="1" customWidth="1"/>
    <col min="2307" max="2309" width="7.44140625" style="18" customWidth="1"/>
    <col min="2310" max="2315" width="0" style="18" hidden="1" customWidth="1"/>
    <col min="2316" max="2316" width="7.88671875" style="18" customWidth="1"/>
    <col min="2317" max="2555" width="11.44140625" style="18"/>
    <col min="2556" max="2556" width="18.109375" style="18" customWidth="1"/>
    <col min="2557" max="2557" width="8" style="18" bestFit="1" customWidth="1"/>
    <col min="2558" max="2558" width="7.44140625" style="18" bestFit="1" customWidth="1"/>
    <col min="2559" max="2560" width="7.44140625" style="18" customWidth="1"/>
    <col min="2561" max="2561" width="8" style="18" bestFit="1" customWidth="1"/>
    <col min="2562" max="2562" width="7.44140625" style="18" bestFit="1" customWidth="1"/>
    <col min="2563" max="2565" width="7.44140625" style="18" customWidth="1"/>
    <col min="2566" max="2571" width="0" style="18" hidden="1" customWidth="1"/>
    <col min="2572" max="2572" width="7.88671875" style="18" customWidth="1"/>
    <col min="2573" max="2811" width="11.44140625" style="18"/>
    <col min="2812" max="2812" width="18.109375" style="18" customWidth="1"/>
    <col min="2813" max="2813" width="8" style="18" bestFit="1" customWidth="1"/>
    <col min="2814" max="2814" width="7.44140625" style="18" bestFit="1" customWidth="1"/>
    <col min="2815" max="2816" width="7.44140625" style="18" customWidth="1"/>
    <col min="2817" max="2817" width="8" style="18" bestFit="1" customWidth="1"/>
    <col min="2818" max="2818" width="7.44140625" style="18" bestFit="1" customWidth="1"/>
    <col min="2819" max="2821" width="7.44140625" style="18" customWidth="1"/>
    <col min="2822" max="2827" width="0" style="18" hidden="1" customWidth="1"/>
    <col min="2828" max="2828" width="7.88671875" style="18" customWidth="1"/>
    <col min="2829" max="3067" width="11.44140625" style="18"/>
    <col min="3068" max="3068" width="18.109375" style="18" customWidth="1"/>
    <col min="3069" max="3069" width="8" style="18" bestFit="1" customWidth="1"/>
    <col min="3070" max="3070" width="7.44140625" style="18" bestFit="1" customWidth="1"/>
    <col min="3071" max="3072" width="7.44140625" style="18" customWidth="1"/>
    <col min="3073" max="3073" width="8" style="18" bestFit="1" customWidth="1"/>
    <col min="3074" max="3074" width="7.44140625" style="18" bestFit="1" customWidth="1"/>
    <col min="3075" max="3077" width="7.44140625" style="18" customWidth="1"/>
    <col min="3078" max="3083" width="0" style="18" hidden="1" customWidth="1"/>
    <col min="3084" max="3084" width="7.88671875" style="18" customWidth="1"/>
    <col min="3085" max="3323" width="11.44140625" style="18"/>
    <col min="3324" max="3324" width="18.109375" style="18" customWidth="1"/>
    <col min="3325" max="3325" width="8" style="18" bestFit="1" customWidth="1"/>
    <col min="3326" max="3326" width="7.44140625" style="18" bestFit="1" customWidth="1"/>
    <col min="3327" max="3328" width="7.44140625" style="18" customWidth="1"/>
    <col min="3329" max="3329" width="8" style="18" bestFit="1" customWidth="1"/>
    <col min="3330" max="3330" width="7.44140625" style="18" bestFit="1" customWidth="1"/>
    <col min="3331" max="3333" width="7.44140625" style="18" customWidth="1"/>
    <col min="3334" max="3339" width="0" style="18" hidden="1" customWidth="1"/>
    <col min="3340" max="3340" width="7.88671875" style="18" customWidth="1"/>
    <col min="3341" max="3579" width="11.44140625" style="18"/>
    <col min="3580" max="3580" width="18.109375" style="18" customWidth="1"/>
    <col min="3581" max="3581" width="8" style="18" bestFit="1" customWidth="1"/>
    <col min="3582" max="3582" width="7.44140625" style="18" bestFit="1" customWidth="1"/>
    <col min="3583" max="3584" width="7.44140625" style="18" customWidth="1"/>
    <col min="3585" max="3585" width="8" style="18" bestFit="1" customWidth="1"/>
    <col min="3586" max="3586" width="7.44140625" style="18" bestFit="1" customWidth="1"/>
    <col min="3587" max="3589" width="7.44140625" style="18" customWidth="1"/>
    <col min="3590" max="3595" width="0" style="18" hidden="1" customWidth="1"/>
    <col min="3596" max="3596" width="7.88671875" style="18" customWidth="1"/>
    <col min="3597" max="3835" width="11.44140625" style="18"/>
    <col min="3836" max="3836" width="18.109375" style="18" customWidth="1"/>
    <col min="3837" max="3837" width="8" style="18" bestFit="1" customWidth="1"/>
    <col min="3838" max="3838" width="7.44140625" style="18" bestFit="1" customWidth="1"/>
    <col min="3839" max="3840" width="7.44140625" style="18" customWidth="1"/>
    <col min="3841" max="3841" width="8" style="18" bestFit="1" customWidth="1"/>
    <col min="3842" max="3842" width="7.44140625" style="18" bestFit="1" customWidth="1"/>
    <col min="3843" max="3845" width="7.44140625" style="18" customWidth="1"/>
    <col min="3846" max="3851" width="0" style="18" hidden="1" customWidth="1"/>
    <col min="3852" max="3852" width="7.88671875" style="18" customWidth="1"/>
    <col min="3853" max="4091" width="11.44140625" style="18"/>
    <col min="4092" max="4092" width="18.109375" style="18" customWidth="1"/>
    <col min="4093" max="4093" width="8" style="18" bestFit="1" customWidth="1"/>
    <col min="4094" max="4094" width="7.44140625" style="18" bestFit="1" customWidth="1"/>
    <col min="4095" max="4096" width="7.44140625" style="18" customWidth="1"/>
    <col min="4097" max="4097" width="8" style="18" bestFit="1" customWidth="1"/>
    <col min="4098" max="4098" width="7.44140625" style="18" bestFit="1" customWidth="1"/>
    <col min="4099" max="4101" width="7.44140625" style="18" customWidth="1"/>
    <col min="4102" max="4107" width="0" style="18" hidden="1" customWidth="1"/>
    <col min="4108" max="4108" width="7.88671875" style="18" customWidth="1"/>
    <col min="4109" max="4347" width="11.44140625" style="18"/>
    <col min="4348" max="4348" width="18.109375" style="18" customWidth="1"/>
    <col min="4349" max="4349" width="8" style="18" bestFit="1" customWidth="1"/>
    <col min="4350" max="4350" width="7.44140625" style="18" bestFit="1" customWidth="1"/>
    <col min="4351" max="4352" width="7.44140625" style="18" customWidth="1"/>
    <col min="4353" max="4353" width="8" style="18" bestFit="1" customWidth="1"/>
    <col min="4354" max="4354" width="7.44140625" style="18" bestFit="1" customWidth="1"/>
    <col min="4355" max="4357" width="7.44140625" style="18" customWidth="1"/>
    <col min="4358" max="4363" width="0" style="18" hidden="1" customWidth="1"/>
    <col min="4364" max="4364" width="7.88671875" style="18" customWidth="1"/>
    <col min="4365" max="4603" width="11.44140625" style="18"/>
    <col min="4604" max="4604" width="18.109375" style="18" customWidth="1"/>
    <col min="4605" max="4605" width="8" style="18" bestFit="1" customWidth="1"/>
    <col min="4606" max="4606" width="7.44140625" style="18" bestFit="1" customWidth="1"/>
    <col min="4607" max="4608" width="7.44140625" style="18" customWidth="1"/>
    <col min="4609" max="4609" width="8" style="18" bestFit="1" customWidth="1"/>
    <col min="4610" max="4610" width="7.44140625" style="18" bestFit="1" customWidth="1"/>
    <col min="4611" max="4613" width="7.44140625" style="18" customWidth="1"/>
    <col min="4614" max="4619" width="0" style="18" hidden="1" customWidth="1"/>
    <col min="4620" max="4620" width="7.88671875" style="18" customWidth="1"/>
    <col min="4621" max="4859" width="11.44140625" style="18"/>
    <col min="4860" max="4860" width="18.109375" style="18" customWidth="1"/>
    <col min="4861" max="4861" width="8" style="18" bestFit="1" customWidth="1"/>
    <col min="4862" max="4862" width="7.44140625" style="18" bestFit="1" customWidth="1"/>
    <col min="4863" max="4864" width="7.44140625" style="18" customWidth="1"/>
    <col min="4865" max="4865" width="8" style="18" bestFit="1" customWidth="1"/>
    <col min="4866" max="4866" width="7.44140625" style="18" bestFit="1" customWidth="1"/>
    <col min="4867" max="4869" width="7.44140625" style="18" customWidth="1"/>
    <col min="4870" max="4875" width="0" style="18" hidden="1" customWidth="1"/>
    <col min="4876" max="4876" width="7.88671875" style="18" customWidth="1"/>
    <col min="4877" max="5115" width="11.44140625" style="18"/>
    <col min="5116" max="5116" width="18.109375" style="18" customWidth="1"/>
    <col min="5117" max="5117" width="8" style="18" bestFit="1" customWidth="1"/>
    <col min="5118" max="5118" width="7.44140625" style="18" bestFit="1" customWidth="1"/>
    <col min="5119" max="5120" width="7.44140625" style="18" customWidth="1"/>
    <col min="5121" max="5121" width="8" style="18" bestFit="1" customWidth="1"/>
    <col min="5122" max="5122" width="7.44140625" style="18" bestFit="1" customWidth="1"/>
    <col min="5123" max="5125" width="7.44140625" style="18" customWidth="1"/>
    <col min="5126" max="5131" width="0" style="18" hidden="1" customWidth="1"/>
    <col min="5132" max="5132" width="7.88671875" style="18" customWidth="1"/>
    <col min="5133" max="5371" width="11.44140625" style="18"/>
    <col min="5372" max="5372" width="18.109375" style="18" customWidth="1"/>
    <col min="5373" max="5373" width="8" style="18" bestFit="1" customWidth="1"/>
    <col min="5374" max="5374" width="7.44140625" style="18" bestFit="1" customWidth="1"/>
    <col min="5375" max="5376" width="7.44140625" style="18" customWidth="1"/>
    <col min="5377" max="5377" width="8" style="18" bestFit="1" customWidth="1"/>
    <col min="5378" max="5378" width="7.44140625" style="18" bestFit="1" customWidth="1"/>
    <col min="5379" max="5381" width="7.44140625" style="18" customWidth="1"/>
    <col min="5382" max="5387" width="0" style="18" hidden="1" customWidth="1"/>
    <col min="5388" max="5388" width="7.88671875" style="18" customWidth="1"/>
    <col min="5389" max="5627" width="11.44140625" style="18"/>
    <col min="5628" max="5628" width="18.109375" style="18" customWidth="1"/>
    <col min="5629" max="5629" width="8" style="18" bestFit="1" customWidth="1"/>
    <col min="5630" max="5630" width="7.44140625" style="18" bestFit="1" customWidth="1"/>
    <col min="5631" max="5632" width="7.44140625" style="18" customWidth="1"/>
    <col min="5633" max="5633" width="8" style="18" bestFit="1" customWidth="1"/>
    <col min="5634" max="5634" width="7.44140625" style="18" bestFit="1" customWidth="1"/>
    <col min="5635" max="5637" width="7.44140625" style="18" customWidth="1"/>
    <col min="5638" max="5643" width="0" style="18" hidden="1" customWidth="1"/>
    <col min="5644" max="5644" width="7.88671875" style="18" customWidth="1"/>
    <col min="5645" max="5883" width="11.44140625" style="18"/>
    <col min="5884" max="5884" width="18.109375" style="18" customWidth="1"/>
    <col min="5885" max="5885" width="8" style="18" bestFit="1" customWidth="1"/>
    <col min="5886" max="5886" width="7.44140625" style="18" bestFit="1" customWidth="1"/>
    <col min="5887" max="5888" width="7.44140625" style="18" customWidth="1"/>
    <col min="5889" max="5889" width="8" style="18" bestFit="1" customWidth="1"/>
    <col min="5890" max="5890" width="7.44140625" style="18" bestFit="1" customWidth="1"/>
    <col min="5891" max="5893" width="7.44140625" style="18" customWidth="1"/>
    <col min="5894" max="5899" width="0" style="18" hidden="1" customWidth="1"/>
    <col min="5900" max="5900" width="7.88671875" style="18" customWidth="1"/>
    <col min="5901" max="6139" width="11.44140625" style="18"/>
    <col min="6140" max="6140" width="18.109375" style="18" customWidth="1"/>
    <col min="6141" max="6141" width="8" style="18" bestFit="1" customWidth="1"/>
    <col min="6142" max="6142" width="7.44140625" style="18" bestFit="1" customWidth="1"/>
    <col min="6143" max="6144" width="7.44140625" style="18" customWidth="1"/>
    <col min="6145" max="6145" width="8" style="18" bestFit="1" customWidth="1"/>
    <col min="6146" max="6146" width="7.44140625" style="18" bestFit="1" customWidth="1"/>
    <col min="6147" max="6149" width="7.44140625" style="18" customWidth="1"/>
    <col min="6150" max="6155" width="0" style="18" hidden="1" customWidth="1"/>
    <col min="6156" max="6156" width="7.88671875" style="18" customWidth="1"/>
    <col min="6157" max="6395" width="11.44140625" style="18"/>
    <col min="6396" max="6396" width="18.109375" style="18" customWidth="1"/>
    <col min="6397" max="6397" width="8" style="18" bestFit="1" customWidth="1"/>
    <col min="6398" max="6398" width="7.44140625" style="18" bestFit="1" customWidth="1"/>
    <col min="6399" max="6400" width="7.44140625" style="18" customWidth="1"/>
    <col min="6401" max="6401" width="8" style="18" bestFit="1" customWidth="1"/>
    <col min="6402" max="6402" width="7.44140625" style="18" bestFit="1" customWidth="1"/>
    <col min="6403" max="6405" width="7.44140625" style="18" customWidth="1"/>
    <col min="6406" max="6411" width="0" style="18" hidden="1" customWidth="1"/>
    <col min="6412" max="6412" width="7.88671875" style="18" customWidth="1"/>
    <col min="6413" max="6651" width="11.44140625" style="18"/>
    <col min="6652" max="6652" width="18.109375" style="18" customWidth="1"/>
    <col min="6653" max="6653" width="8" style="18" bestFit="1" customWidth="1"/>
    <col min="6654" max="6654" width="7.44140625" style="18" bestFit="1" customWidth="1"/>
    <col min="6655" max="6656" width="7.44140625" style="18" customWidth="1"/>
    <col min="6657" max="6657" width="8" style="18" bestFit="1" customWidth="1"/>
    <col min="6658" max="6658" width="7.44140625" style="18" bestFit="1" customWidth="1"/>
    <col min="6659" max="6661" width="7.44140625" style="18" customWidth="1"/>
    <col min="6662" max="6667" width="0" style="18" hidden="1" customWidth="1"/>
    <col min="6668" max="6668" width="7.88671875" style="18" customWidth="1"/>
    <col min="6669" max="6907" width="11.44140625" style="18"/>
    <col min="6908" max="6908" width="18.109375" style="18" customWidth="1"/>
    <col min="6909" max="6909" width="8" style="18" bestFit="1" customWidth="1"/>
    <col min="6910" max="6910" width="7.44140625" style="18" bestFit="1" customWidth="1"/>
    <col min="6911" max="6912" width="7.44140625" style="18" customWidth="1"/>
    <col min="6913" max="6913" width="8" style="18" bestFit="1" customWidth="1"/>
    <col min="6914" max="6914" width="7.44140625" style="18" bestFit="1" customWidth="1"/>
    <col min="6915" max="6917" width="7.44140625" style="18" customWidth="1"/>
    <col min="6918" max="6923" width="0" style="18" hidden="1" customWidth="1"/>
    <col min="6924" max="6924" width="7.88671875" style="18" customWidth="1"/>
    <col min="6925" max="7163" width="11.44140625" style="18"/>
    <col min="7164" max="7164" width="18.109375" style="18" customWidth="1"/>
    <col min="7165" max="7165" width="8" style="18" bestFit="1" customWidth="1"/>
    <col min="7166" max="7166" width="7.44140625" style="18" bestFit="1" customWidth="1"/>
    <col min="7167" max="7168" width="7.44140625" style="18" customWidth="1"/>
    <col min="7169" max="7169" width="8" style="18" bestFit="1" customWidth="1"/>
    <col min="7170" max="7170" width="7.44140625" style="18" bestFit="1" customWidth="1"/>
    <col min="7171" max="7173" width="7.44140625" style="18" customWidth="1"/>
    <col min="7174" max="7179" width="0" style="18" hidden="1" customWidth="1"/>
    <col min="7180" max="7180" width="7.88671875" style="18" customWidth="1"/>
    <col min="7181" max="7419" width="11.44140625" style="18"/>
    <col min="7420" max="7420" width="18.109375" style="18" customWidth="1"/>
    <col min="7421" max="7421" width="8" style="18" bestFit="1" customWidth="1"/>
    <col min="7422" max="7422" width="7.44140625" style="18" bestFit="1" customWidth="1"/>
    <col min="7423" max="7424" width="7.44140625" style="18" customWidth="1"/>
    <col min="7425" max="7425" width="8" style="18" bestFit="1" customWidth="1"/>
    <col min="7426" max="7426" width="7.44140625" style="18" bestFit="1" customWidth="1"/>
    <col min="7427" max="7429" width="7.44140625" style="18" customWidth="1"/>
    <col min="7430" max="7435" width="0" style="18" hidden="1" customWidth="1"/>
    <col min="7436" max="7436" width="7.88671875" style="18" customWidth="1"/>
    <col min="7437" max="7675" width="11.44140625" style="18"/>
    <col min="7676" max="7676" width="18.109375" style="18" customWidth="1"/>
    <col min="7677" max="7677" width="8" style="18" bestFit="1" customWidth="1"/>
    <col min="7678" max="7678" width="7.44140625" style="18" bestFit="1" customWidth="1"/>
    <col min="7679" max="7680" width="7.44140625" style="18" customWidth="1"/>
    <col min="7681" max="7681" width="8" style="18" bestFit="1" customWidth="1"/>
    <col min="7682" max="7682" width="7.44140625" style="18" bestFit="1" customWidth="1"/>
    <col min="7683" max="7685" width="7.44140625" style="18" customWidth="1"/>
    <col min="7686" max="7691" width="0" style="18" hidden="1" customWidth="1"/>
    <col min="7692" max="7692" width="7.88671875" style="18" customWidth="1"/>
    <col min="7693" max="7931" width="11.44140625" style="18"/>
    <col min="7932" max="7932" width="18.109375" style="18" customWidth="1"/>
    <col min="7933" max="7933" width="8" style="18" bestFit="1" customWidth="1"/>
    <col min="7934" max="7934" width="7.44140625" style="18" bestFit="1" customWidth="1"/>
    <col min="7935" max="7936" width="7.44140625" style="18" customWidth="1"/>
    <col min="7937" max="7937" width="8" style="18" bestFit="1" customWidth="1"/>
    <col min="7938" max="7938" width="7.44140625" style="18" bestFit="1" customWidth="1"/>
    <col min="7939" max="7941" width="7.44140625" style="18" customWidth="1"/>
    <col min="7942" max="7947" width="0" style="18" hidden="1" customWidth="1"/>
    <col min="7948" max="7948" width="7.88671875" style="18" customWidth="1"/>
    <col min="7949" max="8187" width="11.44140625" style="18"/>
    <col min="8188" max="8188" width="18.109375" style="18" customWidth="1"/>
    <col min="8189" max="8189" width="8" style="18" bestFit="1" customWidth="1"/>
    <col min="8190" max="8190" width="7.44140625" style="18" bestFit="1" customWidth="1"/>
    <col min="8191" max="8192" width="7.44140625" style="18" customWidth="1"/>
    <col min="8193" max="8193" width="8" style="18" bestFit="1" customWidth="1"/>
    <col min="8194" max="8194" width="7.44140625" style="18" bestFit="1" customWidth="1"/>
    <col min="8195" max="8197" width="7.44140625" style="18" customWidth="1"/>
    <col min="8198" max="8203" width="0" style="18" hidden="1" customWidth="1"/>
    <col min="8204" max="8204" width="7.88671875" style="18" customWidth="1"/>
    <col min="8205" max="8443" width="11.44140625" style="18"/>
    <col min="8444" max="8444" width="18.109375" style="18" customWidth="1"/>
    <col min="8445" max="8445" width="8" style="18" bestFit="1" customWidth="1"/>
    <col min="8446" max="8446" width="7.44140625" style="18" bestFit="1" customWidth="1"/>
    <col min="8447" max="8448" width="7.44140625" style="18" customWidth="1"/>
    <col min="8449" max="8449" width="8" style="18" bestFit="1" customWidth="1"/>
    <col min="8450" max="8450" width="7.44140625" style="18" bestFit="1" customWidth="1"/>
    <col min="8451" max="8453" width="7.44140625" style="18" customWidth="1"/>
    <col min="8454" max="8459" width="0" style="18" hidden="1" customWidth="1"/>
    <col min="8460" max="8460" width="7.88671875" style="18" customWidth="1"/>
    <col min="8461" max="8699" width="11.44140625" style="18"/>
    <col min="8700" max="8700" width="18.109375" style="18" customWidth="1"/>
    <col min="8701" max="8701" width="8" style="18" bestFit="1" customWidth="1"/>
    <col min="8702" max="8702" width="7.44140625" style="18" bestFit="1" customWidth="1"/>
    <col min="8703" max="8704" width="7.44140625" style="18" customWidth="1"/>
    <col min="8705" max="8705" width="8" style="18" bestFit="1" customWidth="1"/>
    <col min="8706" max="8706" width="7.44140625" style="18" bestFit="1" customWidth="1"/>
    <col min="8707" max="8709" width="7.44140625" style="18" customWidth="1"/>
    <col min="8710" max="8715" width="0" style="18" hidden="1" customWidth="1"/>
    <col min="8716" max="8716" width="7.88671875" style="18" customWidth="1"/>
    <col min="8717" max="8955" width="11.44140625" style="18"/>
    <col min="8956" max="8956" width="18.109375" style="18" customWidth="1"/>
    <col min="8957" max="8957" width="8" style="18" bestFit="1" customWidth="1"/>
    <col min="8958" max="8958" width="7.44140625" style="18" bestFit="1" customWidth="1"/>
    <col min="8959" max="8960" width="7.44140625" style="18" customWidth="1"/>
    <col min="8961" max="8961" width="8" style="18" bestFit="1" customWidth="1"/>
    <col min="8962" max="8962" width="7.44140625" style="18" bestFit="1" customWidth="1"/>
    <col min="8963" max="8965" width="7.44140625" style="18" customWidth="1"/>
    <col min="8966" max="8971" width="0" style="18" hidden="1" customWidth="1"/>
    <col min="8972" max="8972" width="7.88671875" style="18" customWidth="1"/>
    <col min="8973" max="9211" width="11.44140625" style="18"/>
    <col min="9212" max="9212" width="18.109375" style="18" customWidth="1"/>
    <col min="9213" max="9213" width="8" style="18" bestFit="1" customWidth="1"/>
    <col min="9214" max="9214" width="7.44140625" style="18" bestFit="1" customWidth="1"/>
    <col min="9215" max="9216" width="7.44140625" style="18" customWidth="1"/>
    <col min="9217" max="9217" width="8" style="18" bestFit="1" customWidth="1"/>
    <col min="9218" max="9218" width="7.44140625" style="18" bestFit="1" customWidth="1"/>
    <col min="9219" max="9221" width="7.44140625" style="18" customWidth="1"/>
    <col min="9222" max="9227" width="0" style="18" hidden="1" customWidth="1"/>
    <col min="9228" max="9228" width="7.88671875" style="18" customWidth="1"/>
    <col min="9229" max="9467" width="11.44140625" style="18"/>
    <col min="9468" max="9468" width="18.109375" style="18" customWidth="1"/>
    <col min="9469" max="9469" width="8" style="18" bestFit="1" customWidth="1"/>
    <col min="9470" max="9470" width="7.44140625" style="18" bestFit="1" customWidth="1"/>
    <col min="9471" max="9472" width="7.44140625" style="18" customWidth="1"/>
    <col min="9473" max="9473" width="8" style="18" bestFit="1" customWidth="1"/>
    <col min="9474" max="9474" width="7.44140625" style="18" bestFit="1" customWidth="1"/>
    <col min="9475" max="9477" width="7.44140625" style="18" customWidth="1"/>
    <col min="9478" max="9483" width="0" style="18" hidden="1" customWidth="1"/>
    <col min="9484" max="9484" width="7.88671875" style="18" customWidth="1"/>
    <col min="9485" max="9723" width="11.44140625" style="18"/>
    <col min="9724" max="9724" width="18.109375" style="18" customWidth="1"/>
    <col min="9725" max="9725" width="8" style="18" bestFit="1" customWidth="1"/>
    <col min="9726" max="9726" width="7.44140625" style="18" bestFit="1" customWidth="1"/>
    <col min="9727" max="9728" width="7.44140625" style="18" customWidth="1"/>
    <col min="9729" max="9729" width="8" style="18" bestFit="1" customWidth="1"/>
    <col min="9730" max="9730" width="7.44140625" style="18" bestFit="1" customWidth="1"/>
    <col min="9731" max="9733" width="7.44140625" style="18" customWidth="1"/>
    <col min="9734" max="9739" width="0" style="18" hidden="1" customWidth="1"/>
    <col min="9740" max="9740" width="7.88671875" style="18" customWidth="1"/>
    <col min="9741" max="9979" width="11.44140625" style="18"/>
    <col min="9980" max="9980" width="18.109375" style="18" customWidth="1"/>
    <col min="9981" max="9981" width="8" style="18" bestFit="1" customWidth="1"/>
    <col min="9982" max="9982" width="7.44140625" style="18" bestFit="1" customWidth="1"/>
    <col min="9983" max="9984" width="7.44140625" style="18" customWidth="1"/>
    <col min="9985" max="9985" width="8" style="18" bestFit="1" customWidth="1"/>
    <col min="9986" max="9986" width="7.44140625" style="18" bestFit="1" customWidth="1"/>
    <col min="9987" max="9989" width="7.44140625" style="18" customWidth="1"/>
    <col min="9990" max="9995" width="0" style="18" hidden="1" customWidth="1"/>
    <col min="9996" max="9996" width="7.88671875" style="18" customWidth="1"/>
    <col min="9997" max="10235" width="11.44140625" style="18"/>
    <col min="10236" max="10236" width="18.109375" style="18" customWidth="1"/>
    <col min="10237" max="10237" width="8" style="18" bestFit="1" customWidth="1"/>
    <col min="10238" max="10238" width="7.44140625" style="18" bestFit="1" customWidth="1"/>
    <col min="10239" max="10240" width="7.44140625" style="18" customWidth="1"/>
    <col min="10241" max="10241" width="8" style="18" bestFit="1" customWidth="1"/>
    <col min="10242" max="10242" width="7.44140625" style="18" bestFit="1" customWidth="1"/>
    <col min="10243" max="10245" width="7.44140625" style="18" customWidth="1"/>
    <col min="10246" max="10251" width="0" style="18" hidden="1" customWidth="1"/>
    <col min="10252" max="10252" width="7.88671875" style="18" customWidth="1"/>
    <col min="10253" max="10491" width="11.44140625" style="18"/>
    <col min="10492" max="10492" width="18.109375" style="18" customWidth="1"/>
    <col min="10493" max="10493" width="8" style="18" bestFit="1" customWidth="1"/>
    <col min="10494" max="10494" width="7.44140625" style="18" bestFit="1" customWidth="1"/>
    <col min="10495" max="10496" width="7.44140625" style="18" customWidth="1"/>
    <col min="10497" max="10497" width="8" style="18" bestFit="1" customWidth="1"/>
    <col min="10498" max="10498" width="7.44140625" style="18" bestFit="1" customWidth="1"/>
    <col min="10499" max="10501" width="7.44140625" style="18" customWidth="1"/>
    <col min="10502" max="10507" width="0" style="18" hidden="1" customWidth="1"/>
    <col min="10508" max="10508" width="7.88671875" style="18" customWidth="1"/>
    <col min="10509" max="10747" width="11.44140625" style="18"/>
    <col min="10748" max="10748" width="18.109375" style="18" customWidth="1"/>
    <col min="10749" max="10749" width="8" style="18" bestFit="1" customWidth="1"/>
    <col min="10750" max="10750" width="7.44140625" style="18" bestFit="1" customWidth="1"/>
    <col min="10751" max="10752" width="7.44140625" style="18" customWidth="1"/>
    <col min="10753" max="10753" width="8" style="18" bestFit="1" customWidth="1"/>
    <col min="10754" max="10754" width="7.44140625" style="18" bestFit="1" customWidth="1"/>
    <col min="10755" max="10757" width="7.44140625" style="18" customWidth="1"/>
    <col min="10758" max="10763" width="0" style="18" hidden="1" customWidth="1"/>
    <col min="10764" max="10764" width="7.88671875" style="18" customWidth="1"/>
    <col min="10765" max="11003" width="11.44140625" style="18"/>
    <col min="11004" max="11004" width="18.109375" style="18" customWidth="1"/>
    <col min="11005" max="11005" width="8" style="18" bestFit="1" customWidth="1"/>
    <col min="11006" max="11006" width="7.44140625" style="18" bestFit="1" customWidth="1"/>
    <col min="11007" max="11008" width="7.44140625" style="18" customWidth="1"/>
    <col min="11009" max="11009" width="8" style="18" bestFit="1" customWidth="1"/>
    <col min="11010" max="11010" width="7.44140625" style="18" bestFit="1" customWidth="1"/>
    <col min="11011" max="11013" width="7.44140625" style="18" customWidth="1"/>
    <col min="11014" max="11019" width="0" style="18" hidden="1" customWidth="1"/>
    <col min="11020" max="11020" width="7.88671875" style="18" customWidth="1"/>
    <col min="11021" max="11259" width="11.44140625" style="18"/>
    <col min="11260" max="11260" width="18.109375" style="18" customWidth="1"/>
    <col min="11261" max="11261" width="8" style="18" bestFit="1" customWidth="1"/>
    <col min="11262" max="11262" width="7.44140625" style="18" bestFit="1" customWidth="1"/>
    <col min="11263" max="11264" width="7.44140625" style="18" customWidth="1"/>
    <col min="11265" max="11265" width="8" style="18" bestFit="1" customWidth="1"/>
    <col min="11266" max="11266" width="7.44140625" style="18" bestFit="1" customWidth="1"/>
    <col min="11267" max="11269" width="7.44140625" style="18" customWidth="1"/>
    <col min="11270" max="11275" width="0" style="18" hidden="1" customWidth="1"/>
    <col min="11276" max="11276" width="7.88671875" style="18" customWidth="1"/>
    <col min="11277" max="11515" width="11.44140625" style="18"/>
    <col min="11516" max="11516" width="18.109375" style="18" customWidth="1"/>
    <col min="11517" max="11517" width="8" style="18" bestFit="1" customWidth="1"/>
    <col min="11518" max="11518" width="7.44140625" style="18" bestFit="1" customWidth="1"/>
    <col min="11519" max="11520" width="7.44140625" style="18" customWidth="1"/>
    <col min="11521" max="11521" width="8" style="18" bestFit="1" customWidth="1"/>
    <col min="11522" max="11522" width="7.44140625" style="18" bestFit="1" customWidth="1"/>
    <col min="11523" max="11525" width="7.44140625" style="18" customWidth="1"/>
    <col min="11526" max="11531" width="0" style="18" hidden="1" customWidth="1"/>
    <col min="11532" max="11532" width="7.88671875" style="18" customWidth="1"/>
    <col min="11533" max="11771" width="11.44140625" style="18"/>
    <col min="11772" max="11772" width="18.109375" style="18" customWidth="1"/>
    <col min="11773" max="11773" width="8" style="18" bestFit="1" customWidth="1"/>
    <col min="11774" max="11774" width="7.44140625" style="18" bestFit="1" customWidth="1"/>
    <col min="11775" max="11776" width="7.44140625" style="18" customWidth="1"/>
    <col min="11777" max="11777" width="8" style="18" bestFit="1" customWidth="1"/>
    <col min="11778" max="11778" width="7.44140625" style="18" bestFit="1" customWidth="1"/>
    <col min="11779" max="11781" width="7.44140625" style="18" customWidth="1"/>
    <col min="11782" max="11787" width="0" style="18" hidden="1" customWidth="1"/>
    <col min="11788" max="11788" width="7.88671875" style="18" customWidth="1"/>
    <col min="11789" max="12027" width="11.44140625" style="18"/>
    <col min="12028" max="12028" width="18.109375" style="18" customWidth="1"/>
    <col min="12029" max="12029" width="8" style="18" bestFit="1" customWidth="1"/>
    <col min="12030" max="12030" width="7.44140625" style="18" bestFit="1" customWidth="1"/>
    <col min="12031" max="12032" width="7.44140625" style="18" customWidth="1"/>
    <col min="12033" max="12033" width="8" style="18" bestFit="1" customWidth="1"/>
    <col min="12034" max="12034" width="7.44140625" style="18" bestFit="1" customWidth="1"/>
    <col min="12035" max="12037" width="7.44140625" style="18" customWidth="1"/>
    <col min="12038" max="12043" width="0" style="18" hidden="1" customWidth="1"/>
    <col min="12044" max="12044" width="7.88671875" style="18" customWidth="1"/>
    <col min="12045" max="12283" width="11.44140625" style="18"/>
    <col min="12284" max="12284" width="18.109375" style="18" customWidth="1"/>
    <col min="12285" max="12285" width="8" style="18" bestFit="1" customWidth="1"/>
    <col min="12286" max="12286" width="7.44140625" style="18" bestFit="1" customWidth="1"/>
    <col min="12287" max="12288" width="7.44140625" style="18" customWidth="1"/>
    <col min="12289" max="12289" width="8" style="18" bestFit="1" customWidth="1"/>
    <col min="12290" max="12290" width="7.44140625" style="18" bestFit="1" customWidth="1"/>
    <col min="12291" max="12293" width="7.44140625" style="18" customWidth="1"/>
    <col min="12294" max="12299" width="0" style="18" hidden="1" customWidth="1"/>
    <col min="12300" max="12300" width="7.88671875" style="18" customWidth="1"/>
    <col min="12301" max="12539" width="11.44140625" style="18"/>
    <col min="12540" max="12540" width="18.109375" style="18" customWidth="1"/>
    <col min="12541" max="12541" width="8" style="18" bestFit="1" customWidth="1"/>
    <col min="12542" max="12542" width="7.44140625" style="18" bestFit="1" customWidth="1"/>
    <col min="12543" max="12544" width="7.44140625" style="18" customWidth="1"/>
    <col min="12545" max="12545" width="8" style="18" bestFit="1" customWidth="1"/>
    <col min="12546" max="12546" width="7.44140625" style="18" bestFit="1" customWidth="1"/>
    <col min="12547" max="12549" width="7.44140625" style="18" customWidth="1"/>
    <col min="12550" max="12555" width="0" style="18" hidden="1" customWidth="1"/>
    <col min="12556" max="12556" width="7.88671875" style="18" customWidth="1"/>
    <col min="12557" max="12795" width="11.44140625" style="18"/>
    <col min="12796" max="12796" width="18.109375" style="18" customWidth="1"/>
    <col min="12797" max="12797" width="8" style="18" bestFit="1" customWidth="1"/>
    <col min="12798" max="12798" width="7.44140625" style="18" bestFit="1" customWidth="1"/>
    <col min="12799" max="12800" width="7.44140625" style="18" customWidth="1"/>
    <col min="12801" max="12801" width="8" style="18" bestFit="1" customWidth="1"/>
    <col min="12802" max="12802" width="7.44140625" style="18" bestFit="1" customWidth="1"/>
    <col min="12803" max="12805" width="7.44140625" style="18" customWidth="1"/>
    <col min="12806" max="12811" width="0" style="18" hidden="1" customWidth="1"/>
    <col min="12812" max="12812" width="7.88671875" style="18" customWidth="1"/>
    <col min="12813" max="13051" width="11.44140625" style="18"/>
    <col min="13052" max="13052" width="18.109375" style="18" customWidth="1"/>
    <col min="13053" max="13053" width="8" style="18" bestFit="1" customWidth="1"/>
    <col min="13054" max="13054" width="7.44140625" style="18" bestFit="1" customWidth="1"/>
    <col min="13055" max="13056" width="7.44140625" style="18" customWidth="1"/>
    <col min="13057" max="13057" width="8" style="18" bestFit="1" customWidth="1"/>
    <col min="13058" max="13058" width="7.44140625" style="18" bestFit="1" customWidth="1"/>
    <col min="13059" max="13061" width="7.44140625" style="18" customWidth="1"/>
    <col min="13062" max="13067" width="0" style="18" hidden="1" customWidth="1"/>
    <col min="13068" max="13068" width="7.88671875" style="18" customWidth="1"/>
    <col min="13069" max="13307" width="11.44140625" style="18"/>
    <col min="13308" max="13308" width="18.109375" style="18" customWidth="1"/>
    <col min="13309" max="13309" width="8" style="18" bestFit="1" customWidth="1"/>
    <col min="13310" max="13310" width="7.44140625" style="18" bestFit="1" customWidth="1"/>
    <col min="13311" max="13312" width="7.44140625" style="18" customWidth="1"/>
    <col min="13313" max="13313" width="8" style="18" bestFit="1" customWidth="1"/>
    <col min="13314" max="13314" width="7.44140625" style="18" bestFit="1" customWidth="1"/>
    <col min="13315" max="13317" width="7.44140625" style="18" customWidth="1"/>
    <col min="13318" max="13323" width="0" style="18" hidden="1" customWidth="1"/>
    <col min="13324" max="13324" width="7.88671875" style="18" customWidth="1"/>
    <col min="13325" max="13563" width="11.44140625" style="18"/>
    <col min="13564" max="13564" width="18.109375" style="18" customWidth="1"/>
    <col min="13565" max="13565" width="8" style="18" bestFit="1" customWidth="1"/>
    <col min="13566" max="13566" width="7.44140625" style="18" bestFit="1" customWidth="1"/>
    <col min="13567" max="13568" width="7.44140625" style="18" customWidth="1"/>
    <col min="13569" max="13569" width="8" style="18" bestFit="1" customWidth="1"/>
    <col min="13570" max="13570" width="7.44140625" style="18" bestFit="1" customWidth="1"/>
    <col min="13571" max="13573" width="7.44140625" style="18" customWidth="1"/>
    <col min="13574" max="13579" width="0" style="18" hidden="1" customWidth="1"/>
    <col min="13580" max="13580" width="7.88671875" style="18" customWidth="1"/>
    <col min="13581" max="13819" width="11.44140625" style="18"/>
    <col min="13820" max="13820" width="18.109375" style="18" customWidth="1"/>
    <col min="13821" max="13821" width="8" style="18" bestFit="1" customWidth="1"/>
    <col min="13822" max="13822" width="7.44140625" style="18" bestFit="1" customWidth="1"/>
    <col min="13823" max="13824" width="7.44140625" style="18" customWidth="1"/>
    <col min="13825" max="13825" width="8" style="18" bestFit="1" customWidth="1"/>
    <col min="13826" max="13826" width="7.44140625" style="18" bestFit="1" customWidth="1"/>
    <col min="13827" max="13829" width="7.44140625" style="18" customWidth="1"/>
    <col min="13830" max="13835" width="0" style="18" hidden="1" customWidth="1"/>
    <col min="13836" max="13836" width="7.88671875" style="18" customWidth="1"/>
    <col min="13837" max="14075" width="11.44140625" style="18"/>
    <col min="14076" max="14076" width="18.109375" style="18" customWidth="1"/>
    <col min="14077" max="14077" width="8" style="18" bestFit="1" customWidth="1"/>
    <col min="14078" max="14078" width="7.44140625" style="18" bestFit="1" customWidth="1"/>
    <col min="14079" max="14080" width="7.44140625" style="18" customWidth="1"/>
    <col min="14081" max="14081" width="8" style="18" bestFit="1" customWidth="1"/>
    <col min="14082" max="14082" width="7.44140625" style="18" bestFit="1" customWidth="1"/>
    <col min="14083" max="14085" width="7.44140625" style="18" customWidth="1"/>
    <col min="14086" max="14091" width="0" style="18" hidden="1" customWidth="1"/>
    <col min="14092" max="14092" width="7.88671875" style="18" customWidth="1"/>
    <col min="14093" max="14331" width="11.44140625" style="18"/>
    <col min="14332" max="14332" width="18.109375" style="18" customWidth="1"/>
    <col min="14333" max="14333" width="8" style="18" bestFit="1" customWidth="1"/>
    <col min="14334" max="14334" width="7.44140625" style="18" bestFit="1" customWidth="1"/>
    <col min="14335" max="14336" width="7.44140625" style="18" customWidth="1"/>
    <col min="14337" max="14337" width="8" style="18" bestFit="1" customWidth="1"/>
    <col min="14338" max="14338" width="7.44140625" style="18" bestFit="1" customWidth="1"/>
    <col min="14339" max="14341" width="7.44140625" style="18" customWidth="1"/>
    <col min="14342" max="14347" width="0" style="18" hidden="1" customWidth="1"/>
    <col min="14348" max="14348" width="7.88671875" style="18" customWidth="1"/>
    <col min="14349" max="14587" width="11.44140625" style="18"/>
    <col min="14588" max="14588" width="18.109375" style="18" customWidth="1"/>
    <col min="14589" max="14589" width="8" style="18" bestFit="1" customWidth="1"/>
    <col min="14590" max="14590" width="7.44140625" style="18" bestFit="1" customWidth="1"/>
    <col min="14591" max="14592" width="7.44140625" style="18" customWidth="1"/>
    <col min="14593" max="14593" width="8" style="18" bestFit="1" customWidth="1"/>
    <col min="14594" max="14594" width="7.44140625" style="18" bestFit="1" customWidth="1"/>
    <col min="14595" max="14597" width="7.44140625" style="18" customWidth="1"/>
    <col min="14598" max="14603" width="0" style="18" hidden="1" customWidth="1"/>
    <col min="14604" max="14604" width="7.88671875" style="18" customWidth="1"/>
    <col min="14605" max="14843" width="11.44140625" style="18"/>
    <col min="14844" max="14844" width="18.109375" style="18" customWidth="1"/>
    <col min="14845" max="14845" width="8" style="18" bestFit="1" customWidth="1"/>
    <col min="14846" max="14846" width="7.44140625" style="18" bestFit="1" customWidth="1"/>
    <col min="14847" max="14848" width="7.44140625" style="18" customWidth="1"/>
    <col min="14849" max="14849" width="8" style="18" bestFit="1" customWidth="1"/>
    <col min="14850" max="14850" width="7.44140625" style="18" bestFit="1" customWidth="1"/>
    <col min="14851" max="14853" width="7.44140625" style="18" customWidth="1"/>
    <col min="14854" max="14859" width="0" style="18" hidden="1" customWidth="1"/>
    <col min="14860" max="14860" width="7.88671875" style="18" customWidth="1"/>
    <col min="14861" max="15099" width="11.44140625" style="18"/>
    <col min="15100" max="15100" width="18.109375" style="18" customWidth="1"/>
    <col min="15101" max="15101" width="8" style="18" bestFit="1" customWidth="1"/>
    <col min="15102" max="15102" width="7.44140625" style="18" bestFit="1" customWidth="1"/>
    <col min="15103" max="15104" width="7.44140625" style="18" customWidth="1"/>
    <col min="15105" max="15105" width="8" style="18" bestFit="1" customWidth="1"/>
    <col min="15106" max="15106" width="7.44140625" style="18" bestFit="1" customWidth="1"/>
    <col min="15107" max="15109" width="7.44140625" style="18" customWidth="1"/>
    <col min="15110" max="15115" width="0" style="18" hidden="1" customWidth="1"/>
    <col min="15116" max="15116" width="7.88671875" style="18" customWidth="1"/>
    <col min="15117" max="15355" width="11.44140625" style="18"/>
    <col min="15356" max="15356" width="18.109375" style="18" customWidth="1"/>
    <col min="15357" max="15357" width="8" style="18" bestFit="1" customWidth="1"/>
    <col min="15358" max="15358" width="7.44140625" style="18" bestFit="1" customWidth="1"/>
    <col min="15359" max="15360" width="7.44140625" style="18" customWidth="1"/>
    <col min="15361" max="15361" width="8" style="18" bestFit="1" customWidth="1"/>
    <col min="15362" max="15362" width="7.44140625" style="18" bestFit="1" customWidth="1"/>
    <col min="15363" max="15365" width="7.44140625" style="18" customWidth="1"/>
    <col min="15366" max="15371" width="0" style="18" hidden="1" customWidth="1"/>
    <col min="15372" max="15372" width="7.88671875" style="18" customWidth="1"/>
    <col min="15373" max="15611" width="11.44140625" style="18"/>
    <col min="15612" max="15612" width="18.109375" style="18" customWidth="1"/>
    <col min="15613" max="15613" width="8" style="18" bestFit="1" customWidth="1"/>
    <col min="15614" max="15614" width="7.44140625" style="18" bestFit="1" customWidth="1"/>
    <col min="15615" max="15616" width="7.44140625" style="18" customWidth="1"/>
    <col min="15617" max="15617" width="8" style="18" bestFit="1" customWidth="1"/>
    <col min="15618" max="15618" width="7.44140625" style="18" bestFit="1" customWidth="1"/>
    <col min="15619" max="15621" width="7.44140625" style="18" customWidth="1"/>
    <col min="15622" max="15627" width="0" style="18" hidden="1" customWidth="1"/>
    <col min="15628" max="15628" width="7.88671875" style="18" customWidth="1"/>
    <col min="15629" max="15867" width="11.44140625" style="18"/>
    <col min="15868" max="15868" width="18.109375" style="18" customWidth="1"/>
    <col min="15869" max="15869" width="8" style="18" bestFit="1" customWidth="1"/>
    <col min="15870" max="15870" width="7.44140625" style="18" bestFit="1" customWidth="1"/>
    <col min="15871" max="15872" width="7.44140625" style="18" customWidth="1"/>
    <col min="15873" max="15873" width="8" style="18" bestFit="1" customWidth="1"/>
    <col min="15874" max="15874" width="7.44140625" style="18" bestFit="1" customWidth="1"/>
    <col min="15875" max="15877" width="7.44140625" style="18" customWidth="1"/>
    <col min="15878" max="15883" width="0" style="18" hidden="1" customWidth="1"/>
    <col min="15884" max="15884" width="7.88671875" style="18" customWidth="1"/>
    <col min="15885" max="16123" width="11.44140625" style="18"/>
    <col min="16124" max="16124" width="18.109375" style="18" customWidth="1"/>
    <col min="16125" max="16125" width="8" style="18" bestFit="1" customWidth="1"/>
    <col min="16126" max="16126" width="7.44140625" style="18" bestFit="1" customWidth="1"/>
    <col min="16127" max="16128" width="7.44140625" style="18" customWidth="1"/>
    <col min="16129" max="16129" width="8" style="18" bestFit="1" customWidth="1"/>
    <col min="16130" max="16130" width="7.44140625" style="18" bestFit="1" customWidth="1"/>
    <col min="16131" max="16133" width="7.44140625" style="18" customWidth="1"/>
    <col min="16134" max="16139" width="0" style="18" hidden="1" customWidth="1"/>
    <col min="16140" max="16140" width="7.88671875" style="18" customWidth="1"/>
    <col min="16141" max="16384" width="11.44140625" style="18"/>
  </cols>
  <sheetData>
    <row r="1" spans="1:16" s="19" customFormat="1" ht="14.25" customHeight="1" x14ac:dyDescent="0.25">
      <c r="B1" s="31"/>
      <c r="C1" s="31"/>
      <c r="D1" s="31"/>
      <c r="E1" s="31"/>
      <c r="F1" s="31"/>
      <c r="G1" s="31"/>
      <c r="H1" s="31"/>
      <c r="I1" s="31"/>
      <c r="J1" s="31"/>
      <c r="K1" s="31"/>
      <c r="L1" s="31"/>
    </row>
    <row r="2" spans="1:16" s="19" customFormat="1" x14ac:dyDescent="0.25">
      <c r="A2" s="39" t="s">
        <v>101</v>
      </c>
      <c r="B2" s="31"/>
      <c r="C2" s="31"/>
      <c r="D2" s="31"/>
      <c r="E2" s="31"/>
      <c r="F2" s="31"/>
      <c r="G2" s="31"/>
      <c r="H2" s="31"/>
      <c r="I2" s="31"/>
      <c r="K2" s="31"/>
      <c r="L2" s="31"/>
    </row>
    <row r="3" spans="1:16" s="19" customFormat="1" x14ac:dyDescent="0.25">
      <c r="A3" s="39" t="s">
        <v>102</v>
      </c>
      <c r="B3" s="31"/>
      <c r="C3" s="31"/>
      <c r="D3" s="31"/>
      <c r="E3" s="31"/>
      <c r="F3" s="31"/>
      <c r="G3" s="31"/>
      <c r="H3" s="31"/>
      <c r="I3" s="31"/>
      <c r="J3" s="31"/>
      <c r="K3" s="31"/>
      <c r="L3" s="31"/>
    </row>
    <row r="4" spans="1:16" s="19" customFormat="1" ht="14.4" x14ac:dyDescent="0.3">
      <c r="B4" s="31"/>
      <c r="C4" s="31"/>
      <c r="D4" s="31"/>
      <c r="E4" s="31"/>
      <c r="F4" s="31"/>
      <c r="G4" s="31"/>
      <c r="H4" s="31"/>
      <c r="I4" s="31"/>
      <c r="J4" s="31"/>
      <c r="K4" s="31"/>
      <c r="L4" s="96"/>
    </row>
    <row r="5" spans="1:16" s="19" customFormat="1" ht="13.8" x14ac:dyDescent="0.3">
      <c r="B5" s="296" t="s">
        <v>122</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c r="L6" s="48"/>
    </row>
    <row r="7" spans="1:16" x14ac:dyDescent="0.25">
      <c r="B7" s="20"/>
    </row>
    <row r="8" spans="1:16" ht="15" customHeight="1" x14ac:dyDescent="0.25">
      <c r="B8" s="316" t="s">
        <v>55</v>
      </c>
      <c r="C8" s="316"/>
      <c r="D8" s="316"/>
      <c r="E8" s="316"/>
      <c r="F8" s="316"/>
      <c r="G8" s="316"/>
      <c r="H8" s="316"/>
      <c r="I8" s="316"/>
      <c r="J8" s="316"/>
      <c r="K8" s="316"/>
      <c r="L8" s="316"/>
      <c r="M8" s="316"/>
    </row>
    <row r="9" spans="1:16" ht="20.25"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ht="12.75" customHeight="1" x14ac:dyDescent="0.25">
      <c r="B11" s="12" t="s">
        <v>410</v>
      </c>
      <c r="C11" s="10">
        <v>5536</v>
      </c>
      <c r="D11" s="10">
        <v>1671</v>
      </c>
      <c r="E11" s="10">
        <f>C11+D11</f>
        <v>7207</v>
      </c>
      <c r="F11" s="11">
        <f>E11/$E$63</f>
        <v>3.0284948292453345E-2</v>
      </c>
      <c r="G11" s="10">
        <v>20052</v>
      </c>
      <c r="H11" s="10">
        <v>834</v>
      </c>
      <c r="I11" s="10">
        <f>G11+H11</f>
        <v>20886</v>
      </c>
      <c r="J11" s="11">
        <f>I11/$I$63</f>
        <v>3.6410991286884305E-2</v>
      </c>
      <c r="K11" s="10">
        <f t="shared" ref="K11:K62" si="0">E11+I11</f>
        <v>28093</v>
      </c>
      <c r="L11" s="10">
        <v>5</v>
      </c>
      <c r="M11" s="10">
        <f>K11+L11</f>
        <v>28098</v>
      </c>
      <c r="P11" s="23"/>
    </row>
    <row r="12" spans="1:16" ht="12.75" customHeight="1" x14ac:dyDescent="0.25">
      <c r="B12" s="12" t="s">
        <v>411</v>
      </c>
      <c r="C12" s="10">
        <v>2255</v>
      </c>
      <c r="D12" s="10">
        <v>1337</v>
      </c>
      <c r="E12" s="10">
        <f t="shared" ref="E12:E62" si="1">C12+D12</f>
        <v>3592</v>
      </c>
      <c r="F12" s="11">
        <f t="shared" ref="F12:F62" si="2">E12/$E$63</f>
        <v>1.5094149336269241E-2</v>
      </c>
      <c r="G12" s="10">
        <v>7559</v>
      </c>
      <c r="H12" s="10">
        <v>316</v>
      </c>
      <c r="I12" s="10">
        <f t="shared" ref="I12:I62" si="3">G12+H12</f>
        <v>7875</v>
      </c>
      <c r="J12" s="11">
        <f t="shared" ref="J12:J62" si="4">I12/$I$63</f>
        <v>1.3728648682572722E-2</v>
      </c>
      <c r="K12" s="10">
        <f t="shared" si="0"/>
        <v>11467</v>
      </c>
      <c r="L12" s="10">
        <v>0</v>
      </c>
      <c r="M12" s="10">
        <f t="shared" ref="M12:M63" si="5">K12+L12</f>
        <v>11467</v>
      </c>
      <c r="P12" s="23"/>
    </row>
    <row r="13" spans="1:16" ht="12.75" customHeight="1" x14ac:dyDescent="0.25">
      <c r="B13" s="12" t="s">
        <v>412</v>
      </c>
      <c r="C13" s="10">
        <v>5428</v>
      </c>
      <c r="D13" s="10">
        <v>2643</v>
      </c>
      <c r="E13" s="10">
        <f t="shared" si="1"/>
        <v>8071</v>
      </c>
      <c r="F13" s="11">
        <f t="shared" si="2"/>
        <v>3.3915612275342163E-2</v>
      </c>
      <c r="G13" s="10">
        <v>15606</v>
      </c>
      <c r="H13" s="10">
        <v>840</v>
      </c>
      <c r="I13" s="10">
        <f t="shared" si="3"/>
        <v>16446</v>
      </c>
      <c r="J13" s="11">
        <f t="shared" si="4"/>
        <v>2.867064841061473E-2</v>
      </c>
      <c r="K13" s="10">
        <f t="shared" si="0"/>
        <v>24517</v>
      </c>
      <c r="L13" s="10">
        <v>0</v>
      </c>
      <c r="M13" s="10">
        <f t="shared" si="5"/>
        <v>24517</v>
      </c>
      <c r="P13" s="23"/>
    </row>
    <row r="14" spans="1:16" ht="12.75" customHeight="1" x14ac:dyDescent="0.25">
      <c r="B14" s="12" t="s">
        <v>413</v>
      </c>
      <c r="C14" s="10">
        <v>2440</v>
      </c>
      <c r="D14" s="10">
        <v>1204</v>
      </c>
      <c r="E14" s="10">
        <f t="shared" si="1"/>
        <v>3644</v>
      </c>
      <c r="F14" s="11">
        <f t="shared" si="2"/>
        <v>1.5312661520424585E-2</v>
      </c>
      <c r="G14" s="10">
        <v>7097</v>
      </c>
      <c r="H14" s="10">
        <v>365</v>
      </c>
      <c r="I14" s="10">
        <f t="shared" si="3"/>
        <v>7462</v>
      </c>
      <c r="J14" s="11">
        <f t="shared" si="4"/>
        <v>1.3008657329442242E-2</v>
      </c>
      <c r="K14" s="10">
        <f t="shared" si="0"/>
        <v>11106</v>
      </c>
      <c r="L14" s="10">
        <v>1</v>
      </c>
      <c r="M14" s="10">
        <f t="shared" si="5"/>
        <v>11107</v>
      </c>
      <c r="P14" s="23"/>
    </row>
    <row r="15" spans="1:16" ht="12.75" customHeight="1" x14ac:dyDescent="0.25">
      <c r="B15" s="12" t="s">
        <v>414</v>
      </c>
      <c r="C15" s="10">
        <v>2395</v>
      </c>
      <c r="D15" s="10">
        <v>736</v>
      </c>
      <c r="E15" s="10">
        <f t="shared" si="1"/>
        <v>3131</v>
      </c>
      <c r="F15" s="11">
        <f t="shared" si="2"/>
        <v>1.3156954780584353E-2</v>
      </c>
      <c r="G15" s="10">
        <v>8574</v>
      </c>
      <c r="H15" s="10">
        <v>299</v>
      </c>
      <c r="I15" s="10">
        <f t="shared" si="3"/>
        <v>8873</v>
      </c>
      <c r="J15" s="11">
        <f t="shared" si="4"/>
        <v>1.5468482509265748E-2</v>
      </c>
      <c r="K15" s="10">
        <f t="shared" si="0"/>
        <v>12004</v>
      </c>
      <c r="L15" s="10">
        <v>0</v>
      </c>
      <c r="M15" s="10">
        <f t="shared" si="5"/>
        <v>12004</v>
      </c>
      <c r="P15" s="23"/>
    </row>
    <row r="16" spans="1:16" ht="12.75" customHeight="1" x14ac:dyDescent="0.25">
      <c r="B16" s="12" t="s">
        <v>415</v>
      </c>
      <c r="C16" s="10">
        <v>3037</v>
      </c>
      <c r="D16" s="10">
        <v>990</v>
      </c>
      <c r="E16" s="10">
        <f t="shared" si="1"/>
        <v>4027</v>
      </c>
      <c r="F16" s="11">
        <f t="shared" si="2"/>
        <v>1.6922087799876456E-2</v>
      </c>
      <c r="G16" s="10">
        <v>8621</v>
      </c>
      <c r="H16" s="10">
        <v>337</v>
      </c>
      <c r="I16" s="10">
        <f t="shared" si="3"/>
        <v>8958</v>
      </c>
      <c r="J16" s="11">
        <f t="shared" si="4"/>
        <v>1.5616664749014152E-2</v>
      </c>
      <c r="K16" s="10">
        <f t="shared" si="0"/>
        <v>12985</v>
      </c>
      <c r="L16" s="10">
        <v>2</v>
      </c>
      <c r="M16" s="10">
        <f t="shared" si="5"/>
        <v>12987</v>
      </c>
      <c r="P16" s="23"/>
    </row>
    <row r="17" spans="2:16" ht="12.75" customHeight="1" x14ac:dyDescent="0.25">
      <c r="B17" s="12" t="s">
        <v>416</v>
      </c>
      <c r="C17" s="10">
        <v>5062</v>
      </c>
      <c r="D17" s="10">
        <v>3101</v>
      </c>
      <c r="E17" s="10">
        <f t="shared" si="1"/>
        <v>8163</v>
      </c>
      <c r="F17" s="11">
        <f t="shared" si="2"/>
        <v>3.4302210755001616E-2</v>
      </c>
      <c r="G17" s="10">
        <v>14532</v>
      </c>
      <c r="H17" s="10">
        <v>1040</v>
      </c>
      <c r="I17" s="10">
        <f t="shared" si="3"/>
        <v>15572</v>
      </c>
      <c r="J17" s="11">
        <f t="shared" si="4"/>
        <v>2.714698632190761E-2</v>
      </c>
      <c r="K17" s="10">
        <f t="shared" si="0"/>
        <v>23735</v>
      </c>
      <c r="L17" s="10">
        <v>3</v>
      </c>
      <c r="M17" s="10">
        <f t="shared" si="5"/>
        <v>23738</v>
      </c>
      <c r="P17" s="23"/>
    </row>
    <row r="18" spans="2:16" ht="12.75" customHeight="1" x14ac:dyDescent="0.25">
      <c r="B18" s="12" t="s">
        <v>417</v>
      </c>
      <c r="C18" s="10">
        <v>4141</v>
      </c>
      <c r="D18" s="10">
        <v>828</v>
      </c>
      <c r="E18" s="10">
        <f t="shared" si="1"/>
        <v>4969</v>
      </c>
      <c r="F18" s="11">
        <f t="shared" si="2"/>
        <v>2.0880520058998289E-2</v>
      </c>
      <c r="G18" s="10">
        <v>14108</v>
      </c>
      <c r="H18" s="10">
        <v>361</v>
      </c>
      <c r="I18" s="10">
        <f t="shared" si="3"/>
        <v>14469</v>
      </c>
      <c r="J18" s="11">
        <f t="shared" si="4"/>
        <v>2.5224103846113614E-2</v>
      </c>
      <c r="K18" s="10">
        <f t="shared" si="0"/>
        <v>19438</v>
      </c>
      <c r="L18" s="10">
        <v>14</v>
      </c>
      <c r="M18" s="10">
        <f t="shared" si="5"/>
        <v>19452</v>
      </c>
      <c r="P18" s="23"/>
    </row>
    <row r="19" spans="2:16" ht="12.75" customHeight="1" x14ac:dyDescent="0.25">
      <c r="B19" s="12" t="s">
        <v>418</v>
      </c>
      <c r="C19" s="10">
        <v>926</v>
      </c>
      <c r="D19" s="10">
        <v>355</v>
      </c>
      <c r="E19" s="10">
        <f t="shared" si="1"/>
        <v>1281</v>
      </c>
      <c r="F19" s="11">
        <f t="shared" si="2"/>
        <v>5.3829636135191809E-3</v>
      </c>
      <c r="G19" s="10">
        <v>2934</v>
      </c>
      <c r="H19" s="10">
        <v>129</v>
      </c>
      <c r="I19" s="10">
        <f t="shared" si="3"/>
        <v>3063</v>
      </c>
      <c r="J19" s="11">
        <f t="shared" si="4"/>
        <v>5.3397905923454284E-3</v>
      </c>
      <c r="K19" s="10">
        <f t="shared" si="0"/>
        <v>4344</v>
      </c>
      <c r="L19" s="10">
        <v>4</v>
      </c>
      <c r="M19" s="10">
        <f t="shared" si="5"/>
        <v>4348</v>
      </c>
      <c r="P19" s="23"/>
    </row>
    <row r="20" spans="2:16" ht="12.75" customHeight="1" x14ac:dyDescent="0.25">
      <c r="B20" s="12" t="s">
        <v>419</v>
      </c>
      <c r="C20" s="10">
        <v>3610</v>
      </c>
      <c r="D20" s="10">
        <v>1425</v>
      </c>
      <c r="E20" s="10">
        <f t="shared" si="1"/>
        <v>5035</v>
      </c>
      <c r="F20" s="11">
        <f t="shared" si="2"/>
        <v>2.1157862446580075E-2</v>
      </c>
      <c r="G20" s="10">
        <v>11940</v>
      </c>
      <c r="H20" s="10">
        <v>490</v>
      </c>
      <c r="I20" s="10">
        <f t="shared" si="3"/>
        <v>12430</v>
      </c>
      <c r="J20" s="11">
        <f t="shared" si="4"/>
        <v>2.1669473412619548E-2</v>
      </c>
      <c r="K20" s="10">
        <f t="shared" si="0"/>
        <v>17465</v>
      </c>
      <c r="L20" s="10">
        <v>1</v>
      </c>
      <c r="M20" s="10">
        <f t="shared" si="5"/>
        <v>17466</v>
      </c>
      <c r="P20" s="23"/>
    </row>
    <row r="21" spans="2:16" ht="12.75" customHeight="1" x14ac:dyDescent="0.25">
      <c r="B21" s="12" t="s">
        <v>420</v>
      </c>
      <c r="C21" s="10">
        <v>3328</v>
      </c>
      <c r="D21" s="10">
        <v>969</v>
      </c>
      <c r="E21" s="10">
        <f t="shared" si="1"/>
        <v>4297</v>
      </c>
      <c r="F21" s="11">
        <f t="shared" si="2"/>
        <v>1.805667029452921E-2</v>
      </c>
      <c r="G21" s="10">
        <v>11780</v>
      </c>
      <c r="H21" s="10">
        <v>383</v>
      </c>
      <c r="I21" s="10">
        <f t="shared" si="3"/>
        <v>12163</v>
      </c>
      <c r="J21" s="11">
        <f t="shared" si="4"/>
        <v>2.1204006847762798E-2</v>
      </c>
      <c r="K21" s="10">
        <f t="shared" si="0"/>
        <v>16460</v>
      </c>
      <c r="L21" s="10">
        <v>6</v>
      </c>
      <c r="M21" s="10">
        <f t="shared" si="5"/>
        <v>16466</v>
      </c>
      <c r="P21" s="23"/>
    </row>
    <row r="22" spans="2:16" ht="22.5" customHeight="1" x14ac:dyDescent="0.25">
      <c r="B22" s="12" t="s">
        <v>421</v>
      </c>
      <c r="C22" s="10">
        <v>3948</v>
      </c>
      <c r="D22" s="10">
        <v>1721</v>
      </c>
      <c r="E22" s="10">
        <f t="shared" si="1"/>
        <v>5669</v>
      </c>
      <c r="F22" s="11">
        <f t="shared" si="2"/>
        <v>2.3822030230320246E-2</v>
      </c>
      <c r="G22" s="10">
        <v>13045</v>
      </c>
      <c r="H22" s="10">
        <v>596</v>
      </c>
      <c r="I22" s="10">
        <f t="shared" si="3"/>
        <v>13641</v>
      </c>
      <c r="J22" s="11">
        <f t="shared" si="4"/>
        <v>2.3780634498917399E-2</v>
      </c>
      <c r="K22" s="10">
        <f t="shared" si="0"/>
        <v>19310</v>
      </c>
      <c r="L22" s="10">
        <v>0</v>
      </c>
      <c r="M22" s="10">
        <f t="shared" si="5"/>
        <v>19310</v>
      </c>
      <c r="P22" s="23"/>
    </row>
    <row r="23" spans="2:16" ht="12.75" customHeight="1" x14ac:dyDescent="0.25">
      <c r="B23" s="12" t="s">
        <v>422</v>
      </c>
      <c r="C23" s="10">
        <v>5557</v>
      </c>
      <c r="D23" s="10">
        <v>2723</v>
      </c>
      <c r="E23" s="10">
        <f t="shared" si="1"/>
        <v>8280</v>
      </c>
      <c r="F23" s="11">
        <f t="shared" si="2"/>
        <v>3.4793863169351145E-2</v>
      </c>
      <c r="G23" s="10">
        <v>19428</v>
      </c>
      <c r="H23" s="10">
        <v>886</v>
      </c>
      <c r="I23" s="10">
        <f t="shared" si="3"/>
        <v>20314</v>
      </c>
      <c r="J23" s="11">
        <f t="shared" si="4"/>
        <v>3.5413811979400925E-2</v>
      </c>
      <c r="K23" s="10">
        <f t="shared" si="0"/>
        <v>28594</v>
      </c>
      <c r="L23" s="10">
        <v>3</v>
      </c>
      <c r="M23" s="10">
        <f t="shared" si="5"/>
        <v>28597</v>
      </c>
      <c r="P23" s="23"/>
    </row>
    <row r="24" spans="2:16" ht="12.75" customHeight="1" x14ac:dyDescent="0.25">
      <c r="B24" s="12" t="s">
        <v>423</v>
      </c>
      <c r="C24" s="10">
        <v>3713</v>
      </c>
      <c r="D24" s="10">
        <v>1245</v>
      </c>
      <c r="E24" s="10">
        <f t="shared" si="1"/>
        <v>4958</v>
      </c>
      <c r="F24" s="11">
        <f t="shared" si="2"/>
        <v>2.0834296327734658E-2</v>
      </c>
      <c r="G24" s="10">
        <v>12287</v>
      </c>
      <c r="H24" s="10">
        <v>426</v>
      </c>
      <c r="I24" s="10">
        <f t="shared" si="3"/>
        <v>12713</v>
      </c>
      <c r="J24" s="11">
        <f t="shared" si="4"/>
        <v>2.2162833104958351E-2</v>
      </c>
      <c r="K24" s="10">
        <f t="shared" si="0"/>
        <v>17671</v>
      </c>
      <c r="L24" s="10">
        <v>3</v>
      </c>
      <c r="M24" s="10">
        <f t="shared" si="5"/>
        <v>17674</v>
      </c>
      <c r="P24" s="23"/>
    </row>
    <row r="25" spans="2:16" ht="12.75" customHeight="1" x14ac:dyDescent="0.25">
      <c r="B25" s="12" t="s">
        <v>424</v>
      </c>
      <c r="C25" s="10">
        <v>3899</v>
      </c>
      <c r="D25" s="10">
        <v>2128</v>
      </c>
      <c r="E25" s="10">
        <f t="shared" si="1"/>
        <v>6027</v>
      </c>
      <c r="F25" s="11">
        <f t="shared" si="2"/>
        <v>2.5326402575082046E-2</v>
      </c>
      <c r="G25" s="10">
        <v>12992</v>
      </c>
      <c r="H25" s="10">
        <v>657</v>
      </c>
      <c r="I25" s="10">
        <f t="shared" si="3"/>
        <v>13649</v>
      </c>
      <c r="J25" s="11">
        <f t="shared" si="4"/>
        <v>2.3794581062658426E-2</v>
      </c>
      <c r="K25" s="10">
        <f t="shared" si="0"/>
        <v>19676</v>
      </c>
      <c r="L25" s="10">
        <v>0</v>
      </c>
      <c r="M25" s="10">
        <f t="shared" si="5"/>
        <v>19676</v>
      </c>
      <c r="P25" s="23"/>
    </row>
    <row r="26" spans="2:16" ht="12.75" customHeight="1" x14ac:dyDescent="0.25">
      <c r="B26" s="12" t="s">
        <v>425</v>
      </c>
      <c r="C26" s="10">
        <v>3379</v>
      </c>
      <c r="D26" s="10">
        <v>1435</v>
      </c>
      <c r="E26" s="10">
        <f t="shared" si="1"/>
        <v>4814</v>
      </c>
      <c r="F26" s="11">
        <f t="shared" si="2"/>
        <v>2.0229185663919857E-2</v>
      </c>
      <c r="G26" s="10">
        <v>11678</v>
      </c>
      <c r="H26" s="10">
        <v>475</v>
      </c>
      <c r="I26" s="10">
        <f t="shared" si="3"/>
        <v>12153</v>
      </c>
      <c r="J26" s="11">
        <f t="shared" si="4"/>
        <v>2.1186573643086515E-2</v>
      </c>
      <c r="K26" s="10">
        <f t="shared" si="0"/>
        <v>16967</v>
      </c>
      <c r="L26" s="10">
        <v>0</v>
      </c>
      <c r="M26" s="10">
        <f t="shared" si="5"/>
        <v>16967</v>
      </c>
      <c r="P26" s="23"/>
    </row>
    <row r="27" spans="2:16" ht="12.75" customHeight="1" x14ac:dyDescent="0.25">
      <c r="B27" s="12" t="s">
        <v>426</v>
      </c>
      <c r="C27" s="10">
        <v>10602</v>
      </c>
      <c r="D27" s="10">
        <v>4946</v>
      </c>
      <c r="E27" s="10">
        <f t="shared" si="1"/>
        <v>15548</v>
      </c>
      <c r="F27" s="11">
        <f t="shared" si="2"/>
        <v>6.5335143062448267E-2</v>
      </c>
      <c r="G27" s="10">
        <v>35903</v>
      </c>
      <c r="H27" s="10">
        <v>1674</v>
      </c>
      <c r="I27" s="10">
        <f t="shared" si="3"/>
        <v>37577</v>
      </c>
      <c r="J27" s="11">
        <f t="shared" si="4"/>
        <v>6.5508753212067963E-2</v>
      </c>
      <c r="K27" s="10">
        <f t="shared" si="0"/>
        <v>53125</v>
      </c>
      <c r="L27" s="10">
        <v>6</v>
      </c>
      <c r="M27" s="10">
        <f t="shared" si="5"/>
        <v>53131</v>
      </c>
      <c r="P27" s="23"/>
    </row>
    <row r="28" spans="2:16" ht="12.75" customHeight="1" x14ac:dyDescent="0.25">
      <c r="B28" s="12" t="s">
        <v>427</v>
      </c>
      <c r="C28" s="10">
        <v>453</v>
      </c>
      <c r="D28" s="10">
        <v>186</v>
      </c>
      <c r="E28" s="10">
        <f t="shared" si="1"/>
        <v>639</v>
      </c>
      <c r="F28" s="11">
        <f t="shared" si="2"/>
        <v>2.685178570678186E-3</v>
      </c>
      <c r="G28" s="10">
        <v>1143</v>
      </c>
      <c r="H28" s="10">
        <v>42</v>
      </c>
      <c r="I28" s="10">
        <f t="shared" si="3"/>
        <v>1185</v>
      </c>
      <c r="J28" s="11">
        <f t="shared" si="4"/>
        <v>2.0658347541395146E-3</v>
      </c>
      <c r="K28" s="10">
        <f t="shared" si="0"/>
        <v>1824</v>
      </c>
      <c r="L28" s="10">
        <v>1</v>
      </c>
      <c r="M28" s="10">
        <f t="shared" si="5"/>
        <v>1825</v>
      </c>
      <c r="P28" s="23"/>
    </row>
    <row r="29" spans="2:16" ht="12.75" customHeight="1" x14ac:dyDescent="0.25">
      <c r="B29" s="12" t="s">
        <v>428</v>
      </c>
      <c r="C29" s="10">
        <v>1424</v>
      </c>
      <c r="D29" s="10">
        <v>1067</v>
      </c>
      <c r="E29" s="10">
        <f t="shared" si="1"/>
        <v>2491</v>
      </c>
      <c r="F29" s="11">
        <f t="shared" si="2"/>
        <v>1.0467574052518563E-2</v>
      </c>
      <c r="G29" s="10">
        <v>3724</v>
      </c>
      <c r="H29" s="10">
        <v>247</v>
      </c>
      <c r="I29" s="10">
        <f t="shared" si="3"/>
        <v>3971</v>
      </c>
      <c r="J29" s="11">
        <f t="shared" si="4"/>
        <v>6.9227255769519084E-3</v>
      </c>
      <c r="K29" s="10">
        <f t="shared" si="0"/>
        <v>6462</v>
      </c>
      <c r="L29" s="10">
        <v>0</v>
      </c>
      <c r="M29" s="10">
        <f t="shared" si="5"/>
        <v>6462</v>
      </c>
      <c r="P29" s="23"/>
    </row>
    <row r="30" spans="2:16" ht="12.75" customHeight="1" x14ac:dyDescent="0.25">
      <c r="B30" s="12" t="s">
        <v>429</v>
      </c>
      <c r="C30" s="10">
        <v>466</v>
      </c>
      <c r="D30" s="10">
        <v>238</v>
      </c>
      <c r="E30" s="10">
        <f t="shared" si="1"/>
        <v>704</v>
      </c>
      <c r="F30" s="11">
        <f t="shared" si="2"/>
        <v>2.9583188008723677E-3</v>
      </c>
      <c r="G30" s="10">
        <v>1272</v>
      </c>
      <c r="H30" s="10">
        <v>79</v>
      </c>
      <c r="I30" s="10">
        <f t="shared" si="3"/>
        <v>1351</v>
      </c>
      <c r="J30" s="11">
        <f t="shared" si="4"/>
        <v>2.3552259517658092E-3</v>
      </c>
      <c r="K30" s="10">
        <f t="shared" si="0"/>
        <v>2055</v>
      </c>
      <c r="L30" s="10">
        <v>1</v>
      </c>
      <c r="M30" s="10">
        <f t="shared" si="5"/>
        <v>2056</v>
      </c>
      <c r="P30" s="23"/>
    </row>
    <row r="31" spans="2:16" ht="12.75" customHeight="1" x14ac:dyDescent="0.25">
      <c r="B31" s="12" t="s">
        <v>430</v>
      </c>
      <c r="C31" s="10">
        <v>1681</v>
      </c>
      <c r="D31" s="10">
        <v>717</v>
      </c>
      <c r="E31" s="10">
        <f t="shared" si="1"/>
        <v>2398</v>
      </c>
      <c r="F31" s="11">
        <f t="shared" si="2"/>
        <v>1.0076773415471503E-2</v>
      </c>
      <c r="G31" s="10">
        <v>6630</v>
      </c>
      <c r="H31" s="10">
        <v>357</v>
      </c>
      <c r="I31" s="10">
        <f t="shared" si="3"/>
        <v>6987</v>
      </c>
      <c r="J31" s="11">
        <f t="shared" si="4"/>
        <v>1.2180580107318808E-2</v>
      </c>
      <c r="K31" s="10">
        <f t="shared" si="0"/>
        <v>9385</v>
      </c>
      <c r="L31" s="10">
        <v>2</v>
      </c>
      <c r="M31" s="10">
        <f t="shared" si="5"/>
        <v>9387</v>
      </c>
      <c r="P31" s="23"/>
    </row>
    <row r="32" spans="2:16" ht="12.75" customHeight="1" x14ac:dyDescent="0.25">
      <c r="B32" s="12" t="s">
        <v>431</v>
      </c>
      <c r="C32" s="10">
        <v>451</v>
      </c>
      <c r="D32" s="10">
        <v>194</v>
      </c>
      <c r="E32" s="10">
        <f t="shared" si="1"/>
        <v>645</v>
      </c>
      <c r="F32" s="11">
        <f t="shared" si="2"/>
        <v>2.710391515003803E-3</v>
      </c>
      <c r="G32" s="10">
        <v>1510</v>
      </c>
      <c r="H32" s="10">
        <v>98</v>
      </c>
      <c r="I32" s="10">
        <f t="shared" si="3"/>
        <v>1608</v>
      </c>
      <c r="J32" s="11">
        <f t="shared" si="4"/>
        <v>2.8032593119462776E-3</v>
      </c>
      <c r="K32" s="10">
        <f t="shared" si="0"/>
        <v>2253</v>
      </c>
      <c r="L32" s="10">
        <v>1</v>
      </c>
      <c r="M32" s="10">
        <f t="shared" si="5"/>
        <v>2254</v>
      </c>
      <c r="P32" s="23"/>
    </row>
    <row r="33" spans="2:16" ht="12.75" customHeight="1" x14ac:dyDescent="0.25">
      <c r="B33" s="12" t="s">
        <v>432</v>
      </c>
      <c r="C33" s="10">
        <v>144</v>
      </c>
      <c r="D33" s="10">
        <v>80</v>
      </c>
      <c r="E33" s="10">
        <f t="shared" si="1"/>
        <v>224</v>
      </c>
      <c r="F33" s="11">
        <f t="shared" si="2"/>
        <v>9.4128325482302619E-4</v>
      </c>
      <c r="G33" s="10">
        <v>488</v>
      </c>
      <c r="H33" s="10">
        <v>19</v>
      </c>
      <c r="I33" s="10">
        <f t="shared" si="3"/>
        <v>507</v>
      </c>
      <c r="J33" s="11">
        <f t="shared" si="4"/>
        <v>8.838634770875391E-4</v>
      </c>
      <c r="K33" s="10">
        <f t="shared" si="0"/>
        <v>731</v>
      </c>
      <c r="L33" s="10">
        <v>0</v>
      </c>
      <c r="M33" s="10">
        <f t="shared" si="5"/>
        <v>731</v>
      </c>
      <c r="P33" s="23"/>
    </row>
    <row r="34" spans="2:16" ht="12.75" customHeight="1" x14ac:dyDescent="0.25">
      <c r="B34" s="12" t="s">
        <v>433</v>
      </c>
      <c r="C34" s="10">
        <v>984</v>
      </c>
      <c r="D34" s="10">
        <v>360</v>
      </c>
      <c r="E34" s="10">
        <f t="shared" si="1"/>
        <v>1344</v>
      </c>
      <c r="F34" s="11">
        <f t="shared" si="2"/>
        <v>5.6476995289381571E-3</v>
      </c>
      <c r="G34" s="10">
        <v>2594</v>
      </c>
      <c r="H34" s="10">
        <v>148</v>
      </c>
      <c r="I34" s="10">
        <f t="shared" si="3"/>
        <v>2742</v>
      </c>
      <c r="J34" s="11">
        <f t="shared" si="4"/>
        <v>4.7801847222367503E-3</v>
      </c>
      <c r="K34" s="10">
        <f t="shared" si="0"/>
        <v>4086</v>
      </c>
      <c r="L34" s="10">
        <v>1</v>
      </c>
      <c r="M34" s="10">
        <f t="shared" si="5"/>
        <v>4087</v>
      </c>
      <c r="P34" s="23"/>
    </row>
    <row r="35" spans="2:16" ht="12.75" customHeight="1" x14ac:dyDescent="0.25">
      <c r="B35" s="12" t="s">
        <v>434</v>
      </c>
      <c r="C35" s="10">
        <v>411</v>
      </c>
      <c r="D35" s="10">
        <v>212</v>
      </c>
      <c r="E35" s="10">
        <f t="shared" si="1"/>
        <v>623</v>
      </c>
      <c r="F35" s="11">
        <f t="shared" si="2"/>
        <v>2.6179440524765414E-3</v>
      </c>
      <c r="G35" s="10">
        <v>767</v>
      </c>
      <c r="H35" s="10">
        <v>56</v>
      </c>
      <c r="I35" s="10">
        <f t="shared" si="3"/>
        <v>823</v>
      </c>
      <c r="J35" s="11">
        <f t="shared" si="4"/>
        <v>1.4347527448580763E-3</v>
      </c>
      <c r="K35" s="10">
        <f t="shared" si="0"/>
        <v>1446</v>
      </c>
      <c r="L35" s="10">
        <v>0</v>
      </c>
      <c r="M35" s="10">
        <f t="shared" si="5"/>
        <v>1446</v>
      </c>
      <c r="P35" s="23"/>
    </row>
    <row r="36" spans="2:16" ht="12.75" customHeight="1" x14ac:dyDescent="0.25">
      <c r="B36" s="12" t="s">
        <v>435</v>
      </c>
      <c r="C36" s="10">
        <v>991</v>
      </c>
      <c r="D36" s="10">
        <v>455</v>
      </c>
      <c r="E36" s="10">
        <f t="shared" si="1"/>
        <v>1446</v>
      </c>
      <c r="F36" s="11">
        <f t="shared" si="2"/>
        <v>6.0763195824736424E-3</v>
      </c>
      <c r="G36" s="10">
        <v>2718</v>
      </c>
      <c r="H36" s="10">
        <v>133</v>
      </c>
      <c r="I36" s="10">
        <f t="shared" si="3"/>
        <v>2851</v>
      </c>
      <c r="J36" s="11">
        <f t="shared" si="4"/>
        <v>4.9702066532082327E-3</v>
      </c>
      <c r="K36" s="10">
        <f t="shared" si="0"/>
        <v>4297</v>
      </c>
      <c r="L36" s="10">
        <v>0</v>
      </c>
      <c r="M36" s="10">
        <f t="shared" si="5"/>
        <v>4297</v>
      </c>
      <c r="P36" s="23"/>
    </row>
    <row r="37" spans="2:16" ht="12.75" customHeight="1" x14ac:dyDescent="0.25">
      <c r="B37" s="12" t="s">
        <v>436</v>
      </c>
      <c r="C37" s="10">
        <v>1262</v>
      </c>
      <c r="D37" s="10">
        <v>602</v>
      </c>
      <c r="E37" s="10">
        <f t="shared" si="1"/>
        <v>1864</v>
      </c>
      <c r="F37" s="11">
        <f t="shared" si="2"/>
        <v>7.8328213704916098E-3</v>
      </c>
      <c r="G37" s="10">
        <v>4522</v>
      </c>
      <c r="H37" s="10">
        <v>224</v>
      </c>
      <c r="I37" s="10">
        <f t="shared" si="3"/>
        <v>4746</v>
      </c>
      <c r="J37" s="11">
        <f t="shared" si="4"/>
        <v>8.2737989393638269E-3</v>
      </c>
      <c r="K37" s="10">
        <f t="shared" si="0"/>
        <v>6610</v>
      </c>
      <c r="L37" s="10">
        <v>0</v>
      </c>
      <c r="M37" s="10">
        <f t="shared" si="5"/>
        <v>6610</v>
      </c>
      <c r="P37" s="23"/>
    </row>
    <row r="38" spans="2:16" ht="12.75" customHeight="1" x14ac:dyDescent="0.25">
      <c r="B38" s="12" t="s">
        <v>437</v>
      </c>
      <c r="C38" s="10">
        <v>2039</v>
      </c>
      <c r="D38" s="10">
        <v>847</v>
      </c>
      <c r="E38" s="10">
        <f t="shared" si="1"/>
        <v>2886</v>
      </c>
      <c r="F38" s="11">
        <f t="shared" si="2"/>
        <v>1.2127426220621667E-2</v>
      </c>
      <c r="G38" s="10">
        <v>7981</v>
      </c>
      <c r="H38" s="10">
        <v>391</v>
      </c>
      <c r="I38" s="10">
        <f t="shared" si="3"/>
        <v>8372</v>
      </c>
      <c r="J38" s="11">
        <f t="shared" si="4"/>
        <v>1.4595078954983978E-2</v>
      </c>
      <c r="K38" s="10">
        <f t="shared" si="0"/>
        <v>11258</v>
      </c>
      <c r="L38" s="10">
        <v>1</v>
      </c>
      <c r="M38" s="10">
        <f t="shared" si="5"/>
        <v>11259</v>
      </c>
      <c r="P38" s="23"/>
    </row>
    <row r="39" spans="2:16" ht="12.75" customHeight="1" x14ac:dyDescent="0.25">
      <c r="B39" s="12" t="s">
        <v>438</v>
      </c>
      <c r="C39" s="10">
        <v>2529</v>
      </c>
      <c r="D39" s="10">
        <v>1439</v>
      </c>
      <c r="E39" s="10">
        <f t="shared" si="1"/>
        <v>3968</v>
      </c>
      <c r="F39" s="11">
        <f t="shared" si="2"/>
        <v>1.6674160514007892E-2</v>
      </c>
      <c r="G39" s="10">
        <v>8584</v>
      </c>
      <c r="H39" s="10">
        <v>590</v>
      </c>
      <c r="I39" s="10">
        <f t="shared" si="3"/>
        <v>9174</v>
      </c>
      <c r="J39" s="11">
        <f t="shared" si="4"/>
        <v>1.599322197002186E-2</v>
      </c>
      <c r="K39" s="10">
        <f t="shared" si="0"/>
        <v>13142</v>
      </c>
      <c r="L39" s="10">
        <v>2</v>
      </c>
      <c r="M39" s="10">
        <f t="shared" si="5"/>
        <v>13144</v>
      </c>
      <c r="P39" s="23"/>
    </row>
    <row r="40" spans="2:16" ht="12.75" customHeight="1" x14ac:dyDescent="0.25">
      <c r="B40" s="12" t="s">
        <v>439</v>
      </c>
      <c r="C40" s="10">
        <v>4566</v>
      </c>
      <c r="D40" s="10">
        <v>2506</v>
      </c>
      <c r="E40" s="10">
        <f t="shared" si="1"/>
        <v>7072</v>
      </c>
      <c r="F40" s="11">
        <f t="shared" si="2"/>
        <v>2.971765704512697E-2</v>
      </c>
      <c r="G40" s="10">
        <v>15048</v>
      </c>
      <c r="H40" s="10">
        <v>867</v>
      </c>
      <c r="I40" s="10">
        <f t="shared" si="3"/>
        <v>15915</v>
      </c>
      <c r="J40" s="11">
        <f t="shared" si="4"/>
        <v>2.7744945242304111E-2</v>
      </c>
      <c r="K40" s="10">
        <f t="shared" si="0"/>
        <v>22987</v>
      </c>
      <c r="L40" s="10">
        <v>1</v>
      </c>
      <c r="M40" s="10">
        <f t="shared" si="5"/>
        <v>22988</v>
      </c>
      <c r="P40" s="23"/>
    </row>
    <row r="41" spans="2:16" ht="12.75" customHeight="1" x14ac:dyDescent="0.25">
      <c r="B41" s="12" t="s">
        <v>440</v>
      </c>
      <c r="C41" s="10">
        <v>4967</v>
      </c>
      <c r="D41" s="10">
        <v>1650</v>
      </c>
      <c r="E41" s="10">
        <f t="shared" si="1"/>
        <v>6617</v>
      </c>
      <c r="F41" s="11">
        <f t="shared" si="2"/>
        <v>2.7805675433767697E-2</v>
      </c>
      <c r="G41" s="10">
        <v>15807</v>
      </c>
      <c r="H41" s="10">
        <v>681</v>
      </c>
      <c r="I41" s="10">
        <f t="shared" si="3"/>
        <v>16488</v>
      </c>
      <c r="J41" s="11">
        <f t="shared" si="4"/>
        <v>2.8743867870255117E-2</v>
      </c>
      <c r="K41" s="10">
        <f t="shared" si="0"/>
        <v>23105</v>
      </c>
      <c r="L41" s="10">
        <v>1</v>
      </c>
      <c r="M41" s="10">
        <f t="shared" si="5"/>
        <v>23106</v>
      </c>
      <c r="P41" s="23"/>
    </row>
    <row r="42" spans="2:16" ht="12.75" customHeight="1" x14ac:dyDescent="0.25">
      <c r="B42" s="12" t="s">
        <v>441</v>
      </c>
      <c r="C42" s="10">
        <v>4983</v>
      </c>
      <c r="D42" s="10">
        <v>1944</v>
      </c>
      <c r="E42" s="10">
        <f t="shared" si="1"/>
        <v>6927</v>
      </c>
      <c r="F42" s="11">
        <f t="shared" si="2"/>
        <v>2.9108344223924564E-2</v>
      </c>
      <c r="G42" s="10">
        <v>16301</v>
      </c>
      <c r="H42" s="10">
        <v>699</v>
      </c>
      <c r="I42" s="10">
        <f t="shared" si="3"/>
        <v>17000</v>
      </c>
      <c r="J42" s="11">
        <f t="shared" si="4"/>
        <v>2.9636447949680799E-2</v>
      </c>
      <c r="K42" s="10">
        <f t="shared" si="0"/>
        <v>23927</v>
      </c>
      <c r="L42" s="10">
        <v>1</v>
      </c>
      <c r="M42" s="10">
        <f t="shared" si="5"/>
        <v>23928</v>
      </c>
      <c r="P42" s="23"/>
    </row>
    <row r="43" spans="2:16" ht="12.75" customHeight="1" x14ac:dyDescent="0.25">
      <c r="B43" s="12" t="s">
        <v>442</v>
      </c>
      <c r="C43" s="10">
        <v>1968</v>
      </c>
      <c r="D43" s="10">
        <v>1779</v>
      </c>
      <c r="E43" s="10">
        <f t="shared" si="1"/>
        <v>3747</v>
      </c>
      <c r="F43" s="11">
        <f t="shared" si="2"/>
        <v>1.5745483731347674E-2</v>
      </c>
      <c r="G43" s="10">
        <v>6197</v>
      </c>
      <c r="H43" s="10">
        <v>431</v>
      </c>
      <c r="I43" s="10">
        <f t="shared" si="3"/>
        <v>6628</v>
      </c>
      <c r="J43" s="11">
        <f t="shared" si="4"/>
        <v>1.1554728059440255E-2</v>
      </c>
      <c r="K43" s="10">
        <f t="shared" si="0"/>
        <v>10375</v>
      </c>
      <c r="L43" s="10">
        <v>0</v>
      </c>
      <c r="M43" s="10">
        <f t="shared" si="5"/>
        <v>10375</v>
      </c>
      <c r="P43" s="23"/>
    </row>
    <row r="44" spans="2:16" ht="12.75" customHeight="1" x14ac:dyDescent="0.25">
      <c r="B44" s="12" t="s">
        <v>443</v>
      </c>
      <c r="C44" s="10">
        <v>2969</v>
      </c>
      <c r="D44" s="10">
        <v>821</v>
      </c>
      <c r="E44" s="10">
        <f t="shared" si="1"/>
        <v>3790</v>
      </c>
      <c r="F44" s="11">
        <f t="shared" si="2"/>
        <v>1.5926176499014594E-2</v>
      </c>
      <c r="G44" s="10">
        <v>8968</v>
      </c>
      <c r="H44" s="10">
        <v>327</v>
      </c>
      <c r="I44" s="10">
        <f t="shared" si="3"/>
        <v>9295</v>
      </c>
      <c r="J44" s="11">
        <f t="shared" si="4"/>
        <v>1.6204163746604883E-2</v>
      </c>
      <c r="K44" s="10">
        <f t="shared" si="0"/>
        <v>13085</v>
      </c>
      <c r="L44" s="10">
        <v>3</v>
      </c>
      <c r="M44" s="10">
        <f t="shared" si="5"/>
        <v>13088</v>
      </c>
      <c r="P44" s="23"/>
    </row>
    <row r="45" spans="2:16" ht="12.75" customHeight="1" x14ac:dyDescent="0.25">
      <c r="B45" s="12" t="s">
        <v>444</v>
      </c>
      <c r="C45" s="10">
        <v>3598</v>
      </c>
      <c r="D45" s="10">
        <v>1427</v>
      </c>
      <c r="E45" s="10">
        <f t="shared" si="1"/>
        <v>5025</v>
      </c>
      <c r="F45" s="11">
        <f t="shared" si="2"/>
        <v>2.1115840872704045E-2</v>
      </c>
      <c r="G45" s="10">
        <v>9923</v>
      </c>
      <c r="H45" s="10">
        <v>448</v>
      </c>
      <c r="I45" s="10">
        <f t="shared" si="3"/>
        <v>10371</v>
      </c>
      <c r="J45" s="11">
        <f t="shared" si="4"/>
        <v>1.8079976569772914E-2</v>
      </c>
      <c r="K45" s="10">
        <f t="shared" si="0"/>
        <v>15396</v>
      </c>
      <c r="L45" s="10">
        <v>0</v>
      </c>
      <c r="M45" s="10">
        <f t="shared" si="5"/>
        <v>15396</v>
      </c>
      <c r="P45" s="23"/>
    </row>
    <row r="46" spans="2:16" ht="12.75" customHeight="1" x14ac:dyDescent="0.25">
      <c r="B46" s="12" t="s">
        <v>445</v>
      </c>
      <c r="C46" s="10">
        <v>3931</v>
      </c>
      <c r="D46" s="10">
        <v>1773</v>
      </c>
      <c r="E46" s="10">
        <f t="shared" si="1"/>
        <v>5704</v>
      </c>
      <c r="F46" s="11">
        <f t="shared" si="2"/>
        <v>2.3969105738886345E-2</v>
      </c>
      <c r="G46" s="10">
        <v>12225</v>
      </c>
      <c r="H46" s="10">
        <v>615</v>
      </c>
      <c r="I46" s="10">
        <f t="shared" si="3"/>
        <v>12840</v>
      </c>
      <c r="J46" s="11">
        <f t="shared" si="4"/>
        <v>2.2384234804347144E-2</v>
      </c>
      <c r="K46" s="10">
        <f t="shared" si="0"/>
        <v>18544</v>
      </c>
      <c r="L46" s="10">
        <v>1</v>
      </c>
      <c r="M46" s="10">
        <f t="shared" si="5"/>
        <v>18545</v>
      </c>
      <c r="P46" s="23"/>
    </row>
    <row r="47" spans="2:16" ht="12.75" customHeight="1" x14ac:dyDescent="0.25">
      <c r="B47" s="12" t="s">
        <v>446</v>
      </c>
      <c r="C47" s="10">
        <v>3647</v>
      </c>
      <c r="D47" s="10">
        <v>2012</v>
      </c>
      <c r="E47" s="10">
        <f t="shared" si="1"/>
        <v>5659</v>
      </c>
      <c r="F47" s="11">
        <f t="shared" si="2"/>
        <v>2.3780008656444217E-2</v>
      </c>
      <c r="G47" s="10">
        <v>10477</v>
      </c>
      <c r="H47" s="10">
        <v>563</v>
      </c>
      <c r="I47" s="10">
        <f t="shared" si="3"/>
        <v>11040</v>
      </c>
      <c r="J47" s="11">
        <f t="shared" si="4"/>
        <v>1.9246257962616236E-2</v>
      </c>
      <c r="K47" s="10">
        <f t="shared" si="0"/>
        <v>16699</v>
      </c>
      <c r="L47" s="10">
        <v>1</v>
      </c>
      <c r="M47" s="10">
        <f t="shared" si="5"/>
        <v>16700</v>
      </c>
      <c r="P47" s="23"/>
    </row>
    <row r="48" spans="2:16" ht="12.75" customHeight="1" x14ac:dyDescent="0.25">
      <c r="B48" s="12" t="s">
        <v>447</v>
      </c>
      <c r="C48" s="10">
        <v>533</v>
      </c>
      <c r="D48" s="10">
        <v>250</v>
      </c>
      <c r="E48" s="10">
        <f t="shared" si="1"/>
        <v>783</v>
      </c>
      <c r="F48" s="11">
        <f t="shared" si="2"/>
        <v>3.2902892344929889E-3</v>
      </c>
      <c r="G48" s="10">
        <v>1584</v>
      </c>
      <c r="H48" s="10">
        <v>76</v>
      </c>
      <c r="I48" s="10">
        <f t="shared" si="3"/>
        <v>1660</v>
      </c>
      <c r="J48" s="11">
        <f t="shared" si="4"/>
        <v>2.8939119762629484E-3</v>
      </c>
      <c r="K48" s="10">
        <f t="shared" si="0"/>
        <v>2443</v>
      </c>
      <c r="L48" s="10">
        <v>1</v>
      </c>
      <c r="M48" s="10">
        <f t="shared" si="5"/>
        <v>2444</v>
      </c>
      <c r="P48" s="23"/>
    </row>
    <row r="49" spans="2:16" ht="12.75" customHeight="1" x14ac:dyDescent="0.25">
      <c r="B49" s="12" t="s">
        <v>448</v>
      </c>
      <c r="C49" s="10">
        <v>1419</v>
      </c>
      <c r="D49" s="10">
        <v>742</v>
      </c>
      <c r="E49" s="10">
        <f t="shared" si="1"/>
        <v>2161</v>
      </c>
      <c r="F49" s="11">
        <f t="shared" si="2"/>
        <v>9.0808621146096398E-3</v>
      </c>
      <c r="G49" s="10">
        <v>4942</v>
      </c>
      <c r="H49" s="10">
        <v>232</v>
      </c>
      <c r="I49" s="10">
        <f t="shared" si="3"/>
        <v>5174</v>
      </c>
      <c r="J49" s="11">
        <f t="shared" si="4"/>
        <v>9.0199400995087317E-3</v>
      </c>
      <c r="K49" s="10">
        <f t="shared" si="0"/>
        <v>7335</v>
      </c>
      <c r="L49" s="10">
        <v>0</v>
      </c>
      <c r="M49" s="10">
        <f t="shared" si="5"/>
        <v>7335</v>
      </c>
      <c r="P49" s="23"/>
    </row>
    <row r="50" spans="2:16" ht="12.75" customHeight="1" x14ac:dyDescent="0.25">
      <c r="B50" s="12" t="s">
        <v>449</v>
      </c>
      <c r="C50" s="10">
        <v>6851</v>
      </c>
      <c r="D50" s="10">
        <v>3672</v>
      </c>
      <c r="E50" s="10">
        <f t="shared" si="1"/>
        <v>10523</v>
      </c>
      <c r="F50" s="11">
        <f t="shared" si="2"/>
        <v>4.4219302189744215E-2</v>
      </c>
      <c r="G50" s="10">
        <v>21425</v>
      </c>
      <c r="H50" s="10">
        <v>1330</v>
      </c>
      <c r="I50" s="10">
        <f t="shared" si="3"/>
        <v>22755</v>
      </c>
      <c r="J50" s="11">
        <f t="shared" si="4"/>
        <v>3.9669257240881564E-2</v>
      </c>
      <c r="K50" s="10">
        <f t="shared" si="0"/>
        <v>33278</v>
      </c>
      <c r="L50" s="10">
        <v>1</v>
      </c>
      <c r="M50" s="10">
        <f t="shared" si="5"/>
        <v>33279</v>
      </c>
      <c r="P50" s="23"/>
    </row>
    <row r="51" spans="2:16" ht="12.75" customHeight="1" x14ac:dyDescent="0.25">
      <c r="B51" s="12" t="s">
        <v>450</v>
      </c>
      <c r="C51" s="10">
        <v>4326</v>
      </c>
      <c r="D51" s="10">
        <v>1828</v>
      </c>
      <c r="E51" s="10">
        <f t="shared" si="1"/>
        <v>6154</v>
      </c>
      <c r="F51" s="11">
        <f t="shared" si="2"/>
        <v>2.5860076563307601E-2</v>
      </c>
      <c r="G51" s="10">
        <v>14137</v>
      </c>
      <c r="H51" s="10">
        <v>645</v>
      </c>
      <c r="I51" s="10">
        <f t="shared" si="3"/>
        <v>14782</v>
      </c>
      <c r="J51" s="11">
        <f t="shared" si="4"/>
        <v>2.5769763152481268E-2</v>
      </c>
      <c r="K51" s="10">
        <f t="shared" si="0"/>
        <v>20936</v>
      </c>
      <c r="L51" s="10">
        <v>2</v>
      </c>
      <c r="M51" s="10">
        <f t="shared" si="5"/>
        <v>20938</v>
      </c>
      <c r="P51" s="23"/>
    </row>
    <row r="52" spans="2:16" ht="12.75" customHeight="1" x14ac:dyDescent="0.25">
      <c r="B52" s="12" t="s">
        <v>451</v>
      </c>
      <c r="C52" s="10">
        <v>4794</v>
      </c>
      <c r="D52" s="10">
        <v>3050</v>
      </c>
      <c r="E52" s="10">
        <f t="shared" si="1"/>
        <v>7844</v>
      </c>
      <c r="F52" s="11">
        <f t="shared" si="2"/>
        <v>3.2961722548356324E-2</v>
      </c>
      <c r="G52" s="10">
        <v>17066</v>
      </c>
      <c r="H52" s="10">
        <v>990</v>
      </c>
      <c r="I52" s="10">
        <f t="shared" si="3"/>
        <v>18056</v>
      </c>
      <c r="J52" s="11">
        <f t="shared" si="4"/>
        <v>3.1477394363496267E-2</v>
      </c>
      <c r="K52" s="10">
        <f t="shared" si="0"/>
        <v>25900</v>
      </c>
      <c r="L52" s="10">
        <v>0</v>
      </c>
      <c r="M52" s="10">
        <f t="shared" si="5"/>
        <v>25900</v>
      </c>
      <c r="P52" s="23"/>
    </row>
    <row r="53" spans="2:16" ht="12.75" customHeight="1" x14ac:dyDescent="0.25">
      <c r="B53" s="12" t="s">
        <v>452</v>
      </c>
      <c r="C53" s="10">
        <v>11021</v>
      </c>
      <c r="D53" s="10">
        <v>4608</v>
      </c>
      <c r="E53" s="10">
        <f t="shared" si="1"/>
        <v>15629</v>
      </c>
      <c r="F53" s="11">
        <f t="shared" si="2"/>
        <v>6.5675517810844089E-2</v>
      </c>
      <c r="G53" s="10">
        <v>39589</v>
      </c>
      <c r="H53" s="10">
        <v>1529</v>
      </c>
      <c r="I53" s="10">
        <f t="shared" si="3"/>
        <v>41118</v>
      </c>
      <c r="J53" s="11">
        <f t="shared" si="4"/>
        <v>7.1681850987939708E-2</v>
      </c>
      <c r="K53" s="10">
        <f t="shared" si="0"/>
        <v>56747</v>
      </c>
      <c r="L53" s="10">
        <v>6</v>
      </c>
      <c r="M53" s="10">
        <f t="shared" si="5"/>
        <v>56753</v>
      </c>
      <c r="P53" s="23"/>
    </row>
    <row r="54" spans="2:16" ht="12.75" customHeight="1" x14ac:dyDescent="0.25">
      <c r="B54" s="12" t="s">
        <v>453</v>
      </c>
      <c r="C54" s="10">
        <v>1513</v>
      </c>
      <c r="D54" s="10">
        <v>766</v>
      </c>
      <c r="E54" s="10">
        <f t="shared" si="1"/>
        <v>2279</v>
      </c>
      <c r="F54" s="11">
        <f t="shared" si="2"/>
        <v>9.5767166863467701E-3</v>
      </c>
      <c r="G54" s="10">
        <v>5810</v>
      </c>
      <c r="H54" s="10">
        <v>337</v>
      </c>
      <c r="I54" s="10">
        <f t="shared" si="3"/>
        <v>6147</v>
      </c>
      <c r="J54" s="11">
        <f t="shared" si="4"/>
        <v>1.0716190914511051E-2</v>
      </c>
      <c r="K54" s="10">
        <f t="shared" si="0"/>
        <v>8426</v>
      </c>
      <c r="L54" s="10">
        <v>0</v>
      </c>
      <c r="M54" s="10">
        <f t="shared" si="5"/>
        <v>8426</v>
      </c>
      <c r="P54" s="23"/>
    </row>
    <row r="55" spans="2:16" ht="12.75" customHeight="1" x14ac:dyDescent="0.25">
      <c r="B55" s="12" t="s">
        <v>454</v>
      </c>
      <c r="C55" s="10">
        <v>712</v>
      </c>
      <c r="D55" s="10">
        <v>383</v>
      </c>
      <c r="E55" s="10">
        <f t="shared" si="1"/>
        <v>1095</v>
      </c>
      <c r="F55" s="11">
        <f t="shared" si="2"/>
        <v>4.6013623394250604E-3</v>
      </c>
      <c r="G55" s="10">
        <v>2966</v>
      </c>
      <c r="H55" s="10">
        <v>175</v>
      </c>
      <c r="I55" s="10">
        <f t="shared" si="3"/>
        <v>3141</v>
      </c>
      <c r="J55" s="11">
        <f t="shared" si="4"/>
        <v>5.4757695888204344E-3</v>
      </c>
      <c r="K55" s="10">
        <f t="shared" si="0"/>
        <v>4236</v>
      </c>
      <c r="L55" s="10">
        <v>0</v>
      </c>
      <c r="M55" s="10">
        <f t="shared" si="5"/>
        <v>4236</v>
      </c>
      <c r="P55" s="23"/>
    </row>
    <row r="56" spans="2:16" ht="12.75" customHeight="1" x14ac:dyDescent="0.25">
      <c r="B56" s="12" t="s">
        <v>455</v>
      </c>
      <c r="C56" s="10">
        <v>3715</v>
      </c>
      <c r="D56" s="10">
        <v>1730</v>
      </c>
      <c r="E56" s="10">
        <f t="shared" si="1"/>
        <v>5445</v>
      </c>
      <c r="F56" s="11">
        <f t="shared" si="2"/>
        <v>2.2880746975497222E-2</v>
      </c>
      <c r="G56" s="10">
        <v>11434</v>
      </c>
      <c r="H56" s="10">
        <v>746</v>
      </c>
      <c r="I56" s="10">
        <f t="shared" si="3"/>
        <v>12180</v>
      </c>
      <c r="J56" s="11">
        <f t="shared" si="4"/>
        <v>2.1233643295712479E-2</v>
      </c>
      <c r="K56" s="10">
        <f t="shared" si="0"/>
        <v>17625</v>
      </c>
      <c r="L56" s="10">
        <v>0</v>
      </c>
      <c r="M56" s="10">
        <f t="shared" si="5"/>
        <v>17625</v>
      </c>
      <c r="P56" s="23"/>
    </row>
    <row r="57" spans="2:16" ht="12.75" customHeight="1" x14ac:dyDescent="0.25">
      <c r="B57" s="12" t="s">
        <v>456</v>
      </c>
      <c r="C57" s="10">
        <v>385</v>
      </c>
      <c r="D57" s="10">
        <v>245</v>
      </c>
      <c r="E57" s="10">
        <f t="shared" si="1"/>
        <v>630</v>
      </c>
      <c r="F57" s="11">
        <f t="shared" si="2"/>
        <v>2.647359154189761E-3</v>
      </c>
      <c r="G57" s="10">
        <v>1137</v>
      </c>
      <c r="H57" s="10">
        <v>85</v>
      </c>
      <c r="I57" s="10">
        <f t="shared" si="3"/>
        <v>1222</v>
      </c>
      <c r="J57" s="11">
        <f t="shared" si="4"/>
        <v>2.1303376114417609E-3</v>
      </c>
      <c r="K57" s="10">
        <f t="shared" si="0"/>
        <v>1852</v>
      </c>
      <c r="L57" s="10">
        <v>0</v>
      </c>
      <c r="M57" s="10">
        <f t="shared" si="5"/>
        <v>1852</v>
      </c>
      <c r="P57" s="23"/>
    </row>
    <row r="58" spans="2:16" ht="12.75" customHeight="1" x14ac:dyDescent="0.25">
      <c r="B58" s="12" t="s">
        <v>457</v>
      </c>
      <c r="C58" s="10">
        <v>1992</v>
      </c>
      <c r="D58" s="10">
        <v>330</v>
      </c>
      <c r="E58" s="10">
        <f t="shared" si="1"/>
        <v>2322</v>
      </c>
      <c r="F58" s="11">
        <f t="shared" si="2"/>
        <v>9.7574094540136911E-3</v>
      </c>
      <c r="G58" s="10">
        <v>6513</v>
      </c>
      <c r="H58" s="10">
        <v>143</v>
      </c>
      <c r="I58" s="10">
        <f t="shared" si="3"/>
        <v>6656</v>
      </c>
      <c r="J58" s="11">
        <f t="shared" si="4"/>
        <v>1.1603541032533847E-2</v>
      </c>
      <c r="K58" s="10">
        <f t="shared" si="0"/>
        <v>8978</v>
      </c>
      <c r="L58" s="10">
        <v>4</v>
      </c>
      <c r="M58" s="10">
        <f t="shared" si="5"/>
        <v>8982</v>
      </c>
      <c r="P58" s="23"/>
    </row>
    <row r="59" spans="2:16" ht="12.75" customHeight="1" x14ac:dyDescent="0.25">
      <c r="B59" s="12" t="s">
        <v>458</v>
      </c>
      <c r="C59" s="10">
        <v>878</v>
      </c>
      <c r="D59" s="10">
        <v>116</v>
      </c>
      <c r="E59" s="10">
        <f t="shared" si="1"/>
        <v>994</v>
      </c>
      <c r="F59" s="11">
        <f t="shared" si="2"/>
        <v>4.1769444432771781E-3</v>
      </c>
      <c r="G59" s="10">
        <v>2251</v>
      </c>
      <c r="H59" s="10">
        <v>63</v>
      </c>
      <c r="I59" s="10">
        <f t="shared" si="3"/>
        <v>2314</v>
      </c>
      <c r="J59" s="11">
        <f t="shared" si="4"/>
        <v>4.0340435620918455E-3</v>
      </c>
      <c r="K59" s="10">
        <f t="shared" si="0"/>
        <v>3308</v>
      </c>
      <c r="L59" s="10">
        <v>3</v>
      </c>
      <c r="M59" s="10">
        <f t="shared" si="5"/>
        <v>3311</v>
      </c>
      <c r="P59" s="23"/>
    </row>
    <row r="60" spans="2:16" ht="12.75" customHeight="1" x14ac:dyDescent="0.25">
      <c r="B60" s="12" t="s">
        <v>459</v>
      </c>
      <c r="C60" s="10">
        <v>3952</v>
      </c>
      <c r="D60" s="10">
        <v>815</v>
      </c>
      <c r="E60" s="10">
        <f t="shared" si="1"/>
        <v>4767</v>
      </c>
      <c r="F60" s="11">
        <f t="shared" si="2"/>
        <v>2.0031684266702526E-2</v>
      </c>
      <c r="G60" s="10">
        <v>15320</v>
      </c>
      <c r="H60" s="10">
        <v>438</v>
      </c>
      <c r="I60" s="10">
        <f t="shared" si="3"/>
        <v>15758</v>
      </c>
      <c r="J60" s="11">
        <f t="shared" si="4"/>
        <v>2.7471243928886471E-2</v>
      </c>
      <c r="K60" s="10">
        <f t="shared" si="0"/>
        <v>20525</v>
      </c>
      <c r="L60" s="10">
        <v>8</v>
      </c>
      <c r="M60" s="10">
        <f t="shared" si="5"/>
        <v>20533</v>
      </c>
      <c r="P60" s="23"/>
    </row>
    <row r="61" spans="2:16" ht="12.75" customHeight="1" x14ac:dyDescent="0.25">
      <c r="B61" s="12" t="s">
        <v>460</v>
      </c>
      <c r="C61" s="10">
        <v>1572</v>
      </c>
      <c r="D61" s="10">
        <v>367</v>
      </c>
      <c r="E61" s="10">
        <f t="shared" si="1"/>
        <v>1939</v>
      </c>
      <c r="F61" s="11">
        <f t="shared" si="2"/>
        <v>8.1479831745618209E-3</v>
      </c>
      <c r="G61" s="10">
        <v>5552</v>
      </c>
      <c r="H61" s="10">
        <v>178</v>
      </c>
      <c r="I61" s="10">
        <f t="shared" si="3"/>
        <v>5730</v>
      </c>
      <c r="J61" s="11">
        <f t="shared" si="4"/>
        <v>9.9892262795100578E-3</v>
      </c>
      <c r="K61" s="10">
        <f t="shared" si="0"/>
        <v>7669</v>
      </c>
      <c r="L61" s="10">
        <v>7</v>
      </c>
      <c r="M61" s="10">
        <f t="shared" si="5"/>
        <v>7676</v>
      </c>
      <c r="P61" s="23"/>
    </row>
    <row r="62" spans="2:16" ht="12.75" customHeight="1" x14ac:dyDescent="0.25">
      <c r="B62" s="12" t="s">
        <v>461</v>
      </c>
      <c r="C62" s="10">
        <v>9999</v>
      </c>
      <c r="D62" s="10">
        <v>2923</v>
      </c>
      <c r="E62" s="10">
        <f t="shared" si="1"/>
        <v>12922</v>
      </c>
      <c r="F62" s="11">
        <f t="shared" si="2"/>
        <v>5.4300277762603322E-2</v>
      </c>
      <c r="G62" s="10">
        <v>33608</v>
      </c>
      <c r="H62" s="10">
        <v>1179</v>
      </c>
      <c r="I62" s="10">
        <f t="shared" si="3"/>
        <v>34787</v>
      </c>
      <c r="J62" s="11">
        <f t="shared" si="4"/>
        <v>6.0644889107385053E-2</v>
      </c>
      <c r="K62" s="10">
        <f t="shared" si="0"/>
        <v>47709</v>
      </c>
      <c r="L62" s="10">
        <v>8</v>
      </c>
      <c r="M62" s="10">
        <f t="shared" si="5"/>
        <v>47717</v>
      </c>
      <c r="P62" s="23"/>
    </row>
    <row r="63" spans="2:16" x14ac:dyDescent="0.25">
      <c r="B63" s="12" t="s">
        <v>49</v>
      </c>
      <c r="C63" s="10">
        <f t="shared" ref="C63:H63" si="6">SUM(C11:C62)</f>
        <v>166382</v>
      </c>
      <c r="D63" s="10">
        <f t="shared" si="6"/>
        <v>71591</v>
      </c>
      <c r="E63" s="12">
        <f t="shared" ref="E63" si="7">C63+D63</f>
        <v>237973</v>
      </c>
      <c r="F63" s="14">
        <f t="shared" ref="F63" si="8">E63/$E$63</f>
        <v>1</v>
      </c>
      <c r="G63" s="10">
        <f t="shared" si="6"/>
        <v>548349</v>
      </c>
      <c r="H63" s="10">
        <f t="shared" si="6"/>
        <v>25269</v>
      </c>
      <c r="I63" s="12">
        <f t="shared" ref="I63" si="9">G63+H63</f>
        <v>573618</v>
      </c>
      <c r="J63" s="14">
        <f t="shared" ref="J63" si="10">I63/$I$63</f>
        <v>1</v>
      </c>
      <c r="K63" s="12">
        <f t="shared" ref="K63" si="11">E63+I63</f>
        <v>811591</v>
      </c>
      <c r="L63" s="10">
        <f t="shared" ref="L63" si="12">SUM(L11:L62)</f>
        <v>105</v>
      </c>
      <c r="M63" s="12">
        <f t="shared" si="5"/>
        <v>811696</v>
      </c>
      <c r="P63" s="23"/>
    </row>
    <row r="64" spans="2:16" ht="25.5" customHeight="1" x14ac:dyDescent="0.25">
      <c r="B64" s="24" t="s">
        <v>64</v>
      </c>
      <c r="C64" s="25">
        <f>+C63/M63</f>
        <v>0.2049806824229761</v>
      </c>
      <c r="D64" s="25">
        <f>+D63/M63</f>
        <v>8.8199276576452268E-2</v>
      </c>
      <c r="E64" s="26">
        <f>+E63/M63</f>
        <v>0.29317995899942834</v>
      </c>
      <c r="F64" s="26"/>
      <c r="G64" s="25">
        <f>+G63/M63</f>
        <v>0.67555956909976145</v>
      </c>
      <c r="H64" s="25">
        <f>+H63/M63</f>
        <v>3.1131113126096469E-2</v>
      </c>
      <c r="I64" s="26">
        <f>+I63/M63</f>
        <v>0.70669068222585796</v>
      </c>
      <c r="J64" s="26"/>
      <c r="K64" s="26">
        <f>+K63/M63</f>
        <v>0.99987064122528635</v>
      </c>
      <c r="L64" s="26">
        <f>+L63/M63</f>
        <v>1.2935877471368591E-4</v>
      </c>
      <c r="M64" s="26">
        <f>K64+L64</f>
        <v>1</v>
      </c>
    </row>
    <row r="65" spans="2:13" x14ac:dyDescent="0.25">
      <c r="B65" s="17"/>
      <c r="C65" s="30"/>
      <c r="D65" s="30"/>
      <c r="E65" s="30"/>
      <c r="F65" s="30"/>
      <c r="G65" s="30"/>
      <c r="H65" s="30"/>
      <c r="I65" s="30"/>
      <c r="J65" s="30"/>
      <c r="K65" s="30"/>
    </row>
    <row r="66" spans="2:13" ht="13.8" x14ac:dyDescent="0.3">
      <c r="B66" s="296" t="s">
        <v>123</v>
      </c>
      <c r="C66" s="296"/>
      <c r="D66" s="296"/>
      <c r="E66" s="296"/>
      <c r="F66" s="296"/>
      <c r="G66" s="296"/>
      <c r="H66" s="296"/>
      <c r="I66" s="296"/>
      <c r="J66" s="296"/>
      <c r="K66" s="296"/>
    </row>
    <row r="67" spans="2:13" ht="13.8" x14ac:dyDescent="0.3">
      <c r="B67" s="309" t="str">
        <f>'Solicitudes Regiones'!$B$6:$R$6</f>
        <v>Acumuladas de julio de 2008 a abril de 2020</v>
      </c>
      <c r="C67" s="309"/>
      <c r="D67" s="309"/>
      <c r="E67" s="309"/>
      <c r="F67" s="309"/>
      <c r="G67" s="309"/>
      <c r="H67" s="309"/>
      <c r="I67" s="309"/>
      <c r="J67" s="309"/>
      <c r="K67" s="309"/>
    </row>
    <row r="69" spans="2:13" ht="15" customHeight="1" x14ac:dyDescent="0.25">
      <c r="B69" s="316" t="s">
        <v>65</v>
      </c>
      <c r="C69" s="316"/>
      <c r="D69" s="316"/>
      <c r="E69" s="316"/>
      <c r="F69" s="316"/>
      <c r="G69" s="316"/>
      <c r="H69" s="316"/>
      <c r="I69" s="316"/>
      <c r="J69" s="316"/>
      <c r="K69" s="316"/>
      <c r="L69" s="316"/>
      <c r="M69" s="316"/>
    </row>
    <row r="70" spans="2:13" ht="15" customHeight="1" x14ac:dyDescent="0.25">
      <c r="B70" s="316" t="s">
        <v>56</v>
      </c>
      <c r="C70" s="316" t="s">
        <v>2</v>
      </c>
      <c r="D70" s="316"/>
      <c r="E70" s="316"/>
      <c r="F70" s="316"/>
      <c r="G70" s="316"/>
      <c r="H70" s="316"/>
      <c r="I70" s="316"/>
      <c r="J70" s="316"/>
      <c r="K70" s="316"/>
      <c r="L70" s="314"/>
      <c r="M70" s="315"/>
    </row>
    <row r="71" spans="2:13" ht="24" x14ac:dyDescent="0.25">
      <c r="B71" s="316"/>
      <c r="C71" s="16" t="s">
        <v>57</v>
      </c>
      <c r="D71" s="16" t="s">
        <v>58</v>
      </c>
      <c r="E71" s="16" t="s">
        <v>59</v>
      </c>
      <c r="F71" s="16" t="s">
        <v>60</v>
      </c>
      <c r="G71" s="16" t="s">
        <v>8</v>
      </c>
      <c r="H71" s="16" t="s">
        <v>61</v>
      </c>
      <c r="I71" s="16" t="s">
        <v>62</v>
      </c>
      <c r="J71" s="16" t="s">
        <v>63</v>
      </c>
      <c r="K71" s="16" t="s">
        <v>31</v>
      </c>
      <c r="L71" s="262" t="s">
        <v>594</v>
      </c>
      <c r="M71" s="262" t="s">
        <v>597</v>
      </c>
    </row>
    <row r="72" spans="2:13" ht="12.75" customHeight="1" x14ac:dyDescent="0.25">
      <c r="B72" s="12" t="s">
        <v>410</v>
      </c>
      <c r="C72" s="49">
        <v>4805</v>
      </c>
      <c r="D72" s="49">
        <v>1123</v>
      </c>
      <c r="E72" s="49">
        <f>C72+D72</f>
        <v>5928</v>
      </c>
      <c r="F72" s="50">
        <f>E72/$E$124</f>
        <v>3.0559851531085678E-2</v>
      </c>
      <c r="G72" s="49">
        <v>16320</v>
      </c>
      <c r="H72" s="49">
        <v>699</v>
      </c>
      <c r="I72" s="49">
        <f>G72+H72</f>
        <v>17019</v>
      </c>
      <c r="J72" s="50">
        <f>I72/$I$124</f>
        <v>3.5060071195490955E-2</v>
      </c>
      <c r="K72" s="49">
        <f t="shared" ref="K72:K123" si="13">E72+I72</f>
        <v>22947</v>
      </c>
      <c r="L72" s="49">
        <v>0</v>
      </c>
      <c r="M72" s="49">
        <f>K72+L72</f>
        <v>22947</v>
      </c>
    </row>
    <row r="73" spans="2:13" ht="12.75" customHeight="1" x14ac:dyDescent="0.25">
      <c r="B73" s="12" t="s">
        <v>411</v>
      </c>
      <c r="C73" s="49">
        <v>1959</v>
      </c>
      <c r="D73" s="49">
        <v>832</v>
      </c>
      <c r="E73" s="49">
        <f t="shared" ref="E73:E123" si="14">C73+D73</f>
        <v>2791</v>
      </c>
      <c r="F73" s="50">
        <f t="shared" ref="F73:F123" si="15">E73/$E$124</f>
        <v>1.4388081245489225E-2</v>
      </c>
      <c r="G73" s="49">
        <v>6309</v>
      </c>
      <c r="H73" s="49">
        <v>233</v>
      </c>
      <c r="I73" s="49">
        <f t="shared" ref="I73:I123" si="16">G73+H73</f>
        <v>6542</v>
      </c>
      <c r="J73" s="50">
        <f t="shared" ref="J73:J123" si="17">I73/$I$124</f>
        <v>1.3476877945878242E-2</v>
      </c>
      <c r="K73" s="49">
        <f t="shared" si="13"/>
        <v>9333</v>
      </c>
      <c r="L73" s="49">
        <v>0</v>
      </c>
      <c r="M73" s="49">
        <f t="shared" ref="M73:M124" si="18">K73+L73</f>
        <v>9333</v>
      </c>
    </row>
    <row r="74" spans="2:13" ht="12.75" customHeight="1" x14ac:dyDescent="0.25">
      <c r="B74" s="12" t="s">
        <v>412</v>
      </c>
      <c r="C74" s="49">
        <v>4843</v>
      </c>
      <c r="D74" s="49">
        <v>1678</v>
      </c>
      <c r="E74" s="49">
        <f t="shared" si="14"/>
        <v>6521</v>
      </c>
      <c r="F74" s="50">
        <f t="shared" si="15"/>
        <v>3.3616867718321473E-2</v>
      </c>
      <c r="G74" s="49">
        <v>13461</v>
      </c>
      <c r="H74" s="49">
        <v>724</v>
      </c>
      <c r="I74" s="49">
        <f t="shared" si="16"/>
        <v>14185</v>
      </c>
      <c r="J74" s="50">
        <f t="shared" si="17"/>
        <v>2.9221876133030095E-2</v>
      </c>
      <c r="K74" s="49">
        <f t="shared" si="13"/>
        <v>20706</v>
      </c>
      <c r="L74" s="49">
        <v>0</v>
      </c>
      <c r="M74" s="49">
        <f t="shared" si="18"/>
        <v>20706</v>
      </c>
    </row>
    <row r="75" spans="2:13" ht="12.75" customHeight="1" x14ac:dyDescent="0.25">
      <c r="B75" s="12" t="s">
        <v>413</v>
      </c>
      <c r="C75" s="49">
        <v>2083</v>
      </c>
      <c r="D75" s="49">
        <v>748</v>
      </c>
      <c r="E75" s="49">
        <f t="shared" si="14"/>
        <v>2831</v>
      </c>
      <c r="F75" s="50">
        <f t="shared" si="15"/>
        <v>1.4594288070935149E-2</v>
      </c>
      <c r="G75" s="49">
        <v>5903</v>
      </c>
      <c r="H75" s="49">
        <v>306</v>
      </c>
      <c r="I75" s="49">
        <f t="shared" si="16"/>
        <v>6209</v>
      </c>
      <c r="J75" s="50">
        <f t="shared" si="17"/>
        <v>1.2790879725765517E-2</v>
      </c>
      <c r="K75" s="49">
        <f t="shared" si="13"/>
        <v>9040</v>
      </c>
      <c r="L75" s="49">
        <v>0</v>
      </c>
      <c r="M75" s="49">
        <f t="shared" si="18"/>
        <v>9040</v>
      </c>
    </row>
    <row r="76" spans="2:13" ht="12.75" customHeight="1" x14ac:dyDescent="0.25">
      <c r="B76" s="12" t="s">
        <v>414</v>
      </c>
      <c r="C76" s="49">
        <v>2162</v>
      </c>
      <c r="D76" s="49">
        <v>494</v>
      </c>
      <c r="E76" s="49">
        <f t="shared" si="14"/>
        <v>2656</v>
      </c>
      <c r="F76" s="50">
        <f t="shared" si="15"/>
        <v>1.3692133209609238E-2</v>
      </c>
      <c r="G76" s="49">
        <v>7359</v>
      </c>
      <c r="H76" s="49">
        <v>259</v>
      </c>
      <c r="I76" s="49">
        <f t="shared" si="16"/>
        <v>7618</v>
      </c>
      <c r="J76" s="50">
        <f t="shared" si="17"/>
        <v>1.569349681927552E-2</v>
      </c>
      <c r="K76" s="49">
        <f t="shared" si="13"/>
        <v>10274</v>
      </c>
      <c r="L76" s="49">
        <v>0</v>
      </c>
      <c r="M76" s="49">
        <f t="shared" si="18"/>
        <v>10274</v>
      </c>
    </row>
    <row r="77" spans="2:13" ht="12.75" customHeight="1" x14ac:dyDescent="0.25">
      <c r="B77" s="12" t="s">
        <v>415</v>
      </c>
      <c r="C77" s="49">
        <v>2750</v>
      </c>
      <c r="D77" s="49">
        <v>615</v>
      </c>
      <c r="E77" s="49">
        <f t="shared" si="14"/>
        <v>3365</v>
      </c>
      <c r="F77" s="50">
        <f t="shared" si="15"/>
        <v>1.7347149190638209E-2</v>
      </c>
      <c r="G77" s="49">
        <v>7377</v>
      </c>
      <c r="H77" s="49">
        <v>270</v>
      </c>
      <c r="I77" s="49">
        <f t="shared" si="16"/>
        <v>7647</v>
      </c>
      <c r="J77" s="50">
        <f t="shared" si="17"/>
        <v>1.5753238406012064E-2</v>
      </c>
      <c r="K77" s="49">
        <f t="shared" si="13"/>
        <v>11012</v>
      </c>
      <c r="L77" s="49">
        <v>0</v>
      </c>
      <c r="M77" s="49">
        <f t="shared" si="18"/>
        <v>11012</v>
      </c>
    </row>
    <row r="78" spans="2:13" ht="12.75" customHeight="1" x14ac:dyDescent="0.25">
      <c r="B78" s="12" t="s">
        <v>416</v>
      </c>
      <c r="C78" s="49">
        <v>4671</v>
      </c>
      <c r="D78" s="49">
        <v>2063</v>
      </c>
      <c r="E78" s="49">
        <f t="shared" si="14"/>
        <v>6734</v>
      </c>
      <c r="F78" s="50">
        <f t="shared" si="15"/>
        <v>3.4714919063821015E-2</v>
      </c>
      <c r="G78" s="49">
        <v>12893</v>
      </c>
      <c r="H78" s="49">
        <v>904</v>
      </c>
      <c r="I78" s="49">
        <f t="shared" si="16"/>
        <v>13797</v>
      </c>
      <c r="J78" s="50">
        <f t="shared" si="17"/>
        <v>2.8422574903589438E-2</v>
      </c>
      <c r="K78" s="49">
        <f t="shared" si="13"/>
        <v>20531</v>
      </c>
      <c r="L78" s="49">
        <v>0</v>
      </c>
      <c r="M78" s="49">
        <f t="shared" si="18"/>
        <v>20531</v>
      </c>
    </row>
    <row r="79" spans="2:13" ht="12.75" customHeight="1" x14ac:dyDescent="0.25">
      <c r="B79" s="12" t="s">
        <v>417</v>
      </c>
      <c r="C79" s="49">
        <v>3134</v>
      </c>
      <c r="D79" s="49">
        <v>657</v>
      </c>
      <c r="E79" s="49">
        <f t="shared" si="14"/>
        <v>3791</v>
      </c>
      <c r="F79" s="50">
        <f t="shared" si="15"/>
        <v>1.9543251881637282E-2</v>
      </c>
      <c r="G79" s="49">
        <v>9672</v>
      </c>
      <c r="H79" s="49">
        <v>275</v>
      </c>
      <c r="I79" s="49">
        <f t="shared" si="16"/>
        <v>9947</v>
      </c>
      <c r="J79" s="50">
        <f t="shared" si="17"/>
        <v>2.0491364250634497E-2</v>
      </c>
      <c r="K79" s="49">
        <f t="shared" si="13"/>
        <v>13738</v>
      </c>
      <c r="L79" s="49">
        <v>0</v>
      </c>
      <c r="M79" s="49">
        <f t="shared" si="18"/>
        <v>13738</v>
      </c>
    </row>
    <row r="80" spans="2:13" ht="12.75" customHeight="1" x14ac:dyDescent="0.25">
      <c r="B80" s="12" t="s">
        <v>418</v>
      </c>
      <c r="C80" s="49">
        <v>795</v>
      </c>
      <c r="D80" s="49">
        <v>240</v>
      </c>
      <c r="E80" s="49">
        <f t="shared" si="14"/>
        <v>1035</v>
      </c>
      <c r="F80" s="50">
        <f t="shared" si="15"/>
        <v>5.3356016084132388E-3</v>
      </c>
      <c r="G80" s="49">
        <v>2478</v>
      </c>
      <c r="H80" s="49">
        <v>96</v>
      </c>
      <c r="I80" s="49">
        <f t="shared" si="16"/>
        <v>2574</v>
      </c>
      <c r="J80" s="50">
        <f t="shared" si="17"/>
        <v>5.3025808365470186E-3</v>
      </c>
      <c r="K80" s="49">
        <f t="shared" si="13"/>
        <v>3609</v>
      </c>
      <c r="L80" s="49">
        <v>0</v>
      </c>
      <c r="M80" s="49">
        <f t="shared" si="18"/>
        <v>3609</v>
      </c>
    </row>
    <row r="81" spans="2:13" ht="12.75" customHeight="1" x14ac:dyDescent="0.25">
      <c r="B81" s="12" t="s">
        <v>419</v>
      </c>
      <c r="C81" s="49">
        <v>3254</v>
      </c>
      <c r="D81" s="49">
        <v>894</v>
      </c>
      <c r="E81" s="49">
        <f t="shared" si="14"/>
        <v>4148</v>
      </c>
      <c r="F81" s="50">
        <f t="shared" si="15"/>
        <v>2.1383647798742137E-2</v>
      </c>
      <c r="G81" s="49">
        <v>10261</v>
      </c>
      <c r="H81" s="49">
        <v>383</v>
      </c>
      <c r="I81" s="49">
        <f t="shared" si="16"/>
        <v>10644</v>
      </c>
      <c r="J81" s="50">
        <f t="shared" si="17"/>
        <v>2.1927222387026598E-2</v>
      </c>
      <c r="K81" s="49">
        <f t="shared" si="13"/>
        <v>14792</v>
      </c>
      <c r="L81" s="49">
        <v>0</v>
      </c>
      <c r="M81" s="49">
        <f t="shared" si="18"/>
        <v>14792</v>
      </c>
    </row>
    <row r="82" spans="2:13" ht="12.75" customHeight="1" x14ac:dyDescent="0.25">
      <c r="B82" s="12" t="s">
        <v>420</v>
      </c>
      <c r="C82" s="49">
        <v>2972</v>
      </c>
      <c r="D82" s="49">
        <v>668</v>
      </c>
      <c r="E82" s="49">
        <f t="shared" si="14"/>
        <v>3640</v>
      </c>
      <c r="F82" s="50">
        <f t="shared" si="15"/>
        <v>1.8764821115578926E-2</v>
      </c>
      <c r="G82" s="49">
        <v>10104</v>
      </c>
      <c r="H82" s="49">
        <v>321</v>
      </c>
      <c r="I82" s="49">
        <f t="shared" si="16"/>
        <v>10425</v>
      </c>
      <c r="J82" s="50">
        <f t="shared" si="17"/>
        <v>2.1476070404429941E-2</v>
      </c>
      <c r="K82" s="49">
        <f t="shared" si="13"/>
        <v>14065</v>
      </c>
      <c r="L82" s="49">
        <v>0</v>
      </c>
      <c r="M82" s="49">
        <f t="shared" si="18"/>
        <v>14065</v>
      </c>
    </row>
    <row r="83" spans="2:13" ht="24" customHeight="1" x14ac:dyDescent="0.25">
      <c r="B83" s="12" t="s">
        <v>421</v>
      </c>
      <c r="C83" s="49">
        <v>3562</v>
      </c>
      <c r="D83" s="49">
        <v>1081</v>
      </c>
      <c r="E83" s="49">
        <f t="shared" si="14"/>
        <v>4643</v>
      </c>
      <c r="F83" s="50">
        <f t="shared" si="15"/>
        <v>2.3935457263635426E-2</v>
      </c>
      <c r="G83" s="49">
        <v>11293</v>
      </c>
      <c r="H83" s="49">
        <v>476</v>
      </c>
      <c r="I83" s="49">
        <f t="shared" si="16"/>
        <v>11769</v>
      </c>
      <c r="J83" s="50">
        <f t="shared" si="17"/>
        <v>2.4244783941461484E-2</v>
      </c>
      <c r="K83" s="49">
        <f t="shared" si="13"/>
        <v>16412</v>
      </c>
      <c r="L83" s="49">
        <v>0</v>
      </c>
      <c r="M83" s="49">
        <f t="shared" si="18"/>
        <v>16412</v>
      </c>
    </row>
    <row r="84" spans="2:13" ht="12.75" customHeight="1" x14ac:dyDescent="0.25">
      <c r="B84" s="12" t="s">
        <v>422</v>
      </c>
      <c r="C84" s="49">
        <v>4952</v>
      </c>
      <c r="D84" s="49">
        <v>1703</v>
      </c>
      <c r="E84" s="49">
        <f t="shared" si="14"/>
        <v>6655</v>
      </c>
      <c r="F84" s="50">
        <f t="shared" si="15"/>
        <v>3.4307660583565318E-2</v>
      </c>
      <c r="G84" s="49">
        <v>16894</v>
      </c>
      <c r="H84" s="49">
        <v>726</v>
      </c>
      <c r="I84" s="49">
        <f t="shared" si="16"/>
        <v>17620</v>
      </c>
      <c r="J84" s="50">
        <f t="shared" si="17"/>
        <v>3.6298164079237943E-2</v>
      </c>
      <c r="K84" s="49">
        <f t="shared" si="13"/>
        <v>24275</v>
      </c>
      <c r="L84" s="49">
        <v>0</v>
      </c>
      <c r="M84" s="49">
        <f t="shared" si="18"/>
        <v>24275</v>
      </c>
    </row>
    <row r="85" spans="2:13" ht="12.75" customHeight="1" x14ac:dyDescent="0.25">
      <c r="B85" s="12" t="s">
        <v>423</v>
      </c>
      <c r="C85" s="49">
        <v>3396</v>
      </c>
      <c r="D85" s="49">
        <v>855</v>
      </c>
      <c r="E85" s="49">
        <f t="shared" si="14"/>
        <v>4251</v>
      </c>
      <c r="F85" s="50">
        <f t="shared" si="15"/>
        <v>2.1914630374265387E-2</v>
      </c>
      <c r="G85" s="49">
        <v>10770</v>
      </c>
      <c r="H85" s="49">
        <v>332</v>
      </c>
      <c r="I85" s="49">
        <f t="shared" si="16"/>
        <v>11102</v>
      </c>
      <c r="J85" s="50">
        <f t="shared" si="17"/>
        <v>2.287072744652098E-2</v>
      </c>
      <c r="K85" s="49">
        <f t="shared" si="13"/>
        <v>15353</v>
      </c>
      <c r="L85" s="49">
        <v>0</v>
      </c>
      <c r="M85" s="49">
        <f t="shared" si="18"/>
        <v>15353</v>
      </c>
    </row>
    <row r="86" spans="2:13" ht="12.75" customHeight="1" x14ac:dyDescent="0.25">
      <c r="B86" s="12" t="s">
        <v>424</v>
      </c>
      <c r="C86" s="49">
        <v>3547</v>
      </c>
      <c r="D86" s="49">
        <v>1352</v>
      </c>
      <c r="E86" s="49">
        <f t="shared" si="14"/>
        <v>4899</v>
      </c>
      <c r="F86" s="50">
        <f t="shared" si="15"/>
        <v>2.525518094648933E-2</v>
      </c>
      <c r="G86" s="49">
        <v>11341</v>
      </c>
      <c r="H86" s="49">
        <v>544</v>
      </c>
      <c r="I86" s="49">
        <f t="shared" si="16"/>
        <v>11885</v>
      </c>
      <c r="J86" s="50">
        <f t="shared" si="17"/>
        <v>2.4483750288407661E-2</v>
      </c>
      <c r="K86" s="49">
        <f t="shared" si="13"/>
        <v>16784</v>
      </c>
      <c r="L86" s="49">
        <v>0</v>
      </c>
      <c r="M86" s="49">
        <f t="shared" si="18"/>
        <v>16784</v>
      </c>
    </row>
    <row r="87" spans="2:13" ht="12.75" customHeight="1" x14ac:dyDescent="0.25">
      <c r="B87" s="12" t="s">
        <v>425</v>
      </c>
      <c r="C87" s="49">
        <v>3119</v>
      </c>
      <c r="D87" s="49">
        <v>856</v>
      </c>
      <c r="E87" s="49">
        <f t="shared" si="14"/>
        <v>3975</v>
      </c>
      <c r="F87" s="50">
        <f t="shared" si="15"/>
        <v>2.0491803278688523E-2</v>
      </c>
      <c r="G87" s="49">
        <v>10293</v>
      </c>
      <c r="H87" s="49">
        <v>379</v>
      </c>
      <c r="I87" s="49">
        <f t="shared" si="16"/>
        <v>10672</v>
      </c>
      <c r="J87" s="50">
        <f t="shared" si="17"/>
        <v>2.1984903919048091E-2</v>
      </c>
      <c r="K87" s="49">
        <f t="shared" si="13"/>
        <v>14647</v>
      </c>
      <c r="L87" s="49">
        <v>0</v>
      </c>
      <c r="M87" s="49">
        <f t="shared" si="18"/>
        <v>14647</v>
      </c>
    </row>
    <row r="88" spans="2:13" ht="12.75" customHeight="1" x14ac:dyDescent="0.25">
      <c r="B88" s="12" t="s">
        <v>426</v>
      </c>
      <c r="C88" s="49">
        <v>9457</v>
      </c>
      <c r="D88" s="49">
        <v>3521</v>
      </c>
      <c r="E88" s="49">
        <f t="shared" si="14"/>
        <v>12978</v>
      </c>
      <c r="F88" s="50">
        <f t="shared" si="15"/>
        <v>6.6903804515929477E-2</v>
      </c>
      <c r="G88" s="49">
        <v>31148</v>
      </c>
      <c r="H88" s="49">
        <v>1459</v>
      </c>
      <c r="I88" s="49">
        <f t="shared" si="16"/>
        <v>32607</v>
      </c>
      <c r="J88" s="50">
        <f t="shared" si="17"/>
        <v>6.7172204093740737E-2</v>
      </c>
      <c r="K88" s="49">
        <f t="shared" si="13"/>
        <v>45585</v>
      </c>
      <c r="L88" s="49">
        <v>0</v>
      </c>
      <c r="M88" s="49">
        <f t="shared" si="18"/>
        <v>45585</v>
      </c>
    </row>
    <row r="89" spans="2:13" ht="12.75" customHeight="1" x14ac:dyDescent="0.25">
      <c r="B89" s="12" t="s">
        <v>427</v>
      </c>
      <c r="C89" s="49">
        <v>398</v>
      </c>
      <c r="D89" s="49">
        <v>120</v>
      </c>
      <c r="E89" s="49">
        <f t="shared" si="14"/>
        <v>518</v>
      </c>
      <c r="F89" s="50">
        <f t="shared" si="15"/>
        <v>2.6703783895246935E-3</v>
      </c>
      <c r="G89" s="49">
        <v>924</v>
      </c>
      <c r="H89" s="49">
        <v>34</v>
      </c>
      <c r="I89" s="49">
        <f t="shared" si="16"/>
        <v>958</v>
      </c>
      <c r="J89" s="50">
        <f t="shared" si="17"/>
        <v>1.9735324170209959E-3</v>
      </c>
      <c r="K89" s="49">
        <f t="shared" si="13"/>
        <v>1476</v>
      </c>
      <c r="L89" s="49">
        <v>0</v>
      </c>
      <c r="M89" s="49">
        <f t="shared" si="18"/>
        <v>1476</v>
      </c>
    </row>
    <row r="90" spans="2:13" ht="12.75" customHeight="1" x14ac:dyDescent="0.25">
      <c r="B90" s="12" t="s">
        <v>428</v>
      </c>
      <c r="C90" s="49">
        <v>1314</v>
      </c>
      <c r="D90" s="49">
        <v>677</v>
      </c>
      <c r="E90" s="49">
        <f t="shared" si="14"/>
        <v>1991</v>
      </c>
      <c r="F90" s="50">
        <f t="shared" si="15"/>
        <v>1.0263944736570781E-2</v>
      </c>
      <c r="G90" s="49">
        <v>3305</v>
      </c>
      <c r="H90" s="49">
        <v>213</v>
      </c>
      <c r="I90" s="49">
        <f t="shared" si="16"/>
        <v>3518</v>
      </c>
      <c r="J90" s="50">
        <f t="shared" si="17"/>
        <v>7.2472724875572696E-3</v>
      </c>
      <c r="K90" s="49">
        <f t="shared" si="13"/>
        <v>5509</v>
      </c>
      <c r="L90" s="49">
        <v>0</v>
      </c>
      <c r="M90" s="49">
        <f t="shared" si="18"/>
        <v>5509</v>
      </c>
    </row>
    <row r="91" spans="2:13" ht="12.75" customHeight="1" x14ac:dyDescent="0.25">
      <c r="B91" s="12" t="s">
        <v>429</v>
      </c>
      <c r="C91" s="49">
        <v>407</v>
      </c>
      <c r="D91" s="49">
        <v>132</v>
      </c>
      <c r="E91" s="49">
        <f t="shared" si="14"/>
        <v>539</v>
      </c>
      <c r="F91" s="50">
        <f t="shared" si="15"/>
        <v>2.7786369728838023E-3</v>
      </c>
      <c r="G91" s="49">
        <v>1129</v>
      </c>
      <c r="H91" s="49">
        <v>61</v>
      </c>
      <c r="I91" s="49">
        <f t="shared" si="16"/>
        <v>1190</v>
      </c>
      <c r="J91" s="50">
        <f t="shared" si="17"/>
        <v>2.4514651109133457E-3</v>
      </c>
      <c r="K91" s="49">
        <f t="shared" si="13"/>
        <v>1729</v>
      </c>
      <c r="L91" s="49">
        <v>0</v>
      </c>
      <c r="M91" s="49">
        <f t="shared" si="18"/>
        <v>1729</v>
      </c>
    </row>
    <row r="92" spans="2:13" ht="12.75" customHeight="1" x14ac:dyDescent="0.25">
      <c r="B92" s="12" t="s">
        <v>430</v>
      </c>
      <c r="C92" s="49">
        <v>1486</v>
      </c>
      <c r="D92" s="49">
        <v>500</v>
      </c>
      <c r="E92" s="49">
        <f t="shared" si="14"/>
        <v>1986</v>
      </c>
      <c r="F92" s="50">
        <f t="shared" si="15"/>
        <v>1.0238168883390041E-2</v>
      </c>
      <c r="G92" s="49">
        <v>5732</v>
      </c>
      <c r="H92" s="49">
        <v>292</v>
      </c>
      <c r="I92" s="49">
        <f t="shared" si="16"/>
        <v>6024</v>
      </c>
      <c r="J92" s="50">
        <f t="shared" si="17"/>
        <v>1.2409769603480669E-2</v>
      </c>
      <c r="K92" s="49">
        <f t="shared" si="13"/>
        <v>8010</v>
      </c>
      <c r="L92" s="49">
        <v>0</v>
      </c>
      <c r="M92" s="49">
        <f t="shared" si="18"/>
        <v>8010</v>
      </c>
    </row>
    <row r="93" spans="2:13" ht="12.75" customHeight="1" x14ac:dyDescent="0.25">
      <c r="B93" s="12" t="s">
        <v>431</v>
      </c>
      <c r="C93" s="49">
        <v>385</v>
      </c>
      <c r="D93" s="49">
        <v>116</v>
      </c>
      <c r="E93" s="49">
        <f t="shared" si="14"/>
        <v>501</v>
      </c>
      <c r="F93" s="50">
        <f t="shared" si="15"/>
        <v>2.5827404887101761E-3</v>
      </c>
      <c r="G93" s="49">
        <v>1289</v>
      </c>
      <c r="H93" s="49">
        <v>77</v>
      </c>
      <c r="I93" s="49">
        <f t="shared" si="16"/>
        <v>1366</v>
      </c>
      <c r="J93" s="50">
        <f t="shared" si="17"/>
        <v>2.8140347407627146E-3</v>
      </c>
      <c r="K93" s="49">
        <f t="shared" si="13"/>
        <v>1867</v>
      </c>
      <c r="L93" s="49">
        <v>0</v>
      </c>
      <c r="M93" s="49">
        <f t="shared" si="18"/>
        <v>1867</v>
      </c>
    </row>
    <row r="94" spans="2:13" ht="12.75" customHeight="1" x14ac:dyDescent="0.25">
      <c r="B94" s="12" t="s">
        <v>432</v>
      </c>
      <c r="C94" s="49">
        <v>135</v>
      </c>
      <c r="D94" s="49">
        <v>48</v>
      </c>
      <c r="E94" s="49">
        <f t="shared" si="14"/>
        <v>183</v>
      </c>
      <c r="F94" s="50">
        <f t="shared" si="15"/>
        <v>9.4339622641509435E-4</v>
      </c>
      <c r="G94" s="49">
        <v>437</v>
      </c>
      <c r="H94" s="49">
        <v>14</v>
      </c>
      <c r="I94" s="49">
        <f t="shared" si="16"/>
        <v>451</v>
      </c>
      <c r="J94" s="50">
        <f t="shared" si="17"/>
        <v>9.2908467648900755E-4</v>
      </c>
      <c r="K94" s="49">
        <f t="shared" si="13"/>
        <v>634</v>
      </c>
      <c r="L94" s="49">
        <v>0</v>
      </c>
      <c r="M94" s="49">
        <f t="shared" si="18"/>
        <v>634</v>
      </c>
    </row>
    <row r="95" spans="2:13" ht="12.75" customHeight="1" x14ac:dyDescent="0.25">
      <c r="B95" s="12" t="s">
        <v>433</v>
      </c>
      <c r="C95" s="49">
        <v>869</v>
      </c>
      <c r="D95" s="49">
        <v>217</v>
      </c>
      <c r="E95" s="49">
        <f t="shared" si="14"/>
        <v>1086</v>
      </c>
      <c r="F95" s="50">
        <f t="shared" si="15"/>
        <v>5.5985153108567892E-3</v>
      </c>
      <c r="G95" s="49">
        <v>2265</v>
      </c>
      <c r="H95" s="49">
        <v>106</v>
      </c>
      <c r="I95" s="49">
        <f t="shared" si="16"/>
        <v>2371</v>
      </c>
      <c r="J95" s="50">
        <f t="shared" si="17"/>
        <v>4.8843897293912126E-3</v>
      </c>
      <c r="K95" s="49">
        <f t="shared" si="13"/>
        <v>3457</v>
      </c>
      <c r="L95" s="49">
        <v>0</v>
      </c>
      <c r="M95" s="49">
        <f t="shared" si="18"/>
        <v>3457</v>
      </c>
    </row>
    <row r="96" spans="2:13" ht="12.75" customHeight="1" x14ac:dyDescent="0.25">
      <c r="B96" s="12" t="s">
        <v>434</v>
      </c>
      <c r="C96" s="49">
        <v>374</v>
      </c>
      <c r="D96" s="49">
        <v>100</v>
      </c>
      <c r="E96" s="49">
        <f t="shared" si="14"/>
        <v>474</v>
      </c>
      <c r="F96" s="50">
        <f t="shared" si="15"/>
        <v>2.4435508815341786E-3</v>
      </c>
      <c r="G96" s="49">
        <v>674</v>
      </c>
      <c r="H96" s="49">
        <v>46</v>
      </c>
      <c r="I96" s="49">
        <f t="shared" si="16"/>
        <v>720</v>
      </c>
      <c r="J96" s="50">
        <f t="shared" si="17"/>
        <v>1.4832393948383269E-3</v>
      </c>
      <c r="K96" s="49">
        <f t="shared" si="13"/>
        <v>1194</v>
      </c>
      <c r="L96" s="49">
        <v>0</v>
      </c>
      <c r="M96" s="49">
        <f t="shared" si="18"/>
        <v>1194</v>
      </c>
    </row>
    <row r="97" spans="2:13" ht="12.75" customHeight="1" x14ac:dyDescent="0.25">
      <c r="B97" s="12" t="s">
        <v>435</v>
      </c>
      <c r="C97" s="49">
        <v>882</v>
      </c>
      <c r="D97" s="49">
        <v>273</v>
      </c>
      <c r="E97" s="49">
        <f t="shared" si="14"/>
        <v>1155</v>
      </c>
      <c r="F97" s="50">
        <f t="shared" si="15"/>
        <v>5.9542220847510052E-3</v>
      </c>
      <c r="G97" s="49">
        <v>2400</v>
      </c>
      <c r="H97" s="49">
        <v>111</v>
      </c>
      <c r="I97" s="49">
        <f t="shared" si="16"/>
        <v>2511</v>
      </c>
      <c r="J97" s="50">
        <f t="shared" si="17"/>
        <v>5.1727973894986649E-3</v>
      </c>
      <c r="K97" s="49">
        <f t="shared" si="13"/>
        <v>3666</v>
      </c>
      <c r="L97" s="49">
        <v>0</v>
      </c>
      <c r="M97" s="49">
        <f t="shared" si="18"/>
        <v>3666</v>
      </c>
    </row>
    <row r="98" spans="2:13" ht="12.75" customHeight="1" x14ac:dyDescent="0.25">
      <c r="B98" s="12" t="s">
        <v>436</v>
      </c>
      <c r="C98" s="49">
        <v>1114</v>
      </c>
      <c r="D98" s="49">
        <v>369</v>
      </c>
      <c r="E98" s="49">
        <f t="shared" si="14"/>
        <v>1483</v>
      </c>
      <c r="F98" s="50">
        <f t="shared" si="15"/>
        <v>7.6451180534075677E-3</v>
      </c>
      <c r="G98" s="49">
        <v>3931</v>
      </c>
      <c r="H98" s="49">
        <v>174</v>
      </c>
      <c r="I98" s="49">
        <f t="shared" si="16"/>
        <v>4105</v>
      </c>
      <c r="J98" s="50">
        <f t="shared" si="17"/>
        <v>8.4565246052935167E-3</v>
      </c>
      <c r="K98" s="49">
        <f t="shared" si="13"/>
        <v>5588</v>
      </c>
      <c r="L98" s="49">
        <v>0</v>
      </c>
      <c r="M98" s="49">
        <f t="shared" si="18"/>
        <v>5588</v>
      </c>
    </row>
    <row r="99" spans="2:13" ht="12.75" customHeight="1" x14ac:dyDescent="0.25">
      <c r="B99" s="12" t="s">
        <v>437</v>
      </c>
      <c r="C99" s="49">
        <v>1774</v>
      </c>
      <c r="D99" s="49">
        <v>542</v>
      </c>
      <c r="E99" s="49">
        <f t="shared" si="14"/>
        <v>2316</v>
      </c>
      <c r="F99" s="50">
        <f t="shared" si="15"/>
        <v>1.1939375193318899E-2</v>
      </c>
      <c r="G99" s="49">
        <v>6638</v>
      </c>
      <c r="H99" s="49">
        <v>292</v>
      </c>
      <c r="I99" s="49">
        <f t="shared" si="16"/>
        <v>6930</v>
      </c>
      <c r="J99" s="50">
        <f t="shared" si="17"/>
        <v>1.4276179175318897E-2</v>
      </c>
      <c r="K99" s="49">
        <f t="shared" si="13"/>
        <v>9246</v>
      </c>
      <c r="L99" s="49">
        <v>0</v>
      </c>
      <c r="M99" s="49">
        <f t="shared" si="18"/>
        <v>9246</v>
      </c>
    </row>
    <row r="100" spans="2:13" ht="12.75" customHeight="1" x14ac:dyDescent="0.25">
      <c r="B100" s="12" t="s">
        <v>438</v>
      </c>
      <c r="C100" s="49">
        <v>2299</v>
      </c>
      <c r="D100" s="49">
        <v>1012</v>
      </c>
      <c r="E100" s="49">
        <f t="shared" si="14"/>
        <v>3311</v>
      </c>
      <c r="F100" s="50">
        <f t="shared" si="15"/>
        <v>1.7068769976286216E-2</v>
      </c>
      <c r="G100" s="49">
        <v>7413</v>
      </c>
      <c r="H100" s="49">
        <v>472</v>
      </c>
      <c r="I100" s="49">
        <f t="shared" si="16"/>
        <v>7885</v>
      </c>
      <c r="J100" s="50">
        <f t="shared" si="17"/>
        <v>1.6243531428194732E-2</v>
      </c>
      <c r="K100" s="49">
        <f t="shared" si="13"/>
        <v>11196</v>
      </c>
      <c r="L100" s="49">
        <v>0</v>
      </c>
      <c r="M100" s="49">
        <f t="shared" si="18"/>
        <v>11196</v>
      </c>
    </row>
    <row r="101" spans="2:13" ht="12.75" customHeight="1" x14ac:dyDescent="0.25">
      <c r="B101" s="12" t="s">
        <v>439</v>
      </c>
      <c r="C101" s="49">
        <v>4227</v>
      </c>
      <c r="D101" s="49">
        <v>1522</v>
      </c>
      <c r="E101" s="49">
        <f t="shared" si="14"/>
        <v>5749</v>
      </c>
      <c r="F101" s="50">
        <f t="shared" si="15"/>
        <v>2.9637075987215176E-2</v>
      </c>
      <c r="G101" s="49">
        <v>13408</v>
      </c>
      <c r="H101" s="49">
        <v>682</v>
      </c>
      <c r="I101" s="49">
        <f t="shared" si="16"/>
        <v>14090</v>
      </c>
      <c r="J101" s="50">
        <f t="shared" si="17"/>
        <v>2.9026170935100036E-2</v>
      </c>
      <c r="K101" s="49">
        <f t="shared" si="13"/>
        <v>19839</v>
      </c>
      <c r="L101" s="49">
        <v>0</v>
      </c>
      <c r="M101" s="49">
        <f t="shared" si="18"/>
        <v>19839</v>
      </c>
    </row>
    <row r="102" spans="2:13" ht="12.75" customHeight="1" x14ac:dyDescent="0.25">
      <c r="B102" s="12" t="s">
        <v>440</v>
      </c>
      <c r="C102" s="49">
        <v>4394</v>
      </c>
      <c r="D102" s="49">
        <v>1079</v>
      </c>
      <c r="E102" s="49">
        <f t="shared" si="14"/>
        <v>5473</v>
      </c>
      <c r="F102" s="50">
        <f t="shared" si="15"/>
        <v>2.8214248891638313E-2</v>
      </c>
      <c r="G102" s="49">
        <v>13327</v>
      </c>
      <c r="H102" s="49">
        <v>513</v>
      </c>
      <c r="I102" s="49">
        <f t="shared" si="16"/>
        <v>13840</v>
      </c>
      <c r="J102" s="50">
        <f t="shared" si="17"/>
        <v>2.8511157256336728E-2</v>
      </c>
      <c r="K102" s="49">
        <f t="shared" si="13"/>
        <v>19313</v>
      </c>
      <c r="L102" s="49">
        <v>0</v>
      </c>
      <c r="M102" s="49">
        <f t="shared" si="18"/>
        <v>19313</v>
      </c>
    </row>
    <row r="103" spans="2:13" ht="12.75" customHeight="1" x14ac:dyDescent="0.25">
      <c r="B103" s="12" t="s">
        <v>441</v>
      </c>
      <c r="C103" s="49">
        <v>4509</v>
      </c>
      <c r="D103" s="49">
        <v>1291</v>
      </c>
      <c r="E103" s="49">
        <f t="shared" si="14"/>
        <v>5800</v>
      </c>
      <c r="F103" s="50">
        <f t="shared" si="15"/>
        <v>2.9899989689658728E-2</v>
      </c>
      <c r="G103" s="49">
        <v>13996</v>
      </c>
      <c r="H103" s="49">
        <v>580</v>
      </c>
      <c r="I103" s="49">
        <f t="shared" si="16"/>
        <v>14576</v>
      </c>
      <c r="J103" s="50">
        <f t="shared" si="17"/>
        <v>3.0027357526615908E-2</v>
      </c>
      <c r="K103" s="49">
        <f t="shared" si="13"/>
        <v>20376</v>
      </c>
      <c r="L103" s="49">
        <v>0</v>
      </c>
      <c r="M103" s="49">
        <f t="shared" si="18"/>
        <v>20376</v>
      </c>
    </row>
    <row r="104" spans="2:13" ht="12.75" customHeight="1" x14ac:dyDescent="0.25">
      <c r="B104" s="12" t="s">
        <v>442</v>
      </c>
      <c r="C104" s="49">
        <v>1787</v>
      </c>
      <c r="D104" s="49">
        <v>1012</v>
      </c>
      <c r="E104" s="49">
        <f t="shared" si="14"/>
        <v>2799</v>
      </c>
      <c r="F104" s="50">
        <f t="shared" si="15"/>
        <v>1.442932261057841E-2</v>
      </c>
      <c r="G104" s="49">
        <v>5471</v>
      </c>
      <c r="H104" s="49">
        <v>348</v>
      </c>
      <c r="I104" s="49">
        <f t="shared" si="16"/>
        <v>5819</v>
      </c>
      <c r="J104" s="50">
        <f t="shared" si="17"/>
        <v>1.1987458386894755E-2</v>
      </c>
      <c r="K104" s="49">
        <f t="shared" si="13"/>
        <v>8618</v>
      </c>
      <c r="L104" s="49">
        <v>0</v>
      </c>
      <c r="M104" s="49">
        <f t="shared" si="18"/>
        <v>8618</v>
      </c>
    </row>
    <row r="105" spans="2:13" ht="12.75" customHeight="1" x14ac:dyDescent="0.25">
      <c r="B105" s="12" t="s">
        <v>443</v>
      </c>
      <c r="C105" s="49">
        <v>2718</v>
      </c>
      <c r="D105" s="49">
        <v>537</v>
      </c>
      <c r="E105" s="49">
        <f t="shared" si="14"/>
        <v>3255</v>
      </c>
      <c r="F105" s="50">
        <f t="shared" si="15"/>
        <v>1.6780080420661925E-2</v>
      </c>
      <c r="G105" s="49">
        <v>7623</v>
      </c>
      <c r="H105" s="49">
        <v>248</v>
      </c>
      <c r="I105" s="49">
        <f t="shared" si="16"/>
        <v>7871</v>
      </c>
      <c r="J105" s="50">
        <f t="shared" si="17"/>
        <v>1.6214690662183989E-2</v>
      </c>
      <c r="K105" s="49">
        <f t="shared" si="13"/>
        <v>11126</v>
      </c>
      <c r="L105" s="49">
        <v>0</v>
      </c>
      <c r="M105" s="49">
        <f t="shared" si="18"/>
        <v>11126</v>
      </c>
    </row>
    <row r="106" spans="2:13" ht="12.75" customHeight="1" x14ac:dyDescent="0.25">
      <c r="B106" s="12" t="s">
        <v>444</v>
      </c>
      <c r="C106" s="49">
        <v>3329</v>
      </c>
      <c r="D106" s="49">
        <v>930</v>
      </c>
      <c r="E106" s="49">
        <f t="shared" si="14"/>
        <v>4259</v>
      </c>
      <c r="F106" s="50">
        <f t="shared" si="15"/>
        <v>2.1955871739354572E-2</v>
      </c>
      <c r="G106" s="49">
        <v>8946</v>
      </c>
      <c r="H106" s="49">
        <v>362</v>
      </c>
      <c r="I106" s="49">
        <f t="shared" si="16"/>
        <v>9308</v>
      </c>
      <c r="J106" s="50">
        <f t="shared" si="17"/>
        <v>1.9174989287715483E-2</v>
      </c>
      <c r="K106" s="49">
        <f t="shared" si="13"/>
        <v>13567</v>
      </c>
      <c r="L106" s="49">
        <v>0</v>
      </c>
      <c r="M106" s="49">
        <f t="shared" si="18"/>
        <v>13567</v>
      </c>
    </row>
    <row r="107" spans="2:13" ht="12.75" customHeight="1" x14ac:dyDescent="0.25">
      <c r="B107" s="12" t="s">
        <v>445</v>
      </c>
      <c r="C107" s="49">
        <v>3498</v>
      </c>
      <c r="D107" s="49">
        <v>1128</v>
      </c>
      <c r="E107" s="49">
        <f t="shared" si="14"/>
        <v>4626</v>
      </c>
      <c r="F107" s="50">
        <f t="shared" si="15"/>
        <v>2.3847819362820908E-2</v>
      </c>
      <c r="G107" s="49">
        <v>10546</v>
      </c>
      <c r="H107" s="49">
        <v>499</v>
      </c>
      <c r="I107" s="49">
        <f t="shared" si="16"/>
        <v>11045</v>
      </c>
      <c r="J107" s="50">
        <f t="shared" si="17"/>
        <v>2.2753304327762944E-2</v>
      </c>
      <c r="K107" s="49">
        <f t="shared" si="13"/>
        <v>15671</v>
      </c>
      <c r="L107" s="49">
        <v>0</v>
      </c>
      <c r="M107" s="49">
        <f t="shared" si="18"/>
        <v>15671</v>
      </c>
    </row>
    <row r="108" spans="2:13" ht="12.75" customHeight="1" x14ac:dyDescent="0.25">
      <c r="B108" s="12" t="s">
        <v>446</v>
      </c>
      <c r="C108" s="49">
        <v>3312</v>
      </c>
      <c r="D108" s="49">
        <v>1230</v>
      </c>
      <c r="E108" s="49">
        <f t="shared" si="14"/>
        <v>4542</v>
      </c>
      <c r="F108" s="50">
        <f t="shared" si="15"/>
        <v>2.3414785029384471E-2</v>
      </c>
      <c r="G108" s="49">
        <v>9320</v>
      </c>
      <c r="H108" s="49">
        <v>464</v>
      </c>
      <c r="I108" s="49">
        <f t="shared" si="16"/>
        <v>9784</v>
      </c>
      <c r="J108" s="50">
        <f t="shared" si="17"/>
        <v>2.015557533208082E-2</v>
      </c>
      <c r="K108" s="49">
        <f t="shared" si="13"/>
        <v>14326</v>
      </c>
      <c r="L108" s="49">
        <v>0</v>
      </c>
      <c r="M108" s="49">
        <f t="shared" si="18"/>
        <v>14326</v>
      </c>
    </row>
    <row r="109" spans="2:13" ht="12.75" customHeight="1" x14ac:dyDescent="0.25">
      <c r="B109" s="12" t="s">
        <v>447</v>
      </c>
      <c r="C109" s="49">
        <v>479</v>
      </c>
      <c r="D109" s="49">
        <v>153</v>
      </c>
      <c r="E109" s="49">
        <f t="shared" si="14"/>
        <v>632</v>
      </c>
      <c r="F109" s="50">
        <f t="shared" si="15"/>
        <v>3.2580678420455716E-3</v>
      </c>
      <c r="G109" s="49">
        <v>1370</v>
      </c>
      <c r="H109" s="49">
        <v>62</v>
      </c>
      <c r="I109" s="49">
        <f t="shared" si="16"/>
        <v>1432</v>
      </c>
      <c r="J109" s="50">
        <f t="shared" si="17"/>
        <v>2.9499983519562282E-3</v>
      </c>
      <c r="K109" s="49">
        <f t="shared" si="13"/>
        <v>2064</v>
      </c>
      <c r="L109" s="49">
        <v>0</v>
      </c>
      <c r="M109" s="49">
        <f t="shared" si="18"/>
        <v>2064</v>
      </c>
    </row>
    <row r="110" spans="2:13" ht="12.75" customHeight="1" x14ac:dyDescent="0.25">
      <c r="B110" s="12" t="s">
        <v>448</v>
      </c>
      <c r="C110" s="49">
        <v>1296</v>
      </c>
      <c r="D110" s="49">
        <v>486</v>
      </c>
      <c r="E110" s="49">
        <f t="shared" si="14"/>
        <v>1782</v>
      </c>
      <c r="F110" s="50">
        <f t="shared" si="15"/>
        <v>9.1865140736158372E-3</v>
      </c>
      <c r="G110" s="49">
        <v>4363</v>
      </c>
      <c r="H110" s="49">
        <v>192</v>
      </c>
      <c r="I110" s="49">
        <f t="shared" si="16"/>
        <v>4555</v>
      </c>
      <c r="J110" s="50">
        <f t="shared" si="17"/>
        <v>9.3835492270674704E-3</v>
      </c>
      <c r="K110" s="49">
        <f t="shared" si="13"/>
        <v>6337</v>
      </c>
      <c r="L110" s="49">
        <v>0</v>
      </c>
      <c r="M110" s="49">
        <f t="shared" si="18"/>
        <v>6337</v>
      </c>
    </row>
    <row r="111" spans="2:13" ht="12.75" customHeight="1" x14ac:dyDescent="0.25">
      <c r="B111" s="12" t="s">
        <v>449</v>
      </c>
      <c r="C111" s="49">
        <v>6164</v>
      </c>
      <c r="D111" s="49">
        <v>2386</v>
      </c>
      <c r="E111" s="49">
        <f t="shared" si="14"/>
        <v>8550</v>
      </c>
      <c r="F111" s="50">
        <f t="shared" si="15"/>
        <v>4.407670893906588E-2</v>
      </c>
      <c r="G111" s="49">
        <v>18515</v>
      </c>
      <c r="H111" s="49">
        <v>1148</v>
      </c>
      <c r="I111" s="49">
        <f t="shared" si="16"/>
        <v>19663</v>
      </c>
      <c r="J111" s="50">
        <f t="shared" si="17"/>
        <v>4.0506855862091698E-2</v>
      </c>
      <c r="K111" s="49">
        <f t="shared" si="13"/>
        <v>28213</v>
      </c>
      <c r="L111" s="49">
        <v>0</v>
      </c>
      <c r="M111" s="49">
        <f t="shared" si="18"/>
        <v>28213</v>
      </c>
    </row>
    <row r="112" spans="2:13" ht="12.75" customHeight="1" x14ac:dyDescent="0.25">
      <c r="B112" s="12" t="s">
        <v>450</v>
      </c>
      <c r="C112" s="49">
        <v>3915</v>
      </c>
      <c r="D112" s="49">
        <v>1130</v>
      </c>
      <c r="E112" s="49">
        <f t="shared" si="14"/>
        <v>5045</v>
      </c>
      <c r="F112" s="50">
        <f t="shared" si="15"/>
        <v>2.6007835859366946E-2</v>
      </c>
      <c r="G112" s="49">
        <v>12106</v>
      </c>
      <c r="H112" s="49">
        <v>500</v>
      </c>
      <c r="I112" s="49">
        <f t="shared" si="16"/>
        <v>12606</v>
      </c>
      <c r="J112" s="50">
        <f t="shared" si="17"/>
        <v>2.596904973796104E-2</v>
      </c>
      <c r="K112" s="49">
        <f t="shared" si="13"/>
        <v>17651</v>
      </c>
      <c r="L112" s="49">
        <v>0</v>
      </c>
      <c r="M112" s="49">
        <f t="shared" si="18"/>
        <v>17651</v>
      </c>
    </row>
    <row r="113" spans="2:13" ht="12.75" customHeight="1" x14ac:dyDescent="0.25">
      <c r="B113" s="12" t="s">
        <v>451</v>
      </c>
      <c r="C113" s="49">
        <v>4339</v>
      </c>
      <c r="D113" s="49">
        <v>1860</v>
      </c>
      <c r="E113" s="49">
        <f t="shared" si="14"/>
        <v>6199</v>
      </c>
      <c r="F113" s="50">
        <f t="shared" si="15"/>
        <v>3.1956902773481802E-2</v>
      </c>
      <c r="G113" s="49">
        <v>14880</v>
      </c>
      <c r="H113" s="49">
        <v>801</v>
      </c>
      <c r="I113" s="49">
        <f t="shared" si="16"/>
        <v>15681</v>
      </c>
      <c r="J113" s="50">
        <f t="shared" si="17"/>
        <v>3.2303717986749726E-2</v>
      </c>
      <c r="K113" s="49">
        <f t="shared" si="13"/>
        <v>21880</v>
      </c>
      <c r="L113" s="49">
        <v>0</v>
      </c>
      <c r="M113" s="49">
        <f t="shared" si="18"/>
        <v>21880</v>
      </c>
    </row>
    <row r="114" spans="2:13" ht="12.75" customHeight="1" x14ac:dyDescent="0.25">
      <c r="B114" s="12" t="s">
        <v>452</v>
      </c>
      <c r="C114" s="49">
        <v>9367</v>
      </c>
      <c r="D114" s="49">
        <v>2887</v>
      </c>
      <c r="E114" s="49">
        <f t="shared" si="14"/>
        <v>12254</v>
      </c>
      <c r="F114" s="50">
        <f t="shared" si="15"/>
        <v>6.3171460975358279E-2</v>
      </c>
      <c r="G114" s="49">
        <v>32399</v>
      </c>
      <c r="H114" s="49">
        <v>1236</v>
      </c>
      <c r="I114" s="49">
        <f t="shared" si="16"/>
        <v>33635</v>
      </c>
      <c r="J114" s="50">
        <f t="shared" si="17"/>
        <v>6.9289940340815454E-2</v>
      </c>
      <c r="K114" s="49">
        <f t="shared" si="13"/>
        <v>45889</v>
      </c>
      <c r="L114" s="49">
        <v>0</v>
      </c>
      <c r="M114" s="49">
        <f t="shared" si="18"/>
        <v>45889</v>
      </c>
    </row>
    <row r="115" spans="2:13" ht="12.75" customHeight="1" x14ac:dyDescent="0.25">
      <c r="B115" s="12" t="s">
        <v>453</v>
      </c>
      <c r="C115" s="49">
        <v>1333</v>
      </c>
      <c r="D115" s="49">
        <v>475</v>
      </c>
      <c r="E115" s="49">
        <f t="shared" si="14"/>
        <v>1808</v>
      </c>
      <c r="F115" s="50">
        <f t="shared" si="15"/>
        <v>9.3205485101556865E-3</v>
      </c>
      <c r="G115" s="49">
        <v>5008</v>
      </c>
      <c r="H115" s="49">
        <v>228</v>
      </c>
      <c r="I115" s="49">
        <f t="shared" si="16"/>
        <v>5236</v>
      </c>
      <c r="J115" s="50">
        <f t="shared" si="17"/>
        <v>1.0786446488018723E-2</v>
      </c>
      <c r="K115" s="49">
        <f t="shared" si="13"/>
        <v>7044</v>
      </c>
      <c r="L115" s="49">
        <v>0</v>
      </c>
      <c r="M115" s="49">
        <f t="shared" si="18"/>
        <v>7044</v>
      </c>
    </row>
    <row r="116" spans="2:13" ht="12.75" customHeight="1" x14ac:dyDescent="0.25">
      <c r="B116" s="12" t="s">
        <v>454</v>
      </c>
      <c r="C116" s="49">
        <v>634</v>
      </c>
      <c r="D116" s="49">
        <v>228</v>
      </c>
      <c r="E116" s="49">
        <f t="shared" si="14"/>
        <v>862</v>
      </c>
      <c r="F116" s="50">
        <f t="shared" si="15"/>
        <v>4.4437570883596247E-3</v>
      </c>
      <c r="G116" s="49">
        <v>2677</v>
      </c>
      <c r="H116" s="49">
        <v>145</v>
      </c>
      <c r="I116" s="49">
        <f t="shared" si="16"/>
        <v>2822</v>
      </c>
      <c r="J116" s="50">
        <f t="shared" si="17"/>
        <v>5.81347440588022E-3</v>
      </c>
      <c r="K116" s="49">
        <f t="shared" si="13"/>
        <v>3684</v>
      </c>
      <c r="L116" s="49">
        <v>0</v>
      </c>
      <c r="M116" s="49">
        <f t="shared" si="18"/>
        <v>3684</v>
      </c>
    </row>
    <row r="117" spans="2:13" ht="12.75" customHeight="1" x14ac:dyDescent="0.25">
      <c r="B117" s="12" t="s">
        <v>455</v>
      </c>
      <c r="C117" s="49">
        <v>3287</v>
      </c>
      <c r="D117" s="49">
        <v>1022</v>
      </c>
      <c r="E117" s="49">
        <f t="shared" si="14"/>
        <v>4309</v>
      </c>
      <c r="F117" s="50">
        <f t="shared" si="15"/>
        <v>2.2213630271161976E-2</v>
      </c>
      <c r="G117" s="49">
        <v>9768</v>
      </c>
      <c r="H117" s="49">
        <v>520</v>
      </c>
      <c r="I117" s="49">
        <f t="shared" si="16"/>
        <v>10288</v>
      </c>
      <c r="J117" s="50">
        <f t="shared" si="17"/>
        <v>2.1193842908467649E-2</v>
      </c>
      <c r="K117" s="49">
        <f t="shared" si="13"/>
        <v>14597</v>
      </c>
      <c r="L117" s="49">
        <v>0</v>
      </c>
      <c r="M117" s="49">
        <f t="shared" si="18"/>
        <v>14597</v>
      </c>
    </row>
    <row r="118" spans="2:13" ht="12.75" customHeight="1" x14ac:dyDescent="0.25">
      <c r="B118" s="12" t="s">
        <v>456</v>
      </c>
      <c r="C118" s="49">
        <v>320</v>
      </c>
      <c r="D118" s="49">
        <v>114</v>
      </c>
      <c r="E118" s="49">
        <f t="shared" si="14"/>
        <v>434</v>
      </c>
      <c r="F118" s="50">
        <f t="shared" si="15"/>
        <v>2.2373440560882565E-3</v>
      </c>
      <c r="G118" s="49">
        <v>935</v>
      </c>
      <c r="H118" s="49">
        <v>56</v>
      </c>
      <c r="I118" s="49">
        <f t="shared" si="16"/>
        <v>991</v>
      </c>
      <c r="J118" s="50">
        <f t="shared" si="17"/>
        <v>2.0415142226177527E-3</v>
      </c>
      <c r="K118" s="49">
        <f t="shared" si="13"/>
        <v>1425</v>
      </c>
      <c r="L118" s="49">
        <v>0</v>
      </c>
      <c r="M118" s="49">
        <f t="shared" si="18"/>
        <v>1425</v>
      </c>
    </row>
    <row r="119" spans="2:13" ht="12.75" customHeight="1" x14ac:dyDescent="0.25">
      <c r="B119" s="12" t="s">
        <v>457</v>
      </c>
      <c r="C119" s="49">
        <v>1681</v>
      </c>
      <c r="D119" s="49">
        <v>256</v>
      </c>
      <c r="E119" s="49">
        <f t="shared" si="14"/>
        <v>1937</v>
      </c>
      <c r="F119" s="50">
        <f t="shared" si="15"/>
        <v>9.9855655222187856E-3</v>
      </c>
      <c r="G119" s="49">
        <v>4833</v>
      </c>
      <c r="H119" s="49">
        <v>120</v>
      </c>
      <c r="I119" s="49">
        <f t="shared" si="16"/>
        <v>4953</v>
      </c>
      <c r="J119" s="50">
        <f t="shared" si="17"/>
        <v>1.0203451003658657E-2</v>
      </c>
      <c r="K119" s="49">
        <f t="shared" si="13"/>
        <v>6890</v>
      </c>
      <c r="L119" s="49">
        <v>0</v>
      </c>
      <c r="M119" s="49">
        <f t="shared" si="18"/>
        <v>6890</v>
      </c>
    </row>
    <row r="120" spans="2:13" ht="12.75" customHeight="1" x14ac:dyDescent="0.25">
      <c r="B120" s="12" t="s">
        <v>458</v>
      </c>
      <c r="C120" s="49">
        <v>663</v>
      </c>
      <c r="D120" s="49">
        <v>98</v>
      </c>
      <c r="E120" s="49">
        <f t="shared" si="14"/>
        <v>761</v>
      </c>
      <c r="F120" s="50">
        <f t="shared" si="15"/>
        <v>3.9230848541086712E-3</v>
      </c>
      <c r="G120" s="49">
        <v>1560</v>
      </c>
      <c r="H120" s="49">
        <v>52</v>
      </c>
      <c r="I120" s="49">
        <f t="shared" si="16"/>
        <v>1612</v>
      </c>
      <c r="J120" s="50">
        <f t="shared" si="17"/>
        <v>3.3208082006658097E-3</v>
      </c>
      <c r="K120" s="49">
        <f t="shared" si="13"/>
        <v>2373</v>
      </c>
      <c r="L120" s="49">
        <v>0</v>
      </c>
      <c r="M120" s="49">
        <f t="shared" si="18"/>
        <v>2373</v>
      </c>
    </row>
    <row r="121" spans="2:13" ht="12.75" customHeight="1" x14ac:dyDescent="0.25">
      <c r="B121" s="12" t="s">
        <v>459</v>
      </c>
      <c r="C121" s="49">
        <v>3496</v>
      </c>
      <c r="D121" s="49">
        <v>627</v>
      </c>
      <c r="E121" s="49">
        <f t="shared" si="14"/>
        <v>4123</v>
      </c>
      <c r="F121" s="50">
        <f t="shared" si="15"/>
        <v>2.1254768532838437E-2</v>
      </c>
      <c r="G121" s="49">
        <v>12307</v>
      </c>
      <c r="H121" s="49">
        <v>363</v>
      </c>
      <c r="I121" s="49">
        <f t="shared" si="16"/>
        <v>12670</v>
      </c>
      <c r="J121" s="50">
        <f t="shared" si="17"/>
        <v>2.6100893239724449E-2</v>
      </c>
      <c r="K121" s="49">
        <f t="shared" si="13"/>
        <v>16793</v>
      </c>
      <c r="L121" s="49">
        <v>1</v>
      </c>
      <c r="M121" s="49">
        <f t="shared" si="18"/>
        <v>16794</v>
      </c>
    </row>
    <row r="122" spans="2:13" ht="12.75" customHeight="1" x14ac:dyDescent="0.25">
      <c r="B122" s="12" t="s">
        <v>460</v>
      </c>
      <c r="C122" s="49">
        <v>1391</v>
      </c>
      <c r="D122" s="49">
        <v>304</v>
      </c>
      <c r="E122" s="49">
        <f t="shared" si="14"/>
        <v>1695</v>
      </c>
      <c r="F122" s="50">
        <f t="shared" si="15"/>
        <v>8.7380142282709565E-3</v>
      </c>
      <c r="G122" s="49">
        <v>4507</v>
      </c>
      <c r="H122" s="49">
        <v>156</v>
      </c>
      <c r="I122" s="49">
        <f t="shared" si="16"/>
        <v>4663</v>
      </c>
      <c r="J122" s="50">
        <f t="shared" si="17"/>
        <v>9.6060351362932204E-3</v>
      </c>
      <c r="K122" s="49">
        <f t="shared" si="13"/>
        <v>6358</v>
      </c>
      <c r="L122" s="49">
        <v>0</v>
      </c>
      <c r="M122" s="49">
        <f t="shared" si="18"/>
        <v>6358</v>
      </c>
    </row>
    <row r="123" spans="2:13" ht="12.75" customHeight="1" x14ac:dyDescent="0.25">
      <c r="B123" s="12" t="s">
        <v>461</v>
      </c>
      <c r="C123" s="49">
        <v>8643</v>
      </c>
      <c r="D123" s="49">
        <v>2059</v>
      </c>
      <c r="E123" s="49">
        <f t="shared" si="14"/>
        <v>10702</v>
      </c>
      <c r="F123" s="50">
        <f t="shared" si="15"/>
        <v>5.51706361480565E-2</v>
      </c>
      <c r="G123" s="49">
        <v>27060</v>
      </c>
      <c r="H123" s="49">
        <v>933</v>
      </c>
      <c r="I123" s="49">
        <f t="shared" si="16"/>
        <v>27993</v>
      </c>
      <c r="J123" s="50">
        <f t="shared" si="17"/>
        <v>5.7667111638485119E-2</v>
      </c>
      <c r="K123" s="49">
        <f t="shared" si="13"/>
        <v>38695</v>
      </c>
      <c r="L123" s="49">
        <v>1</v>
      </c>
      <c r="M123" s="49">
        <f t="shared" si="18"/>
        <v>38696</v>
      </c>
    </row>
    <row r="124" spans="2:13" ht="12.75" customHeight="1" x14ac:dyDescent="0.25">
      <c r="B124" s="12" t="s">
        <v>49</v>
      </c>
      <c r="C124" s="49">
        <f t="shared" ref="C124:H124" si="19">SUM(C72:C123)</f>
        <v>147680</v>
      </c>
      <c r="D124" s="49">
        <f t="shared" si="19"/>
        <v>46300</v>
      </c>
      <c r="E124" s="51">
        <f t="shared" ref="E124" si="20">C124+D124</f>
        <v>193980</v>
      </c>
      <c r="F124" s="52">
        <f t="shared" ref="F124" si="21">E124/$E$124</f>
        <v>1</v>
      </c>
      <c r="G124" s="49">
        <f t="shared" si="19"/>
        <v>464938</v>
      </c>
      <c r="H124" s="49">
        <f t="shared" si="19"/>
        <v>20486</v>
      </c>
      <c r="I124" s="51">
        <f t="shared" ref="I124" si="22">G124+H124</f>
        <v>485424</v>
      </c>
      <c r="J124" s="52">
        <f t="shared" ref="J124" si="23">I124/$I$124</f>
        <v>1</v>
      </c>
      <c r="K124" s="51">
        <f t="shared" ref="K124" si="24">E124+I124</f>
        <v>679404</v>
      </c>
      <c r="L124" s="49">
        <f t="shared" ref="L124" si="25">SUM(L72:L123)</f>
        <v>2</v>
      </c>
      <c r="M124" s="51">
        <f t="shared" si="18"/>
        <v>679406</v>
      </c>
    </row>
    <row r="125" spans="2:13" ht="24" x14ac:dyDescent="0.25">
      <c r="B125" s="24" t="s">
        <v>66</v>
      </c>
      <c r="C125" s="25">
        <f>+C124/M124</f>
        <v>0.21736634648501779</v>
      </c>
      <c r="D125" s="25">
        <f>+D124/M124</f>
        <v>6.814776437064142E-2</v>
      </c>
      <c r="E125" s="26">
        <f>+E124/M124</f>
        <v>0.2855141108556592</v>
      </c>
      <c r="F125" s="26"/>
      <c r="G125" s="25">
        <f>+G124/M124</f>
        <v>0.68433013544184185</v>
      </c>
      <c r="H125" s="25">
        <f>+H124/M124</f>
        <v>3.0152809954577968E-2</v>
      </c>
      <c r="I125" s="26">
        <f>+I124/M124</f>
        <v>0.71448294539641977</v>
      </c>
      <c r="J125" s="26"/>
      <c r="K125" s="26">
        <f>+K124/M124</f>
        <v>0.99999705625207902</v>
      </c>
      <c r="L125" s="26">
        <f>+L124/M124</f>
        <v>2.9437479209780309E-6</v>
      </c>
      <c r="M125" s="26">
        <f>K125+L125</f>
        <v>1</v>
      </c>
    </row>
    <row r="126" spans="2:13" x14ac:dyDescent="0.25">
      <c r="B126" s="17" t="s">
        <v>129</v>
      </c>
    </row>
    <row r="127" spans="2:13" x14ac:dyDescent="0.25">
      <c r="B127" s="17" t="s">
        <v>130</v>
      </c>
    </row>
  </sheetData>
  <mergeCells count="12">
    <mergeCell ref="L70:M70"/>
    <mergeCell ref="B69:M69"/>
    <mergeCell ref="B6:K6"/>
    <mergeCell ref="B5:K5"/>
    <mergeCell ref="B67:K67"/>
    <mergeCell ref="B66:K66"/>
    <mergeCell ref="B8:M8"/>
    <mergeCell ref="L9:M9"/>
    <mergeCell ref="B70:B71"/>
    <mergeCell ref="C70:K70"/>
    <mergeCell ref="B9:B10"/>
    <mergeCell ref="C9:K9"/>
  </mergeCells>
  <hyperlinks>
    <hyperlink ref="M5" location="'Índice Pensiones Solidarias'!A1" display="Volver Sistema de Pensiones Solidadias" xr:uid="{00000000-0004-0000-1600-000000000000}"/>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2:N13"/>
  <sheetViews>
    <sheetView showGridLines="0" workbookViewId="0">
      <selection activeCell="B11" sqref="B11:H11"/>
    </sheetView>
  </sheetViews>
  <sheetFormatPr baseColWidth="10" defaultRowHeight="14.4" x14ac:dyDescent="0.3"/>
  <cols>
    <col min="1" max="1" width="6" customWidth="1"/>
  </cols>
  <sheetData>
    <row r="2" spans="1:14" x14ac:dyDescent="0.3">
      <c r="A2" s="39" t="s">
        <v>101</v>
      </c>
    </row>
    <row r="3" spans="1:14" x14ac:dyDescent="0.3">
      <c r="A3" s="39" t="s">
        <v>102</v>
      </c>
    </row>
    <row r="5" spans="1:14" x14ac:dyDescent="0.3">
      <c r="B5" s="106" t="s">
        <v>568</v>
      </c>
      <c r="C5" s="95"/>
      <c r="D5" s="95"/>
      <c r="N5" s="124" t="s">
        <v>576</v>
      </c>
    </row>
    <row r="7" spans="1:14" x14ac:dyDescent="0.3">
      <c r="B7" s="108" t="s">
        <v>124</v>
      </c>
      <c r="C7" s="109"/>
      <c r="D7" s="109"/>
      <c r="E7" s="109"/>
      <c r="F7" s="109"/>
      <c r="G7" s="109"/>
      <c r="H7" s="109"/>
      <c r="I7" s="109"/>
      <c r="J7" s="109"/>
      <c r="K7" s="109"/>
      <c r="L7" s="109"/>
      <c r="M7" s="109"/>
      <c r="N7" s="110"/>
    </row>
    <row r="8" spans="1:14" ht="27" customHeight="1" x14ac:dyDescent="0.3">
      <c r="B8" s="321" t="s">
        <v>611</v>
      </c>
      <c r="C8" s="322"/>
      <c r="D8" s="322"/>
      <c r="E8" s="322"/>
      <c r="F8" s="322"/>
      <c r="G8" s="322"/>
      <c r="H8" s="322"/>
      <c r="I8" s="322"/>
      <c r="J8" s="322"/>
      <c r="K8" s="322"/>
      <c r="L8" s="322"/>
      <c r="M8" s="322"/>
      <c r="N8" s="323"/>
    </row>
    <row r="10" spans="1:14" x14ac:dyDescent="0.3">
      <c r="B10" s="116" t="s">
        <v>522</v>
      </c>
    </row>
    <row r="11" spans="1:14" x14ac:dyDescent="0.3">
      <c r="B11" s="293" t="s">
        <v>612</v>
      </c>
      <c r="C11" s="293"/>
      <c r="D11" s="293"/>
      <c r="E11" s="293"/>
      <c r="F11" s="293"/>
      <c r="G11" s="293"/>
      <c r="H11" s="293"/>
    </row>
    <row r="12" spans="1:14" x14ac:dyDescent="0.3">
      <c r="B12" s="293" t="s">
        <v>613</v>
      </c>
      <c r="C12" s="293"/>
      <c r="D12" s="293"/>
      <c r="E12" s="293"/>
      <c r="F12" s="293"/>
      <c r="G12" s="293"/>
      <c r="H12" s="293"/>
    </row>
    <row r="13" spans="1:14" x14ac:dyDescent="0.3">
      <c r="B13" s="293" t="s">
        <v>614</v>
      </c>
      <c r="C13" s="293"/>
      <c r="D13" s="293"/>
      <c r="E13" s="293"/>
      <c r="F13" s="293"/>
      <c r="G13" s="293"/>
      <c r="H13" s="293"/>
    </row>
  </sheetData>
  <mergeCells count="4">
    <mergeCell ref="B8:N8"/>
    <mergeCell ref="B11:H11"/>
    <mergeCell ref="B12:H12"/>
    <mergeCell ref="B13:H13"/>
  </mergeCells>
  <hyperlinks>
    <hyperlink ref="B11" location="'Concesiones Mensuales BxH'!A1" display="Concesiones de Bono por Hijo a nivel nacional, por mes, desde Agosto 2009 a marzo 2018" xr:uid="{00000000-0004-0000-1700-000000000000}"/>
    <hyperlink ref="B12" location="'Solicitudes y Rechazos BxH'!A1" display="Solicitudes, Rechazos y concesiones a nivel nacional, por mes, desde Agosto 2009 a marzo 2018" xr:uid="{00000000-0004-0000-1700-000001000000}"/>
    <hyperlink ref="B13" location="'Concesiones Mensuales Regional'!A1" display="Concesiones de Bono por Hijo a nivel regional en el mes de marzo de 2018" xr:uid="{00000000-0004-0000-1700-000002000000}"/>
    <hyperlink ref="N5" location="Índice!A1" display="Volver" xr:uid="{00000000-0004-0000-1700-000003000000}"/>
  </hyperlink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M114"/>
  <sheetViews>
    <sheetView showGridLines="0" zoomScaleNormal="100" workbookViewId="0">
      <pane xSplit="2" ySplit="10" topLeftCell="C83" activePane="bottomRight" state="frozen"/>
      <selection activeCell="B6" sqref="B6:J6"/>
      <selection pane="topRight" activeCell="B6" sqref="B6:J6"/>
      <selection pane="bottomLeft" activeCell="B6" sqref="B6:J6"/>
      <selection pane="bottomRight"/>
    </sheetView>
  </sheetViews>
  <sheetFormatPr baseColWidth="10" defaultRowHeight="12" x14ac:dyDescent="0.25"/>
  <cols>
    <col min="1" max="1" width="6" style="17" customWidth="1"/>
    <col min="2" max="2" width="12.5546875" style="17" customWidth="1"/>
    <col min="3" max="11" width="11.44140625" style="17"/>
    <col min="12" max="12" width="15.6640625" style="40" customWidth="1"/>
    <col min="13" max="252" width="11.44140625" style="17"/>
    <col min="253" max="253" width="4.5546875" style="17" customWidth="1"/>
    <col min="254" max="254" width="12.5546875" style="17" customWidth="1"/>
    <col min="255" max="256" width="11.44140625" style="17"/>
    <col min="257" max="257" width="11.44140625" style="17" customWidth="1"/>
    <col min="258" max="259" width="11.44140625" style="17"/>
    <col min="260" max="260" width="11.44140625" style="17" customWidth="1"/>
    <col min="261" max="262" width="11.44140625" style="17"/>
    <col min="263" max="263" width="0" style="17" hidden="1" customWidth="1"/>
    <col min="264" max="265" width="11.44140625" style="17"/>
    <col min="266" max="266" width="0" style="17" hidden="1" customWidth="1"/>
    <col min="267" max="267" width="11.44140625" style="17"/>
    <col min="268" max="268" width="15.6640625" style="17" customWidth="1"/>
    <col min="269" max="508" width="11.44140625" style="17"/>
    <col min="509" max="509" width="4.5546875" style="17" customWidth="1"/>
    <col min="510" max="510" width="12.5546875" style="17" customWidth="1"/>
    <col min="511" max="512" width="11.44140625" style="17"/>
    <col min="513" max="513" width="11.44140625" style="17" customWidth="1"/>
    <col min="514" max="515" width="11.44140625" style="17"/>
    <col min="516" max="516" width="11.44140625" style="17" customWidth="1"/>
    <col min="517" max="518" width="11.44140625" style="17"/>
    <col min="519" max="519" width="0" style="17" hidden="1" customWidth="1"/>
    <col min="520" max="521" width="11.44140625" style="17"/>
    <col min="522" max="522" width="0" style="17" hidden="1" customWidth="1"/>
    <col min="523" max="523" width="11.44140625" style="17"/>
    <col min="524" max="524" width="15.6640625" style="17" customWidth="1"/>
    <col min="525" max="764" width="11.44140625" style="17"/>
    <col min="765" max="765" width="4.5546875" style="17" customWidth="1"/>
    <col min="766" max="766" width="12.5546875" style="17" customWidth="1"/>
    <col min="767" max="768" width="11.44140625" style="17"/>
    <col min="769" max="769" width="11.44140625" style="17" customWidth="1"/>
    <col min="770" max="771" width="11.44140625" style="17"/>
    <col min="772" max="772" width="11.44140625" style="17" customWidth="1"/>
    <col min="773" max="774" width="11.44140625" style="17"/>
    <col min="775" max="775" width="0" style="17" hidden="1" customWidth="1"/>
    <col min="776" max="777" width="11.44140625" style="17"/>
    <col min="778" max="778" width="0" style="17" hidden="1" customWidth="1"/>
    <col min="779" max="779" width="11.44140625" style="17"/>
    <col min="780" max="780" width="15.6640625" style="17" customWidth="1"/>
    <col min="781" max="1020" width="11.44140625" style="17"/>
    <col min="1021" max="1021" width="4.5546875" style="17" customWidth="1"/>
    <col min="1022" max="1022" width="12.5546875" style="17" customWidth="1"/>
    <col min="1023" max="1024" width="11.44140625" style="17"/>
    <col min="1025" max="1025" width="11.44140625" style="17" customWidth="1"/>
    <col min="1026" max="1027" width="11.44140625" style="17"/>
    <col min="1028" max="1028" width="11.44140625" style="17" customWidth="1"/>
    <col min="1029" max="1030" width="11.44140625" style="17"/>
    <col min="1031" max="1031" width="0" style="17" hidden="1" customWidth="1"/>
    <col min="1032" max="1033" width="11.44140625" style="17"/>
    <col min="1034" max="1034" width="0" style="17" hidden="1" customWidth="1"/>
    <col min="1035" max="1035" width="11.44140625" style="17"/>
    <col min="1036" max="1036" width="15.6640625" style="17" customWidth="1"/>
    <col min="1037" max="1276" width="11.44140625" style="17"/>
    <col min="1277" max="1277" width="4.5546875" style="17" customWidth="1"/>
    <col min="1278" max="1278" width="12.5546875" style="17" customWidth="1"/>
    <col min="1279" max="1280" width="11.44140625" style="17"/>
    <col min="1281" max="1281" width="11.44140625" style="17" customWidth="1"/>
    <col min="1282" max="1283" width="11.44140625" style="17"/>
    <col min="1284" max="1284" width="11.44140625" style="17" customWidth="1"/>
    <col min="1285" max="1286" width="11.44140625" style="17"/>
    <col min="1287" max="1287" width="0" style="17" hidden="1" customWidth="1"/>
    <col min="1288" max="1289" width="11.44140625" style="17"/>
    <col min="1290" max="1290" width="0" style="17" hidden="1" customWidth="1"/>
    <col min="1291" max="1291" width="11.44140625" style="17"/>
    <col min="1292" max="1292" width="15.6640625" style="17" customWidth="1"/>
    <col min="1293" max="1532" width="11.44140625" style="17"/>
    <col min="1533" max="1533" width="4.5546875" style="17" customWidth="1"/>
    <col min="1534" max="1534" width="12.5546875" style="17" customWidth="1"/>
    <col min="1535" max="1536" width="11.44140625" style="17"/>
    <col min="1537" max="1537" width="11.44140625" style="17" customWidth="1"/>
    <col min="1538" max="1539" width="11.44140625" style="17"/>
    <col min="1540" max="1540" width="11.44140625" style="17" customWidth="1"/>
    <col min="1541" max="1542" width="11.44140625" style="17"/>
    <col min="1543" max="1543" width="0" style="17" hidden="1" customWidth="1"/>
    <col min="1544" max="1545" width="11.44140625" style="17"/>
    <col min="1546" max="1546" width="0" style="17" hidden="1" customWidth="1"/>
    <col min="1547" max="1547" width="11.44140625" style="17"/>
    <col min="1548" max="1548" width="15.6640625" style="17" customWidth="1"/>
    <col min="1549" max="1788" width="11.44140625" style="17"/>
    <col min="1789" max="1789" width="4.5546875" style="17" customWidth="1"/>
    <col min="1790" max="1790" width="12.5546875" style="17" customWidth="1"/>
    <col min="1791" max="1792" width="11.44140625" style="17"/>
    <col min="1793" max="1793" width="11.44140625" style="17" customWidth="1"/>
    <col min="1794" max="1795" width="11.44140625" style="17"/>
    <col min="1796" max="1796" width="11.44140625" style="17" customWidth="1"/>
    <col min="1797" max="1798" width="11.44140625" style="17"/>
    <col min="1799" max="1799" width="0" style="17" hidden="1" customWidth="1"/>
    <col min="1800" max="1801" width="11.44140625" style="17"/>
    <col min="1802" max="1802" width="0" style="17" hidden="1" customWidth="1"/>
    <col min="1803" max="1803" width="11.44140625" style="17"/>
    <col min="1804" max="1804" width="15.6640625" style="17" customWidth="1"/>
    <col min="1805" max="2044" width="11.44140625" style="17"/>
    <col min="2045" max="2045" width="4.5546875" style="17" customWidth="1"/>
    <col min="2046" max="2046" width="12.5546875" style="17" customWidth="1"/>
    <col min="2047" max="2048" width="11.44140625" style="17"/>
    <col min="2049" max="2049" width="11.44140625" style="17" customWidth="1"/>
    <col min="2050" max="2051" width="11.44140625" style="17"/>
    <col min="2052" max="2052" width="11.44140625" style="17" customWidth="1"/>
    <col min="2053" max="2054" width="11.44140625" style="17"/>
    <col min="2055" max="2055" width="0" style="17" hidden="1" customWidth="1"/>
    <col min="2056" max="2057" width="11.44140625" style="17"/>
    <col min="2058" max="2058" width="0" style="17" hidden="1" customWidth="1"/>
    <col min="2059" max="2059" width="11.44140625" style="17"/>
    <col min="2060" max="2060" width="15.6640625" style="17" customWidth="1"/>
    <col min="2061" max="2300" width="11.44140625" style="17"/>
    <col min="2301" max="2301" width="4.5546875" style="17" customWidth="1"/>
    <col min="2302" max="2302" width="12.5546875" style="17" customWidth="1"/>
    <col min="2303" max="2304" width="11.44140625" style="17"/>
    <col min="2305" max="2305" width="11.44140625" style="17" customWidth="1"/>
    <col min="2306" max="2307" width="11.44140625" style="17"/>
    <col min="2308" max="2308" width="11.44140625" style="17" customWidth="1"/>
    <col min="2309" max="2310" width="11.44140625" style="17"/>
    <col min="2311" max="2311" width="0" style="17" hidden="1" customWidth="1"/>
    <col min="2312" max="2313" width="11.44140625" style="17"/>
    <col min="2314" max="2314" width="0" style="17" hidden="1" customWidth="1"/>
    <col min="2315" max="2315" width="11.44140625" style="17"/>
    <col min="2316" max="2316" width="15.6640625" style="17" customWidth="1"/>
    <col min="2317" max="2556" width="11.44140625" style="17"/>
    <col min="2557" max="2557" width="4.5546875" style="17" customWidth="1"/>
    <col min="2558" max="2558" width="12.5546875" style="17" customWidth="1"/>
    <col min="2559" max="2560" width="11.44140625" style="17"/>
    <col min="2561" max="2561" width="11.44140625" style="17" customWidth="1"/>
    <col min="2562" max="2563" width="11.44140625" style="17"/>
    <col min="2564" max="2564" width="11.44140625" style="17" customWidth="1"/>
    <col min="2565" max="2566" width="11.44140625" style="17"/>
    <col min="2567" max="2567" width="0" style="17" hidden="1" customWidth="1"/>
    <col min="2568" max="2569" width="11.44140625" style="17"/>
    <col min="2570" max="2570" width="0" style="17" hidden="1" customWidth="1"/>
    <col min="2571" max="2571" width="11.44140625" style="17"/>
    <col min="2572" max="2572" width="15.6640625" style="17" customWidth="1"/>
    <col min="2573" max="2812" width="11.44140625" style="17"/>
    <col min="2813" max="2813" width="4.5546875" style="17" customWidth="1"/>
    <col min="2814" max="2814" width="12.5546875" style="17" customWidth="1"/>
    <col min="2815" max="2816" width="11.44140625" style="17"/>
    <col min="2817" max="2817" width="11.44140625" style="17" customWidth="1"/>
    <col min="2818" max="2819" width="11.44140625" style="17"/>
    <col min="2820" max="2820" width="11.44140625" style="17" customWidth="1"/>
    <col min="2821" max="2822" width="11.44140625" style="17"/>
    <col min="2823" max="2823" width="0" style="17" hidden="1" customWidth="1"/>
    <col min="2824" max="2825" width="11.44140625" style="17"/>
    <col min="2826" max="2826" width="0" style="17" hidden="1" customWidth="1"/>
    <col min="2827" max="2827" width="11.44140625" style="17"/>
    <col min="2828" max="2828" width="15.6640625" style="17" customWidth="1"/>
    <col min="2829" max="3068" width="11.44140625" style="17"/>
    <col min="3069" max="3069" width="4.5546875" style="17" customWidth="1"/>
    <col min="3070" max="3070" width="12.5546875" style="17" customWidth="1"/>
    <col min="3071" max="3072" width="11.44140625" style="17"/>
    <col min="3073" max="3073" width="11.44140625" style="17" customWidth="1"/>
    <col min="3074" max="3075" width="11.44140625" style="17"/>
    <col min="3076" max="3076" width="11.44140625" style="17" customWidth="1"/>
    <col min="3077" max="3078" width="11.44140625" style="17"/>
    <col min="3079" max="3079" width="0" style="17" hidden="1" customWidth="1"/>
    <col min="3080" max="3081" width="11.44140625" style="17"/>
    <col min="3082" max="3082" width="0" style="17" hidden="1" customWidth="1"/>
    <col min="3083" max="3083" width="11.44140625" style="17"/>
    <col min="3084" max="3084" width="15.6640625" style="17" customWidth="1"/>
    <col min="3085" max="3324" width="11.44140625" style="17"/>
    <col min="3325" max="3325" width="4.5546875" style="17" customWidth="1"/>
    <col min="3326" max="3326" width="12.5546875" style="17" customWidth="1"/>
    <col min="3327" max="3328" width="11.44140625" style="17"/>
    <col min="3329" max="3329" width="11.44140625" style="17" customWidth="1"/>
    <col min="3330" max="3331" width="11.44140625" style="17"/>
    <col min="3332" max="3332" width="11.44140625" style="17" customWidth="1"/>
    <col min="3333" max="3334" width="11.44140625" style="17"/>
    <col min="3335" max="3335" width="0" style="17" hidden="1" customWidth="1"/>
    <col min="3336" max="3337" width="11.44140625" style="17"/>
    <col min="3338" max="3338" width="0" style="17" hidden="1" customWidth="1"/>
    <col min="3339" max="3339" width="11.44140625" style="17"/>
    <col min="3340" max="3340" width="15.6640625" style="17" customWidth="1"/>
    <col min="3341" max="3580" width="11.44140625" style="17"/>
    <col min="3581" max="3581" width="4.5546875" style="17" customWidth="1"/>
    <col min="3582" max="3582" width="12.5546875" style="17" customWidth="1"/>
    <col min="3583" max="3584" width="11.44140625" style="17"/>
    <col min="3585" max="3585" width="11.44140625" style="17" customWidth="1"/>
    <col min="3586" max="3587" width="11.44140625" style="17"/>
    <col min="3588" max="3588" width="11.44140625" style="17" customWidth="1"/>
    <col min="3589" max="3590" width="11.44140625" style="17"/>
    <col min="3591" max="3591" width="0" style="17" hidden="1" customWidth="1"/>
    <col min="3592" max="3593" width="11.44140625" style="17"/>
    <col min="3594" max="3594" width="0" style="17" hidden="1" customWidth="1"/>
    <col min="3595" max="3595" width="11.44140625" style="17"/>
    <col min="3596" max="3596" width="15.6640625" style="17" customWidth="1"/>
    <col min="3597" max="3836" width="11.44140625" style="17"/>
    <col min="3837" max="3837" width="4.5546875" style="17" customWidth="1"/>
    <col min="3838" max="3838" width="12.5546875" style="17" customWidth="1"/>
    <col min="3839" max="3840" width="11.44140625" style="17"/>
    <col min="3841" max="3841" width="11.44140625" style="17" customWidth="1"/>
    <col min="3842" max="3843" width="11.44140625" style="17"/>
    <col min="3844" max="3844" width="11.44140625" style="17" customWidth="1"/>
    <col min="3845" max="3846" width="11.44140625" style="17"/>
    <col min="3847" max="3847" width="0" style="17" hidden="1" customWidth="1"/>
    <col min="3848" max="3849" width="11.44140625" style="17"/>
    <col min="3850" max="3850" width="0" style="17" hidden="1" customWidth="1"/>
    <col min="3851" max="3851" width="11.44140625" style="17"/>
    <col min="3852" max="3852" width="15.6640625" style="17" customWidth="1"/>
    <col min="3853" max="4092" width="11.44140625" style="17"/>
    <col min="4093" max="4093" width="4.5546875" style="17" customWidth="1"/>
    <col min="4094" max="4094" width="12.5546875" style="17" customWidth="1"/>
    <col min="4095" max="4096" width="11.44140625" style="17"/>
    <col min="4097" max="4097" width="11.44140625" style="17" customWidth="1"/>
    <col min="4098" max="4099" width="11.44140625" style="17"/>
    <col min="4100" max="4100" width="11.44140625" style="17" customWidth="1"/>
    <col min="4101" max="4102" width="11.44140625" style="17"/>
    <col min="4103" max="4103" width="0" style="17" hidden="1" customWidth="1"/>
    <col min="4104" max="4105" width="11.44140625" style="17"/>
    <col min="4106" max="4106" width="0" style="17" hidden="1" customWidth="1"/>
    <col min="4107" max="4107" width="11.44140625" style="17"/>
    <col min="4108" max="4108" width="15.6640625" style="17" customWidth="1"/>
    <col min="4109" max="4348" width="11.44140625" style="17"/>
    <col min="4349" max="4349" width="4.5546875" style="17" customWidth="1"/>
    <col min="4350" max="4350" width="12.5546875" style="17" customWidth="1"/>
    <col min="4351" max="4352" width="11.44140625" style="17"/>
    <col min="4353" max="4353" width="11.44140625" style="17" customWidth="1"/>
    <col min="4354" max="4355" width="11.44140625" style="17"/>
    <col min="4356" max="4356" width="11.44140625" style="17" customWidth="1"/>
    <col min="4357" max="4358" width="11.44140625" style="17"/>
    <col min="4359" max="4359" width="0" style="17" hidden="1" customWidth="1"/>
    <col min="4360" max="4361" width="11.44140625" style="17"/>
    <col min="4362" max="4362" width="0" style="17" hidden="1" customWidth="1"/>
    <col min="4363" max="4363" width="11.44140625" style="17"/>
    <col min="4364" max="4364" width="15.6640625" style="17" customWidth="1"/>
    <col min="4365" max="4604" width="11.44140625" style="17"/>
    <col min="4605" max="4605" width="4.5546875" style="17" customWidth="1"/>
    <col min="4606" max="4606" width="12.5546875" style="17" customWidth="1"/>
    <col min="4607" max="4608" width="11.44140625" style="17"/>
    <col min="4609" max="4609" width="11.44140625" style="17" customWidth="1"/>
    <col min="4610" max="4611" width="11.44140625" style="17"/>
    <col min="4612" max="4612" width="11.44140625" style="17" customWidth="1"/>
    <col min="4613" max="4614" width="11.44140625" style="17"/>
    <col min="4615" max="4615" width="0" style="17" hidden="1" customWidth="1"/>
    <col min="4616" max="4617" width="11.44140625" style="17"/>
    <col min="4618" max="4618" width="0" style="17" hidden="1" customWidth="1"/>
    <col min="4619" max="4619" width="11.44140625" style="17"/>
    <col min="4620" max="4620" width="15.6640625" style="17" customWidth="1"/>
    <col min="4621" max="4860" width="11.44140625" style="17"/>
    <col min="4861" max="4861" width="4.5546875" style="17" customWidth="1"/>
    <col min="4862" max="4862" width="12.5546875" style="17" customWidth="1"/>
    <col min="4863" max="4864" width="11.44140625" style="17"/>
    <col min="4865" max="4865" width="11.44140625" style="17" customWidth="1"/>
    <col min="4866" max="4867" width="11.44140625" style="17"/>
    <col min="4868" max="4868" width="11.44140625" style="17" customWidth="1"/>
    <col min="4869" max="4870" width="11.44140625" style="17"/>
    <col min="4871" max="4871" width="0" style="17" hidden="1" customWidth="1"/>
    <col min="4872" max="4873" width="11.44140625" style="17"/>
    <col min="4874" max="4874" width="0" style="17" hidden="1" customWidth="1"/>
    <col min="4875" max="4875" width="11.44140625" style="17"/>
    <col min="4876" max="4876" width="15.6640625" style="17" customWidth="1"/>
    <col min="4877" max="5116" width="11.44140625" style="17"/>
    <col min="5117" max="5117" width="4.5546875" style="17" customWidth="1"/>
    <col min="5118" max="5118" width="12.5546875" style="17" customWidth="1"/>
    <col min="5119" max="5120" width="11.44140625" style="17"/>
    <col min="5121" max="5121" width="11.44140625" style="17" customWidth="1"/>
    <col min="5122" max="5123" width="11.44140625" style="17"/>
    <col min="5124" max="5124" width="11.44140625" style="17" customWidth="1"/>
    <col min="5125" max="5126" width="11.44140625" style="17"/>
    <col min="5127" max="5127" width="0" style="17" hidden="1" customWidth="1"/>
    <col min="5128" max="5129" width="11.44140625" style="17"/>
    <col min="5130" max="5130" width="0" style="17" hidden="1" customWidth="1"/>
    <col min="5131" max="5131" width="11.44140625" style="17"/>
    <col min="5132" max="5132" width="15.6640625" style="17" customWidth="1"/>
    <col min="5133" max="5372" width="11.44140625" style="17"/>
    <col min="5373" max="5373" width="4.5546875" style="17" customWidth="1"/>
    <col min="5374" max="5374" width="12.5546875" style="17" customWidth="1"/>
    <col min="5375" max="5376" width="11.44140625" style="17"/>
    <col min="5377" max="5377" width="11.44140625" style="17" customWidth="1"/>
    <col min="5378" max="5379" width="11.44140625" style="17"/>
    <col min="5380" max="5380" width="11.44140625" style="17" customWidth="1"/>
    <col min="5381" max="5382" width="11.44140625" style="17"/>
    <col min="5383" max="5383" width="0" style="17" hidden="1" customWidth="1"/>
    <col min="5384" max="5385" width="11.44140625" style="17"/>
    <col min="5386" max="5386" width="0" style="17" hidden="1" customWidth="1"/>
    <col min="5387" max="5387" width="11.44140625" style="17"/>
    <col min="5388" max="5388" width="15.6640625" style="17" customWidth="1"/>
    <col min="5389" max="5628" width="11.44140625" style="17"/>
    <col min="5629" max="5629" width="4.5546875" style="17" customWidth="1"/>
    <col min="5630" max="5630" width="12.5546875" style="17" customWidth="1"/>
    <col min="5631" max="5632" width="11.44140625" style="17"/>
    <col min="5633" max="5633" width="11.44140625" style="17" customWidth="1"/>
    <col min="5634" max="5635" width="11.44140625" style="17"/>
    <col min="5636" max="5636" width="11.44140625" style="17" customWidth="1"/>
    <col min="5637" max="5638" width="11.44140625" style="17"/>
    <col min="5639" max="5639" width="0" style="17" hidden="1" customWidth="1"/>
    <col min="5640" max="5641" width="11.44140625" style="17"/>
    <col min="5642" max="5642" width="0" style="17" hidden="1" customWidth="1"/>
    <col min="5643" max="5643" width="11.44140625" style="17"/>
    <col min="5644" max="5644" width="15.6640625" style="17" customWidth="1"/>
    <col min="5645" max="5884" width="11.44140625" style="17"/>
    <col min="5885" max="5885" width="4.5546875" style="17" customWidth="1"/>
    <col min="5886" max="5886" width="12.5546875" style="17" customWidth="1"/>
    <col min="5887" max="5888" width="11.44140625" style="17"/>
    <col min="5889" max="5889" width="11.44140625" style="17" customWidth="1"/>
    <col min="5890" max="5891" width="11.44140625" style="17"/>
    <col min="5892" max="5892" width="11.44140625" style="17" customWidth="1"/>
    <col min="5893" max="5894" width="11.44140625" style="17"/>
    <col min="5895" max="5895" width="0" style="17" hidden="1" customWidth="1"/>
    <col min="5896" max="5897" width="11.44140625" style="17"/>
    <col min="5898" max="5898" width="0" style="17" hidden="1" customWidth="1"/>
    <col min="5899" max="5899" width="11.44140625" style="17"/>
    <col min="5900" max="5900" width="15.6640625" style="17" customWidth="1"/>
    <col min="5901" max="6140" width="11.44140625" style="17"/>
    <col min="6141" max="6141" width="4.5546875" style="17" customWidth="1"/>
    <col min="6142" max="6142" width="12.5546875" style="17" customWidth="1"/>
    <col min="6143" max="6144" width="11.44140625" style="17"/>
    <col min="6145" max="6145" width="11.44140625" style="17" customWidth="1"/>
    <col min="6146" max="6147" width="11.44140625" style="17"/>
    <col min="6148" max="6148" width="11.44140625" style="17" customWidth="1"/>
    <col min="6149" max="6150" width="11.44140625" style="17"/>
    <col min="6151" max="6151" width="0" style="17" hidden="1" customWidth="1"/>
    <col min="6152" max="6153" width="11.44140625" style="17"/>
    <col min="6154" max="6154" width="0" style="17" hidden="1" customWidth="1"/>
    <col min="6155" max="6155" width="11.44140625" style="17"/>
    <col min="6156" max="6156" width="15.6640625" style="17" customWidth="1"/>
    <col min="6157" max="6396" width="11.44140625" style="17"/>
    <col min="6397" max="6397" width="4.5546875" style="17" customWidth="1"/>
    <col min="6398" max="6398" width="12.5546875" style="17" customWidth="1"/>
    <col min="6399" max="6400" width="11.44140625" style="17"/>
    <col min="6401" max="6401" width="11.44140625" style="17" customWidth="1"/>
    <col min="6402" max="6403" width="11.44140625" style="17"/>
    <col min="6404" max="6404" width="11.44140625" style="17" customWidth="1"/>
    <col min="6405" max="6406" width="11.44140625" style="17"/>
    <col min="6407" max="6407" width="0" style="17" hidden="1" customWidth="1"/>
    <col min="6408" max="6409" width="11.44140625" style="17"/>
    <col min="6410" max="6410" width="0" style="17" hidden="1" customWidth="1"/>
    <col min="6411" max="6411" width="11.44140625" style="17"/>
    <col min="6412" max="6412" width="15.6640625" style="17" customWidth="1"/>
    <col min="6413" max="6652" width="11.44140625" style="17"/>
    <col min="6653" max="6653" width="4.5546875" style="17" customWidth="1"/>
    <col min="6654" max="6654" width="12.5546875" style="17" customWidth="1"/>
    <col min="6655" max="6656" width="11.44140625" style="17"/>
    <col min="6657" max="6657" width="11.44140625" style="17" customWidth="1"/>
    <col min="6658" max="6659" width="11.44140625" style="17"/>
    <col min="6660" max="6660" width="11.44140625" style="17" customWidth="1"/>
    <col min="6661" max="6662" width="11.44140625" style="17"/>
    <col min="6663" max="6663" width="0" style="17" hidden="1" customWidth="1"/>
    <col min="6664" max="6665" width="11.44140625" style="17"/>
    <col min="6666" max="6666" width="0" style="17" hidden="1" customWidth="1"/>
    <col min="6667" max="6667" width="11.44140625" style="17"/>
    <col min="6668" max="6668" width="15.6640625" style="17" customWidth="1"/>
    <col min="6669" max="6908" width="11.44140625" style="17"/>
    <col min="6909" max="6909" width="4.5546875" style="17" customWidth="1"/>
    <col min="6910" max="6910" width="12.5546875" style="17" customWidth="1"/>
    <col min="6911" max="6912" width="11.44140625" style="17"/>
    <col min="6913" max="6913" width="11.44140625" style="17" customWidth="1"/>
    <col min="6914" max="6915" width="11.44140625" style="17"/>
    <col min="6916" max="6916" width="11.44140625" style="17" customWidth="1"/>
    <col min="6917" max="6918" width="11.44140625" style="17"/>
    <col min="6919" max="6919" width="0" style="17" hidden="1" customWidth="1"/>
    <col min="6920" max="6921" width="11.44140625" style="17"/>
    <col min="6922" max="6922" width="0" style="17" hidden="1" customWidth="1"/>
    <col min="6923" max="6923" width="11.44140625" style="17"/>
    <col min="6924" max="6924" width="15.6640625" style="17" customWidth="1"/>
    <col min="6925" max="7164" width="11.44140625" style="17"/>
    <col min="7165" max="7165" width="4.5546875" style="17" customWidth="1"/>
    <col min="7166" max="7166" width="12.5546875" style="17" customWidth="1"/>
    <col min="7167" max="7168" width="11.44140625" style="17"/>
    <col min="7169" max="7169" width="11.44140625" style="17" customWidth="1"/>
    <col min="7170" max="7171" width="11.44140625" style="17"/>
    <col min="7172" max="7172" width="11.44140625" style="17" customWidth="1"/>
    <col min="7173" max="7174" width="11.44140625" style="17"/>
    <col min="7175" max="7175" width="0" style="17" hidden="1" customWidth="1"/>
    <col min="7176" max="7177" width="11.44140625" style="17"/>
    <col min="7178" max="7178" width="0" style="17" hidden="1" customWidth="1"/>
    <col min="7179" max="7179" width="11.44140625" style="17"/>
    <col min="7180" max="7180" width="15.6640625" style="17" customWidth="1"/>
    <col min="7181" max="7420" width="11.44140625" style="17"/>
    <col min="7421" max="7421" width="4.5546875" style="17" customWidth="1"/>
    <col min="7422" max="7422" width="12.5546875" style="17" customWidth="1"/>
    <col min="7423" max="7424" width="11.44140625" style="17"/>
    <col min="7425" max="7425" width="11.44140625" style="17" customWidth="1"/>
    <col min="7426" max="7427" width="11.44140625" style="17"/>
    <col min="7428" max="7428" width="11.44140625" style="17" customWidth="1"/>
    <col min="7429" max="7430" width="11.44140625" style="17"/>
    <col min="7431" max="7431" width="0" style="17" hidden="1" customWidth="1"/>
    <col min="7432" max="7433" width="11.44140625" style="17"/>
    <col min="7434" max="7434" width="0" style="17" hidden="1" customWidth="1"/>
    <col min="7435" max="7435" width="11.44140625" style="17"/>
    <col min="7436" max="7436" width="15.6640625" style="17" customWidth="1"/>
    <col min="7437" max="7676" width="11.44140625" style="17"/>
    <col min="7677" max="7677" width="4.5546875" style="17" customWidth="1"/>
    <col min="7678" max="7678" width="12.5546875" style="17" customWidth="1"/>
    <col min="7679" max="7680" width="11.44140625" style="17"/>
    <col min="7681" max="7681" width="11.44140625" style="17" customWidth="1"/>
    <col min="7682" max="7683" width="11.44140625" style="17"/>
    <col min="7684" max="7684" width="11.44140625" style="17" customWidth="1"/>
    <col min="7685" max="7686" width="11.44140625" style="17"/>
    <col min="7687" max="7687" width="0" style="17" hidden="1" customWidth="1"/>
    <col min="7688" max="7689" width="11.44140625" style="17"/>
    <col min="7690" max="7690" width="0" style="17" hidden="1" customWidth="1"/>
    <col min="7691" max="7691" width="11.44140625" style="17"/>
    <col min="7692" max="7692" width="15.6640625" style="17" customWidth="1"/>
    <col min="7693" max="7932" width="11.44140625" style="17"/>
    <col min="7933" max="7933" width="4.5546875" style="17" customWidth="1"/>
    <col min="7934" max="7934" width="12.5546875" style="17" customWidth="1"/>
    <col min="7935" max="7936" width="11.44140625" style="17"/>
    <col min="7937" max="7937" width="11.44140625" style="17" customWidth="1"/>
    <col min="7938" max="7939" width="11.44140625" style="17"/>
    <col min="7940" max="7940" width="11.44140625" style="17" customWidth="1"/>
    <col min="7941" max="7942" width="11.44140625" style="17"/>
    <col min="7943" max="7943" width="0" style="17" hidden="1" customWidth="1"/>
    <col min="7944" max="7945" width="11.44140625" style="17"/>
    <col min="7946" max="7946" width="0" style="17" hidden="1" customWidth="1"/>
    <col min="7947" max="7947" width="11.44140625" style="17"/>
    <col min="7948" max="7948" width="15.6640625" style="17" customWidth="1"/>
    <col min="7949" max="8188" width="11.44140625" style="17"/>
    <col min="8189" max="8189" width="4.5546875" style="17" customWidth="1"/>
    <col min="8190" max="8190" width="12.5546875" style="17" customWidth="1"/>
    <col min="8191" max="8192" width="11.44140625" style="17"/>
    <col min="8193" max="8193" width="11.44140625" style="17" customWidth="1"/>
    <col min="8194" max="8195" width="11.44140625" style="17"/>
    <col min="8196" max="8196" width="11.44140625" style="17" customWidth="1"/>
    <col min="8197" max="8198" width="11.44140625" style="17"/>
    <col min="8199" max="8199" width="0" style="17" hidden="1" customWidth="1"/>
    <col min="8200" max="8201" width="11.44140625" style="17"/>
    <col min="8202" max="8202" width="0" style="17" hidden="1" customWidth="1"/>
    <col min="8203" max="8203" width="11.44140625" style="17"/>
    <col min="8204" max="8204" width="15.6640625" style="17" customWidth="1"/>
    <col min="8205" max="8444" width="11.44140625" style="17"/>
    <col min="8445" max="8445" width="4.5546875" style="17" customWidth="1"/>
    <col min="8446" max="8446" width="12.5546875" style="17" customWidth="1"/>
    <col min="8447" max="8448" width="11.44140625" style="17"/>
    <col min="8449" max="8449" width="11.44140625" style="17" customWidth="1"/>
    <col min="8450" max="8451" width="11.44140625" style="17"/>
    <col min="8452" max="8452" width="11.44140625" style="17" customWidth="1"/>
    <col min="8453" max="8454" width="11.44140625" style="17"/>
    <col min="8455" max="8455" width="0" style="17" hidden="1" customWidth="1"/>
    <col min="8456" max="8457" width="11.44140625" style="17"/>
    <col min="8458" max="8458" width="0" style="17" hidden="1" customWidth="1"/>
    <col min="8459" max="8459" width="11.44140625" style="17"/>
    <col min="8460" max="8460" width="15.6640625" style="17" customWidth="1"/>
    <col min="8461" max="8700" width="11.44140625" style="17"/>
    <col min="8701" max="8701" width="4.5546875" style="17" customWidth="1"/>
    <col min="8702" max="8702" width="12.5546875" style="17" customWidth="1"/>
    <col min="8703" max="8704" width="11.44140625" style="17"/>
    <col min="8705" max="8705" width="11.44140625" style="17" customWidth="1"/>
    <col min="8706" max="8707" width="11.44140625" style="17"/>
    <col min="8708" max="8708" width="11.44140625" style="17" customWidth="1"/>
    <col min="8709" max="8710" width="11.44140625" style="17"/>
    <col min="8711" max="8711" width="0" style="17" hidden="1" customWidth="1"/>
    <col min="8712" max="8713" width="11.44140625" style="17"/>
    <col min="8714" max="8714" width="0" style="17" hidden="1" customWidth="1"/>
    <col min="8715" max="8715" width="11.44140625" style="17"/>
    <col min="8716" max="8716" width="15.6640625" style="17" customWidth="1"/>
    <col min="8717" max="8956" width="11.44140625" style="17"/>
    <col min="8957" max="8957" width="4.5546875" style="17" customWidth="1"/>
    <col min="8958" max="8958" width="12.5546875" style="17" customWidth="1"/>
    <col min="8959" max="8960" width="11.44140625" style="17"/>
    <col min="8961" max="8961" width="11.44140625" style="17" customWidth="1"/>
    <col min="8962" max="8963" width="11.44140625" style="17"/>
    <col min="8964" max="8964" width="11.44140625" style="17" customWidth="1"/>
    <col min="8965" max="8966" width="11.44140625" style="17"/>
    <col min="8967" max="8967" width="0" style="17" hidden="1" customWidth="1"/>
    <col min="8968" max="8969" width="11.44140625" style="17"/>
    <col min="8970" max="8970" width="0" style="17" hidden="1" customWidth="1"/>
    <col min="8971" max="8971" width="11.44140625" style="17"/>
    <col min="8972" max="8972" width="15.6640625" style="17" customWidth="1"/>
    <col min="8973" max="9212" width="11.44140625" style="17"/>
    <col min="9213" max="9213" width="4.5546875" style="17" customWidth="1"/>
    <col min="9214" max="9214" width="12.5546875" style="17" customWidth="1"/>
    <col min="9215" max="9216" width="11.44140625" style="17"/>
    <col min="9217" max="9217" width="11.44140625" style="17" customWidth="1"/>
    <col min="9218" max="9219" width="11.44140625" style="17"/>
    <col min="9220" max="9220" width="11.44140625" style="17" customWidth="1"/>
    <col min="9221" max="9222" width="11.44140625" style="17"/>
    <col min="9223" max="9223" width="0" style="17" hidden="1" customWidth="1"/>
    <col min="9224" max="9225" width="11.44140625" style="17"/>
    <col min="9226" max="9226" width="0" style="17" hidden="1" customWidth="1"/>
    <col min="9227" max="9227" width="11.44140625" style="17"/>
    <col min="9228" max="9228" width="15.6640625" style="17" customWidth="1"/>
    <col min="9229" max="9468" width="11.44140625" style="17"/>
    <col min="9469" max="9469" width="4.5546875" style="17" customWidth="1"/>
    <col min="9470" max="9470" width="12.5546875" style="17" customWidth="1"/>
    <col min="9471" max="9472" width="11.44140625" style="17"/>
    <col min="9473" max="9473" width="11.44140625" style="17" customWidth="1"/>
    <col min="9474" max="9475" width="11.44140625" style="17"/>
    <col min="9476" max="9476" width="11.44140625" style="17" customWidth="1"/>
    <col min="9477" max="9478" width="11.44140625" style="17"/>
    <col min="9479" max="9479" width="0" style="17" hidden="1" customWidth="1"/>
    <col min="9480" max="9481" width="11.44140625" style="17"/>
    <col min="9482" max="9482" width="0" style="17" hidden="1" customWidth="1"/>
    <col min="9483" max="9483" width="11.44140625" style="17"/>
    <col min="9484" max="9484" width="15.6640625" style="17" customWidth="1"/>
    <col min="9485" max="9724" width="11.44140625" style="17"/>
    <col min="9725" max="9725" width="4.5546875" style="17" customWidth="1"/>
    <col min="9726" max="9726" width="12.5546875" style="17" customWidth="1"/>
    <col min="9727" max="9728" width="11.44140625" style="17"/>
    <col min="9729" max="9729" width="11.44140625" style="17" customWidth="1"/>
    <col min="9730" max="9731" width="11.44140625" style="17"/>
    <col min="9732" max="9732" width="11.44140625" style="17" customWidth="1"/>
    <col min="9733" max="9734" width="11.44140625" style="17"/>
    <col min="9735" max="9735" width="0" style="17" hidden="1" customWidth="1"/>
    <col min="9736" max="9737" width="11.44140625" style="17"/>
    <col min="9738" max="9738" width="0" style="17" hidden="1" customWidth="1"/>
    <col min="9739" max="9739" width="11.44140625" style="17"/>
    <col min="9740" max="9740" width="15.6640625" style="17" customWidth="1"/>
    <col min="9741" max="9980" width="11.44140625" style="17"/>
    <col min="9981" max="9981" width="4.5546875" style="17" customWidth="1"/>
    <col min="9982" max="9982" width="12.5546875" style="17" customWidth="1"/>
    <col min="9983" max="9984" width="11.44140625" style="17"/>
    <col min="9985" max="9985" width="11.44140625" style="17" customWidth="1"/>
    <col min="9986" max="9987" width="11.44140625" style="17"/>
    <col min="9988" max="9988" width="11.44140625" style="17" customWidth="1"/>
    <col min="9989" max="9990" width="11.44140625" style="17"/>
    <col min="9991" max="9991" width="0" style="17" hidden="1" customWidth="1"/>
    <col min="9992" max="9993" width="11.44140625" style="17"/>
    <col min="9994" max="9994" width="0" style="17" hidden="1" customWidth="1"/>
    <col min="9995" max="9995" width="11.44140625" style="17"/>
    <col min="9996" max="9996" width="15.6640625" style="17" customWidth="1"/>
    <col min="9997" max="10236" width="11.44140625" style="17"/>
    <col min="10237" max="10237" width="4.5546875" style="17" customWidth="1"/>
    <col min="10238" max="10238" width="12.5546875" style="17" customWidth="1"/>
    <col min="10239" max="10240" width="11.44140625" style="17"/>
    <col min="10241" max="10241" width="11.44140625" style="17" customWidth="1"/>
    <col min="10242" max="10243" width="11.44140625" style="17"/>
    <col min="10244" max="10244" width="11.44140625" style="17" customWidth="1"/>
    <col min="10245" max="10246" width="11.44140625" style="17"/>
    <col min="10247" max="10247" width="0" style="17" hidden="1" customWidth="1"/>
    <col min="10248" max="10249" width="11.44140625" style="17"/>
    <col min="10250" max="10250" width="0" style="17" hidden="1" customWidth="1"/>
    <col min="10251" max="10251" width="11.44140625" style="17"/>
    <col min="10252" max="10252" width="15.6640625" style="17" customWidth="1"/>
    <col min="10253" max="10492" width="11.44140625" style="17"/>
    <col min="10493" max="10493" width="4.5546875" style="17" customWidth="1"/>
    <col min="10494" max="10494" width="12.5546875" style="17" customWidth="1"/>
    <col min="10495" max="10496" width="11.44140625" style="17"/>
    <col min="10497" max="10497" width="11.44140625" style="17" customWidth="1"/>
    <col min="10498" max="10499" width="11.44140625" style="17"/>
    <col min="10500" max="10500" width="11.44140625" style="17" customWidth="1"/>
    <col min="10501" max="10502" width="11.44140625" style="17"/>
    <col min="10503" max="10503" width="0" style="17" hidden="1" customWidth="1"/>
    <col min="10504" max="10505" width="11.44140625" style="17"/>
    <col min="10506" max="10506" width="0" style="17" hidden="1" customWidth="1"/>
    <col min="10507" max="10507" width="11.44140625" style="17"/>
    <col min="10508" max="10508" width="15.6640625" style="17" customWidth="1"/>
    <col min="10509" max="10748" width="11.44140625" style="17"/>
    <col min="10749" max="10749" width="4.5546875" style="17" customWidth="1"/>
    <col min="10750" max="10750" width="12.5546875" style="17" customWidth="1"/>
    <col min="10751" max="10752" width="11.44140625" style="17"/>
    <col min="10753" max="10753" width="11.44140625" style="17" customWidth="1"/>
    <col min="10754" max="10755" width="11.44140625" style="17"/>
    <col min="10756" max="10756" width="11.44140625" style="17" customWidth="1"/>
    <col min="10757" max="10758" width="11.44140625" style="17"/>
    <col min="10759" max="10759" width="0" style="17" hidden="1" customWidth="1"/>
    <col min="10760" max="10761" width="11.44140625" style="17"/>
    <col min="10762" max="10762" width="0" style="17" hidden="1" customWidth="1"/>
    <col min="10763" max="10763" width="11.44140625" style="17"/>
    <col min="10764" max="10764" width="15.6640625" style="17" customWidth="1"/>
    <col min="10765" max="11004" width="11.44140625" style="17"/>
    <col min="11005" max="11005" width="4.5546875" style="17" customWidth="1"/>
    <col min="11006" max="11006" width="12.5546875" style="17" customWidth="1"/>
    <col min="11007" max="11008" width="11.44140625" style="17"/>
    <col min="11009" max="11009" width="11.44140625" style="17" customWidth="1"/>
    <col min="11010" max="11011" width="11.44140625" style="17"/>
    <col min="11012" max="11012" width="11.44140625" style="17" customWidth="1"/>
    <col min="11013" max="11014" width="11.44140625" style="17"/>
    <col min="11015" max="11015" width="0" style="17" hidden="1" customWidth="1"/>
    <col min="11016" max="11017" width="11.44140625" style="17"/>
    <col min="11018" max="11018" width="0" style="17" hidden="1" customWidth="1"/>
    <col min="11019" max="11019" width="11.44140625" style="17"/>
    <col min="11020" max="11020" width="15.6640625" style="17" customWidth="1"/>
    <col min="11021" max="11260" width="11.44140625" style="17"/>
    <col min="11261" max="11261" width="4.5546875" style="17" customWidth="1"/>
    <col min="11262" max="11262" width="12.5546875" style="17" customWidth="1"/>
    <col min="11263" max="11264" width="11.44140625" style="17"/>
    <col min="11265" max="11265" width="11.44140625" style="17" customWidth="1"/>
    <col min="11266" max="11267" width="11.44140625" style="17"/>
    <col min="11268" max="11268" width="11.44140625" style="17" customWidth="1"/>
    <col min="11269" max="11270" width="11.44140625" style="17"/>
    <col min="11271" max="11271" width="0" style="17" hidden="1" customWidth="1"/>
    <col min="11272" max="11273" width="11.44140625" style="17"/>
    <col min="11274" max="11274" width="0" style="17" hidden="1" customWidth="1"/>
    <col min="11275" max="11275" width="11.44140625" style="17"/>
    <col min="11276" max="11276" width="15.6640625" style="17" customWidth="1"/>
    <col min="11277" max="11516" width="11.44140625" style="17"/>
    <col min="11517" max="11517" width="4.5546875" style="17" customWidth="1"/>
    <col min="11518" max="11518" width="12.5546875" style="17" customWidth="1"/>
    <col min="11519" max="11520" width="11.44140625" style="17"/>
    <col min="11521" max="11521" width="11.44140625" style="17" customWidth="1"/>
    <col min="11522" max="11523" width="11.44140625" style="17"/>
    <col min="11524" max="11524" width="11.44140625" style="17" customWidth="1"/>
    <col min="11525" max="11526" width="11.44140625" style="17"/>
    <col min="11527" max="11527" width="0" style="17" hidden="1" customWidth="1"/>
    <col min="11528" max="11529" width="11.44140625" style="17"/>
    <col min="11530" max="11530" width="0" style="17" hidden="1" customWidth="1"/>
    <col min="11531" max="11531" width="11.44140625" style="17"/>
    <col min="11532" max="11532" width="15.6640625" style="17" customWidth="1"/>
    <col min="11533" max="11772" width="11.44140625" style="17"/>
    <col min="11773" max="11773" width="4.5546875" style="17" customWidth="1"/>
    <col min="11774" max="11774" width="12.5546875" style="17" customWidth="1"/>
    <col min="11775" max="11776" width="11.44140625" style="17"/>
    <col min="11777" max="11777" width="11.44140625" style="17" customWidth="1"/>
    <col min="11778" max="11779" width="11.44140625" style="17"/>
    <col min="11780" max="11780" width="11.44140625" style="17" customWidth="1"/>
    <col min="11781" max="11782" width="11.44140625" style="17"/>
    <col min="11783" max="11783" width="0" style="17" hidden="1" customWidth="1"/>
    <col min="11784" max="11785" width="11.44140625" style="17"/>
    <col min="11786" max="11786" width="0" style="17" hidden="1" customWidth="1"/>
    <col min="11787" max="11787" width="11.44140625" style="17"/>
    <col min="11788" max="11788" width="15.6640625" style="17" customWidth="1"/>
    <col min="11789" max="12028" width="11.44140625" style="17"/>
    <col min="12029" max="12029" width="4.5546875" style="17" customWidth="1"/>
    <col min="12030" max="12030" width="12.5546875" style="17" customWidth="1"/>
    <col min="12031" max="12032" width="11.44140625" style="17"/>
    <col min="12033" max="12033" width="11.44140625" style="17" customWidth="1"/>
    <col min="12034" max="12035" width="11.44140625" style="17"/>
    <col min="12036" max="12036" width="11.44140625" style="17" customWidth="1"/>
    <col min="12037" max="12038" width="11.44140625" style="17"/>
    <col min="12039" max="12039" width="0" style="17" hidden="1" customWidth="1"/>
    <col min="12040" max="12041" width="11.44140625" style="17"/>
    <col min="12042" max="12042" width="0" style="17" hidden="1" customWidth="1"/>
    <col min="12043" max="12043" width="11.44140625" style="17"/>
    <col min="12044" max="12044" width="15.6640625" style="17" customWidth="1"/>
    <col min="12045" max="12284" width="11.44140625" style="17"/>
    <col min="12285" max="12285" width="4.5546875" style="17" customWidth="1"/>
    <col min="12286" max="12286" width="12.5546875" style="17" customWidth="1"/>
    <col min="12287" max="12288" width="11.44140625" style="17"/>
    <col min="12289" max="12289" width="11.44140625" style="17" customWidth="1"/>
    <col min="12290" max="12291" width="11.44140625" style="17"/>
    <col min="12292" max="12292" width="11.44140625" style="17" customWidth="1"/>
    <col min="12293" max="12294" width="11.44140625" style="17"/>
    <col min="12295" max="12295" width="0" style="17" hidden="1" customWidth="1"/>
    <col min="12296" max="12297" width="11.44140625" style="17"/>
    <col min="12298" max="12298" width="0" style="17" hidden="1" customWidth="1"/>
    <col min="12299" max="12299" width="11.44140625" style="17"/>
    <col min="12300" max="12300" width="15.6640625" style="17" customWidth="1"/>
    <col min="12301" max="12540" width="11.44140625" style="17"/>
    <col min="12541" max="12541" width="4.5546875" style="17" customWidth="1"/>
    <col min="12542" max="12542" width="12.5546875" style="17" customWidth="1"/>
    <col min="12543" max="12544" width="11.44140625" style="17"/>
    <col min="12545" max="12545" width="11.44140625" style="17" customWidth="1"/>
    <col min="12546" max="12547" width="11.44140625" style="17"/>
    <col min="12548" max="12548" width="11.44140625" style="17" customWidth="1"/>
    <col min="12549" max="12550" width="11.44140625" style="17"/>
    <col min="12551" max="12551" width="0" style="17" hidden="1" customWidth="1"/>
    <col min="12552" max="12553" width="11.44140625" style="17"/>
    <col min="12554" max="12554" width="0" style="17" hidden="1" customWidth="1"/>
    <col min="12555" max="12555" width="11.44140625" style="17"/>
    <col min="12556" max="12556" width="15.6640625" style="17" customWidth="1"/>
    <col min="12557" max="12796" width="11.44140625" style="17"/>
    <col min="12797" max="12797" width="4.5546875" style="17" customWidth="1"/>
    <col min="12798" max="12798" width="12.5546875" style="17" customWidth="1"/>
    <col min="12799" max="12800" width="11.44140625" style="17"/>
    <col min="12801" max="12801" width="11.44140625" style="17" customWidth="1"/>
    <col min="12802" max="12803" width="11.44140625" style="17"/>
    <col min="12804" max="12804" width="11.44140625" style="17" customWidth="1"/>
    <col min="12805" max="12806" width="11.44140625" style="17"/>
    <col min="12807" max="12807" width="0" style="17" hidden="1" customWidth="1"/>
    <col min="12808" max="12809" width="11.44140625" style="17"/>
    <col min="12810" max="12810" width="0" style="17" hidden="1" customWidth="1"/>
    <col min="12811" max="12811" width="11.44140625" style="17"/>
    <col min="12812" max="12812" width="15.6640625" style="17" customWidth="1"/>
    <col min="12813" max="13052" width="11.44140625" style="17"/>
    <col min="13053" max="13053" width="4.5546875" style="17" customWidth="1"/>
    <col min="13054" max="13054" width="12.5546875" style="17" customWidth="1"/>
    <col min="13055" max="13056" width="11.44140625" style="17"/>
    <col min="13057" max="13057" width="11.44140625" style="17" customWidth="1"/>
    <col min="13058" max="13059" width="11.44140625" style="17"/>
    <col min="13060" max="13060" width="11.44140625" style="17" customWidth="1"/>
    <col min="13061" max="13062" width="11.44140625" style="17"/>
    <col min="13063" max="13063" width="0" style="17" hidden="1" customWidth="1"/>
    <col min="13064" max="13065" width="11.44140625" style="17"/>
    <col min="13066" max="13066" width="0" style="17" hidden="1" customWidth="1"/>
    <col min="13067" max="13067" width="11.44140625" style="17"/>
    <col min="13068" max="13068" width="15.6640625" style="17" customWidth="1"/>
    <col min="13069" max="13308" width="11.44140625" style="17"/>
    <col min="13309" max="13309" width="4.5546875" style="17" customWidth="1"/>
    <col min="13310" max="13310" width="12.5546875" style="17" customWidth="1"/>
    <col min="13311" max="13312" width="11.44140625" style="17"/>
    <col min="13313" max="13313" width="11.44140625" style="17" customWidth="1"/>
    <col min="13314" max="13315" width="11.44140625" style="17"/>
    <col min="13316" max="13316" width="11.44140625" style="17" customWidth="1"/>
    <col min="13317" max="13318" width="11.44140625" style="17"/>
    <col min="13319" max="13319" width="0" style="17" hidden="1" customWidth="1"/>
    <col min="13320" max="13321" width="11.44140625" style="17"/>
    <col min="13322" max="13322" width="0" style="17" hidden="1" customWidth="1"/>
    <col min="13323" max="13323" width="11.44140625" style="17"/>
    <col min="13324" max="13324" width="15.6640625" style="17" customWidth="1"/>
    <col min="13325" max="13564" width="11.44140625" style="17"/>
    <col min="13565" max="13565" width="4.5546875" style="17" customWidth="1"/>
    <col min="13566" max="13566" width="12.5546875" style="17" customWidth="1"/>
    <col min="13567" max="13568" width="11.44140625" style="17"/>
    <col min="13569" max="13569" width="11.44140625" style="17" customWidth="1"/>
    <col min="13570" max="13571" width="11.44140625" style="17"/>
    <col min="13572" max="13572" width="11.44140625" style="17" customWidth="1"/>
    <col min="13573" max="13574" width="11.44140625" style="17"/>
    <col min="13575" max="13575" width="0" style="17" hidden="1" customWidth="1"/>
    <col min="13576" max="13577" width="11.44140625" style="17"/>
    <col min="13578" max="13578" width="0" style="17" hidden="1" customWidth="1"/>
    <col min="13579" max="13579" width="11.44140625" style="17"/>
    <col min="13580" max="13580" width="15.6640625" style="17" customWidth="1"/>
    <col min="13581" max="13820" width="11.44140625" style="17"/>
    <col min="13821" max="13821" width="4.5546875" style="17" customWidth="1"/>
    <col min="13822" max="13822" width="12.5546875" style="17" customWidth="1"/>
    <col min="13823" max="13824" width="11.44140625" style="17"/>
    <col min="13825" max="13825" width="11.44140625" style="17" customWidth="1"/>
    <col min="13826" max="13827" width="11.44140625" style="17"/>
    <col min="13828" max="13828" width="11.44140625" style="17" customWidth="1"/>
    <col min="13829" max="13830" width="11.44140625" style="17"/>
    <col min="13831" max="13831" width="0" style="17" hidden="1" customWidth="1"/>
    <col min="13832" max="13833" width="11.44140625" style="17"/>
    <col min="13834" max="13834" width="0" style="17" hidden="1" customWidth="1"/>
    <col min="13835" max="13835" width="11.44140625" style="17"/>
    <col min="13836" max="13836" width="15.6640625" style="17" customWidth="1"/>
    <col min="13837" max="14076" width="11.44140625" style="17"/>
    <col min="14077" max="14077" width="4.5546875" style="17" customWidth="1"/>
    <col min="14078" max="14078" width="12.5546875" style="17" customWidth="1"/>
    <col min="14079" max="14080" width="11.44140625" style="17"/>
    <col min="14081" max="14081" width="11.44140625" style="17" customWidth="1"/>
    <col min="14082" max="14083" width="11.44140625" style="17"/>
    <col min="14084" max="14084" width="11.44140625" style="17" customWidth="1"/>
    <col min="14085" max="14086" width="11.44140625" style="17"/>
    <col min="14087" max="14087" width="0" style="17" hidden="1" customWidth="1"/>
    <col min="14088" max="14089" width="11.44140625" style="17"/>
    <col min="14090" max="14090" width="0" style="17" hidden="1" customWidth="1"/>
    <col min="14091" max="14091" width="11.44140625" style="17"/>
    <col min="14092" max="14092" width="15.6640625" style="17" customWidth="1"/>
    <col min="14093" max="14332" width="11.44140625" style="17"/>
    <col min="14333" max="14333" width="4.5546875" style="17" customWidth="1"/>
    <col min="14334" max="14334" width="12.5546875" style="17" customWidth="1"/>
    <col min="14335" max="14336" width="11.44140625" style="17"/>
    <col min="14337" max="14337" width="11.44140625" style="17" customWidth="1"/>
    <col min="14338" max="14339" width="11.44140625" style="17"/>
    <col min="14340" max="14340" width="11.44140625" style="17" customWidth="1"/>
    <col min="14341" max="14342" width="11.44140625" style="17"/>
    <col min="14343" max="14343" width="0" style="17" hidden="1" customWidth="1"/>
    <col min="14344" max="14345" width="11.44140625" style="17"/>
    <col min="14346" max="14346" width="0" style="17" hidden="1" customWidth="1"/>
    <col min="14347" max="14347" width="11.44140625" style="17"/>
    <col min="14348" max="14348" width="15.6640625" style="17" customWidth="1"/>
    <col min="14349" max="14588" width="11.44140625" style="17"/>
    <col min="14589" max="14589" width="4.5546875" style="17" customWidth="1"/>
    <col min="14590" max="14590" width="12.5546875" style="17" customWidth="1"/>
    <col min="14591" max="14592" width="11.44140625" style="17"/>
    <col min="14593" max="14593" width="11.44140625" style="17" customWidth="1"/>
    <col min="14594" max="14595" width="11.44140625" style="17"/>
    <col min="14596" max="14596" width="11.44140625" style="17" customWidth="1"/>
    <col min="14597" max="14598" width="11.44140625" style="17"/>
    <col min="14599" max="14599" width="0" style="17" hidden="1" customWidth="1"/>
    <col min="14600" max="14601" width="11.44140625" style="17"/>
    <col min="14602" max="14602" width="0" style="17" hidden="1" customWidth="1"/>
    <col min="14603" max="14603" width="11.44140625" style="17"/>
    <col min="14604" max="14604" width="15.6640625" style="17" customWidth="1"/>
    <col min="14605" max="14844" width="11.44140625" style="17"/>
    <col min="14845" max="14845" width="4.5546875" style="17" customWidth="1"/>
    <col min="14846" max="14846" width="12.5546875" style="17" customWidth="1"/>
    <col min="14847" max="14848" width="11.44140625" style="17"/>
    <col min="14849" max="14849" width="11.44140625" style="17" customWidth="1"/>
    <col min="14850" max="14851" width="11.44140625" style="17"/>
    <col min="14852" max="14852" width="11.44140625" style="17" customWidth="1"/>
    <col min="14853" max="14854" width="11.44140625" style="17"/>
    <col min="14855" max="14855" width="0" style="17" hidden="1" customWidth="1"/>
    <col min="14856" max="14857" width="11.44140625" style="17"/>
    <col min="14858" max="14858" width="0" style="17" hidden="1" customWidth="1"/>
    <col min="14859" max="14859" width="11.44140625" style="17"/>
    <col min="14860" max="14860" width="15.6640625" style="17" customWidth="1"/>
    <col min="14861" max="15100" width="11.44140625" style="17"/>
    <col min="15101" max="15101" width="4.5546875" style="17" customWidth="1"/>
    <col min="15102" max="15102" width="12.5546875" style="17" customWidth="1"/>
    <col min="15103" max="15104" width="11.44140625" style="17"/>
    <col min="15105" max="15105" width="11.44140625" style="17" customWidth="1"/>
    <col min="15106" max="15107" width="11.44140625" style="17"/>
    <col min="15108" max="15108" width="11.44140625" style="17" customWidth="1"/>
    <col min="15109" max="15110" width="11.44140625" style="17"/>
    <col min="15111" max="15111" width="0" style="17" hidden="1" customWidth="1"/>
    <col min="15112" max="15113" width="11.44140625" style="17"/>
    <col min="15114" max="15114" width="0" style="17" hidden="1" customWidth="1"/>
    <col min="15115" max="15115" width="11.44140625" style="17"/>
    <col min="15116" max="15116" width="15.6640625" style="17" customWidth="1"/>
    <col min="15117" max="15356" width="11.44140625" style="17"/>
    <col min="15357" max="15357" width="4.5546875" style="17" customWidth="1"/>
    <col min="15358" max="15358" width="12.5546875" style="17" customWidth="1"/>
    <col min="15359" max="15360" width="11.44140625" style="17"/>
    <col min="15361" max="15361" width="11.44140625" style="17" customWidth="1"/>
    <col min="15362" max="15363" width="11.44140625" style="17"/>
    <col min="15364" max="15364" width="11.44140625" style="17" customWidth="1"/>
    <col min="15365" max="15366" width="11.44140625" style="17"/>
    <col min="15367" max="15367" width="0" style="17" hidden="1" customWidth="1"/>
    <col min="15368" max="15369" width="11.44140625" style="17"/>
    <col min="15370" max="15370" width="0" style="17" hidden="1" customWidth="1"/>
    <col min="15371" max="15371" width="11.44140625" style="17"/>
    <col min="15372" max="15372" width="15.6640625" style="17" customWidth="1"/>
    <col min="15373" max="15612" width="11.44140625" style="17"/>
    <col min="15613" max="15613" width="4.5546875" style="17" customWidth="1"/>
    <col min="15614" max="15614" width="12.5546875" style="17" customWidth="1"/>
    <col min="15615" max="15616" width="11.44140625" style="17"/>
    <col min="15617" max="15617" width="11.44140625" style="17" customWidth="1"/>
    <col min="15618" max="15619" width="11.44140625" style="17"/>
    <col min="15620" max="15620" width="11.44140625" style="17" customWidth="1"/>
    <col min="15621" max="15622" width="11.44140625" style="17"/>
    <col min="15623" max="15623" width="0" style="17" hidden="1" customWidth="1"/>
    <col min="15624" max="15625" width="11.44140625" style="17"/>
    <col min="15626" max="15626" width="0" style="17" hidden="1" customWidth="1"/>
    <col min="15627" max="15627" width="11.44140625" style="17"/>
    <col min="15628" max="15628" width="15.6640625" style="17" customWidth="1"/>
    <col min="15629" max="15868" width="11.44140625" style="17"/>
    <col min="15869" max="15869" width="4.5546875" style="17" customWidth="1"/>
    <col min="15870" max="15870" width="12.5546875" style="17" customWidth="1"/>
    <col min="15871" max="15872" width="11.44140625" style="17"/>
    <col min="15873" max="15873" width="11.44140625" style="17" customWidth="1"/>
    <col min="15874" max="15875" width="11.44140625" style="17"/>
    <col min="15876" max="15876" width="11.44140625" style="17" customWidth="1"/>
    <col min="15877" max="15878" width="11.44140625" style="17"/>
    <col min="15879" max="15879" width="0" style="17" hidden="1" customWidth="1"/>
    <col min="15880" max="15881" width="11.44140625" style="17"/>
    <col min="15882" max="15882" width="0" style="17" hidden="1" customWidth="1"/>
    <col min="15883" max="15883" width="11.44140625" style="17"/>
    <col min="15884" max="15884" width="15.6640625" style="17" customWidth="1"/>
    <col min="15885" max="16124" width="11.44140625" style="17"/>
    <col min="16125" max="16125" width="4.5546875" style="17" customWidth="1"/>
    <col min="16126" max="16126" width="12.5546875" style="17" customWidth="1"/>
    <col min="16127" max="16128" width="11.44140625" style="17"/>
    <col min="16129" max="16129" width="11.44140625" style="17" customWidth="1"/>
    <col min="16130" max="16131" width="11.44140625" style="17"/>
    <col min="16132" max="16132" width="11.44140625" style="17" customWidth="1"/>
    <col min="16133" max="16134" width="11.44140625" style="17"/>
    <col min="16135" max="16135" width="0" style="17" hidden="1" customWidth="1"/>
    <col min="16136" max="16137" width="11.44140625" style="17"/>
    <col min="16138" max="16138" width="0" style="17" hidden="1" customWidth="1"/>
    <col min="16139" max="16139" width="11.44140625" style="17"/>
    <col min="16140" max="16140" width="15.6640625" style="17" customWidth="1"/>
    <col min="16141" max="16384" width="11.44140625" style="17"/>
  </cols>
  <sheetData>
    <row r="2" spans="1:12" x14ac:dyDescent="0.25">
      <c r="A2" s="39" t="s">
        <v>101</v>
      </c>
    </row>
    <row r="3" spans="1:12" x14ac:dyDescent="0.25">
      <c r="A3" s="39" t="s">
        <v>102</v>
      </c>
    </row>
    <row r="5" spans="1:12" ht="13.8" x14ac:dyDescent="0.3">
      <c r="B5" s="296" t="s">
        <v>464</v>
      </c>
      <c r="C5" s="296"/>
      <c r="D5" s="296"/>
      <c r="E5" s="296"/>
      <c r="F5" s="296"/>
      <c r="G5" s="296"/>
      <c r="H5" s="296"/>
      <c r="I5" s="296"/>
      <c r="J5" s="296"/>
      <c r="L5" s="115" t="s">
        <v>573</v>
      </c>
    </row>
    <row r="6" spans="1:12" ht="13.8" x14ac:dyDescent="0.3">
      <c r="B6" s="296" t="s">
        <v>615</v>
      </c>
      <c r="C6" s="296"/>
      <c r="D6" s="296"/>
      <c r="E6" s="296"/>
      <c r="F6" s="296"/>
      <c r="G6" s="296"/>
      <c r="H6" s="296"/>
      <c r="I6" s="296"/>
      <c r="J6" s="296"/>
    </row>
    <row r="8" spans="1:12" x14ac:dyDescent="0.25">
      <c r="B8" s="325" t="s">
        <v>463</v>
      </c>
      <c r="C8" s="328" t="s">
        <v>465</v>
      </c>
      <c r="D8" s="329"/>
      <c r="E8" s="329"/>
      <c r="F8" s="329"/>
      <c r="G8" s="329"/>
      <c r="H8" s="329"/>
      <c r="I8" s="329"/>
      <c r="J8" s="330"/>
    </row>
    <row r="9" spans="1:12" x14ac:dyDescent="0.25">
      <c r="B9" s="326"/>
      <c r="C9" s="328" t="s">
        <v>466</v>
      </c>
      <c r="D9" s="330"/>
      <c r="E9" s="328" t="s">
        <v>467</v>
      </c>
      <c r="F9" s="330"/>
      <c r="G9" s="328" t="s">
        <v>468</v>
      </c>
      <c r="H9" s="330"/>
      <c r="I9" s="328" t="s">
        <v>28</v>
      </c>
      <c r="J9" s="330"/>
    </row>
    <row r="10" spans="1:12" ht="20.399999999999999" x14ac:dyDescent="0.25">
      <c r="B10" s="327"/>
      <c r="C10" s="207" t="s">
        <v>469</v>
      </c>
      <c r="D10" s="207" t="s">
        <v>470</v>
      </c>
      <c r="E10" s="207" t="s">
        <v>469</v>
      </c>
      <c r="F10" s="207" t="s">
        <v>470</v>
      </c>
      <c r="G10" s="207" t="s">
        <v>469</v>
      </c>
      <c r="H10" s="207" t="s">
        <v>470</v>
      </c>
      <c r="I10" s="207" t="s">
        <v>469</v>
      </c>
      <c r="J10" s="207" t="s">
        <v>471</v>
      </c>
    </row>
    <row r="11" spans="1:12" x14ac:dyDescent="0.25">
      <c r="B11" s="153" t="s">
        <v>472</v>
      </c>
      <c r="C11" s="154"/>
      <c r="D11" s="154"/>
      <c r="E11" s="154"/>
      <c r="F11" s="154"/>
      <c r="G11" s="154"/>
      <c r="H11" s="154"/>
      <c r="I11" s="155">
        <v>23671</v>
      </c>
      <c r="J11" s="155">
        <v>102602</v>
      </c>
    </row>
    <row r="12" spans="1:12" x14ac:dyDescent="0.25">
      <c r="B12" s="153">
        <v>2010</v>
      </c>
      <c r="C12" s="154"/>
      <c r="D12" s="154"/>
      <c r="E12" s="154"/>
      <c r="F12" s="154"/>
      <c r="G12" s="154"/>
      <c r="H12" s="154"/>
      <c r="I12" s="155">
        <v>90591</v>
      </c>
      <c r="J12" s="155">
        <v>283345</v>
      </c>
    </row>
    <row r="13" spans="1:12" x14ac:dyDescent="0.25">
      <c r="B13" s="153">
        <v>2011</v>
      </c>
      <c r="C13" s="154"/>
      <c r="D13" s="154"/>
      <c r="E13" s="154"/>
      <c r="F13" s="154"/>
      <c r="G13" s="154"/>
      <c r="H13" s="154"/>
      <c r="I13" s="155">
        <v>105822</v>
      </c>
      <c r="J13" s="155">
        <v>430659</v>
      </c>
    </row>
    <row r="14" spans="1:12" x14ac:dyDescent="0.25">
      <c r="B14" s="153">
        <v>2012</v>
      </c>
      <c r="C14" s="154"/>
      <c r="D14" s="154"/>
      <c r="E14" s="154"/>
      <c r="F14" s="154"/>
      <c r="G14" s="154"/>
      <c r="H14" s="154"/>
      <c r="I14" s="155">
        <v>54727</v>
      </c>
      <c r="J14" s="155">
        <v>214792</v>
      </c>
    </row>
    <row r="15" spans="1:12" x14ac:dyDescent="0.25">
      <c r="B15" s="156">
        <v>41275</v>
      </c>
      <c r="C15" s="134">
        <v>1344</v>
      </c>
      <c r="D15" s="134">
        <v>5074</v>
      </c>
      <c r="E15" s="157">
        <v>84</v>
      </c>
      <c r="F15" s="157">
        <v>433</v>
      </c>
      <c r="G15" s="134">
        <v>1525</v>
      </c>
      <c r="H15" s="134">
        <v>5846</v>
      </c>
      <c r="I15" s="134">
        <v>2953</v>
      </c>
      <c r="J15" s="134">
        <v>11353</v>
      </c>
    </row>
    <row r="16" spans="1:12" x14ac:dyDescent="0.25">
      <c r="B16" s="156">
        <v>41306</v>
      </c>
      <c r="C16" s="134">
        <v>1353</v>
      </c>
      <c r="D16" s="134">
        <v>5003</v>
      </c>
      <c r="E16" s="157">
        <v>87</v>
      </c>
      <c r="F16" s="157">
        <v>397</v>
      </c>
      <c r="G16" s="134">
        <v>1589</v>
      </c>
      <c r="H16" s="134">
        <v>5817</v>
      </c>
      <c r="I16" s="134">
        <v>3029</v>
      </c>
      <c r="J16" s="134">
        <v>11217</v>
      </c>
    </row>
    <row r="17" spans="2:13" x14ac:dyDescent="0.25">
      <c r="B17" s="156">
        <v>41334</v>
      </c>
      <c r="C17" s="134">
        <v>1556</v>
      </c>
      <c r="D17" s="134">
        <v>5790</v>
      </c>
      <c r="E17" s="157">
        <v>83</v>
      </c>
      <c r="F17" s="157">
        <v>353</v>
      </c>
      <c r="G17" s="134">
        <v>1708</v>
      </c>
      <c r="H17" s="134">
        <v>5791</v>
      </c>
      <c r="I17" s="134">
        <v>3347</v>
      </c>
      <c r="J17" s="134">
        <v>11934</v>
      </c>
    </row>
    <row r="18" spans="2:13" x14ac:dyDescent="0.25">
      <c r="B18" s="156">
        <v>41365</v>
      </c>
      <c r="C18" s="134">
        <v>1076</v>
      </c>
      <c r="D18" s="134">
        <v>4086</v>
      </c>
      <c r="E18" s="157">
        <v>69</v>
      </c>
      <c r="F18" s="157">
        <v>271</v>
      </c>
      <c r="G18" s="134">
        <v>1727</v>
      </c>
      <c r="H18" s="134">
        <v>5901</v>
      </c>
      <c r="I18" s="134">
        <v>2872</v>
      </c>
      <c r="J18" s="134">
        <v>10258</v>
      </c>
    </row>
    <row r="19" spans="2:13" x14ac:dyDescent="0.25">
      <c r="B19" s="156">
        <v>41395</v>
      </c>
      <c r="C19" s="157">
        <v>920</v>
      </c>
      <c r="D19" s="134">
        <v>3380</v>
      </c>
      <c r="E19" s="157">
        <v>38</v>
      </c>
      <c r="F19" s="157">
        <v>168</v>
      </c>
      <c r="G19" s="134">
        <v>1182</v>
      </c>
      <c r="H19" s="134">
        <v>4056</v>
      </c>
      <c r="I19" s="134">
        <v>2140</v>
      </c>
      <c r="J19" s="134">
        <v>7604</v>
      </c>
    </row>
    <row r="20" spans="2:13" x14ac:dyDescent="0.25">
      <c r="B20" s="156">
        <v>41426</v>
      </c>
      <c r="C20" s="157">
        <v>911</v>
      </c>
      <c r="D20" s="134">
        <v>3309</v>
      </c>
      <c r="E20" s="157">
        <v>125</v>
      </c>
      <c r="F20" s="157">
        <v>648</v>
      </c>
      <c r="G20" s="134">
        <v>1778</v>
      </c>
      <c r="H20" s="134">
        <v>6154</v>
      </c>
      <c r="I20" s="134">
        <v>2814</v>
      </c>
      <c r="J20" s="134">
        <v>10111</v>
      </c>
    </row>
    <row r="21" spans="2:13" x14ac:dyDescent="0.25">
      <c r="B21" s="156">
        <v>41456</v>
      </c>
      <c r="C21" s="134">
        <v>1073</v>
      </c>
      <c r="D21" s="134">
        <v>3717</v>
      </c>
      <c r="E21" s="157">
        <v>75</v>
      </c>
      <c r="F21" s="157">
        <v>297</v>
      </c>
      <c r="G21" s="134">
        <v>1520</v>
      </c>
      <c r="H21" s="134">
        <v>5115</v>
      </c>
      <c r="I21" s="134">
        <v>2668</v>
      </c>
      <c r="J21" s="134">
        <v>9129</v>
      </c>
    </row>
    <row r="22" spans="2:13" x14ac:dyDescent="0.25">
      <c r="B22" s="156">
        <v>41487</v>
      </c>
      <c r="C22" s="158">
        <v>1037</v>
      </c>
      <c r="D22" s="158">
        <v>3504</v>
      </c>
      <c r="E22" s="159">
        <v>284</v>
      </c>
      <c r="F22" s="158">
        <v>1590</v>
      </c>
      <c r="G22" s="134">
        <v>2172</v>
      </c>
      <c r="H22" s="134">
        <v>6454</v>
      </c>
      <c r="I22" s="134">
        <v>3493</v>
      </c>
      <c r="J22" s="134">
        <v>11548</v>
      </c>
    </row>
    <row r="23" spans="2:13" x14ac:dyDescent="0.25">
      <c r="B23" s="156">
        <v>41518</v>
      </c>
      <c r="C23" s="134">
        <v>2257</v>
      </c>
      <c r="D23" s="134">
        <v>8307</v>
      </c>
      <c r="E23" s="157">
        <v>45</v>
      </c>
      <c r="F23" s="157">
        <v>183</v>
      </c>
      <c r="G23" s="134">
        <v>1509</v>
      </c>
      <c r="H23" s="134">
        <v>5003</v>
      </c>
      <c r="I23" s="134">
        <v>3811</v>
      </c>
      <c r="J23" s="134">
        <v>13493</v>
      </c>
    </row>
    <row r="24" spans="2:13" x14ac:dyDescent="0.25">
      <c r="B24" s="156">
        <v>41548</v>
      </c>
      <c r="C24" s="134">
        <v>2716</v>
      </c>
      <c r="D24" s="134">
        <v>10131</v>
      </c>
      <c r="E24" s="157">
        <v>147</v>
      </c>
      <c r="F24" s="157">
        <v>685</v>
      </c>
      <c r="G24" s="134">
        <v>1865</v>
      </c>
      <c r="H24" s="134">
        <v>6227</v>
      </c>
      <c r="I24" s="134">
        <v>4728</v>
      </c>
      <c r="J24" s="134">
        <v>17043</v>
      </c>
    </row>
    <row r="25" spans="2:13" x14ac:dyDescent="0.25">
      <c r="B25" s="156">
        <v>41579</v>
      </c>
      <c r="C25" s="134">
        <v>1624</v>
      </c>
      <c r="D25" s="134">
        <v>5781</v>
      </c>
      <c r="E25" s="157">
        <v>79</v>
      </c>
      <c r="F25" s="157">
        <v>348</v>
      </c>
      <c r="G25" s="134">
        <v>1639</v>
      </c>
      <c r="H25" s="134">
        <v>5415</v>
      </c>
      <c r="I25" s="134">
        <v>3342</v>
      </c>
      <c r="J25" s="134">
        <v>11544</v>
      </c>
    </row>
    <row r="26" spans="2:13" x14ac:dyDescent="0.25">
      <c r="B26" s="156">
        <v>41609</v>
      </c>
      <c r="C26" s="134">
        <v>1527</v>
      </c>
      <c r="D26" s="134">
        <v>5675</v>
      </c>
      <c r="E26" s="157">
        <v>77</v>
      </c>
      <c r="F26" s="157">
        <v>312</v>
      </c>
      <c r="G26" s="134">
        <v>1584</v>
      </c>
      <c r="H26" s="134">
        <v>4895</v>
      </c>
      <c r="I26" s="134">
        <v>3188</v>
      </c>
      <c r="J26" s="134">
        <v>10882</v>
      </c>
    </row>
    <row r="27" spans="2:13" x14ac:dyDescent="0.25">
      <c r="B27" s="135">
        <v>2013</v>
      </c>
      <c r="C27" s="160">
        <v>17394</v>
      </c>
      <c r="D27" s="160">
        <v>63757</v>
      </c>
      <c r="E27" s="160">
        <v>1193</v>
      </c>
      <c r="F27" s="160">
        <v>5685</v>
      </c>
      <c r="G27" s="160">
        <v>19798</v>
      </c>
      <c r="H27" s="160">
        <v>66674</v>
      </c>
      <c r="I27" s="160">
        <f>SUM(I15:I26)</f>
        <v>38385</v>
      </c>
      <c r="J27" s="160">
        <f>SUM(J15:J26)</f>
        <v>136116</v>
      </c>
    </row>
    <row r="28" spans="2:13" x14ac:dyDescent="0.25">
      <c r="B28" s="156">
        <v>41640</v>
      </c>
      <c r="C28" s="134">
        <v>1680</v>
      </c>
      <c r="D28" s="134">
        <v>6027</v>
      </c>
      <c r="E28" s="157">
        <v>52</v>
      </c>
      <c r="F28" s="157">
        <v>220</v>
      </c>
      <c r="G28" s="134">
        <v>1280</v>
      </c>
      <c r="H28" s="134">
        <v>4011</v>
      </c>
      <c r="I28" s="134">
        <v>3012</v>
      </c>
      <c r="J28" s="134">
        <v>10258</v>
      </c>
    </row>
    <row r="29" spans="2:13" x14ac:dyDescent="0.25">
      <c r="B29" s="156">
        <v>41671</v>
      </c>
      <c r="C29" s="134">
        <v>1550</v>
      </c>
      <c r="D29" s="134">
        <v>5590</v>
      </c>
      <c r="E29" s="157">
        <v>76</v>
      </c>
      <c r="F29" s="157">
        <v>318</v>
      </c>
      <c r="G29" s="134">
        <v>1520</v>
      </c>
      <c r="H29" s="134">
        <v>4945</v>
      </c>
      <c r="I29" s="134">
        <v>3146</v>
      </c>
      <c r="J29" s="134">
        <v>10853</v>
      </c>
    </row>
    <row r="30" spans="2:13" x14ac:dyDescent="0.25">
      <c r="B30" s="156">
        <v>41699</v>
      </c>
      <c r="C30" s="134">
        <v>1367</v>
      </c>
      <c r="D30" s="134">
        <v>4922</v>
      </c>
      <c r="E30" s="157">
        <v>99</v>
      </c>
      <c r="F30" s="157">
        <v>470</v>
      </c>
      <c r="G30" s="134">
        <v>1354</v>
      </c>
      <c r="H30" s="134">
        <v>4290</v>
      </c>
      <c r="I30" s="134">
        <v>2820</v>
      </c>
      <c r="J30" s="134">
        <v>9682</v>
      </c>
    </row>
    <row r="31" spans="2:13" x14ac:dyDescent="0.25">
      <c r="B31" s="156">
        <v>41730</v>
      </c>
      <c r="C31" s="134">
        <v>1713</v>
      </c>
      <c r="D31" s="134">
        <v>6039</v>
      </c>
      <c r="E31" s="157">
        <v>117</v>
      </c>
      <c r="F31" s="157">
        <v>534</v>
      </c>
      <c r="G31" s="134">
        <v>1841</v>
      </c>
      <c r="H31" s="134">
        <v>6029</v>
      </c>
      <c r="I31" s="134">
        <v>3671</v>
      </c>
      <c r="J31" s="134">
        <v>12602</v>
      </c>
    </row>
    <row r="32" spans="2:13" x14ac:dyDescent="0.25">
      <c r="B32" s="156">
        <v>41760</v>
      </c>
      <c r="C32" s="134">
        <v>1767</v>
      </c>
      <c r="D32" s="134">
        <v>6174</v>
      </c>
      <c r="E32" s="157">
        <v>124</v>
      </c>
      <c r="F32" s="157">
        <v>523</v>
      </c>
      <c r="G32" s="134">
        <v>1514</v>
      </c>
      <c r="H32" s="134">
        <v>4663</v>
      </c>
      <c r="I32" s="134">
        <v>3405</v>
      </c>
      <c r="J32" s="134">
        <v>11360</v>
      </c>
      <c r="M32" s="40"/>
    </row>
    <row r="33" spans="2:10" x14ac:dyDescent="0.25">
      <c r="B33" s="156">
        <v>41791</v>
      </c>
      <c r="C33" s="134">
        <v>1613</v>
      </c>
      <c r="D33" s="134">
        <v>5821</v>
      </c>
      <c r="E33" s="157">
        <v>120</v>
      </c>
      <c r="F33" s="157">
        <v>517</v>
      </c>
      <c r="G33" s="134">
        <v>1715</v>
      </c>
      <c r="H33" s="134">
        <v>5301</v>
      </c>
      <c r="I33" s="134">
        <v>3448</v>
      </c>
      <c r="J33" s="134">
        <v>11639</v>
      </c>
    </row>
    <row r="34" spans="2:10" x14ac:dyDescent="0.25">
      <c r="B34" s="156">
        <v>41821</v>
      </c>
      <c r="C34" s="134">
        <v>1419</v>
      </c>
      <c r="D34" s="134">
        <v>4978</v>
      </c>
      <c r="E34" s="157">
        <v>88</v>
      </c>
      <c r="F34" s="157">
        <v>412</v>
      </c>
      <c r="G34" s="134">
        <v>1625</v>
      </c>
      <c r="H34" s="134">
        <v>5129</v>
      </c>
      <c r="I34" s="134">
        <v>3132</v>
      </c>
      <c r="J34" s="134">
        <v>10519</v>
      </c>
    </row>
    <row r="35" spans="2:10" x14ac:dyDescent="0.25">
      <c r="B35" s="156">
        <v>41852</v>
      </c>
      <c r="C35" s="134">
        <v>1494</v>
      </c>
      <c r="D35" s="134">
        <v>5380</v>
      </c>
      <c r="E35" s="157">
        <v>98</v>
      </c>
      <c r="F35" s="157">
        <v>469</v>
      </c>
      <c r="G35" s="134">
        <v>2110</v>
      </c>
      <c r="H35" s="134">
        <v>6696</v>
      </c>
      <c r="I35" s="134">
        <f t="shared" ref="I35:J39" si="0">C35+E35+G35</f>
        <v>3702</v>
      </c>
      <c r="J35" s="134">
        <f t="shared" si="0"/>
        <v>12545</v>
      </c>
    </row>
    <row r="36" spans="2:10" x14ac:dyDescent="0.25">
      <c r="B36" s="156">
        <v>41883</v>
      </c>
      <c r="C36" s="134">
        <v>2074</v>
      </c>
      <c r="D36" s="134">
        <v>6815</v>
      </c>
      <c r="E36" s="157">
        <v>153</v>
      </c>
      <c r="F36" s="157">
        <v>619</v>
      </c>
      <c r="G36" s="134">
        <v>1891</v>
      </c>
      <c r="H36" s="134">
        <v>5544</v>
      </c>
      <c r="I36" s="134">
        <f t="shared" si="0"/>
        <v>4118</v>
      </c>
      <c r="J36" s="134">
        <f t="shared" si="0"/>
        <v>12978</v>
      </c>
    </row>
    <row r="37" spans="2:10" x14ac:dyDescent="0.25">
      <c r="B37" s="156">
        <v>41913</v>
      </c>
      <c r="C37" s="134">
        <v>1793</v>
      </c>
      <c r="D37" s="134">
        <v>6196</v>
      </c>
      <c r="E37" s="157">
        <v>99</v>
      </c>
      <c r="F37" s="157">
        <v>453</v>
      </c>
      <c r="G37" s="134">
        <v>2822</v>
      </c>
      <c r="H37" s="134">
        <v>9121</v>
      </c>
      <c r="I37" s="134">
        <f t="shared" si="0"/>
        <v>4714</v>
      </c>
      <c r="J37" s="134">
        <f t="shared" si="0"/>
        <v>15770</v>
      </c>
    </row>
    <row r="38" spans="2:10" x14ac:dyDescent="0.25">
      <c r="B38" s="156">
        <v>41944</v>
      </c>
      <c r="C38" s="134">
        <v>1417</v>
      </c>
      <c r="D38" s="134">
        <v>5025</v>
      </c>
      <c r="E38" s="157">
        <v>119</v>
      </c>
      <c r="F38" s="157">
        <v>521</v>
      </c>
      <c r="G38" s="134">
        <v>2963</v>
      </c>
      <c r="H38" s="134">
        <v>9093</v>
      </c>
      <c r="I38" s="134">
        <f t="shared" si="0"/>
        <v>4499</v>
      </c>
      <c r="J38" s="134">
        <f t="shared" si="0"/>
        <v>14639</v>
      </c>
    </row>
    <row r="39" spans="2:10" x14ac:dyDescent="0.25">
      <c r="B39" s="156">
        <v>41974</v>
      </c>
      <c r="C39" s="134">
        <v>2023</v>
      </c>
      <c r="D39" s="134">
        <v>7131</v>
      </c>
      <c r="E39" s="157">
        <v>157</v>
      </c>
      <c r="F39" s="157">
        <v>606</v>
      </c>
      <c r="G39" s="134">
        <v>2407</v>
      </c>
      <c r="H39" s="134">
        <v>7565</v>
      </c>
      <c r="I39" s="134">
        <f t="shared" si="0"/>
        <v>4587</v>
      </c>
      <c r="J39" s="134">
        <f t="shared" si="0"/>
        <v>15302</v>
      </c>
    </row>
    <row r="40" spans="2:10" x14ac:dyDescent="0.25">
      <c r="B40" s="135">
        <v>2014</v>
      </c>
      <c r="C40" s="160">
        <f>SUM(C28:C39)</f>
        <v>19910</v>
      </c>
      <c r="D40" s="160">
        <f t="shared" ref="D40:H40" si="1">SUM(D28:D39)</f>
        <v>70098</v>
      </c>
      <c r="E40" s="160">
        <f t="shared" si="1"/>
        <v>1302</v>
      </c>
      <c r="F40" s="160">
        <f t="shared" si="1"/>
        <v>5662</v>
      </c>
      <c r="G40" s="160">
        <f t="shared" si="1"/>
        <v>23042</v>
      </c>
      <c r="H40" s="160">
        <f t="shared" si="1"/>
        <v>72387</v>
      </c>
      <c r="I40" s="160">
        <f>SUM(I28:I39)</f>
        <v>44254</v>
      </c>
      <c r="J40" s="160">
        <f>SUM(J28:J39)</f>
        <v>148147</v>
      </c>
    </row>
    <row r="41" spans="2:10" x14ac:dyDescent="0.25">
      <c r="B41" s="132">
        <v>42005</v>
      </c>
      <c r="C41" s="133">
        <v>1303</v>
      </c>
      <c r="D41" s="133">
        <v>4627</v>
      </c>
      <c r="E41" s="133">
        <v>90</v>
      </c>
      <c r="F41" s="133">
        <v>407</v>
      </c>
      <c r="G41" s="133">
        <v>2299</v>
      </c>
      <c r="H41" s="133">
        <v>7138</v>
      </c>
      <c r="I41" s="134">
        <f t="shared" ref="I41:J52" si="2">C41+E41+G41</f>
        <v>3692</v>
      </c>
      <c r="J41" s="134">
        <f t="shared" si="2"/>
        <v>12172</v>
      </c>
    </row>
    <row r="42" spans="2:10" x14ac:dyDescent="0.25">
      <c r="B42" s="132">
        <v>42036</v>
      </c>
      <c r="C42" s="133">
        <v>1126</v>
      </c>
      <c r="D42" s="133">
        <v>4105</v>
      </c>
      <c r="E42" s="133">
        <v>68</v>
      </c>
      <c r="F42" s="133">
        <v>319</v>
      </c>
      <c r="G42" s="133">
        <v>1895</v>
      </c>
      <c r="H42" s="133">
        <v>5828</v>
      </c>
      <c r="I42" s="134">
        <f t="shared" si="2"/>
        <v>3089</v>
      </c>
      <c r="J42" s="134">
        <f t="shared" si="2"/>
        <v>10252</v>
      </c>
    </row>
    <row r="43" spans="2:10" x14ac:dyDescent="0.25">
      <c r="B43" s="132">
        <v>42064</v>
      </c>
      <c r="C43" s="133">
        <v>1509</v>
      </c>
      <c r="D43" s="133">
        <v>5148</v>
      </c>
      <c r="E43" s="133">
        <v>142</v>
      </c>
      <c r="F43" s="133">
        <v>601</v>
      </c>
      <c r="G43" s="133">
        <v>2308</v>
      </c>
      <c r="H43" s="133">
        <v>7031</v>
      </c>
      <c r="I43" s="134">
        <f t="shared" si="2"/>
        <v>3959</v>
      </c>
      <c r="J43" s="134">
        <f t="shared" si="2"/>
        <v>12780</v>
      </c>
    </row>
    <row r="44" spans="2:10" x14ac:dyDescent="0.25">
      <c r="B44" s="132">
        <v>42095</v>
      </c>
      <c r="C44" s="133">
        <v>1305</v>
      </c>
      <c r="D44" s="133">
        <v>4297</v>
      </c>
      <c r="E44" s="133">
        <v>154</v>
      </c>
      <c r="F44" s="133">
        <v>670</v>
      </c>
      <c r="G44" s="133">
        <v>2740</v>
      </c>
      <c r="H44" s="133">
        <v>8147</v>
      </c>
      <c r="I44" s="134">
        <f t="shared" si="2"/>
        <v>4199</v>
      </c>
      <c r="J44" s="134">
        <f t="shared" si="2"/>
        <v>13114</v>
      </c>
    </row>
    <row r="45" spans="2:10" x14ac:dyDescent="0.25">
      <c r="B45" s="132">
        <v>42125</v>
      </c>
      <c r="C45" s="133">
        <v>1328</v>
      </c>
      <c r="D45" s="133">
        <v>4634</v>
      </c>
      <c r="E45" s="133">
        <v>162</v>
      </c>
      <c r="F45" s="133">
        <v>698</v>
      </c>
      <c r="G45" s="133">
        <v>2387</v>
      </c>
      <c r="H45" s="133">
        <v>7056</v>
      </c>
      <c r="I45" s="134">
        <f t="shared" si="2"/>
        <v>3877</v>
      </c>
      <c r="J45" s="134">
        <f t="shared" si="2"/>
        <v>12388</v>
      </c>
    </row>
    <row r="46" spans="2:10" x14ac:dyDescent="0.25">
      <c r="B46" s="132">
        <v>42156</v>
      </c>
      <c r="C46" s="133">
        <v>1079</v>
      </c>
      <c r="D46" s="133">
        <v>3931</v>
      </c>
      <c r="E46" s="133">
        <v>121</v>
      </c>
      <c r="F46" s="133">
        <v>595</v>
      </c>
      <c r="G46" s="133">
        <v>2940</v>
      </c>
      <c r="H46" s="133">
        <v>8577</v>
      </c>
      <c r="I46" s="134">
        <f t="shared" si="2"/>
        <v>4140</v>
      </c>
      <c r="J46" s="134">
        <f t="shared" si="2"/>
        <v>13103</v>
      </c>
    </row>
    <row r="47" spans="2:10" x14ac:dyDescent="0.25">
      <c r="B47" s="132">
        <v>42186</v>
      </c>
      <c r="C47" s="133">
        <v>1562</v>
      </c>
      <c r="D47" s="133">
        <v>5243</v>
      </c>
      <c r="E47" s="133">
        <v>193</v>
      </c>
      <c r="F47" s="133">
        <v>896</v>
      </c>
      <c r="G47" s="133">
        <v>1660</v>
      </c>
      <c r="H47" s="133">
        <v>4806</v>
      </c>
      <c r="I47" s="134">
        <f t="shared" si="2"/>
        <v>3415</v>
      </c>
      <c r="J47" s="134">
        <f t="shared" si="2"/>
        <v>10945</v>
      </c>
    </row>
    <row r="48" spans="2:10" x14ac:dyDescent="0.25">
      <c r="B48" s="132">
        <v>42217</v>
      </c>
      <c r="C48" s="133">
        <v>1389</v>
      </c>
      <c r="D48" s="133">
        <v>4383</v>
      </c>
      <c r="E48" s="133">
        <v>321</v>
      </c>
      <c r="F48" s="133">
        <v>1453</v>
      </c>
      <c r="G48" s="133">
        <v>4348</v>
      </c>
      <c r="H48" s="133">
        <v>12994</v>
      </c>
      <c r="I48" s="134">
        <f t="shared" si="2"/>
        <v>6058</v>
      </c>
      <c r="J48" s="134">
        <f t="shared" si="2"/>
        <v>18830</v>
      </c>
    </row>
    <row r="49" spans="2:10" x14ac:dyDescent="0.25">
      <c r="B49" s="132">
        <v>42248</v>
      </c>
      <c r="C49" s="133">
        <v>2017</v>
      </c>
      <c r="D49" s="133">
        <v>7335</v>
      </c>
      <c r="E49" s="133">
        <v>176</v>
      </c>
      <c r="F49" s="133">
        <v>801</v>
      </c>
      <c r="G49" s="133">
        <v>2843</v>
      </c>
      <c r="H49" s="133">
        <v>8849</v>
      </c>
      <c r="I49" s="134">
        <f t="shared" si="2"/>
        <v>5036</v>
      </c>
      <c r="J49" s="134">
        <f t="shared" si="2"/>
        <v>16985</v>
      </c>
    </row>
    <row r="50" spans="2:10" x14ac:dyDescent="0.25">
      <c r="B50" s="132">
        <v>42278</v>
      </c>
      <c r="C50" s="133">
        <v>1395</v>
      </c>
      <c r="D50" s="133">
        <v>4572</v>
      </c>
      <c r="E50" s="133">
        <v>175</v>
      </c>
      <c r="F50" s="133">
        <v>799</v>
      </c>
      <c r="G50" s="133">
        <v>2605</v>
      </c>
      <c r="H50" s="133">
        <v>7454</v>
      </c>
      <c r="I50" s="134">
        <f t="shared" si="2"/>
        <v>4175</v>
      </c>
      <c r="J50" s="134">
        <f t="shared" si="2"/>
        <v>12825</v>
      </c>
    </row>
    <row r="51" spans="2:10" x14ac:dyDescent="0.25">
      <c r="B51" s="132">
        <v>42309</v>
      </c>
      <c r="C51" s="133">
        <v>1495</v>
      </c>
      <c r="D51" s="133">
        <v>5282</v>
      </c>
      <c r="E51" s="133">
        <v>166</v>
      </c>
      <c r="F51" s="133">
        <v>712</v>
      </c>
      <c r="G51" s="133">
        <v>3733</v>
      </c>
      <c r="H51" s="133">
        <v>10856</v>
      </c>
      <c r="I51" s="134">
        <f t="shared" si="2"/>
        <v>5394</v>
      </c>
      <c r="J51" s="134">
        <f t="shared" si="2"/>
        <v>16850</v>
      </c>
    </row>
    <row r="52" spans="2:10" x14ac:dyDescent="0.25">
      <c r="B52" s="132">
        <v>42339</v>
      </c>
      <c r="C52" s="133">
        <v>1645</v>
      </c>
      <c r="D52" s="133">
        <v>5189</v>
      </c>
      <c r="E52" s="133">
        <v>200</v>
      </c>
      <c r="F52" s="133">
        <v>809</v>
      </c>
      <c r="G52" s="133">
        <v>2771</v>
      </c>
      <c r="H52" s="133">
        <v>8572</v>
      </c>
      <c r="I52" s="134">
        <f t="shared" si="2"/>
        <v>4616</v>
      </c>
      <c r="J52" s="134">
        <f t="shared" si="2"/>
        <v>14570</v>
      </c>
    </row>
    <row r="53" spans="2:10" x14ac:dyDescent="0.25">
      <c r="B53" s="135">
        <v>2015</v>
      </c>
      <c r="C53" s="136">
        <f>SUM(C41:C52)</f>
        <v>17153</v>
      </c>
      <c r="D53" s="136">
        <f t="shared" ref="D53:I53" si="3">SUM(D41:D52)</f>
        <v>58746</v>
      </c>
      <c r="E53" s="136">
        <f t="shared" si="3"/>
        <v>1968</v>
      </c>
      <c r="F53" s="136">
        <f t="shared" si="3"/>
        <v>8760</v>
      </c>
      <c r="G53" s="136">
        <f t="shared" si="3"/>
        <v>32529</v>
      </c>
      <c r="H53" s="136">
        <f t="shared" si="3"/>
        <v>97308</v>
      </c>
      <c r="I53" s="136">
        <f t="shared" si="3"/>
        <v>51650</v>
      </c>
      <c r="J53" s="136">
        <f>SUM(J41:J52)</f>
        <v>164814</v>
      </c>
    </row>
    <row r="54" spans="2:10" x14ac:dyDescent="0.25">
      <c r="B54" s="132">
        <v>42370</v>
      </c>
      <c r="C54" s="133">
        <v>1402</v>
      </c>
      <c r="D54" s="133">
        <v>4801</v>
      </c>
      <c r="E54" s="133">
        <v>157</v>
      </c>
      <c r="F54" s="133">
        <v>645</v>
      </c>
      <c r="G54" s="133">
        <v>2531</v>
      </c>
      <c r="H54" s="133">
        <v>7419</v>
      </c>
      <c r="I54" s="134">
        <f t="shared" ref="I54:J65" si="4">C54+E54+G54</f>
        <v>4090</v>
      </c>
      <c r="J54" s="134">
        <f t="shared" si="4"/>
        <v>12865</v>
      </c>
    </row>
    <row r="55" spans="2:10" x14ac:dyDescent="0.25">
      <c r="B55" s="132">
        <v>42401</v>
      </c>
      <c r="C55" s="133">
        <v>964</v>
      </c>
      <c r="D55" s="133">
        <v>3139</v>
      </c>
      <c r="E55" s="133">
        <v>156</v>
      </c>
      <c r="F55" s="133">
        <v>644</v>
      </c>
      <c r="G55" s="133">
        <v>2723</v>
      </c>
      <c r="H55" s="133">
        <v>8130</v>
      </c>
      <c r="I55" s="134">
        <f t="shared" si="4"/>
        <v>3843</v>
      </c>
      <c r="J55" s="134">
        <f t="shared" si="4"/>
        <v>11913</v>
      </c>
    </row>
    <row r="56" spans="2:10" x14ac:dyDescent="0.25">
      <c r="B56" s="132">
        <v>42430</v>
      </c>
      <c r="C56" s="133">
        <v>1710</v>
      </c>
      <c r="D56" s="133">
        <v>5724</v>
      </c>
      <c r="E56" s="133">
        <v>238</v>
      </c>
      <c r="F56" s="133">
        <v>993</v>
      </c>
      <c r="G56" s="133">
        <v>3197</v>
      </c>
      <c r="H56" s="133">
        <v>9196</v>
      </c>
      <c r="I56" s="134">
        <f t="shared" si="4"/>
        <v>5145</v>
      </c>
      <c r="J56" s="134">
        <f t="shared" si="4"/>
        <v>15913</v>
      </c>
    </row>
    <row r="57" spans="2:10" x14ac:dyDescent="0.25">
      <c r="B57" s="132">
        <v>42461</v>
      </c>
      <c r="C57" s="133">
        <v>1579</v>
      </c>
      <c r="D57" s="133">
        <v>5412</v>
      </c>
      <c r="E57" s="133">
        <v>196</v>
      </c>
      <c r="F57" s="133">
        <v>787</v>
      </c>
      <c r="G57" s="133">
        <v>2640</v>
      </c>
      <c r="H57" s="133">
        <v>7635</v>
      </c>
      <c r="I57" s="134">
        <f t="shared" si="4"/>
        <v>4415</v>
      </c>
      <c r="J57" s="134">
        <f t="shared" si="4"/>
        <v>13834</v>
      </c>
    </row>
    <row r="58" spans="2:10" x14ac:dyDescent="0.25">
      <c r="B58" s="132">
        <v>42491</v>
      </c>
      <c r="C58" s="133">
        <v>1550</v>
      </c>
      <c r="D58" s="133">
        <v>5486</v>
      </c>
      <c r="E58" s="133">
        <v>180</v>
      </c>
      <c r="F58" s="133">
        <v>760</v>
      </c>
      <c r="G58" s="133">
        <v>2933</v>
      </c>
      <c r="H58" s="133">
        <v>8633</v>
      </c>
      <c r="I58" s="134">
        <f t="shared" si="4"/>
        <v>4663</v>
      </c>
      <c r="J58" s="134">
        <f t="shared" si="4"/>
        <v>14879</v>
      </c>
    </row>
    <row r="59" spans="2:10" x14ac:dyDescent="0.25">
      <c r="B59" s="132">
        <v>42522</v>
      </c>
      <c r="C59" s="133">
        <v>1015</v>
      </c>
      <c r="D59" s="133">
        <v>3452</v>
      </c>
      <c r="E59" s="133">
        <v>121</v>
      </c>
      <c r="F59" s="133">
        <v>555</v>
      </c>
      <c r="G59" s="133">
        <v>2658</v>
      </c>
      <c r="H59" s="133">
        <v>7478</v>
      </c>
      <c r="I59" s="134">
        <f t="shared" si="4"/>
        <v>3794</v>
      </c>
      <c r="J59" s="134">
        <f t="shared" si="4"/>
        <v>11485</v>
      </c>
    </row>
    <row r="60" spans="2:10" x14ac:dyDescent="0.25">
      <c r="B60" s="132">
        <v>42552</v>
      </c>
      <c r="C60" s="133">
        <v>1746</v>
      </c>
      <c r="D60" s="133">
        <v>6028</v>
      </c>
      <c r="E60" s="133">
        <v>157</v>
      </c>
      <c r="F60" s="133">
        <v>657</v>
      </c>
      <c r="G60" s="133">
        <v>2535</v>
      </c>
      <c r="H60" s="133">
        <v>7430</v>
      </c>
      <c r="I60" s="134">
        <f t="shared" si="4"/>
        <v>4438</v>
      </c>
      <c r="J60" s="134">
        <f t="shared" si="4"/>
        <v>14115</v>
      </c>
    </row>
    <row r="61" spans="2:10" x14ac:dyDescent="0.25">
      <c r="B61" s="132">
        <v>42583</v>
      </c>
      <c r="C61" s="133">
        <v>1390</v>
      </c>
      <c r="D61" s="133">
        <v>4511</v>
      </c>
      <c r="E61" s="133">
        <v>153</v>
      </c>
      <c r="F61" s="133">
        <v>578</v>
      </c>
      <c r="G61" s="133">
        <v>3151</v>
      </c>
      <c r="H61" s="133">
        <v>9173</v>
      </c>
      <c r="I61" s="134">
        <f t="shared" si="4"/>
        <v>4694</v>
      </c>
      <c r="J61" s="134">
        <f t="shared" si="4"/>
        <v>14262</v>
      </c>
    </row>
    <row r="62" spans="2:10" x14ac:dyDescent="0.25">
      <c r="B62" s="132">
        <v>42614</v>
      </c>
      <c r="C62" s="133">
        <v>1402</v>
      </c>
      <c r="D62" s="133">
        <v>4329</v>
      </c>
      <c r="E62" s="133">
        <v>196</v>
      </c>
      <c r="F62" s="133">
        <v>823</v>
      </c>
      <c r="G62" s="133">
        <v>2981</v>
      </c>
      <c r="H62" s="133">
        <v>8807</v>
      </c>
      <c r="I62" s="134">
        <f t="shared" si="4"/>
        <v>4579</v>
      </c>
      <c r="J62" s="134">
        <f t="shared" si="4"/>
        <v>13959</v>
      </c>
    </row>
    <row r="63" spans="2:10" x14ac:dyDescent="0.25">
      <c r="B63" s="132">
        <v>42644</v>
      </c>
      <c r="C63" s="133">
        <v>1480</v>
      </c>
      <c r="D63" s="133">
        <v>5044</v>
      </c>
      <c r="E63" s="133">
        <v>136</v>
      </c>
      <c r="F63" s="133">
        <v>536</v>
      </c>
      <c r="G63" s="133">
        <v>2791</v>
      </c>
      <c r="H63" s="133">
        <v>8111</v>
      </c>
      <c r="I63" s="134">
        <f t="shared" si="4"/>
        <v>4407</v>
      </c>
      <c r="J63" s="134">
        <f t="shared" si="4"/>
        <v>13691</v>
      </c>
    </row>
    <row r="64" spans="2:10" x14ac:dyDescent="0.25">
      <c r="B64" s="132">
        <v>42675</v>
      </c>
      <c r="C64" s="133">
        <v>1497</v>
      </c>
      <c r="D64" s="133">
        <v>5099</v>
      </c>
      <c r="E64" s="133">
        <v>128</v>
      </c>
      <c r="F64" s="133">
        <v>483</v>
      </c>
      <c r="G64" s="133">
        <v>2064</v>
      </c>
      <c r="H64" s="133">
        <v>6110</v>
      </c>
      <c r="I64" s="134">
        <f t="shared" si="4"/>
        <v>3689</v>
      </c>
      <c r="J64" s="134">
        <f t="shared" si="4"/>
        <v>11692</v>
      </c>
    </row>
    <row r="65" spans="2:10" x14ac:dyDescent="0.25">
      <c r="B65" s="132">
        <v>42705</v>
      </c>
      <c r="C65" s="133">
        <v>1565</v>
      </c>
      <c r="D65" s="133">
        <v>5550</v>
      </c>
      <c r="E65" s="133">
        <v>94</v>
      </c>
      <c r="F65" s="133">
        <v>399</v>
      </c>
      <c r="G65" s="133">
        <v>3636</v>
      </c>
      <c r="H65" s="133">
        <v>11125</v>
      </c>
      <c r="I65" s="134">
        <f t="shared" si="4"/>
        <v>5295</v>
      </c>
      <c r="J65" s="134">
        <f t="shared" si="4"/>
        <v>17074</v>
      </c>
    </row>
    <row r="66" spans="2:10" x14ac:dyDescent="0.25">
      <c r="B66" s="135">
        <v>2016</v>
      </c>
      <c r="C66" s="136">
        <f>SUM(C54:C65)</f>
        <v>17300</v>
      </c>
      <c r="D66" s="136">
        <f t="shared" ref="D66:H66" si="5">SUM(D54:D65)</f>
        <v>58575</v>
      </c>
      <c r="E66" s="136">
        <f t="shared" si="5"/>
        <v>1912</v>
      </c>
      <c r="F66" s="136">
        <f t="shared" si="5"/>
        <v>7860</v>
      </c>
      <c r="G66" s="136">
        <f t="shared" si="5"/>
        <v>33840</v>
      </c>
      <c r="H66" s="136">
        <f t="shared" si="5"/>
        <v>99247</v>
      </c>
      <c r="I66" s="136">
        <f>SUM(I54:I65)</f>
        <v>53052</v>
      </c>
      <c r="J66" s="136">
        <f>SUM(J54:J65)</f>
        <v>165682</v>
      </c>
    </row>
    <row r="67" spans="2:10" x14ac:dyDescent="0.25">
      <c r="B67" s="132">
        <v>42736</v>
      </c>
      <c r="C67" s="133">
        <v>1578</v>
      </c>
      <c r="D67" s="133">
        <v>5100</v>
      </c>
      <c r="E67" s="133">
        <v>122</v>
      </c>
      <c r="F67" s="133">
        <v>478</v>
      </c>
      <c r="G67" s="133">
        <v>3277</v>
      </c>
      <c r="H67" s="133">
        <v>9466</v>
      </c>
      <c r="I67" s="134">
        <f t="shared" ref="I67:J78" si="6">C67+E67+G67</f>
        <v>4977</v>
      </c>
      <c r="J67" s="134">
        <f t="shared" si="6"/>
        <v>15044</v>
      </c>
    </row>
    <row r="68" spans="2:10" x14ac:dyDescent="0.25">
      <c r="B68" s="132">
        <v>42767</v>
      </c>
      <c r="C68" s="133">
        <v>1309</v>
      </c>
      <c r="D68" s="133">
        <v>4472</v>
      </c>
      <c r="E68" s="133">
        <v>118</v>
      </c>
      <c r="F68" s="133">
        <v>502</v>
      </c>
      <c r="G68" s="133">
        <v>3001</v>
      </c>
      <c r="H68" s="133">
        <v>8506</v>
      </c>
      <c r="I68" s="134">
        <f t="shared" si="6"/>
        <v>4428</v>
      </c>
      <c r="J68" s="134">
        <f t="shared" si="6"/>
        <v>13480</v>
      </c>
    </row>
    <row r="69" spans="2:10" x14ac:dyDescent="0.25">
      <c r="B69" s="132">
        <v>42795</v>
      </c>
      <c r="C69" s="133">
        <v>1433</v>
      </c>
      <c r="D69" s="133">
        <v>4492</v>
      </c>
      <c r="E69" s="133">
        <v>123</v>
      </c>
      <c r="F69" s="133">
        <v>484</v>
      </c>
      <c r="G69" s="133">
        <v>2598</v>
      </c>
      <c r="H69" s="133">
        <v>7750</v>
      </c>
      <c r="I69" s="134">
        <f t="shared" si="6"/>
        <v>4154</v>
      </c>
      <c r="J69" s="134">
        <f t="shared" si="6"/>
        <v>12726</v>
      </c>
    </row>
    <row r="70" spans="2:10" x14ac:dyDescent="0.25">
      <c r="B70" s="132">
        <v>42826</v>
      </c>
      <c r="C70" s="133">
        <v>1610</v>
      </c>
      <c r="D70" s="133">
        <v>5252</v>
      </c>
      <c r="E70" s="133">
        <v>163</v>
      </c>
      <c r="F70" s="133">
        <v>704</v>
      </c>
      <c r="G70" s="133">
        <v>2935</v>
      </c>
      <c r="H70" s="133">
        <v>8131</v>
      </c>
      <c r="I70" s="134">
        <f t="shared" si="6"/>
        <v>4708</v>
      </c>
      <c r="J70" s="134">
        <f t="shared" si="6"/>
        <v>14087</v>
      </c>
    </row>
    <row r="71" spans="2:10" x14ac:dyDescent="0.25">
      <c r="B71" s="132">
        <v>42856</v>
      </c>
      <c r="C71" s="133">
        <v>1418</v>
      </c>
      <c r="D71" s="133">
        <v>4341</v>
      </c>
      <c r="E71" s="133">
        <v>177</v>
      </c>
      <c r="F71" s="133">
        <v>637</v>
      </c>
      <c r="G71" s="133">
        <v>3318</v>
      </c>
      <c r="H71" s="133">
        <v>8846</v>
      </c>
      <c r="I71" s="134">
        <f t="shared" si="6"/>
        <v>4913</v>
      </c>
      <c r="J71" s="134">
        <f t="shared" si="6"/>
        <v>13824</v>
      </c>
    </row>
    <row r="72" spans="2:10" x14ac:dyDescent="0.25">
      <c r="B72" s="132">
        <v>42887</v>
      </c>
      <c r="C72" s="133">
        <v>1230</v>
      </c>
      <c r="D72" s="133">
        <v>4069</v>
      </c>
      <c r="E72" s="133">
        <v>108</v>
      </c>
      <c r="F72" s="133">
        <v>460</v>
      </c>
      <c r="G72" s="133">
        <v>2707</v>
      </c>
      <c r="H72" s="133">
        <v>8139</v>
      </c>
      <c r="I72" s="134">
        <f t="shared" si="6"/>
        <v>4045</v>
      </c>
      <c r="J72" s="134">
        <f t="shared" si="6"/>
        <v>12668</v>
      </c>
    </row>
    <row r="73" spans="2:10" x14ac:dyDescent="0.25">
      <c r="B73" s="132">
        <v>42917</v>
      </c>
      <c r="C73" s="133">
        <v>1191</v>
      </c>
      <c r="D73" s="133">
        <v>4093</v>
      </c>
      <c r="E73" s="133">
        <v>118</v>
      </c>
      <c r="F73" s="133">
        <v>524</v>
      </c>
      <c r="G73" s="133">
        <v>3460</v>
      </c>
      <c r="H73" s="133">
        <v>9428</v>
      </c>
      <c r="I73" s="134">
        <f t="shared" si="6"/>
        <v>4769</v>
      </c>
      <c r="J73" s="134">
        <f t="shared" si="6"/>
        <v>14045</v>
      </c>
    </row>
    <row r="74" spans="2:10" x14ac:dyDescent="0.25">
      <c r="B74" s="132">
        <v>42948</v>
      </c>
      <c r="C74" s="133">
        <v>1646</v>
      </c>
      <c r="D74" s="133">
        <v>5129</v>
      </c>
      <c r="E74" s="133">
        <v>226</v>
      </c>
      <c r="F74" s="133">
        <v>888</v>
      </c>
      <c r="G74" s="133">
        <v>3406</v>
      </c>
      <c r="H74" s="133">
        <v>9871</v>
      </c>
      <c r="I74" s="134">
        <f t="shared" si="6"/>
        <v>5278</v>
      </c>
      <c r="J74" s="134">
        <f t="shared" si="6"/>
        <v>15888</v>
      </c>
    </row>
    <row r="75" spans="2:10" x14ac:dyDescent="0.25">
      <c r="B75" s="132">
        <v>42979</v>
      </c>
      <c r="C75" s="133">
        <v>1788</v>
      </c>
      <c r="D75" s="133">
        <v>5884</v>
      </c>
      <c r="E75" s="133">
        <v>227</v>
      </c>
      <c r="F75" s="133">
        <v>1042</v>
      </c>
      <c r="G75" s="133">
        <v>1959</v>
      </c>
      <c r="H75" s="133">
        <v>5773</v>
      </c>
      <c r="I75" s="134">
        <f t="shared" si="6"/>
        <v>3974</v>
      </c>
      <c r="J75" s="134">
        <f t="shared" si="6"/>
        <v>12699</v>
      </c>
    </row>
    <row r="76" spans="2:10" x14ac:dyDescent="0.25">
      <c r="B76" s="132">
        <v>43009</v>
      </c>
      <c r="C76" s="133">
        <v>1600</v>
      </c>
      <c r="D76" s="133">
        <v>5166</v>
      </c>
      <c r="E76" s="133">
        <v>160</v>
      </c>
      <c r="F76" s="133">
        <v>678</v>
      </c>
      <c r="G76" s="133">
        <v>5186</v>
      </c>
      <c r="H76" s="133">
        <v>14719</v>
      </c>
      <c r="I76" s="134">
        <f t="shared" si="6"/>
        <v>6946</v>
      </c>
      <c r="J76" s="134">
        <f t="shared" si="6"/>
        <v>20563</v>
      </c>
    </row>
    <row r="77" spans="2:10" x14ac:dyDescent="0.25">
      <c r="B77" s="132">
        <v>43040</v>
      </c>
      <c r="C77" s="133">
        <v>1751</v>
      </c>
      <c r="D77" s="133">
        <v>5849</v>
      </c>
      <c r="E77" s="133">
        <v>177</v>
      </c>
      <c r="F77" s="133">
        <v>742</v>
      </c>
      <c r="G77" s="133">
        <v>3371</v>
      </c>
      <c r="H77" s="133">
        <v>9775</v>
      </c>
      <c r="I77" s="134">
        <f t="shared" si="6"/>
        <v>5299</v>
      </c>
      <c r="J77" s="134">
        <f t="shared" si="6"/>
        <v>16366</v>
      </c>
    </row>
    <row r="78" spans="2:10" x14ac:dyDescent="0.25">
      <c r="B78" s="132">
        <v>43070</v>
      </c>
      <c r="C78" s="133">
        <v>1618</v>
      </c>
      <c r="D78" s="133">
        <v>5288</v>
      </c>
      <c r="E78" s="133">
        <v>188</v>
      </c>
      <c r="F78" s="133">
        <v>708</v>
      </c>
      <c r="G78" s="133">
        <v>3152</v>
      </c>
      <c r="H78" s="133">
        <v>9366</v>
      </c>
      <c r="I78" s="134">
        <f t="shared" si="6"/>
        <v>4958</v>
      </c>
      <c r="J78" s="134">
        <f t="shared" si="6"/>
        <v>15362</v>
      </c>
    </row>
    <row r="79" spans="2:10" x14ac:dyDescent="0.25">
      <c r="B79" s="135">
        <v>2017</v>
      </c>
      <c r="C79" s="136">
        <f>SUM(C67:C78)</f>
        <v>18172</v>
      </c>
      <c r="D79" s="136">
        <f t="shared" ref="D79:J79" si="7">SUM(D67:D78)</f>
        <v>59135</v>
      </c>
      <c r="E79" s="136">
        <f t="shared" si="7"/>
        <v>1907</v>
      </c>
      <c r="F79" s="136">
        <f t="shared" si="7"/>
        <v>7847</v>
      </c>
      <c r="G79" s="136">
        <f t="shared" si="7"/>
        <v>38370</v>
      </c>
      <c r="H79" s="136">
        <f t="shared" si="7"/>
        <v>109770</v>
      </c>
      <c r="I79" s="136">
        <f t="shared" si="7"/>
        <v>58449</v>
      </c>
      <c r="J79" s="136">
        <f t="shared" si="7"/>
        <v>176752</v>
      </c>
    </row>
    <row r="80" spans="2:10" x14ac:dyDescent="0.25">
      <c r="B80" s="132">
        <v>43101</v>
      </c>
      <c r="C80" s="133">
        <v>1487</v>
      </c>
      <c r="D80" s="133">
        <v>4777</v>
      </c>
      <c r="E80" s="133">
        <v>142</v>
      </c>
      <c r="F80" s="133">
        <v>567</v>
      </c>
      <c r="G80" s="133">
        <v>3378</v>
      </c>
      <c r="H80" s="133">
        <v>9267</v>
      </c>
      <c r="I80" s="134">
        <f t="shared" ref="I80:J89" si="8">C80+E80+G80</f>
        <v>5007</v>
      </c>
      <c r="J80" s="134">
        <f t="shared" si="8"/>
        <v>14611</v>
      </c>
    </row>
    <row r="81" spans="2:12" x14ac:dyDescent="0.25">
      <c r="B81" s="132">
        <v>43132</v>
      </c>
      <c r="C81" s="133">
        <v>1165</v>
      </c>
      <c r="D81" s="133">
        <v>3878</v>
      </c>
      <c r="E81" s="133">
        <v>171</v>
      </c>
      <c r="F81" s="133">
        <v>740</v>
      </c>
      <c r="G81" s="133">
        <v>4024</v>
      </c>
      <c r="H81" s="133">
        <v>10885</v>
      </c>
      <c r="I81" s="134">
        <f t="shared" si="8"/>
        <v>5360</v>
      </c>
      <c r="J81" s="134">
        <f t="shared" si="8"/>
        <v>15503</v>
      </c>
    </row>
    <row r="82" spans="2:12" x14ac:dyDescent="0.25">
      <c r="B82" s="132">
        <v>43160</v>
      </c>
      <c r="C82" s="133">
        <v>2460</v>
      </c>
      <c r="D82" s="133">
        <v>7692</v>
      </c>
      <c r="E82" s="133">
        <v>296</v>
      </c>
      <c r="F82" s="133">
        <v>1104</v>
      </c>
      <c r="G82" s="133">
        <v>3447</v>
      </c>
      <c r="H82" s="133">
        <v>9794</v>
      </c>
      <c r="I82" s="134">
        <f t="shared" si="8"/>
        <v>6203</v>
      </c>
      <c r="J82" s="134">
        <f t="shared" si="8"/>
        <v>18590</v>
      </c>
    </row>
    <row r="83" spans="2:12" x14ac:dyDescent="0.25">
      <c r="B83" s="132">
        <v>43191</v>
      </c>
      <c r="C83" s="133">
        <v>1488</v>
      </c>
      <c r="D83" s="133">
        <v>4979</v>
      </c>
      <c r="E83" s="133">
        <v>166</v>
      </c>
      <c r="F83" s="133">
        <v>699</v>
      </c>
      <c r="G83" s="133">
        <v>3596</v>
      </c>
      <c r="H83" s="133">
        <v>10022</v>
      </c>
      <c r="I83" s="134">
        <f t="shared" si="8"/>
        <v>5250</v>
      </c>
      <c r="J83" s="134">
        <f t="shared" si="8"/>
        <v>15700</v>
      </c>
    </row>
    <row r="84" spans="2:12" x14ac:dyDescent="0.25">
      <c r="B84" s="132">
        <v>43221</v>
      </c>
      <c r="C84" s="133">
        <v>1705</v>
      </c>
      <c r="D84" s="133">
        <v>5530</v>
      </c>
      <c r="E84" s="133">
        <v>178</v>
      </c>
      <c r="F84" s="133">
        <v>714</v>
      </c>
      <c r="G84" s="133">
        <v>3536</v>
      </c>
      <c r="H84" s="133">
        <v>9898</v>
      </c>
      <c r="I84" s="134">
        <f t="shared" si="8"/>
        <v>5419</v>
      </c>
      <c r="J84" s="134">
        <f t="shared" si="8"/>
        <v>16142</v>
      </c>
    </row>
    <row r="85" spans="2:12" x14ac:dyDescent="0.25">
      <c r="B85" s="132">
        <v>43252</v>
      </c>
      <c r="C85" s="133">
        <v>1717</v>
      </c>
      <c r="D85" s="133">
        <v>5500</v>
      </c>
      <c r="E85" s="133">
        <v>211</v>
      </c>
      <c r="F85" s="133">
        <v>885</v>
      </c>
      <c r="G85" s="133">
        <v>3371</v>
      </c>
      <c r="H85" s="133">
        <v>9458</v>
      </c>
      <c r="I85" s="134">
        <f t="shared" si="8"/>
        <v>5299</v>
      </c>
      <c r="J85" s="134">
        <f t="shared" si="8"/>
        <v>15843</v>
      </c>
    </row>
    <row r="86" spans="2:12" x14ac:dyDescent="0.25">
      <c r="B86" s="132">
        <v>43282</v>
      </c>
      <c r="C86" s="133">
        <v>1574</v>
      </c>
      <c r="D86" s="133">
        <v>4981</v>
      </c>
      <c r="E86" s="133">
        <v>176</v>
      </c>
      <c r="F86" s="133">
        <v>714</v>
      </c>
      <c r="G86" s="133">
        <v>3523</v>
      </c>
      <c r="H86" s="133">
        <v>9997</v>
      </c>
      <c r="I86" s="134">
        <f t="shared" si="8"/>
        <v>5273</v>
      </c>
      <c r="J86" s="134">
        <f t="shared" si="8"/>
        <v>15692</v>
      </c>
    </row>
    <row r="87" spans="2:12" x14ac:dyDescent="0.25">
      <c r="B87" s="132">
        <v>43313</v>
      </c>
      <c r="C87" s="133">
        <v>1786</v>
      </c>
      <c r="D87" s="133">
        <v>5797</v>
      </c>
      <c r="E87" s="133">
        <v>215</v>
      </c>
      <c r="F87" s="133">
        <v>865</v>
      </c>
      <c r="G87" s="133">
        <v>3741</v>
      </c>
      <c r="H87" s="133">
        <v>10742</v>
      </c>
      <c r="I87" s="134">
        <f t="shared" si="8"/>
        <v>5742</v>
      </c>
      <c r="J87" s="134">
        <f t="shared" si="8"/>
        <v>17404</v>
      </c>
    </row>
    <row r="88" spans="2:12" x14ac:dyDescent="0.25">
      <c r="B88" s="132">
        <v>43344</v>
      </c>
      <c r="C88" s="133">
        <v>1829</v>
      </c>
      <c r="D88" s="133">
        <v>5996</v>
      </c>
      <c r="E88" s="133">
        <v>210</v>
      </c>
      <c r="F88" s="133">
        <v>796</v>
      </c>
      <c r="G88" s="133">
        <v>4016</v>
      </c>
      <c r="H88" s="133">
        <v>11063</v>
      </c>
      <c r="I88" s="134">
        <f t="shared" si="8"/>
        <v>6055</v>
      </c>
      <c r="J88" s="134">
        <f t="shared" si="8"/>
        <v>17855</v>
      </c>
    </row>
    <row r="89" spans="2:12" x14ac:dyDescent="0.25">
      <c r="B89" s="132">
        <v>43374</v>
      </c>
      <c r="C89" s="133">
        <v>1908</v>
      </c>
      <c r="D89" s="133">
        <v>5933</v>
      </c>
      <c r="E89" s="133">
        <v>221</v>
      </c>
      <c r="F89" s="133">
        <v>853</v>
      </c>
      <c r="G89" s="133">
        <v>3862</v>
      </c>
      <c r="H89" s="133">
        <v>11406</v>
      </c>
      <c r="I89" s="134">
        <f t="shared" si="8"/>
        <v>5991</v>
      </c>
      <c r="J89" s="134">
        <f t="shared" si="8"/>
        <v>18192</v>
      </c>
    </row>
    <row r="90" spans="2:12" x14ac:dyDescent="0.25">
      <c r="B90" s="132">
        <v>43405</v>
      </c>
      <c r="C90" s="133">
        <v>1951</v>
      </c>
      <c r="D90" s="133">
        <v>6310</v>
      </c>
      <c r="E90" s="133">
        <v>210</v>
      </c>
      <c r="F90" s="133">
        <v>846</v>
      </c>
      <c r="G90" s="133">
        <v>4235</v>
      </c>
      <c r="H90" s="133">
        <v>12050</v>
      </c>
      <c r="I90" s="134">
        <v>6396</v>
      </c>
      <c r="J90" s="134">
        <v>19206</v>
      </c>
    </row>
    <row r="91" spans="2:12" x14ac:dyDescent="0.25">
      <c r="B91" s="132">
        <v>43435</v>
      </c>
      <c r="C91" s="133">
        <v>1864</v>
      </c>
      <c r="D91" s="133">
        <v>6097</v>
      </c>
      <c r="E91" s="133">
        <v>206</v>
      </c>
      <c r="F91" s="133">
        <v>773</v>
      </c>
      <c r="G91" s="133">
        <v>3733</v>
      </c>
      <c r="H91" s="133">
        <v>11050</v>
      </c>
      <c r="I91" s="134">
        <v>5803</v>
      </c>
      <c r="J91" s="134">
        <v>17920</v>
      </c>
    </row>
    <row r="92" spans="2:12" x14ac:dyDescent="0.25">
      <c r="B92" s="135">
        <v>2018</v>
      </c>
      <c r="C92" s="136">
        <f t="shared" ref="C92:J92" si="9">SUM(C80:C91)</f>
        <v>20934</v>
      </c>
      <c r="D92" s="136">
        <f t="shared" si="9"/>
        <v>67470</v>
      </c>
      <c r="E92" s="136">
        <f t="shared" si="9"/>
        <v>2402</v>
      </c>
      <c r="F92" s="136">
        <f t="shared" si="9"/>
        <v>9556</v>
      </c>
      <c r="G92" s="136">
        <f t="shared" si="9"/>
        <v>44462</v>
      </c>
      <c r="H92" s="136">
        <f t="shared" si="9"/>
        <v>125632</v>
      </c>
      <c r="I92" s="136">
        <f t="shared" si="9"/>
        <v>67798</v>
      </c>
      <c r="J92" s="136">
        <f t="shared" si="9"/>
        <v>202658</v>
      </c>
      <c r="K92" s="65"/>
    </row>
    <row r="93" spans="2:12" x14ac:dyDescent="0.25">
      <c r="B93" s="132">
        <v>43466</v>
      </c>
      <c r="C93" s="133">
        <v>1644</v>
      </c>
      <c r="D93" s="133">
        <v>5240</v>
      </c>
      <c r="E93" s="133">
        <v>136</v>
      </c>
      <c r="F93" s="133">
        <v>473</v>
      </c>
      <c r="G93" s="133">
        <v>3602</v>
      </c>
      <c r="H93" s="133">
        <v>10442</v>
      </c>
      <c r="I93" s="133">
        <v>5382</v>
      </c>
      <c r="J93" s="133">
        <v>16155</v>
      </c>
      <c r="K93" s="65"/>
    </row>
    <row r="94" spans="2:12" x14ac:dyDescent="0.25">
      <c r="B94" s="132">
        <v>43497</v>
      </c>
      <c r="C94" s="133">
        <v>1660</v>
      </c>
      <c r="D94" s="133">
        <v>5440</v>
      </c>
      <c r="E94" s="133">
        <v>195</v>
      </c>
      <c r="F94" s="133">
        <v>810</v>
      </c>
      <c r="G94" s="133">
        <v>3859</v>
      </c>
      <c r="H94" s="133">
        <v>11121</v>
      </c>
      <c r="I94" s="133">
        <v>5714</v>
      </c>
      <c r="J94" s="133">
        <v>17371</v>
      </c>
    </row>
    <row r="95" spans="2:12" x14ac:dyDescent="0.25">
      <c r="B95" s="132">
        <v>43525</v>
      </c>
      <c r="C95" s="133">
        <v>1447</v>
      </c>
      <c r="D95" s="133">
        <v>4690</v>
      </c>
      <c r="E95" s="133">
        <v>166</v>
      </c>
      <c r="F95" s="133">
        <v>800</v>
      </c>
      <c r="G95" s="133">
        <v>3536</v>
      </c>
      <c r="H95" s="133">
        <v>10073</v>
      </c>
      <c r="I95" s="133">
        <v>5149</v>
      </c>
      <c r="J95" s="133">
        <v>15563</v>
      </c>
    </row>
    <row r="96" spans="2:12" s="188" customFormat="1" x14ac:dyDescent="0.25">
      <c r="B96" s="132">
        <v>43556</v>
      </c>
      <c r="C96" s="133">
        <v>1532</v>
      </c>
      <c r="D96" s="133">
        <v>5027</v>
      </c>
      <c r="E96" s="133">
        <v>191</v>
      </c>
      <c r="F96" s="133">
        <v>822</v>
      </c>
      <c r="G96" s="133">
        <v>4048</v>
      </c>
      <c r="H96" s="133">
        <v>11053</v>
      </c>
      <c r="I96" s="133">
        <v>5771</v>
      </c>
      <c r="J96" s="133">
        <v>16902</v>
      </c>
      <c r="L96" s="40"/>
    </row>
    <row r="97" spans="2:12" s="188" customFormat="1" x14ac:dyDescent="0.25">
      <c r="B97" s="132">
        <v>43586</v>
      </c>
      <c r="C97" s="133">
        <v>1595</v>
      </c>
      <c r="D97" s="133">
        <v>4923</v>
      </c>
      <c r="E97" s="133">
        <v>179</v>
      </c>
      <c r="F97" s="133">
        <v>655</v>
      </c>
      <c r="G97" s="133">
        <v>3277</v>
      </c>
      <c r="H97" s="133">
        <v>9461</v>
      </c>
      <c r="I97" s="133">
        <v>5051</v>
      </c>
      <c r="J97" s="133">
        <v>15039</v>
      </c>
      <c r="L97" s="40"/>
    </row>
    <row r="98" spans="2:12" x14ac:dyDescent="0.25">
      <c r="B98" s="132">
        <v>43617</v>
      </c>
      <c r="C98" s="133">
        <v>1566</v>
      </c>
      <c r="D98" s="133">
        <v>4922</v>
      </c>
      <c r="E98" s="133">
        <v>128</v>
      </c>
      <c r="F98" s="133">
        <v>485</v>
      </c>
      <c r="G98" s="133">
        <v>3773</v>
      </c>
      <c r="H98" s="133">
        <v>10296</v>
      </c>
      <c r="I98" s="133">
        <v>5467</v>
      </c>
      <c r="J98" s="133">
        <v>15703</v>
      </c>
    </row>
    <row r="99" spans="2:12" x14ac:dyDescent="0.25">
      <c r="B99" s="132">
        <v>43647</v>
      </c>
      <c r="C99" s="133">
        <v>1268</v>
      </c>
      <c r="D99" s="133">
        <v>4145</v>
      </c>
      <c r="E99" s="133">
        <v>119</v>
      </c>
      <c r="F99" s="133">
        <v>491</v>
      </c>
      <c r="G99" s="133">
        <v>4075</v>
      </c>
      <c r="H99" s="133">
        <v>11015</v>
      </c>
      <c r="I99" s="133">
        <v>5462</v>
      </c>
      <c r="J99" s="133">
        <v>15651</v>
      </c>
    </row>
    <row r="100" spans="2:12" s="188" customFormat="1" x14ac:dyDescent="0.25">
      <c r="B100" s="132">
        <v>43678</v>
      </c>
      <c r="C100" s="133">
        <v>1754</v>
      </c>
      <c r="D100" s="133">
        <v>5263</v>
      </c>
      <c r="E100" s="133">
        <v>194</v>
      </c>
      <c r="F100" s="133">
        <v>769</v>
      </c>
      <c r="G100" s="133">
        <v>3280</v>
      </c>
      <c r="H100" s="133">
        <v>9481</v>
      </c>
      <c r="I100" s="133">
        <v>5228</v>
      </c>
      <c r="J100" s="133">
        <v>15513</v>
      </c>
      <c r="L100" s="40"/>
    </row>
    <row r="101" spans="2:12" s="188" customFormat="1" x14ac:dyDescent="0.25">
      <c r="B101" s="132">
        <v>43709</v>
      </c>
      <c r="C101" s="133">
        <v>1699</v>
      </c>
      <c r="D101" s="133">
        <v>5345</v>
      </c>
      <c r="E101" s="133">
        <v>173</v>
      </c>
      <c r="F101" s="133">
        <v>649</v>
      </c>
      <c r="G101" s="133">
        <v>3976</v>
      </c>
      <c r="H101" s="133">
        <v>10889</v>
      </c>
      <c r="I101" s="133">
        <v>5848</v>
      </c>
      <c r="J101" s="133">
        <v>16883</v>
      </c>
      <c r="L101" s="40"/>
    </row>
    <row r="102" spans="2:12" s="188" customFormat="1" x14ac:dyDescent="0.25">
      <c r="B102" s="132">
        <v>43739</v>
      </c>
      <c r="C102" s="133">
        <v>1702</v>
      </c>
      <c r="D102" s="133">
        <v>5319</v>
      </c>
      <c r="E102" s="133">
        <v>176</v>
      </c>
      <c r="F102" s="133">
        <v>664</v>
      </c>
      <c r="G102" s="133">
        <v>4777</v>
      </c>
      <c r="H102" s="133">
        <v>13052</v>
      </c>
      <c r="I102" s="133">
        <v>6655</v>
      </c>
      <c r="J102" s="133">
        <v>19035</v>
      </c>
      <c r="L102" s="40"/>
    </row>
    <row r="103" spans="2:12" s="188" customFormat="1" x14ac:dyDescent="0.25">
      <c r="B103" s="132">
        <v>43770</v>
      </c>
      <c r="C103" s="133">
        <v>1481</v>
      </c>
      <c r="D103" s="133">
        <v>4688</v>
      </c>
      <c r="E103" s="133">
        <v>133</v>
      </c>
      <c r="F103" s="133">
        <v>524</v>
      </c>
      <c r="G103" s="133">
        <v>2191</v>
      </c>
      <c r="H103" s="133">
        <v>6559</v>
      </c>
      <c r="I103" s="133">
        <v>3805</v>
      </c>
      <c r="J103" s="133">
        <v>11771</v>
      </c>
      <c r="L103" s="40"/>
    </row>
    <row r="104" spans="2:12" x14ac:dyDescent="0.25">
      <c r="B104" s="132">
        <v>43800</v>
      </c>
      <c r="C104" s="133">
        <v>1336</v>
      </c>
      <c r="D104" s="133">
        <v>4183</v>
      </c>
      <c r="E104" s="133">
        <v>108</v>
      </c>
      <c r="F104" s="133">
        <v>440</v>
      </c>
      <c r="G104" s="133">
        <v>4914</v>
      </c>
      <c r="H104" s="133">
        <v>13478</v>
      </c>
      <c r="I104" s="133">
        <v>6358</v>
      </c>
      <c r="J104" s="133">
        <v>18101</v>
      </c>
    </row>
    <row r="105" spans="2:12" x14ac:dyDescent="0.25">
      <c r="B105" s="135" t="s">
        <v>591</v>
      </c>
      <c r="C105" s="136">
        <f>SUM(C93:C104)</f>
        <v>18684</v>
      </c>
      <c r="D105" s="136">
        <f t="shared" ref="D105:J105" si="10">SUM(D93:D104)</f>
        <v>59185</v>
      </c>
      <c r="E105" s="136">
        <f t="shared" si="10"/>
        <v>1898</v>
      </c>
      <c r="F105" s="136">
        <f t="shared" si="10"/>
        <v>7582</v>
      </c>
      <c r="G105" s="136">
        <f t="shared" si="10"/>
        <v>45308</v>
      </c>
      <c r="H105" s="136">
        <f t="shared" si="10"/>
        <v>126920</v>
      </c>
      <c r="I105" s="136">
        <f t="shared" si="10"/>
        <v>65890</v>
      </c>
      <c r="J105" s="136">
        <f t="shared" si="10"/>
        <v>193687</v>
      </c>
    </row>
    <row r="106" spans="2:12" s="188" customFormat="1" x14ac:dyDescent="0.25">
      <c r="B106" s="132">
        <v>43831</v>
      </c>
      <c r="C106" s="133">
        <v>2201</v>
      </c>
      <c r="D106" s="133">
        <v>6965</v>
      </c>
      <c r="E106" s="133">
        <v>189</v>
      </c>
      <c r="F106" s="133">
        <v>759</v>
      </c>
      <c r="G106" s="133">
        <v>4583</v>
      </c>
      <c r="H106" s="133">
        <v>12850</v>
      </c>
      <c r="I106" s="133">
        <f t="shared" ref="I106:J107" si="11">C106+E106+G106</f>
        <v>6973</v>
      </c>
      <c r="J106" s="133">
        <f t="shared" si="11"/>
        <v>20574</v>
      </c>
      <c r="L106" s="40"/>
    </row>
    <row r="107" spans="2:12" s="188" customFormat="1" x14ac:dyDescent="0.25">
      <c r="B107" s="132">
        <v>43862</v>
      </c>
      <c r="C107" s="133">
        <v>1863</v>
      </c>
      <c r="D107" s="133">
        <v>5801</v>
      </c>
      <c r="E107" s="133">
        <v>280</v>
      </c>
      <c r="F107" s="133">
        <v>1068</v>
      </c>
      <c r="G107" s="133">
        <v>4722</v>
      </c>
      <c r="H107" s="133">
        <v>13234</v>
      </c>
      <c r="I107" s="133">
        <f t="shared" si="11"/>
        <v>6865</v>
      </c>
      <c r="J107" s="133">
        <f t="shared" si="11"/>
        <v>20103</v>
      </c>
      <c r="L107" s="40"/>
    </row>
    <row r="108" spans="2:12" s="188" customFormat="1" x14ac:dyDescent="0.25">
      <c r="B108" s="132">
        <v>43891</v>
      </c>
      <c r="C108" s="133">
        <v>1546</v>
      </c>
      <c r="D108" s="133">
        <v>4795</v>
      </c>
      <c r="E108" s="133">
        <v>263</v>
      </c>
      <c r="F108" s="133">
        <v>982</v>
      </c>
      <c r="G108" s="133">
        <v>4641</v>
      </c>
      <c r="H108" s="133">
        <v>11822</v>
      </c>
      <c r="I108" s="133">
        <f t="shared" ref="I108:I109" si="12">C108+E108+G108</f>
        <v>6450</v>
      </c>
      <c r="J108" s="133">
        <f t="shared" ref="J108:J109" si="13">D108+F108+H108</f>
        <v>17599</v>
      </c>
      <c r="L108" s="40"/>
    </row>
    <row r="109" spans="2:12" s="188" customFormat="1" x14ac:dyDescent="0.25">
      <c r="B109" s="156">
        <v>43922</v>
      </c>
      <c r="C109" s="134">
        <v>1051</v>
      </c>
      <c r="D109" s="134">
        <v>3202</v>
      </c>
      <c r="E109" s="134">
        <v>187</v>
      </c>
      <c r="F109" s="134">
        <v>651</v>
      </c>
      <c r="G109" s="134">
        <v>1882</v>
      </c>
      <c r="H109" s="134">
        <v>5219</v>
      </c>
      <c r="I109" s="134">
        <f t="shared" si="12"/>
        <v>3120</v>
      </c>
      <c r="J109" s="134">
        <f t="shared" si="13"/>
        <v>9072</v>
      </c>
      <c r="L109" s="40"/>
    </row>
    <row r="110" spans="2:12" s="188" customFormat="1" x14ac:dyDescent="0.25">
      <c r="B110" s="135" t="s">
        <v>616</v>
      </c>
      <c r="C110" s="136">
        <f>SUM(C106:C109)</f>
        <v>6661</v>
      </c>
      <c r="D110" s="136">
        <f t="shared" ref="D110:J110" si="14">SUM(D106:D109)</f>
        <v>20763</v>
      </c>
      <c r="E110" s="136">
        <f t="shared" si="14"/>
        <v>919</v>
      </c>
      <c r="F110" s="136">
        <f t="shared" si="14"/>
        <v>3460</v>
      </c>
      <c r="G110" s="136">
        <f t="shared" si="14"/>
        <v>15828</v>
      </c>
      <c r="H110" s="136">
        <f t="shared" si="14"/>
        <v>43125</v>
      </c>
      <c r="I110" s="136">
        <f t="shared" si="14"/>
        <v>23408</v>
      </c>
      <c r="J110" s="136">
        <f t="shared" si="14"/>
        <v>67348</v>
      </c>
      <c r="L110" s="40"/>
    </row>
    <row r="111" spans="2:12" s="188" customFormat="1" x14ac:dyDescent="0.25">
      <c r="B111" s="324" t="s">
        <v>28</v>
      </c>
      <c r="C111" s="324"/>
      <c r="D111" s="324"/>
      <c r="E111" s="324"/>
      <c r="F111" s="324"/>
      <c r="G111" s="324"/>
      <c r="H111" s="324"/>
      <c r="I111" s="209">
        <f>I11+I12+I13+I14+I27+I40+I53+I66+I79+I92+I105+I110</f>
        <v>677697</v>
      </c>
      <c r="J111" s="209">
        <f>J11+J12+J13+J14+J27+J40+J53+J66+J79+J92+J105+J110</f>
        <v>2286602</v>
      </c>
      <c r="L111" s="40"/>
    </row>
    <row r="112" spans="2:12" x14ac:dyDescent="0.25">
      <c r="B112" s="17" t="s">
        <v>473</v>
      </c>
    </row>
    <row r="113" spans="2:2" x14ac:dyDescent="0.25">
      <c r="B113" s="17" t="s">
        <v>474</v>
      </c>
    </row>
    <row r="114" spans="2:2" x14ac:dyDescent="0.25">
      <c r="B114" s="17" t="s">
        <v>475</v>
      </c>
    </row>
  </sheetData>
  <mergeCells count="9">
    <mergeCell ref="B111:H111"/>
    <mergeCell ref="B5:J5"/>
    <mergeCell ref="B6:J6"/>
    <mergeCell ref="B8:B10"/>
    <mergeCell ref="C8:J8"/>
    <mergeCell ref="C9:D9"/>
    <mergeCell ref="E9:F9"/>
    <mergeCell ref="G9:H9"/>
    <mergeCell ref="I9:J9"/>
  </mergeCells>
  <hyperlinks>
    <hyperlink ref="L5" location="'Índice BxH'!A1" display="Volver a Bono por Hijo" xr:uid="{00000000-0004-0000-1800-000000000000}"/>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101"/>
  <sheetViews>
    <sheetView showGridLines="0" zoomScaleNormal="100" workbookViewId="0">
      <pane xSplit="2" ySplit="9" topLeftCell="C70" activePane="bottomRight" state="frozen"/>
      <selection activeCell="B6" sqref="B6:J6"/>
      <selection pane="topRight" activeCell="B6" sqref="B6:J6"/>
      <selection pane="bottomLeft" activeCell="B6" sqref="B6:J6"/>
      <selection pane="bottomRight" activeCell="E96" sqref="E96"/>
    </sheetView>
  </sheetViews>
  <sheetFormatPr baseColWidth="10" defaultRowHeight="12" x14ac:dyDescent="0.25"/>
  <cols>
    <col min="1" max="1" width="6" style="17" customWidth="1"/>
    <col min="2" max="2" width="13.88671875" style="17" customWidth="1"/>
    <col min="3" max="3" width="21.33203125" style="17" customWidth="1"/>
    <col min="4" max="4" width="19.109375" style="17" customWidth="1"/>
    <col min="5" max="5" width="16.88671875" style="17" customWidth="1"/>
    <col min="6" max="257" width="11.44140625" style="17"/>
    <col min="258" max="258" width="13.88671875" style="17" customWidth="1"/>
    <col min="259" max="259" width="21.33203125" style="17" customWidth="1"/>
    <col min="260" max="260" width="19.109375" style="17" customWidth="1"/>
    <col min="261" max="261" width="16.88671875" style="17" customWidth="1"/>
    <col min="262" max="513" width="11.44140625" style="17"/>
    <col min="514" max="514" width="13.88671875" style="17" customWidth="1"/>
    <col min="515" max="515" width="21.33203125" style="17" customWidth="1"/>
    <col min="516" max="516" width="19.109375" style="17" customWidth="1"/>
    <col min="517" max="517" width="16.88671875" style="17" customWidth="1"/>
    <col min="518" max="769" width="11.44140625" style="17"/>
    <col min="770" max="770" width="13.88671875" style="17" customWidth="1"/>
    <col min="771" max="771" width="21.33203125" style="17" customWidth="1"/>
    <col min="772" max="772" width="19.109375" style="17" customWidth="1"/>
    <col min="773" max="773" width="16.88671875" style="17" customWidth="1"/>
    <col min="774" max="1025" width="11.44140625" style="17"/>
    <col min="1026" max="1026" width="13.88671875" style="17" customWidth="1"/>
    <col min="1027" max="1027" width="21.33203125" style="17" customWidth="1"/>
    <col min="1028" max="1028" width="19.109375" style="17" customWidth="1"/>
    <col min="1029" max="1029" width="16.88671875" style="17" customWidth="1"/>
    <col min="1030" max="1281" width="11.44140625" style="17"/>
    <col min="1282" max="1282" width="13.88671875" style="17" customWidth="1"/>
    <col min="1283" max="1283" width="21.33203125" style="17" customWidth="1"/>
    <col min="1284" max="1284" width="19.109375" style="17" customWidth="1"/>
    <col min="1285" max="1285" width="16.88671875" style="17" customWidth="1"/>
    <col min="1286" max="1537" width="11.44140625" style="17"/>
    <col min="1538" max="1538" width="13.88671875" style="17" customWidth="1"/>
    <col min="1539" max="1539" width="21.33203125" style="17" customWidth="1"/>
    <col min="1540" max="1540" width="19.109375" style="17" customWidth="1"/>
    <col min="1541" max="1541" width="16.88671875" style="17" customWidth="1"/>
    <col min="1542" max="1793" width="11.44140625" style="17"/>
    <col min="1794" max="1794" width="13.88671875" style="17" customWidth="1"/>
    <col min="1795" max="1795" width="21.33203125" style="17" customWidth="1"/>
    <col min="1796" max="1796" width="19.109375" style="17" customWidth="1"/>
    <col min="1797" max="1797" width="16.88671875" style="17" customWidth="1"/>
    <col min="1798" max="2049" width="11.44140625" style="17"/>
    <col min="2050" max="2050" width="13.88671875" style="17" customWidth="1"/>
    <col min="2051" max="2051" width="21.33203125" style="17" customWidth="1"/>
    <col min="2052" max="2052" width="19.109375" style="17" customWidth="1"/>
    <col min="2053" max="2053" width="16.88671875" style="17" customWidth="1"/>
    <col min="2054" max="2305" width="11.44140625" style="17"/>
    <col min="2306" max="2306" width="13.88671875" style="17" customWidth="1"/>
    <col min="2307" max="2307" width="21.33203125" style="17" customWidth="1"/>
    <col min="2308" max="2308" width="19.109375" style="17" customWidth="1"/>
    <col min="2309" max="2309" width="16.88671875" style="17" customWidth="1"/>
    <col min="2310" max="2561" width="11.44140625" style="17"/>
    <col min="2562" max="2562" width="13.88671875" style="17" customWidth="1"/>
    <col min="2563" max="2563" width="21.33203125" style="17" customWidth="1"/>
    <col min="2564" max="2564" width="19.109375" style="17" customWidth="1"/>
    <col min="2565" max="2565" width="16.88671875" style="17" customWidth="1"/>
    <col min="2566" max="2817" width="11.44140625" style="17"/>
    <col min="2818" max="2818" width="13.88671875" style="17" customWidth="1"/>
    <col min="2819" max="2819" width="21.33203125" style="17" customWidth="1"/>
    <col min="2820" max="2820" width="19.109375" style="17" customWidth="1"/>
    <col min="2821" max="2821" width="16.88671875" style="17" customWidth="1"/>
    <col min="2822" max="3073" width="11.44140625" style="17"/>
    <col min="3074" max="3074" width="13.88671875" style="17" customWidth="1"/>
    <col min="3075" max="3075" width="21.33203125" style="17" customWidth="1"/>
    <col min="3076" max="3076" width="19.109375" style="17" customWidth="1"/>
    <col min="3077" max="3077" width="16.88671875" style="17" customWidth="1"/>
    <col min="3078" max="3329" width="11.44140625" style="17"/>
    <col min="3330" max="3330" width="13.88671875" style="17" customWidth="1"/>
    <col min="3331" max="3331" width="21.33203125" style="17" customWidth="1"/>
    <col min="3332" max="3332" width="19.109375" style="17" customWidth="1"/>
    <col min="3333" max="3333" width="16.88671875" style="17" customWidth="1"/>
    <col min="3334" max="3585" width="11.44140625" style="17"/>
    <col min="3586" max="3586" width="13.88671875" style="17" customWidth="1"/>
    <col min="3587" max="3587" width="21.33203125" style="17" customWidth="1"/>
    <col min="3588" max="3588" width="19.109375" style="17" customWidth="1"/>
    <col min="3589" max="3589" width="16.88671875" style="17" customWidth="1"/>
    <col min="3590" max="3841" width="11.44140625" style="17"/>
    <col min="3842" max="3842" width="13.88671875" style="17" customWidth="1"/>
    <col min="3843" max="3843" width="21.33203125" style="17" customWidth="1"/>
    <col min="3844" max="3844" width="19.109375" style="17" customWidth="1"/>
    <col min="3845" max="3845" width="16.88671875" style="17" customWidth="1"/>
    <col min="3846" max="4097" width="11.44140625" style="17"/>
    <col min="4098" max="4098" width="13.88671875" style="17" customWidth="1"/>
    <col min="4099" max="4099" width="21.33203125" style="17" customWidth="1"/>
    <col min="4100" max="4100" width="19.109375" style="17" customWidth="1"/>
    <col min="4101" max="4101" width="16.88671875" style="17" customWidth="1"/>
    <col min="4102" max="4353" width="11.44140625" style="17"/>
    <col min="4354" max="4354" width="13.88671875" style="17" customWidth="1"/>
    <col min="4355" max="4355" width="21.33203125" style="17" customWidth="1"/>
    <col min="4356" max="4356" width="19.109375" style="17" customWidth="1"/>
    <col min="4357" max="4357" width="16.88671875" style="17" customWidth="1"/>
    <col min="4358" max="4609" width="11.44140625" style="17"/>
    <col min="4610" max="4610" width="13.88671875" style="17" customWidth="1"/>
    <col min="4611" max="4611" width="21.33203125" style="17" customWidth="1"/>
    <col min="4612" max="4612" width="19.109375" style="17" customWidth="1"/>
    <col min="4613" max="4613" width="16.88671875" style="17" customWidth="1"/>
    <col min="4614" max="4865" width="11.44140625" style="17"/>
    <col min="4866" max="4866" width="13.88671875" style="17" customWidth="1"/>
    <col min="4867" max="4867" width="21.33203125" style="17" customWidth="1"/>
    <col min="4868" max="4868" width="19.109375" style="17" customWidth="1"/>
    <col min="4869" max="4869" width="16.88671875" style="17" customWidth="1"/>
    <col min="4870" max="5121" width="11.44140625" style="17"/>
    <col min="5122" max="5122" width="13.88671875" style="17" customWidth="1"/>
    <col min="5123" max="5123" width="21.33203125" style="17" customWidth="1"/>
    <col min="5124" max="5124" width="19.109375" style="17" customWidth="1"/>
    <col min="5125" max="5125" width="16.88671875" style="17" customWidth="1"/>
    <col min="5126" max="5377" width="11.44140625" style="17"/>
    <col min="5378" max="5378" width="13.88671875" style="17" customWidth="1"/>
    <col min="5379" max="5379" width="21.33203125" style="17" customWidth="1"/>
    <col min="5380" max="5380" width="19.109375" style="17" customWidth="1"/>
    <col min="5381" max="5381" width="16.88671875" style="17" customWidth="1"/>
    <col min="5382" max="5633" width="11.44140625" style="17"/>
    <col min="5634" max="5634" width="13.88671875" style="17" customWidth="1"/>
    <col min="5635" max="5635" width="21.33203125" style="17" customWidth="1"/>
    <col min="5636" max="5636" width="19.109375" style="17" customWidth="1"/>
    <col min="5637" max="5637" width="16.88671875" style="17" customWidth="1"/>
    <col min="5638" max="5889" width="11.44140625" style="17"/>
    <col min="5890" max="5890" width="13.88671875" style="17" customWidth="1"/>
    <col min="5891" max="5891" width="21.33203125" style="17" customWidth="1"/>
    <col min="5892" max="5892" width="19.109375" style="17" customWidth="1"/>
    <col min="5893" max="5893" width="16.88671875" style="17" customWidth="1"/>
    <col min="5894" max="6145" width="11.44140625" style="17"/>
    <col min="6146" max="6146" width="13.88671875" style="17" customWidth="1"/>
    <col min="6147" max="6147" width="21.33203125" style="17" customWidth="1"/>
    <col min="6148" max="6148" width="19.109375" style="17" customWidth="1"/>
    <col min="6149" max="6149" width="16.88671875" style="17" customWidth="1"/>
    <col min="6150" max="6401" width="11.44140625" style="17"/>
    <col min="6402" max="6402" width="13.88671875" style="17" customWidth="1"/>
    <col min="6403" max="6403" width="21.33203125" style="17" customWidth="1"/>
    <col min="6404" max="6404" width="19.109375" style="17" customWidth="1"/>
    <col min="6405" max="6405" width="16.88671875" style="17" customWidth="1"/>
    <col min="6406" max="6657" width="11.44140625" style="17"/>
    <col min="6658" max="6658" width="13.88671875" style="17" customWidth="1"/>
    <col min="6659" max="6659" width="21.33203125" style="17" customWidth="1"/>
    <col min="6660" max="6660" width="19.109375" style="17" customWidth="1"/>
    <col min="6661" max="6661" width="16.88671875" style="17" customWidth="1"/>
    <col min="6662" max="6913" width="11.44140625" style="17"/>
    <col min="6914" max="6914" width="13.88671875" style="17" customWidth="1"/>
    <col min="6915" max="6915" width="21.33203125" style="17" customWidth="1"/>
    <col min="6916" max="6916" width="19.109375" style="17" customWidth="1"/>
    <col min="6917" max="6917" width="16.88671875" style="17" customWidth="1"/>
    <col min="6918" max="7169" width="11.44140625" style="17"/>
    <col min="7170" max="7170" width="13.88671875" style="17" customWidth="1"/>
    <col min="7171" max="7171" width="21.33203125" style="17" customWidth="1"/>
    <col min="7172" max="7172" width="19.109375" style="17" customWidth="1"/>
    <col min="7173" max="7173" width="16.88671875" style="17" customWidth="1"/>
    <col min="7174" max="7425" width="11.44140625" style="17"/>
    <col min="7426" max="7426" width="13.88671875" style="17" customWidth="1"/>
    <col min="7427" max="7427" width="21.33203125" style="17" customWidth="1"/>
    <col min="7428" max="7428" width="19.109375" style="17" customWidth="1"/>
    <col min="7429" max="7429" width="16.88671875" style="17" customWidth="1"/>
    <col min="7430" max="7681" width="11.44140625" style="17"/>
    <col min="7682" max="7682" width="13.88671875" style="17" customWidth="1"/>
    <col min="7683" max="7683" width="21.33203125" style="17" customWidth="1"/>
    <col min="7684" max="7684" width="19.109375" style="17" customWidth="1"/>
    <col min="7685" max="7685" width="16.88671875" style="17" customWidth="1"/>
    <col min="7686" max="7937" width="11.44140625" style="17"/>
    <col min="7938" max="7938" width="13.88671875" style="17" customWidth="1"/>
    <col min="7939" max="7939" width="21.33203125" style="17" customWidth="1"/>
    <col min="7940" max="7940" width="19.109375" style="17" customWidth="1"/>
    <col min="7941" max="7941" width="16.88671875" style="17" customWidth="1"/>
    <col min="7942" max="8193" width="11.44140625" style="17"/>
    <col min="8194" max="8194" width="13.88671875" style="17" customWidth="1"/>
    <col min="8195" max="8195" width="21.33203125" style="17" customWidth="1"/>
    <col min="8196" max="8196" width="19.109375" style="17" customWidth="1"/>
    <col min="8197" max="8197" width="16.88671875" style="17" customWidth="1"/>
    <col min="8198" max="8449" width="11.44140625" style="17"/>
    <col min="8450" max="8450" width="13.88671875" style="17" customWidth="1"/>
    <col min="8451" max="8451" width="21.33203125" style="17" customWidth="1"/>
    <col min="8452" max="8452" width="19.109375" style="17" customWidth="1"/>
    <col min="8453" max="8453" width="16.88671875" style="17" customWidth="1"/>
    <col min="8454" max="8705" width="11.44140625" style="17"/>
    <col min="8706" max="8706" width="13.88671875" style="17" customWidth="1"/>
    <col min="8707" max="8707" width="21.33203125" style="17" customWidth="1"/>
    <col min="8708" max="8708" width="19.109375" style="17" customWidth="1"/>
    <col min="8709" max="8709" width="16.88671875" style="17" customWidth="1"/>
    <col min="8710" max="8961" width="11.44140625" style="17"/>
    <col min="8962" max="8962" width="13.88671875" style="17" customWidth="1"/>
    <col min="8963" max="8963" width="21.33203125" style="17" customWidth="1"/>
    <col min="8964" max="8964" width="19.109375" style="17" customWidth="1"/>
    <col min="8965" max="8965" width="16.88671875" style="17" customWidth="1"/>
    <col min="8966" max="9217" width="11.44140625" style="17"/>
    <col min="9218" max="9218" width="13.88671875" style="17" customWidth="1"/>
    <col min="9219" max="9219" width="21.33203125" style="17" customWidth="1"/>
    <col min="9220" max="9220" width="19.109375" style="17" customWidth="1"/>
    <col min="9221" max="9221" width="16.88671875" style="17" customWidth="1"/>
    <col min="9222" max="9473" width="11.44140625" style="17"/>
    <col min="9474" max="9474" width="13.88671875" style="17" customWidth="1"/>
    <col min="9475" max="9475" width="21.33203125" style="17" customWidth="1"/>
    <col min="9476" max="9476" width="19.109375" style="17" customWidth="1"/>
    <col min="9477" max="9477" width="16.88671875" style="17" customWidth="1"/>
    <col min="9478" max="9729" width="11.44140625" style="17"/>
    <col min="9730" max="9730" width="13.88671875" style="17" customWidth="1"/>
    <col min="9731" max="9731" width="21.33203125" style="17" customWidth="1"/>
    <col min="9732" max="9732" width="19.109375" style="17" customWidth="1"/>
    <col min="9733" max="9733" width="16.88671875" style="17" customWidth="1"/>
    <col min="9734" max="9985" width="11.44140625" style="17"/>
    <col min="9986" max="9986" width="13.88671875" style="17" customWidth="1"/>
    <col min="9987" max="9987" width="21.33203125" style="17" customWidth="1"/>
    <col min="9988" max="9988" width="19.109375" style="17" customWidth="1"/>
    <col min="9989" max="9989" width="16.88671875" style="17" customWidth="1"/>
    <col min="9990" max="10241" width="11.44140625" style="17"/>
    <col min="10242" max="10242" width="13.88671875" style="17" customWidth="1"/>
    <col min="10243" max="10243" width="21.33203125" style="17" customWidth="1"/>
    <col min="10244" max="10244" width="19.109375" style="17" customWidth="1"/>
    <col min="10245" max="10245" width="16.88671875" style="17" customWidth="1"/>
    <col min="10246" max="10497" width="11.44140625" style="17"/>
    <col min="10498" max="10498" width="13.88671875" style="17" customWidth="1"/>
    <col min="10499" max="10499" width="21.33203125" style="17" customWidth="1"/>
    <col min="10500" max="10500" width="19.109375" style="17" customWidth="1"/>
    <col min="10501" max="10501" width="16.88671875" style="17" customWidth="1"/>
    <col min="10502" max="10753" width="11.44140625" style="17"/>
    <col min="10754" max="10754" width="13.88671875" style="17" customWidth="1"/>
    <col min="10755" max="10755" width="21.33203125" style="17" customWidth="1"/>
    <col min="10756" max="10756" width="19.109375" style="17" customWidth="1"/>
    <col min="10757" max="10757" width="16.88671875" style="17" customWidth="1"/>
    <col min="10758" max="11009" width="11.44140625" style="17"/>
    <col min="11010" max="11010" width="13.88671875" style="17" customWidth="1"/>
    <col min="11011" max="11011" width="21.33203125" style="17" customWidth="1"/>
    <col min="11012" max="11012" width="19.109375" style="17" customWidth="1"/>
    <col min="11013" max="11013" width="16.88671875" style="17" customWidth="1"/>
    <col min="11014" max="11265" width="11.44140625" style="17"/>
    <col min="11266" max="11266" width="13.88671875" style="17" customWidth="1"/>
    <col min="11267" max="11267" width="21.33203125" style="17" customWidth="1"/>
    <col min="11268" max="11268" width="19.109375" style="17" customWidth="1"/>
    <col min="11269" max="11269" width="16.88671875" style="17" customWidth="1"/>
    <col min="11270" max="11521" width="11.44140625" style="17"/>
    <col min="11522" max="11522" width="13.88671875" style="17" customWidth="1"/>
    <col min="11523" max="11523" width="21.33203125" style="17" customWidth="1"/>
    <col min="11524" max="11524" width="19.109375" style="17" customWidth="1"/>
    <col min="11525" max="11525" width="16.88671875" style="17" customWidth="1"/>
    <col min="11526" max="11777" width="11.44140625" style="17"/>
    <col min="11778" max="11778" width="13.88671875" style="17" customWidth="1"/>
    <col min="11779" max="11779" width="21.33203125" style="17" customWidth="1"/>
    <col min="11780" max="11780" width="19.109375" style="17" customWidth="1"/>
    <col min="11781" max="11781" width="16.88671875" style="17" customWidth="1"/>
    <col min="11782" max="12033" width="11.44140625" style="17"/>
    <col min="12034" max="12034" width="13.88671875" style="17" customWidth="1"/>
    <col min="12035" max="12035" width="21.33203125" style="17" customWidth="1"/>
    <col min="12036" max="12036" width="19.109375" style="17" customWidth="1"/>
    <col min="12037" max="12037" width="16.88671875" style="17" customWidth="1"/>
    <col min="12038" max="12289" width="11.44140625" style="17"/>
    <col min="12290" max="12290" width="13.88671875" style="17" customWidth="1"/>
    <col min="12291" max="12291" width="21.33203125" style="17" customWidth="1"/>
    <col min="12292" max="12292" width="19.109375" style="17" customWidth="1"/>
    <col min="12293" max="12293" width="16.88671875" style="17" customWidth="1"/>
    <col min="12294" max="12545" width="11.44140625" style="17"/>
    <col min="12546" max="12546" width="13.88671875" style="17" customWidth="1"/>
    <col min="12547" max="12547" width="21.33203125" style="17" customWidth="1"/>
    <col min="12548" max="12548" width="19.109375" style="17" customWidth="1"/>
    <col min="12549" max="12549" width="16.88671875" style="17" customWidth="1"/>
    <col min="12550" max="12801" width="11.44140625" style="17"/>
    <col min="12802" max="12802" width="13.88671875" style="17" customWidth="1"/>
    <col min="12803" max="12803" width="21.33203125" style="17" customWidth="1"/>
    <col min="12804" max="12804" width="19.109375" style="17" customWidth="1"/>
    <col min="12805" max="12805" width="16.88671875" style="17" customWidth="1"/>
    <col min="12806" max="13057" width="11.44140625" style="17"/>
    <col min="13058" max="13058" width="13.88671875" style="17" customWidth="1"/>
    <col min="13059" max="13059" width="21.33203125" style="17" customWidth="1"/>
    <col min="13060" max="13060" width="19.109375" style="17" customWidth="1"/>
    <col min="13061" max="13061" width="16.88671875" style="17" customWidth="1"/>
    <col min="13062" max="13313" width="11.44140625" style="17"/>
    <col min="13314" max="13314" width="13.88671875" style="17" customWidth="1"/>
    <col min="13315" max="13315" width="21.33203125" style="17" customWidth="1"/>
    <col min="13316" max="13316" width="19.109375" style="17" customWidth="1"/>
    <col min="13317" max="13317" width="16.88671875" style="17" customWidth="1"/>
    <col min="13318" max="13569" width="11.44140625" style="17"/>
    <col min="13570" max="13570" width="13.88671875" style="17" customWidth="1"/>
    <col min="13571" max="13571" width="21.33203125" style="17" customWidth="1"/>
    <col min="13572" max="13572" width="19.109375" style="17" customWidth="1"/>
    <col min="13573" max="13573" width="16.88671875" style="17" customWidth="1"/>
    <col min="13574" max="13825" width="11.44140625" style="17"/>
    <col min="13826" max="13826" width="13.88671875" style="17" customWidth="1"/>
    <col min="13827" max="13827" width="21.33203125" style="17" customWidth="1"/>
    <col min="13828" max="13828" width="19.109375" style="17" customWidth="1"/>
    <col min="13829" max="13829" width="16.88671875" style="17" customWidth="1"/>
    <col min="13830" max="14081" width="11.44140625" style="17"/>
    <col min="14082" max="14082" width="13.88671875" style="17" customWidth="1"/>
    <col min="14083" max="14083" width="21.33203125" style="17" customWidth="1"/>
    <col min="14084" max="14084" width="19.109375" style="17" customWidth="1"/>
    <col min="14085" max="14085" width="16.88671875" style="17" customWidth="1"/>
    <col min="14086" max="14337" width="11.44140625" style="17"/>
    <col min="14338" max="14338" width="13.88671875" style="17" customWidth="1"/>
    <col min="14339" max="14339" width="21.33203125" style="17" customWidth="1"/>
    <col min="14340" max="14340" width="19.109375" style="17" customWidth="1"/>
    <col min="14341" max="14341" width="16.88671875" style="17" customWidth="1"/>
    <col min="14342" max="14593" width="11.44140625" style="17"/>
    <col min="14594" max="14594" width="13.88671875" style="17" customWidth="1"/>
    <col min="14595" max="14595" width="21.33203125" style="17" customWidth="1"/>
    <col min="14596" max="14596" width="19.109375" style="17" customWidth="1"/>
    <col min="14597" max="14597" width="16.88671875" style="17" customWidth="1"/>
    <col min="14598" max="14849" width="11.44140625" style="17"/>
    <col min="14850" max="14850" width="13.88671875" style="17" customWidth="1"/>
    <col min="14851" max="14851" width="21.33203125" style="17" customWidth="1"/>
    <col min="14852" max="14852" width="19.109375" style="17" customWidth="1"/>
    <col min="14853" max="14853" width="16.88671875" style="17" customWidth="1"/>
    <col min="14854" max="15105" width="11.44140625" style="17"/>
    <col min="15106" max="15106" width="13.88671875" style="17" customWidth="1"/>
    <col min="15107" max="15107" width="21.33203125" style="17" customWidth="1"/>
    <col min="15108" max="15108" width="19.109375" style="17" customWidth="1"/>
    <col min="15109" max="15109" width="16.88671875" style="17" customWidth="1"/>
    <col min="15110" max="15361" width="11.44140625" style="17"/>
    <col min="15362" max="15362" width="13.88671875" style="17" customWidth="1"/>
    <col min="15363" max="15363" width="21.33203125" style="17" customWidth="1"/>
    <col min="15364" max="15364" width="19.109375" style="17" customWidth="1"/>
    <col min="15365" max="15365" width="16.88671875" style="17" customWidth="1"/>
    <col min="15366" max="15617" width="11.44140625" style="17"/>
    <col min="15618" max="15618" width="13.88671875" style="17" customWidth="1"/>
    <col min="15619" max="15619" width="21.33203125" style="17" customWidth="1"/>
    <col min="15620" max="15620" width="19.109375" style="17" customWidth="1"/>
    <col min="15621" max="15621" width="16.88671875" style="17" customWidth="1"/>
    <col min="15622" max="15873" width="11.44140625" style="17"/>
    <col min="15874" max="15874" width="13.88671875" style="17" customWidth="1"/>
    <col min="15875" max="15875" width="21.33203125" style="17" customWidth="1"/>
    <col min="15876" max="15876" width="19.109375" style="17" customWidth="1"/>
    <col min="15877" max="15877" width="16.88671875" style="17" customWidth="1"/>
    <col min="15878" max="16129" width="11.44140625" style="17"/>
    <col min="16130" max="16130" width="13.88671875" style="17" customWidth="1"/>
    <col min="16131" max="16131" width="21.33203125" style="17" customWidth="1"/>
    <col min="16132" max="16132" width="19.109375" style="17" customWidth="1"/>
    <col min="16133" max="16133" width="16.88671875" style="17" customWidth="1"/>
    <col min="16134" max="16384" width="11.44140625" style="17"/>
  </cols>
  <sheetData>
    <row r="2" spans="1:12" x14ac:dyDescent="0.25">
      <c r="A2" s="39" t="s">
        <v>101</v>
      </c>
    </row>
    <row r="3" spans="1:12" ht="14.4" x14ac:dyDescent="0.3">
      <c r="A3" s="39" t="s">
        <v>102</v>
      </c>
      <c r="E3" s="96"/>
    </row>
    <row r="5" spans="1:12" ht="14.4" x14ac:dyDescent="0.3">
      <c r="B5" s="296" t="s">
        <v>476</v>
      </c>
      <c r="C5" s="296"/>
      <c r="D5" s="296"/>
      <c r="E5" s="296"/>
      <c r="G5" s="115" t="s">
        <v>573</v>
      </c>
      <c r="L5" s="96"/>
    </row>
    <row r="6" spans="1:12" ht="13.8" x14ac:dyDescent="0.3">
      <c r="B6" s="296" t="str">
        <f>'Concesiones Mensuales BxH'!B6:J6</f>
        <v>Agosto 2009 a abril 2020</v>
      </c>
      <c r="C6" s="296"/>
      <c r="D6" s="296"/>
      <c r="E6" s="296"/>
    </row>
    <row r="8" spans="1:12" x14ac:dyDescent="0.25">
      <c r="B8" s="331" t="s">
        <v>477</v>
      </c>
      <c r="C8" s="331"/>
      <c r="D8" s="331"/>
      <c r="E8" s="331"/>
    </row>
    <row r="9" spans="1:12" ht="24" x14ac:dyDescent="0.25">
      <c r="B9" s="196" t="s">
        <v>463</v>
      </c>
      <c r="C9" s="197" t="s">
        <v>478</v>
      </c>
      <c r="D9" s="197" t="s">
        <v>479</v>
      </c>
      <c r="E9" s="197" t="s">
        <v>480</v>
      </c>
    </row>
    <row r="10" spans="1:12" x14ac:dyDescent="0.25">
      <c r="B10" s="245" t="s">
        <v>472</v>
      </c>
      <c r="C10" s="246">
        <v>23671</v>
      </c>
      <c r="D10" s="246" t="s">
        <v>481</v>
      </c>
      <c r="E10" s="246">
        <f>C10</f>
        <v>23671</v>
      </c>
    </row>
    <row r="11" spans="1:12" x14ac:dyDescent="0.25">
      <c r="B11" s="247" t="s">
        <v>20</v>
      </c>
      <c r="C11" s="246">
        <v>90591</v>
      </c>
      <c r="D11" s="246" t="s">
        <v>481</v>
      </c>
      <c r="E11" s="246">
        <f>C11</f>
        <v>90591</v>
      </c>
    </row>
    <row r="12" spans="1:12" x14ac:dyDescent="0.25">
      <c r="B12" s="247" t="s">
        <v>21</v>
      </c>
      <c r="C12" s="246">
        <v>105822</v>
      </c>
      <c r="D12" s="246" t="s">
        <v>481</v>
      </c>
      <c r="E12" s="246">
        <f>C12</f>
        <v>105822</v>
      </c>
    </row>
    <row r="13" spans="1:12" x14ac:dyDescent="0.25">
      <c r="B13" s="247" t="s">
        <v>22</v>
      </c>
      <c r="C13" s="246">
        <v>54727</v>
      </c>
      <c r="D13" s="246" t="s">
        <v>481</v>
      </c>
      <c r="E13" s="246">
        <f>C13</f>
        <v>54727</v>
      </c>
    </row>
    <row r="14" spans="1:12" x14ac:dyDescent="0.25">
      <c r="B14" s="247" t="s">
        <v>23</v>
      </c>
      <c r="C14" s="246">
        <v>38385</v>
      </c>
      <c r="D14" s="246" t="s">
        <v>481</v>
      </c>
      <c r="E14" s="246">
        <f>C14</f>
        <v>38385</v>
      </c>
    </row>
    <row r="15" spans="1:12" x14ac:dyDescent="0.25">
      <c r="B15" s="212">
        <v>41640</v>
      </c>
      <c r="C15" s="248">
        <v>3012</v>
      </c>
      <c r="D15" s="249">
        <v>385</v>
      </c>
      <c r="E15" s="248">
        <v>3397</v>
      </c>
    </row>
    <row r="16" spans="1:12" x14ac:dyDescent="0.25">
      <c r="B16" s="212">
        <v>41671</v>
      </c>
      <c r="C16" s="248">
        <v>3146</v>
      </c>
      <c r="D16" s="249">
        <v>307</v>
      </c>
      <c r="E16" s="248">
        <v>3453</v>
      </c>
    </row>
    <row r="17" spans="2:5" x14ac:dyDescent="0.25">
      <c r="B17" s="212">
        <v>41699</v>
      </c>
      <c r="C17" s="248">
        <v>2820</v>
      </c>
      <c r="D17" s="249">
        <v>401</v>
      </c>
      <c r="E17" s="248">
        <v>3221</v>
      </c>
    </row>
    <row r="18" spans="2:5" x14ac:dyDescent="0.25">
      <c r="B18" s="212">
        <v>41730</v>
      </c>
      <c r="C18" s="248">
        <v>3671</v>
      </c>
      <c r="D18" s="249">
        <v>837</v>
      </c>
      <c r="E18" s="248">
        <v>4508</v>
      </c>
    </row>
    <row r="19" spans="2:5" x14ac:dyDescent="0.25">
      <c r="B19" s="212">
        <v>41760</v>
      </c>
      <c r="C19" s="248">
        <v>3405</v>
      </c>
      <c r="D19" s="249">
        <v>637</v>
      </c>
      <c r="E19" s="248">
        <v>4042</v>
      </c>
    </row>
    <row r="20" spans="2:5" x14ac:dyDescent="0.25">
      <c r="B20" s="212">
        <v>41791</v>
      </c>
      <c r="C20" s="248">
        <v>3448</v>
      </c>
      <c r="D20" s="249">
        <v>551</v>
      </c>
      <c r="E20" s="248">
        <v>3999</v>
      </c>
    </row>
    <row r="21" spans="2:5" x14ac:dyDescent="0.25">
      <c r="B21" s="212">
        <v>41821</v>
      </c>
      <c r="C21" s="248">
        <v>3132</v>
      </c>
      <c r="D21" s="249">
        <v>431</v>
      </c>
      <c r="E21" s="248">
        <v>3563</v>
      </c>
    </row>
    <row r="22" spans="2:5" x14ac:dyDescent="0.25">
      <c r="B22" s="212">
        <v>41852</v>
      </c>
      <c r="C22" s="248">
        <v>3702</v>
      </c>
      <c r="D22" s="249">
        <v>437</v>
      </c>
      <c r="E22" s="248">
        <v>4139</v>
      </c>
    </row>
    <row r="23" spans="2:5" x14ac:dyDescent="0.25">
      <c r="B23" s="212">
        <v>41883</v>
      </c>
      <c r="C23" s="248">
        <v>4118</v>
      </c>
      <c r="D23" s="249">
        <v>391</v>
      </c>
      <c r="E23" s="248">
        <v>4509</v>
      </c>
    </row>
    <row r="24" spans="2:5" x14ac:dyDescent="0.25">
      <c r="B24" s="212">
        <v>41913</v>
      </c>
      <c r="C24" s="248">
        <v>4714</v>
      </c>
      <c r="D24" s="249">
        <v>491</v>
      </c>
      <c r="E24" s="248">
        <v>5205</v>
      </c>
    </row>
    <row r="25" spans="2:5" x14ac:dyDescent="0.25">
      <c r="B25" s="212">
        <v>41944</v>
      </c>
      <c r="C25" s="248">
        <v>4499</v>
      </c>
      <c r="D25" s="249">
        <v>402</v>
      </c>
      <c r="E25" s="248">
        <v>4901</v>
      </c>
    </row>
    <row r="26" spans="2:5" x14ac:dyDescent="0.25">
      <c r="B26" s="212">
        <v>41974</v>
      </c>
      <c r="C26" s="248">
        <v>4587</v>
      </c>
      <c r="D26" s="249">
        <v>501</v>
      </c>
      <c r="E26" s="248">
        <v>5088</v>
      </c>
    </row>
    <row r="27" spans="2:5" x14ac:dyDescent="0.25">
      <c r="B27" s="247" t="s">
        <v>24</v>
      </c>
      <c r="C27" s="246">
        <f>SUM(C15:C26)</f>
        <v>44254</v>
      </c>
      <c r="D27" s="246">
        <f>SUM(D15:D26)</f>
        <v>5771</v>
      </c>
      <c r="E27" s="246">
        <f>SUM(E15:E26)</f>
        <v>50025</v>
      </c>
    </row>
    <row r="28" spans="2:5" x14ac:dyDescent="0.25">
      <c r="B28" s="212">
        <v>42005</v>
      </c>
      <c r="C28" s="248">
        <v>3692</v>
      </c>
      <c r="D28" s="249">
        <v>452</v>
      </c>
      <c r="E28" s="248">
        <f>C28+D28</f>
        <v>4144</v>
      </c>
    </row>
    <row r="29" spans="2:5" x14ac:dyDescent="0.25">
      <c r="B29" s="212">
        <v>42036</v>
      </c>
      <c r="C29" s="248">
        <v>3089</v>
      </c>
      <c r="D29" s="249">
        <v>314</v>
      </c>
      <c r="E29" s="248">
        <f t="shared" ref="E29:E52" si="0">C29+D29</f>
        <v>3403</v>
      </c>
    </row>
    <row r="30" spans="2:5" x14ac:dyDescent="0.25">
      <c r="B30" s="212">
        <v>42064</v>
      </c>
      <c r="C30" s="248">
        <v>3959</v>
      </c>
      <c r="D30" s="249">
        <v>437</v>
      </c>
      <c r="E30" s="248">
        <f t="shared" si="0"/>
        <v>4396</v>
      </c>
    </row>
    <row r="31" spans="2:5" x14ac:dyDescent="0.25">
      <c r="B31" s="212">
        <v>42095</v>
      </c>
      <c r="C31" s="248">
        <v>4199</v>
      </c>
      <c r="D31" s="249">
        <v>418</v>
      </c>
      <c r="E31" s="248">
        <f t="shared" si="0"/>
        <v>4617</v>
      </c>
    </row>
    <row r="32" spans="2:5" x14ac:dyDescent="0.25">
      <c r="B32" s="212">
        <v>42125</v>
      </c>
      <c r="C32" s="248">
        <v>3877</v>
      </c>
      <c r="D32" s="249">
        <v>527</v>
      </c>
      <c r="E32" s="248">
        <f t="shared" si="0"/>
        <v>4404</v>
      </c>
    </row>
    <row r="33" spans="2:5" x14ac:dyDescent="0.25">
      <c r="B33" s="212">
        <v>42156</v>
      </c>
      <c r="C33" s="248">
        <v>4140</v>
      </c>
      <c r="D33" s="249">
        <v>642</v>
      </c>
      <c r="E33" s="248">
        <f t="shared" si="0"/>
        <v>4782</v>
      </c>
    </row>
    <row r="34" spans="2:5" x14ac:dyDescent="0.25">
      <c r="B34" s="212">
        <v>42186</v>
      </c>
      <c r="C34" s="248">
        <v>3415</v>
      </c>
      <c r="D34" s="249">
        <v>391</v>
      </c>
      <c r="E34" s="248">
        <f t="shared" si="0"/>
        <v>3806</v>
      </c>
    </row>
    <row r="35" spans="2:5" x14ac:dyDescent="0.25">
      <c r="B35" s="212">
        <v>42217</v>
      </c>
      <c r="C35" s="248">
        <v>6058</v>
      </c>
      <c r="D35" s="249">
        <v>393</v>
      </c>
      <c r="E35" s="248">
        <f t="shared" si="0"/>
        <v>6451</v>
      </c>
    </row>
    <row r="36" spans="2:5" x14ac:dyDescent="0.25">
      <c r="B36" s="212">
        <v>42248</v>
      </c>
      <c r="C36" s="248">
        <v>5036</v>
      </c>
      <c r="D36" s="249">
        <v>579</v>
      </c>
      <c r="E36" s="248">
        <f t="shared" si="0"/>
        <v>5615</v>
      </c>
    </row>
    <row r="37" spans="2:5" x14ac:dyDescent="0.25">
      <c r="B37" s="212">
        <v>42278</v>
      </c>
      <c r="C37" s="248">
        <v>4175</v>
      </c>
      <c r="D37" s="249">
        <v>552</v>
      </c>
      <c r="E37" s="248">
        <f t="shared" si="0"/>
        <v>4727</v>
      </c>
    </row>
    <row r="38" spans="2:5" x14ac:dyDescent="0.25">
      <c r="B38" s="212">
        <v>42309</v>
      </c>
      <c r="C38" s="248">
        <v>5394</v>
      </c>
      <c r="D38" s="249">
        <v>555</v>
      </c>
      <c r="E38" s="248">
        <f t="shared" si="0"/>
        <v>5949</v>
      </c>
    </row>
    <row r="39" spans="2:5" x14ac:dyDescent="0.25">
      <c r="B39" s="212">
        <v>42339</v>
      </c>
      <c r="C39" s="248">
        <v>4616</v>
      </c>
      <c r="D39" s="249">
        <v>704</v>
      </c>
      <c r="E39" s="248">
        <f t="shared" si="0"/>
        <v>5320</v>
      </c>
    </row>
    <row r="40" spans="2:5" x14ac:dyDescent="0.25">
      <c r="B40" s="247" t="s">
        <v>482</v>
      </c>
      <c r="C40" s="246">
        <f>SUM(C28:C39)</f>
        <v>51650</v>
      </c>
      <c r="D40" s="246">
        <f>SUM(D28:D39)</f>
        <v>5964</v>
      </c>
      <c r="E40" s="246">
        <f>SUM(E28:E39)</f>
        <v>57614</v>
      </c>
    </row>
    <row r="41" spans="2:5" x14ac:dyDescent="0.25">
      <c r="B41" s="212">
        <v>42370</v>
      </c>
      <c r="C41" s="248">
        <v>4090</v>
      </c>
      <c r="D41" s="249">
        <v>834</v>
      </c>
      <c r="E41" s="248">
        <f t="shared" si="0"/>
        <v>4924</v>
      </c>
    </row>
    <row r="42" spans="2:5" x14ac:dyDescent="0.25">
      <c r="B42" s="212">
        <v>42401</v>
      </c>
      <c r="C42" s="248">
        <v>3843</v>
      </c>
      <c r="D42" s="249">
        <v>401</v>
      </c>
      <c r="E42" s="248">
        <f t="shared" si="0"/>
        <v>4244</v>
      </c>
    </row>
    <row r="43" spans="2:5" x14ac:dyDescent="0.25">
      <c r="B43" s="212">
        <v>42430</v>
      </c>
      <c r="C43" s="248">
        <v>5145</v>
      </c>
      <c r="D43" s="249">
        <v>878</v>
      </c>
      <c r="E43" s="248">
        <f t="shared" si="0"/>
        <v>6023</v>
      </c>
    </row>
    <row r="44" spans="2:5" x14ac:dyDescent="0.25">
      <c r="B44" s="212">
        <v>42461</v>
      </c>
      <c r="C44" s="248">
        <v>4415</v>
      </c>
      <c r="D44" s="249">
        <v>636</v>
      </c>
      <c r="E44" s="248">
        <f t="shared" si="0"/>
        <v>5051</v>
      </c>
    </row>
    <row r="45" spans="2:5" x14ac:dyDescent="0.25">
      <c r="B45" s="212">
        <v>42491</v>
      </c>
      <c r="C45" s="248">
        <v>4663</v>
      </c>
      <c r="D45" s="249">
        <v>700</v>
      </c>
      <c r="E45" s="248">
        <f t="shared" si="0"/>
        <v>5363</v>
      </c>
    </row>
    <row r="46" spans="2:5" x14ac:dyDescent="0.25">
      <c r="B46" s="212">
        <v>42522</v>
      </c>
      <c r="C46" s="248">
        <v>3794</v>
      </c>
      <c r="D46" s="249">
        <v>507</v>
      </c>
      <c r="E46" s="248">
        <f t="shared" si="0"/>
        <v>4301</v>
      </c>
    </row>
    <row r="47" spans="2:5" x14ac:dyDescent="0.25">
      <c r="B47" s="212">
        <v>42552</v>
      </c>
      <c r="C47" s="248">
        <v>4438</v>
      </c>
      <c r="D47" s="249">
        <v>635</v>
      </c>
      <c r="E47" s="248">
        <f t="shared" si="0"/>
        <v>5073</v>
      </c>
    </row>
    <row r="48" spans="2:5" x14ac:dyDescent="0.25">
      <c r="B48" s="212">
        <v>42583</v>
      </c>
      <c r="C48" s="248">
        <v>4694</v>
      </c>
      <c r="D48" s="249">
        <v>856</v>
      </c>
      <c r="E48" s="248">
        <f t="shared" si="0"/>
        <v>5550</v>
      </c>
    </row>
    <row r="49" spans="2:6" x14ac:dyDescent="0.25">
      <c r="B49" s="212">
        <v>42614</v>
      </c>
      <c r="C49" s="248">
        <v>4579</v>
      </c>
      <c r="D49" s="249">
        <v>914</v>
      </c>
      <c r="E49" s="248">
        <f t="shared" si="0"/>
        <v>5493</v>
      </c>
    </row>
    <row r="50" spans="2:6" x14ac:dyDescent="0.25">
      <c r="B50" s="212">
        <v>42644</v>
      </c>
      <c r="C50" s="248">
        <v>4407</v>
      </c>
      <c r="D50" s="249">
        <v>866</v>
      </c>
      <c r="E50" s="248">
        <f t="shared" si="0"/>
        <v>5273</v>
      </c>
    </row>
    <row r="51" spans="2:6" x14ac:dyDescent="0.25">
      <c r="B51" s="212">
        <v>42675</v>
      </c>
      <c r="C51" s="250">
        <v>3689</v>
      </c>
      <c r="D51" s="250">
        <v>1064</v>
      </c>
      <c r="E51" s="250">
        <f t="shared" si="0"/>
        <v>4753</v>
      </c>
    </row>
    <row r="52" spans="2:6" x14ac:dyDescent="0.25">
      <c r="B52" s="212">
        <v>42705</v>
      </c>
      <c r="C52" s="250">
        <v>5295</v>
      </c>
      <c r="D52" s="250">
        <v>451</v>
      </c>
      <c r="E52" s="250">
        <f t="shared" si="0"/>
        <v>5746</v>
      </c>
    </row>
    <row r="53" spans="2:6" x14ac:dyDescent="0.25">
      <c r="B53" s="214" t="s">
        <v>26</v>
      </c>
      <c r="C53" s="246">
        <f>SUM(C41:C52)</f>
        <v>53052</v>
      </c>
      <c r="D53" s="246">
        <f>SUM(D41:D52)</f>
        <v>8742</v>
      </c>
      <c r="E53" s="246">
        <f>SUM(E41:E52)</f>
        <v>61794</v>
      </c>
    </row>
    <row r="54" spans="2:6" x14ac:dyDescent="0.25">
      <c r="B54" s="212">
        <v>42736</v>
      </c>
      <c r="C54" s="250">
        <v>4977</v>
      </c>
      <c r="D54" s="250">
        <v>661</v>
      </c>
      <c r="E54" s="250">
        <f t="shared" ref="E54:E65" si="1">C54+D54</f>
        <v>5638</v>
      </c>
      <c r="F54" s="66"/>
    </row>
    <row r="55" spans="2:6" x14ac:dyDescent="0.25">
      <c r="B55" s="212">
        <v>42767</v>
      </c>
      <c r="C55" s="250">
        <v>4428</v>
      </c>
      <c r="D55" s="250">
        <v>663</v>
      </c>
      <c r="E55" s="250">
        <f t="shared" si="1"/>
        <v>5091</v>
      </c>
      <c r="F55" s="66"/>
    </row>
    <row r="56" spans="2:6" x14ac:dyDescent="0.25">
      <c r="B56" s="212">
        <v>42795</v>
      </c>
      <c r="C56" s="250">
        <v>4154</v>
      </c>
      <c r="D56" s="250">
        <v>749</v>
      </c>
      <c r="E56" s="250">
        <f t="shared" si="1"/>
        <v>4903</v>
      </c>
      <c r="F56" s="66"/>
    </row>
    <row r="57" spans="2:6" x14ac:dyDescent="0.25">
      <c r="B57" s="212">
        <v>42826</v>
      </c>
      <c r="C57" s="250">
        <v>4708</v>
      </c>
      <c r="D57" s="250">
        <v>760</v>
      </c>
      <c r="E57" s="250">
        <f t="shared" si="1"/>
        <v>5468</v>
      </c>
      <c r="F57" s="66"/>
    </row>
    <row r="58" spans="2:6" x14ac:dyDescent="0.25">
      <c r="B58" s="212">
        <v>42856</v>
      </c>
      <c r="C58" s="250">
        <v>4913</v>
      </c>
      <c r="D58" s="250">
        <v>812</v>
      </c>
      <c r="E58" s="250">
        <f t="shared" si="1"/>
        <v>5725</v>
      </c>
      <c r="F58" s="66"/>
    </row>
    <row r="59" spans="2:6" x14ac:dyDescent="0.25">
      <c r="B59" s="212">
        <v>42887</v>
      </c>
      <c r="C59" s="250">
        <v>4045</v>
      </c>
      <c r="D59" s="250">
        <v>1056</v>
      </c>
      <c r="E59" s="250">
        <f t="shared" si="1"/>
        <v>5101</v>
      </c>
      <c r="F59" s="66"/>
    </row>
    <row r="60" spans="2:6" x14ac:dyDescent="0.25">
      <c r="B60" s="212">
        <v>42917</v>
      </c>
      <c r="C60" s="250">
        <v>4769</v>
      </c>
      <c r="D60" s="250">
        <v>753</v>
      </c>
      <c r="E60" s="250">
        <f t="shared" si="1"/>
        <v>5522</v>
      </c>
      <c r="F60" s="66"/>
    </row>
    <row r="61" spans="2:6" x14ac:dyDescent="0.25">
      <c r="B61" s="212">
        <v>42948</v>
      </c>
      <c r="C61" s="250">
        <v>5278</v>
      </c>
      <c r="D61" s="250">
        <v>817</v>
      </c>
      <c r="E61" s="250">
        <f t="shared" si="1"/>
        <v>6095</v>
      </c>
      <c r="F61" s="66"/>
    </row>
    <row r="62" spans="2:6" x14ac:dyDescent="0.25">
      <c r="B62" s="212">
        <v>42979</v>
      </c>
      <c r="C62" s="250">
        <v>3974</v>
      </c>
      <c r="D62" s="250">
        <v>593</v>
      </c>
      <c r="E62" s="250">
        <f t="shared" si="1"/>
        <v>4567</v>
      </c>
      <c r="F62" s="66"/>
    </row>
    <row r="63" spans="2:6" x14ac:dyDescent="0.25">
      <c r="B63" s="212">
        <v>43009</v>
      </c>
      <c r="C63" s="250">
        <v>6946</v>
      </c>
      <c r="D63" s="250">
        <v>1191</v>
      </c>
      <c r="E63" s="250">
        <f t="shared" si="1"/>
        <v>8137</v>
      </c>
      <c r="F63" s="66"/>
    </row>
    <row r="64" spans="2:6" x14ac:dyDescent="0.25">
      <c r="B64" s="212">
        <v>43040</v>
      </c>
      <c r="C64" s="250">
        <v>5299</v>
      </c>
      <c r="D64" s="250">
        <v>833</v>
      </c>
      <c r="E64" s="250">
        <f t="shared" si="1"/>
        <v>6132</v>
      </c>
      <c r="F64" s="66"/>
    </row>
    <row r="65" spans="2:6" x14ac:dyDescent="0.25">
      <c r="B65" s="212">
        <v>43070</v>
      </c>
      <c r="C65" s="250">
        <v>4958</v>
      </c>
      <c r="D65" s="250">
        <v>795</v>
      </c>
      <c r="E65" s="250">
        <f t="shared" si="1"/>
        <v>5753</v>
      </c>
      <c r="F65" s="66"/>
    </row>
    <row r="66" spans="2:6" x14ac:dyDescent="0.25">
      <c r="B66" s="214" t="s">
        <v>27</v>
      </c>
      <c r="C66" s="215">
        <f>SUM(C54:C65)</f>
        <v>58449</v>
      </c>
      <c r="D66" s="215">
        <f>SUM(D54:D65)</f>
        <v>9683</v>
      </c>
      <c r="E66" s="215">
        <f>SUM(E54:E65)</f>
        <v>68132</v>
      </c>
      <c r="F66" s="66"/>
    </row>
    <row r="67" spans="2:6" x14ac:dyDescent="0.25">
      <c r="B67" s="212">
        <v>43101</v>
      </c>
      <c r="C67" s="250">
        <v>5007</v>
      </c>
      <c r="D67" s="250">
        <v>965</v>
      </c>
      <c r="E67" s="250">
        <f>C67+D67</f>
        <v>5972</v>
      </c>
      <c r="F67" s="66"/>
    </row>
    <row r="68" spans="2:6" x14ac:dyDescent="0.25">
      <c r="B68" s="212">
        <v>43132</v>
      </c>
      <c r="C68" s="250">
        <v>5360</v>
      </c>
      <c r="D68" s="250">
        <v>944</v>
      </c>
      <c r="E68" s="250">
        <f>C68+D68</f>
        <v>6304</v>
      </c>
      <c r="F68" s="66"/>
    </row>
    <row r="69" spans="2:6" x14ac:dyDescent="0.25">
      <c r="B69" s="212">
        <v>43160</v>
      </c>
      <c r="C69" s="250">
        <v>6203</v>
      </c>
      <c r="D69" s="250">
        <v>1124</v>
      </c>
      <c r="E69" s="250">
        <v>7327</v>
      </c>
      <c r="F69" s="66"/>
    </row>
    <row r="70" spans="2:6" x14ac:dyDescent="0.25">
      <c r="B70" s="212">
        <v>43191</v>
      </c>
      <c r="C70" s="250">
        <v>5250</v>
      </c>
      <c r="D70" s="250">
        <v>775</v>
      </c>
      <c r="E70" s="250">
        <f t="shared" ref="E70:E76" si="2">+C70+D70</f>
        <v>6025</v>
      </c>
      <c r="F70" s="66"/>
    </row>
    <row r="71" spans="2:6" x14ac:dyDescent="0.25">
      <c r="B71" s="212">
        <v>43221</v>
      </c>
      <c r="C71" s="198">
        <v>5419</v>
      </c>
      <c r="D71" s="198">
        <v>628</v>
      </c>
      <c r="E71" s="250">
        <f t="shared" si="2"/>
        <v>6047</v>
      </c>
      <c r="F71" s="66"/>
    </row>
    <row r="72" spans="2:6" x14ac:dyDescent="0.25">
      <c r="B72" s="212">
        <v>43252</v>
      </c>
      <c r="C72" s="198">
        <v>5299</v>
      </c>
      <c r="D72" s="198">
        <v>848</v>
      </c>
      <c r="E72" s="250">
        <f t="shared" si="2"/>
        <v>6147</v>
      </c>
      <c r="F72" s="66"/>
    </row>
    <row r="73" spans="2:6" x14ac:dyDescent="0.25">
      <c r="B73" s="212">
        <v>43282</v>
      </c>
      <c r="C73" s="198">
        <v>5273</v>
      </c>
      <c r="D73" s="198">
        <v>633</v>
      </c>
      <c r="E73" s="250">
        <f t="shared" si="2"/>
        <v>5906</v>
      </c>
      <c r="F73" s="66"/>
    </row>
    <row r="74" spans="2:6" x14ac:dyDescent="0.25">
      <c r="B74" s="212">
        <v>43313</v>
      </c>
      <c r="C74" s="198">
        <v>5742</v>
      </c>
      <c r="D74" s="198">
        <v>364</v>
      </c>
      <c r="E74" s="250">
        <f t="shared" si="2"/>
        <v>6106</v>
      </c>
      <c r="F74" s="66"/>
    </row>
    <row r="75" spans="2:6" x14ac:dyDescent="0.25">
      <c r="B75" s="212">
        <v>43344</v>
      </c>
      <c r="C75" s="198">
        <v>6055</v>
      </c>
      <c r="D75" s="198">
        <v>488</v>
      </c>
      <c r="E75" s="250">
        <f t="shared" si="2"/>
        <v>6543</v>
      </c>
      <c r="F75" s="66"/>
    </row>
    <row r="76" spans="2:6" x14ac:dyDescent="0.25">
      <c r="B76" s="212">
        <v>43374</v>
      </c>
      <c r="C76" s="198">
        <v>5991</v>
      </c>
      <c r="D76" s="198">
        <v>513</v>
      </c>
      <c r="E76" s="250">
        <f t="shared" si="2"/>
        <v>6504</v>
      </c>
      <c r="F76" s="66"/>
    </row>
    <row r="77" spans="2:6" x14ac:dyDescent="0.25">
      <c r="B77" s="212">
        <v>43405</v>
      </c>
      <c r="C77" s="198">
        <v>6396</v>
      </c>
      <c r="D77" s="198">
        <v>416</v>
      </c>
      <c r="E77" s="250">
        <v>6812</v>
      </c>
      <c r="F77" s="66"/>
    </row>
    <row r="78" spans="2:6" x14ac:dyDescent="0.25">
      <c r="B78" s="212">
        <v>43435</v>
      </c>
      <c r="C78" s="198">
        <v>5803</v>
      </c>
      <c r="D78" s="198">
        <v>345</v>
      </c>
      <c r="E78" s="250">
        <v>6148</v>
      </c>
      <c r="F78" s="66"/>
    </row>
    <row r="79" spans="2:6" x14ac:dyDescent="0.25">
      <c r="B79" s="214" t="s">
        <v>587</v>
      </c>
      <c r="C79" s="215">
        <f>SUM(C67:C78)</f>
        <v>67798</v>
      </c>
      <c r="D79" s="215">
        <f t="shared" ref="D79:E79" si="3">SUM(D67:D78)</f>
        <v>8043</v>
      </c>
      <c r="E79" s="215">
        <f t="shared" si="3"/>
        <v>75841</v>
      </c>
      <c r="F79" s="66"/>
    </row>
    <row r="80" spans="2:6" ht="11.25" customHeight="1" x14ac:dyDescent="0.25">
      <c r="B80" s="212">
        <v>43466</v>
      </c>
      <c r="C80" s="198">
        <v>5382</v>
      </c>
      <c r="D80" s="198">
        <v>271</v>
      </c>
      <c r="E80" s="250">
        <v>5653</v>
      </c>
      <c r="F80" s="66"/>
    </row>
    <row r="81" spans="2:6" x14ac:dyDescent="0.25">
      <c r="B81" s="212">
        <v>43497</v>
      </c>
      <c r="C81" s="199">
        <v>5714</v>
      </c>
      <c r="D81" s="200">
        <v>250</v>
      </c>
      <c r="E81" s="200">
        <v>5964</v>
      </c>
      <c r="F81" s="66"/>
    </row>
    <row r="82" spans="2:6" x14ac:dyDescent="0.25">
      <c r="B82" s="212">
        <v>43525</v>
      </c>
      <c r="C82" s="201">
        <v>5149</v>
      </c>
      <c r="D82" s="201">
        <v>433</v>
      </c>
      <c r="E82" s="201">
        <v>5582</v>
      </c>
      <c r="F82" s="66"/>
    </row>
    <row r="83" spans="2:6" s="188" customFormat="1" x14ac:dyDescent="0.25">
      <c r="B83" s="212">
        <v>43556</v>
      </c>
      <c r="C83" s="201">
        <v>5771</v>
      </c>
      <c r="D83" s="201">
        <v>547</v>
      </c>
      <c r="E83" s="201">
        <v>6318</v>
      </c>
      <c r="F83" s="66"/>
    </row>
    <row r="84" spans="2:6" s="188" customFormat="1" x14ac:dyDescent="0.25">
      <c r="B84" s="212">
        <v>43586</v>
      </c>
      <c r="C84" s="201">
        <v>5051</v>
      </c>
      <c r="D84" s="201">
        <v>312</v>
      </c>
      <c r="E84" s="201">
        <v>5363</v>
      </c>
      <c r="F84" s="66"/>
    </row>
    <row r="85" spans="2:6" x14ac:dyDescent="0.25">
      <c r="B85" s="212">
        <v>43617</v>
      </c>
      <c r="C85" s="213">
        <v>5467</v>
      </c>
      <c r="D85" s="213">
        <v>166</v>
      </c>
      <c r="E85" s="213">
        <v>5633</v>
      </c>
    </row>
    <row r="86" spans="2:6" x14ac:dyDescent="0.25">
      <c r="B86" s="212">
        <v>43647</v>
      </c>
      <c r="C86" s="213">
        <v>5462</v>
      </c>
      <c r="D86" s="213">
        <v>423</v>
      </c>
      <c r="E86" s="213">
        <v>5885</v>
      </c>
    </row>
    <row r="87" spans="2:6" s="188" customFormat="1" x14ac:dyDescent="0.25">
      <c r="B87" s="212">
        <v>43678</v>
      </c>
      <c r="C87" s="213">
        <v>5228</v>
      </c>
      <c r="D87" s="213">
        <v>334</v>
      </c>
      <c r="E87" s="213">
        <v>5562</v>
      </c>
    </row>
    <row r="88" spans="2:6" s="188" customFormat="1" x14ac:dyDescent="0.25">
      <c r="B88" s="212">
        <v>43709</v>
      </c>
      <c r="C88" s="213">
        <v>5848</v>
      </c>
      <c r="D88" s="213">
        <v>349</v>
      </c>
      <c r="E88" s="213">
        <v>6197</v>
      </c>
    </row>
    <row r="89" spans="2:6" s="188" customFormat="1" x14ac:dyDescent="0.25">
      <c r="B89" s="212">
        <v>43739</v>
      </c>
      <c r="C89" s="213">
        <v>6655</v>
      </c>
      <c r="D89" s="213">
        <v>526</v>
      </c>
      <c r="E89" s="213">
        <v>7181</v>
      </c>
    </row>
    <row r="90" spans="2:6" s="188" customFormat="1" x14ac:dyDescent="0.25">
      <c r="B90" s="212">
        <v>43770</v>
      </c>
      <c r="C90" s="213">
        <v>3805</v>
      </c>
      <c r="D90" s="213">
        <v>128</v>
      </c>
      <c r="E90" s="213">
        <v>3933</v>
      </c>
    </row>
    <row r="91" spans="2:6" x14ac:dyDescent="0.25">
      <c r="B91" s="212">
        <v>43800</v>
      </c>
      <c r="C91" s="213">
        <v>6358</v>
      </c>
      <c r="D91" s="213">
        <v>299</v>
      </c>
      <c r="E91" s="213">
        <v>6657</v>
      </c>
    </row>
    <row r="92" spans="2:6" s="188" customFormat="1" x14ac:dyDescent="0.25">
      <c r="B92" s="214" t="s">
        <v>591</v>
      </c>
      <c r="C92" s="215">
        <f>SUM(C80:C91)</f>
        <v>65890</v>
      </c>
      <c r="D92" s="215">
        <f t="shared" ref="D92:E92" si="4">SUM(D80:D91)</f>
        <v>4038</v>
      </c>
      <c r="E92" s="215">
        <f t="shared" si="4"/>
        <v>69928</v>
      </c>
    </row>
    <row r="93" spans="2:6" s="188" customFormat="1" x14ac:dyDescent="0.25">
      <c r="B93" s="212">
        <v>43831</v>
      </c>
      <c r="C93" s="213">
        <v>6973</v>
      </c>
      <c r="D93" s="213">
        <v>334</v>
      </c>
      <c r="E93" s="213">
        <f>SUM(C93:D93)</f>
        <v>7307</v>
      </c>
    </row>
    <row r="94" spans="2:6" s="188" customFormat="1" x14ac:dyDescent="0.25">
      <c r="B94" s="212">
        <v>43862</v>
      </c>
      <c r="C94" s="213">
        <v>6865</v>
      </c>
      <c r="D94" s="213">
        <v>510</v>
      </c>
      <c r="E94" s="213">
        <f t="shared" ref="E94:E95" si="5">SUM(C94:D94)</f>
        <v>7375</v>
      </c>
    </row>
    <row r="95" spans="2:6" s="188" customFormat="1" x14ac:dyDescent="0.25">
      <c r="B95" s="212">
        <v>43891</v>
      </c>
      <c r="C95" s="213">
        <v>6450</v>
      </c>
      <c r="D95" s="213">
        <v>524</v>
      </c>
      <c r="E95" s="213">
        <f t="shared" si="5"/>
        <v>6974</v>
      </c>
    </row>
    <row r="96" spans="2:6" s="188" customFormat="1" x14ac:dyDescent="0.25">
      <c r="B96" s="212">
        <v>43922</v>
      </c>
      <c r="C96" s="213">
        <v>3120</v>
      </c>
      <c r="D96" s="213">
        <v>427</v>
      </c>
      <c r="E96" s="213">
        <f t="shared" ref="E96" si="6">SUM(C96:D96)</f>
        <v>3547</v>
      </c>
    </row>
    <row r="97" spans="2:5" s="188" customFormat="1" x14ac:dyDescent="0.25">
      <c r="B97" s="214" t="str">
        <f>'Concesiones Mensuales BxH'!B110</f>
        <v>a abr-20</v>
      </c>
      <c r="C97" s="215">
        <f>SUM(C93:C96)</f>
        <v>23408</v>
      </c>
      <c r="D97" s="215">
        <f t="shared" ref="D97:E97" si="7">SUM(D93:D96)</f>
        <v>1795</v>
      </c>
      <c r="E97" s="215">
        <f t="shared" si="7"/>
        <v>25203</v>
      </c>
    </row>
    <row r="98" spans="2:5" s="188" customFormat="1" x14ac:dyDescent="0.25">
      <c r="B98" s="216" t="s">
        <v>28</v>
      </c>
      <c r="C98" s="217">
        <f>C27+C40+C53+C66+C79+SUM(C10:C14)+C92+C97</f>
        <v>677697</v>
      </c>
      <c r="D98" s="217">
        <f t="shared" ref="D98:E98" si="8">D27+D40+D53+D66+D79+SUM(D10:D14)+D92+D97</f>
        <v>44036</v>
      </c>
      <c r="E98" s="217">
        <f t="shared" si="8"/>
        <v>721733</v>
      </c>
    </row>
    <row r="99" spans="2:5" x14ac:dyDescent="0.25">
      <c r="B99" s="17" t="s">
        <v>473</v>
      </c>
    </row>
    <row r="100" spans="2:5" x14ac:dyDescent="0.25">
      <c r="B100" s="17" t="s">
        <v>483</v>
      </c>
    </row>
    <row r="101" spans="2:5" x14ac:dyDescent="0.25">
      <c r="B101" s="17" t="s">
        <v>484</v>
      </c>
    </row>
  </sheetData>
  <mergeCells count="3">
    <mergeCell ref="B5:E5"/>
    <mergeCell ref="B6:E6"/>
    <mergeCell ref="B8:E8"/>
  </mergeCells>
  <hyperlinks>
    <hyperlink ref="G5" location="'Índice BxH'!A1" display="Volver a Bono por Hijo" xr:uid="{00000000-0004-0000-1900-000000000000}"/>
  </hyperlinks>
  <pageMargins left="0.7" right="0.7" top="0.75" bottom="0.75" header="0.3" footer="0.3"/>
  <pageSetup orientation="portrait" verticalDpi="0" r:id="rId1"/>
  <ignoredErrors>
    <ignoredError sqref="E93:E96"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3"/>
  <sheetViews>
    <sheetView showGridLines="0" topLeftCell="A4" zoomScaleNormal="100" workbookViewId="0">
      <selection activeCell="I43" sqref="I43"/>
    </sheetView>
  </sheetViews>
  <sheetFormatPr baseColWidth="10" defaultColWidth="11.44140625" defaultRowHeight="12" x14ac:dyDescent="0.25"/>
  <cols>
    <col min="1" max="1" width="6" style="17" customWidth="1"/>
    <col min="2" max="2" width="13.6640625" style="17" bestFit="1" customWidth="1"/>
    <col min="3" max="3" width="4" style="17" bestFit="1" customWidth="1"/>
    <col min="4" max="4" width="19.44140625" style="17" bestFit="1" customWidth="1"/>
    <col min="5" max="16384" width="11.44140625" style="17"/>
  </cols>
  <sheetData>
    <row r="2" spans="1:11" x14ac:dyDescent="0.25">
      <c r="A2" s="39" t="s">
        <v>101</v>
      </c>
    </row>
    <row r="3" spans="1:11" ht="14.4" x14ac:dyDescent="0.3">
      <c r="A3" s="39" t="s">
        <v>102</v>
      </c>
      <c r="I3" s="96"/>
    </row>
    <row r="5" spans="1:11" ht="13.8" x14ac:dyDescent="0.3">
      <c r="B5" s="296" t="s">
        <v>485</v>
      </c>
      <c r="C5" s="296"/>
      <c r="D5" s="296"/>
      <c r="E5" s="296"/>
      <c r="F5" s="296"/>
      <c r="G5" s="296"/>
      <c r="H5" s="296"/>
      <c r="I5" s="296"/>
      <c r="K5" s="115" t="s">
        <v>573</v>
      </c>
    </row>
    <row r="6" spans="1:11" ht="13.8" x14ac:dyDescent="0.3">
      <c r="B6" s="332" t="s">
        <v>617</v>
      </c>
      <c r="C6" s="333"/>
      <c r="D6" s="333"/>
      <c r="E6" s="333"/>
      <c r="F6" s="333"/>
      <c r="G6" s="333"/>
      <c r="H6" s="333"/>
      <c r="I6" s="333"/>
    </row>
    <row r="7" spans="1:11" ht="14.4" x14ac:dyDescent="0.3">
      <c r="B7"/>
      <c r="C7"/>
      <c r="D7"/>
      <c r="E7"/>
      <c r="F7"/>
      <c r="G7"/>
      <c r="H7"/>
      <c r="I7"/>
    </row>
    <row r="8" spans="1:11" x14ac:dyDescent="0.25">
      <c r="B8" s="334" t="s">
        <v>486</v>
      </c>
      <c r="C8" s="334"/>
      <c r="D8" s="335"/>
      <c r="E8" s="334" t="s">
        <v>589</v>
      </c>
      <c r="F8" s="334"/>
      <c r="G8" s="334" t="s">
        <v>590</v>
      </c>
      <c r="H8" s="334"/>
      <c r="I8" s="334" t="s">
        <v>487</v>
      </c>
    </row>
    <row r="9" spans="1:11" ht="20.25" customHeight="1" x14ac:dyDescent="0.25">
      <c r="B9" s="334"/>
      <c r="C9" s="334"/>
      <c r="D9" s="335"/>
      <c r="E9" s="285" t="s">
        <v>488</v>
      </c>
      <c r="F9" s="285" t="s">
        <v>489</v>
      </c>
      <c r="G9" s="285" t="s">
        <v>489</v>
      </c>
      <c r="H9" s="285" t="s">
        <v>581</v>
      </c>
      <c r="I9" s="334"/>
    </row>
    <row r="10" spans="1:11" x14ac:dyDescent="0.25">
      <c r="B10" s="336" t="s">
        <v>490</v>
      </c>
      <c r="C10" s="336" t="s">
        <v>492</v>
      </c>
      <c r="D10" s="253" t="s">
        <v>491</v>
      </c>
      <c r="E10" s="254">
        <v>5</v>
      </c>
      <c r="F10" s="254">
        <v>1</v>
      </c>
      <c r="G10" s="254">
        <v>1</v>
      </c>
      <c r="H10" s="254">
        <v>33</v>
      </c>
      <c r="I10" s="254">
        <f>SUM(E10:H10)</f>
        <v>40</v>
      </c>
    </row>
    <row r="11" spans="1:11" x14ac:dyDescent="0.25">
      <c r="B11" s="336"/>
      <c r="C11" s="336"/>
      <c r="D11" s="255" t="s">
        <v>493</v>
      </c>
      <c r="E11" s="254">
        <v>12</v>
      </c>
      <c r="F11" s="254">
        <v>7</v>
      </c>
      <c r="G11" s="254">
        <v>3</v>
      </c>
      <c r="H11" s="254">
        <v>88</v>
      </c>
      <c r="I11" s="254">
        <f t="shared" ref="I11:I43" si="0">SUM(E11:H11)</f>
        <v>110</v>
      </c>
    </row>
    <row r="12" spans="1:11" x14ac:dyDescent="0.25">
      <c r="B12" s="336" t="s">
        <v>494</v>
      </c>
      <c r="C12" s="336" t="s">
        <v>495</v>
      </c>
      <c r="D12" s="253" t="s">
        <v>491</v>
      </c>
      <c r="E12" s="254">
        <v>17</v>
      </c>
      <c r="F12" s="254"/>
      <c r="G12" s="254">
        <v>2</v>
      </c>
      <c r="H12" s="254">
        <v>36</v>
      </c>
      <c r="I12" s="254">
        <f t="shared" si="0"/>
        <v>55</v>
      </c>
    </row>
    <row r="13" spans="1:11" x14ac:dyDescent="0.25">
      <c r="B13" s="336"/>
      <c r="C13" s="336"/>
      <c r="D13" s="255" t="s">
        <v>493</v>
      </c>
      <c r="E13" s="254">
        <v>54</v>
      </c>
      <c r="F13" s="254"/>
      <c r="G13" s="254">
        <v>3</v>
      </c>
      <c r="H13" s="254">
        <v>97</v>
      </c>
      <c r="I13" s="254">
        <f t="shared" si="0"/>
        <v>154</v>
      </c>
    </row>
    <row r="14" spans="1:11" x14ac:dyDescent="0.25">
      <c r="B14" s="336" t="s">
        <v>496</v>
      </c>
      <c r="C14" s="336" t="s">
        <v>497</v>
      </c>
      <c r="D14" s="253" t="s">
        <v>491</v>
      </c>
      <c r="E14" s="254">
        <v>25</v>
      </c>
      <c r="F14" s="254">
        <v>2</v>
      </c>
      <c r="G14" s="254">
        <v>4</v>
      </c>
      <c r="H14" s="254">
        <v>57</v>
      </c>
      <c r="I14" s="254">
        <f t="shared" si="0"/>
        <v>88</v>
      </c>
    </row>
    <row r="15" spans="1:11" x14ac:dyDescent="0.25">
      <c r="B15" s="336"/>
      <c r="C15" s="336"/>
      <c r="D15" s="255" t="s">
        <v>493</v>
      </c>
      <c r="E15" s="254">
        <v>79</v>
      </c>
      <c r="F15" s="254">
        <v>6</v>
      </c>
      <c r="G15" s="254">
        <v>15</v>
      </c>
      <c r="H15" s="254">
        <v>164</v>
      </c>
      <c r="I15" s="254">
        <f t="shared" si="0"/>
        <v>264</v>
      </c>
    </row>
    <row r="16" spans="1:11" x14ac:dyDescent="0.25">
      <c r="B16" s="336" t="s">
        <v>498</v>
      </c>
      <c r="C16" s="336" t="s">
        <v>499</v>
      </c>
      <c r="D16" s="253" t="s">
        <v>491</v>
      </c>
      <c r="E16" s="254">
        <v>19</v>
      </c>
      <c r="F16" s="254">
        <v>1</v>
      </c>
      <c r="G16" s="254">
        <v>2</v>
      </c>
      <c r="H16" s="254">
        <v>40</v>
      </c>
      <c r="I16" s="254">
        <f t="shared" si="0"/>
        <v>62</v>
      </c>
    </row>
    <row r="17" spans="2:9" x14ac:dyDescent="0.25">
      <c r="B17" s="336"/>
      <c r="C17" s="336"/>
      <c r="D17" s="255" t="s">
        <v>493</v>
      </c>
      <c r="E17" s="254">
        <v>62</v>
      </c>
      <c r="F17" s="254">
        <v>2</v>
      </c>
      <c r="G17" s="254">
        <v>5</v>
      </c>
      <c r="H17" s="254">
        <v>123</v>
      </c>
      <c r="I17" s="254">
        <f t="shared" si="0"/>
        <v>192</v>
      </c>
    </row>
    <row r="18" spans="2:9" x14ac:dyDescent="0.25">
      <c r="B18" s="336" t="s">
        <v>500</v>
      </c>
      <c r="C18" s="336" t="s">
        <v>501</v>
      </c>
      <c r="D18" s="253" t="s">
        <v>491</v>
      </c>
      <c r="E18" s="254">
        <v>52</v>
      </c>
      <c r="F18" s="254">
        <v>2</v>
      </c>
      <c r="G18" s="254">
        <v>3</v>
      </c>
      <c r="H18" s="254">
        <v>107</v>
      </c>
      <c r="I18" s="254">
        <f t="shared" si="0"/>
        <v>164</v>
      </c>
    </row>
    <row r="19" spans="2:9" x14ac:dyDescent="0.25">
      <c r="B19" s="336"/>
      <c r="C19" s="336"/>
      <c r="D19" s="255" t="s">
        <v>493</v>
      </c>
      <c r="E19" s="254">
        <v>136</v>
      </c>
      <c r="F19" s="254">
        <v>9</v>
      </c>
      <c r="G19" s="254">
        <v>15</v>
      </c>
      <c r="H19" s="254">
        <v>282</v>
      </c>
      <c r="I19" s="254">
        <f t="shared" si="0"/>
        <v>442</v>
      </c>
    </row>
    <row r="20" spans="2:9" x14ac:dyDescent="0.25">
      <c r="B20" s="336" t="s">
        <v>502</v>
      </c>
      <c r="C20" s="336" t="s">
        <v>503</v>
      </c>
      <c r="D20" s="253" t="s">
        <v>491</v>
      </c>
      <c r="E20" s="254">
        <v>101</v>
      </c>
      <c r="F20" s="254">
        <v>16</v>
      </c>
      <c r="G20" s="254">
        <v>13</v>
      </c>
      <c r="H20" s="254">
        <v>240</v>
      </c>
      <c r="I20" s="254">
        <f t="shared" si="0"/>
        <v>370</v>
      </c>
    </row>
    <row r="21" spans="2:9" x14ac:dyDescent="0.25">
      <c r="B21" s="336"/>
      <c r="C21" s="336"/>
      <c r="D21" s="255" t="s">
        <v>493</v>
      </c>
      <c r="E21" s="254">
        <v>299</v>
      </c>
      <c r="F21" s="254">
        <v>52</v>
      </c>
      <c r="G21" s="254">
        <v>45</v>
      </c>
      <c r="H21" s="254">
        <v>662</v>
      </c>
      <c r="I21" s="254">
        <f t="shared" si="0"/>
        <v>1058</v>
      </c>
    </row>
    <row r="22" spans="2:9" x14ac:dyDescent="0.25">
      <c r="B22" s="336" t="s">
        <v>504</v>
      </c>
      <c r="C22" s="336" t="s">
        <v>505</v>
      </c>
      <c r="D22" s="253" t="s">
        <v>491</v>
      </c>
      <c r="E22" s="254">
        <v>57</v>
      </c>
      <c r="F22" s="254">
        <v>2</v>
      </c>
      <c r="G22" s="254">
        <v>2</v>
      </c>
      <c r="H22" s="254">
        <v>130</v>
      </c>
      <c r="I22" s="254">
        <f t="shared" si="0"/>
        <v>191</v>
      </c>
    </row>
    <row r="23" spans="2:9" x14ac:dyDescent="0.25">
      <c r="B23" s="336"/>
      <c r="C23" s="336"/>
      <c r="D23" s="255" t="s">
        <v>493</v>
      </c>
      <c r="E23" s="254">
        <v>182</v>
      </c>
      <c r="F23" s="254">
        <v>9</v>
      </c>
      <c r="G23" s="254">
        <v>10</v>
      </c>
      <c r="H23" s="254">
        <v>379</v>
      </c>
      <c r="I23" s="254">
        <f t="shared" si="0"/>
        <v>580</v>
      </c>
    </row>
    <row r="24" spans="2:9" x14ac:dyDescent="0.25">
      <c r="B24" s="336" t="s">
        <v>506</v>
      </c>
      <c r="C24" s="336" t="s">
        <v>507</v>
      </c>
      <c r="D24" s="253" t="s">
        <v>491</v>
      </c>
      <c r="E24" s="254">
        <v>66</v>
      </c>
      <c r="F24" s="254">
        <v>5</v>
      </c>
      <c r="G24" s="254">
        <v>6</v>
      </c>
      <c r="H24" s="254">
        <v>156</v>
      </c>
      <c r="I24" s="254">
        <f t="shared" si="0"/>
        <v>233</v>
      </c>
    </row>
    <row r="25" spans="2:9" x14ac:dyDescent="0.25">
      <c r="B25" s="336"/>
      <c r="C25" s="336"/>
      <c r="D25" s="255" t="s">
        <v>493</v>
      </c>
      <c r="E25" s="254">
        <v>200</v>
      </c>
      <c r="F25" s="254">
        <v>28</v>
      </c>
      <c r="G25" s="254">
        <v>22</v>
      </c>
      <c r="H25" s="254">
        <v>420</v>
      </c>
      <c r="I25" s="254">
        <f t="shared" si="0"/>
        <v>670</v>
      </c>
    </row>
    <row r="26" spans="2:9" x14ac:dyDescent="0.25">
      <c r="B26" s="336" t="s">
        <v>508</v>
      </c>
      <c r="C26" s="336" t="s">
        <v>509</v>
      </c>
      <c r="D26" s="253" t="s">
        <v>491</v>
      </c>
      <c r="E26" s="254">
        <v>121</v>
      </c>
      <c r="F26" s="254">
        <v>14</v>
      </c>
      <c r="G26" s="254">
        <v>16</v>
      </c>
      <c r="H26" s="254">
        <v>174</v>
      </c>
      <c r="I26" s="254">
        <f t="shared" si="0"/>
        <v>325</v>
      </c>
    </row>
    <row r="27" spans="2:9" x14ac:dyDescent="0.25">
      <c r="B27" s="336"/>
      <c r="C27" s="336"/>
      <c r="D27" s="255" t="s">
        <v>493</v>
      </c>
      <c r="E27" s="254">
        <v>359</v>
      </c>
      <c r="F27" s="254">
        <v>49</v>
      </c>
      <c r="G27" s="254">
        <v>57</v>
      </c>
      <c r="H27" s="254">
        <v>457</v>
      </c>
      <c r="I27" s="254">
        <f t="shared" si="0"/>
        <v>922</v>
      </c>
    </row>
    <row r="28" spans="2:9" x14ac:dyDescent="0.25">
      <c r="B28" s="336" t="s">
        <v>582</v>
      </c>
      <c r="C28" s="336" t="s">
        <v>583</v>
      </c>
      <c r="D28" s="253" t="s">
        <v>491</v>
      </c>
      <c r="E28" s="254">
        <v>42</v>
      </c>
      <c r="F28" s="254">
        <v>7</v>
      </c>
      <c r="G28" s="254">
        <v>7</v>
      </c>
      <c r="H28" s="254">
        <v>43</v>
      </c>
      <c r="I28" s="254">
        <f t="shared" si="0"/>
        <v>99</v>
      </c>
    </row>
    <row r="29" spans="2:9" x14ac:dyDescent="0.25">
      <c r="B29" s="336"/>
      <c r="C29" s="336"/>
      <c r="D29" s="255" t="s">
        <v>493</v>
      </c>
      <c r="E29" s="254">
        <v>134</v>
      </c>
      <c r="F29" s="254">
        <v>25</v>
      </c>
      <c r="G29" s="254">
        <v>33</v>
      </c>
      <c r="H29" s="254">
        <v>130</v>
      </c>
      <c r="I29" s="254">
        <f t="shared" si="0"/>
        <v>322</v>
      </c>
    </row>
    <row r="30" spans="2:9" x14ac:dyDescent="0.25">
      <c r="B30" s="336" t="s">
        <v>510</v>
      </c>
      <c r="C30" s="336" t="s">
        <v>511</v>
      </c>
      <c r="D30" s="253" t="s">
        <v>491</v>
      </c>
      <c r="E30" s="254">
        <v>89</v>
      </c>
      <c r="F30" s="254">
        <v>4</v>
      </c>
      <c r="G30" s="254">
        <v>4</v>
      </c>
      <c r="H30" s="254">
        <v>75</v>
      </c>
      <c r="I30" s="254">
        <f t="shared" si="0"/>
        <v>172</v>
      </c>
    </row>
    <row r="31" spans="2:9" x14ac:dyDescent="0.25">
      <c r="B31" s="336"/>
      <c r="C31" s="336"/>
      <c r="D31" s="255" t="s">
        <v>493</v>
      </c>
      <c r="E31" s="254">
        <v>305</v>
      </c>
      <c r="F31" s="254">
        <v>12</v>
      </c>
      <c r="G31" s="254">
        <v>13</v>
      </c>
      <c r="H31" s="254">
        <v>216</v>
      </c>
      <c r="I31" s="254">
        <f t="shared" si="0"/>
        <v>546</v>
      </c>
    </row>
    <row r="32" spans="2:9" x14ac:dyDescent="0.25">
      <c r="B32" s="336" t="s">
        <v>512</v>
      </c>
      <c r="C32" s="336" t="s">
        <v>513</v>
      </c>
      <c r="D32" s="253" t="s">
        <v>491</v>
      </c>
      <c r="E32" s="254">
        <v>23</v>
      </c>
      <c r="F32" s="254">
        <v>3</v>
      </c>
      <c r="G32" s="254">
        <v>5</v>
      </c>
      <c r="H32" s="254">
        <v>38</v>
      </c>
      <c r="I32" s="254">
        <f t="shared" si="0"/>
        <v>69</v>
      </c>
    </row>
    <row r="33" spans="2:9" x14ac:dyDescent="0.25">
      <c r="B33" s="336"/>
      <c r="C33" s="336"/>
      <c r="D33" s="255" t="s">
        <v>493</v>
      </c>
      <c r="E33" s="254">
        <v>70</v>
      </c>
      <c r="F33" s="254">
        <v>6</v>
      </c>
      <c r="G33" s="254">
        <v>20</v>
      </c>
      <c r="H33" s="254">
        <v>105</v>
      </c>
      <c r="I33" s="254">
        <f t="shared" si="0"/>
        <v>201</v>
      </c>
    </row>
    <row r="34" spans="2:9" x14ac:dyDescent="0.25">
      <c r="B34" s="336" t="s">
        <v>514</v>
      </c>
      <c r="C34" s="336" t="s">
        <v>515</v>
      </c>
      <c r="D34" s="253" t="s">
        <v>491</v>
      </c>
      <c r="E34" s="254">
        <v>59</v>
      </c>
      <c r="F34" s="254">
        <v>1</v>
      </c>
      <c r="G34" s="254">
        <v>8</v>
      </c>
      <c r="H34" s="254">
        <v>98</v>
      </c>
      <c r="I34" s="254">
        <f t="shared" si="0"/>
        <v>166</v>
      </c>
    </row>
    <row r="35" spans="2:9" x14ac:dyDescent="0.25">
      <c r="B35" s="336"/>
      <c r="C35" s="336"/>
      <c r="D35" s="255" t="s">
        <v>493</v>
      </c>
      <c r="E35" s="254">
        <v>184</v>
      </c>
      <c r="F35" s="254">
        <v>5</v>
      </c>
      <c r="G35" s="254">
        <v>31</v>
      </c>
      <c r="H35" s="254">
        <v>266</v>
      </c>
      <c r="I35" s="254">
        <f t="shared" si="0"/>
        <v>486</v>
      </c>
    </row>
    <row r="36" spans="2:9" x14ac:dyDescent="0.25">
      <c r="B36" s="336" t="s">
        <v>516</v>
      </c>
      <c r="C36" s="336" t="s">
        <v>517</v>
      </c>
      <c r="D36" s="253" t="s">
        <v>491</v>
      </c>
      <c r="E36" s="254">
        <v>8</v>
      </c>
      <c r="F36" s="254">
        <v>1</v>
      </c>
      <c r="G36" s="256">
        <v>1</v>
      </c>
      <c r="H36" s="256">
        <v>7</v>
      </c>
      <c r="I36" s="254">
        <f t="shared" si="0"/>
        <v>17</v>
      </c>
    </row>
    <row r="37" spans="2:9" x14ac:dyDescent="0.25">
      <c r="B37" s="336"/>
      <c r="C37" s="336"/>
      <c r="D37" s="255" t="s">
        <v>493</v>
      </c>
      <c r="E37" s="254">
        <v>21</v>
      </c>
      <c r="F37" s="254">
        <v>1</v>
      </c>
      <c r="G37" s="256">
        <v>2</v>
      </c>
      <c r="H37" s="256">
        <v>15</v>
      </c>
      <c r="I37" s="254">
        <f t="shared" si="0"/>
        <v>39</v>
      </c>
    </row>
    <row r="38" spans="2:9" x14ac:dyDescent="0.25">
      <c r="B38" s="336" t="s">
        <v>518</v>
      </c>
      <c r="C38" s="336" t="s">
        <v>519</v>
      </c>
      <c r="D38" s="253" t="s">
        <v>491</v>
      </c>
      <c r="E38" s="254">
        <v>8</v>
      </c>
      <c r="F38" s="254">
        <v>1</v>
      </c>
      <c r="G38" s="254"/>
      <c r="H38" s="254">
        <v>24</v>
      </c>
      <c r="I38" s="254">
        <f t="shared" si="0"/>
        <v>33</v>
      </c>
    </row>
    <row r="39" spans="2:9" x14ac:dyDescent="0.25">
      <c r="B39" s="336"/>
      <c r="C39" s="336"/>
      <c r="D39" s="255" t="s">
        <v>493</v>
      </c>
      <c r="E39" s="254">
        <v>20</v>
      </c>
      <c r="F39" s="254">
        <v>4</v>
      </c>
      <c r="G39" s="254"/>
      <c r="H39" s="254">
        <v>59</v>
      </c>
      <c r="I39" s="254">
        <f t="shared" si="0"/>
        <v>83</v>
      </c>
    </row>
    <row r="40" spans="2:9" x14ac:dyDescent="0.25">
      <c r="B40" s="336" t="s">
        <v>520</v>
      </c>
      <c r="C40" s="336" t="s">
        <v>521</v>
      </c>
      <c r="D40" s="253" t="s">
        <v>491</v>
      </c>
      <c r="E40" s="254">
        <v>359</v>
      </c>
      <c r="F40" s="254">
        <v>13</v>
      </c>
      <c r="G40" s="254">
        <v>40</v>
      </c>
      <c r="H40" s="254">
        <v>624</v>
      </c>
      <c r="I40" s="254">
        <f t="shared" si="0"/>
        <v>1036</v>
      </c>
    </row>
    <row r="41" spans="2:9" x14ac:dyDescent="0.25">
      <c r="B41" s="336"/>
      <c r="C41" s="336"/>
      <c r="D41" s="255" t="s">
        <v>493</v>
      </c>
      <c r="E41" s="254">
        <v>1085</v>
      </c>
      <c r="F41" s="254">
        <v>34</v>
      </c>
      <c r="G41" s="254">
        <v>128</v>
      </c>
      <c r="H41" s="254">
        <v>1756</v>
      </c>
      <c r="I41" s="254">
        <f t="shared" si="0"/>
        <v>3003</v>
      </c>
    </row>
    <row r="42" spans="2:9" x14ac:dyDescent="0.25">
      <c r="B42" s="337" t="s">
        <v>96</v>
      </c>
      <c r="C42" s="337"/>
      <c r="D42" s="257" t="s">
        <v>491</v>
      </c>
      <c r="E42" s="258">
        <f>E10+E12+E14+E16+E18+E20+E22+E24+E26+E28+E30+E32+E34+E36+E38+E40</f>
        <v>1051</v>
      </c>
      <c r="F42" s="258">
        <f t="shared" ref="F42:H43" si="1">F10+F12+F14+F16+F18+F20+F22+F24+F26+F28+F30+F32+F34+F36+F38+F40</f>
        <v>73</v>
      </c>
      <c r="G42" s="258">
        <f t="shared" si="1"/>
        <v>114</v>
      </c>
      <c r="H42" s="258">
        <f t="shared" si="1"/>
        <v>1882</v>
      </c>
      <c r="I42" s="258">
        <f t="shared" si="0"/>
        <v>3120</v>
      </c>
    </row>
    <row r="43" spans="2:9" x14ac:dyDescent="0.25">
      <c r="B43" s="337"/>
      <c r="C43" s="337"/>
      <c r="D43" s="259" t="s">
        <v>493</v>
      </c>
      <c r="E43" s="258">
        <f>E11+E13+E15+E17+E19+E21+E23+E25+E27+E29+E31+E33+E35+E37+E39+E41</f>
        <v>3202</v>
      </c>
      <c r="F43" s="258">
        <f t="shared" si="1"/>
        <v>249</v>
      </c>
      <c r="G43" s="258">
        <f t="shared" si="1"/>
        <v>402</v>
      </c>
      <c r="H43" s="258">
        <f t="shared" si="1"/>
        <v>5219</v>
      </c>
      <c r="I43" s="258">
        <f t="shared" si="0"/>
        <v>9072</v>
      </c>
    </row>
  </sheetData>
  <mergeCells count="40">
    <mergeCell ref="B40:B41"/>
    <mergeCell ref="C40:C41"/>
    <mergeCell ref="B42:C43"/>
    <mergeCell ref="B38:B39"/>
    <mergeCell ref="B28:B29"/>
    <mergeCell ref="C28:C29"/>
    <mergeCell ref="B30:B31"/>
    <mergeCell ref="C30:C31"/>
    <mergeCell ref="C38:C39"/>
    <mergeCell ref="B36:B37"/>
    <mergeCell ref="C36:C37"/>
    <mergeCell ref="B34:B35"/>
    <mergeCell ref="C34:C35"/>
    <mergeCell ref="B32:B33"/>
    <mergeCell ref="C32:C33"/>
    <mergeCell ref="B22:B23"/>
    <mergeCell ref="C22:C23"/>
    <mergeCell ref="B24:B25"/>
    <mergeCell ref="C24:C25"/>
    <mergeCell ref="C26:C27"/>
    <mergeCell ref="B26:B27"/>
    <mergeCell ref="B16:B17"/>
    <mergeCell ref="C16:C17"/>
    <mergeCell ref="B18:B19"/>
    <mergeCell ref="C18:C19"/>
    <mergeCell ref="B20:B21"/>
    <mergeCell ref="C20:C21"/>
    <mergeCell ref="B10:B11"/>
    <mergeCell ref="C10:C11"/>
    <mergeCell ref="B12:B13"/>
    <mergeCell ref="C12:C13"/>
    <mergeCell ref="B14:B15"/>
    <mergeCell ref="C14:C15"/>
    <mergeCell ref="B5:I5"/>
    <mergeCell ref="B6:I6"/>
    <mergeCell ref="B8:C9"/>
    <mergeCell ref="D8:D9"/>
    <mergeCell ref="E8:F8"/>
    <mergeCell ref="G8:H8"/>
    <mergeCell ref="I8:I9"/>
  </mergeCells>
  <hyperlinks>
    <hyperlink ref="K5" location="'Índice BxH'!A1" display="Volver a Bono por Hijo"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2:N16"/>
  <sheetViews>
    <sheetView showGridLines="0" workbookViewId="0">
      <selection activeCell="N5" sqref="N5"/>
    </sheetView>
  </sheetViews>
  <sheetFormatPr baseColWidth="10" defaultRowHeight="14.4" x14ac:dyDescent="0.3"/>
  <cols>
    <col min="1" max="1" width="6" customWidth="1"/>
  </cols>
  <sheetData>
    <row r="2" spans="1:14" x14ac:dyDescent="0.3">
      <c r="A2" s="39" t="s">
        <v>101</v>
      </c>
    </row>
    <row r="3" spans="1:14" x14ac:dyDescent="0.3">
      <c r="A3" s="39" t="s">
        <v>102</v>
      </c>
    </row>
    <row r="4" spans="1:14" x14ac:dyDescent="0.3">
      <c r="A4" s="39"/>
    </row>
    <row r="5" spans="1:14" x14ac:dyDescent="0.3">
      <c r="A5" s="39"/>
      <c r="B5" s="106" t="s">
        <v>569</v>
      </c>
      <c r="C5" s="95"/>
      <c r="D5" s="95"/>
      <c r="E5" s="95"/>
      <c r="F5" s="95"/>
      <c r="N5" s="124" t="s">
        <v>576</v>
      </c>
    </row>
    <row r="6" spans="1:14" x14ac:dyDescent="0.3">
      <c r="A6" s="39"/>
    </row>
    <row r="7" spans="1:14" s="107" customFormat="1" ht="13.8" x14ac:dyDescent="0.3">
      <c r="B7" s="108" t="s">
        <v>124</v>
      </c>
      <c r="C7" s="109"/>
      <c r="D7" s="109"/>
      <c r="E7" s="109"/>
      <c r="F7" s="109"/>
      <c r="G7" s="109"/>
      <c r="H7" s="109"/>
      <c r="I7" s="109"/>
      <c r="J7" s="109"/>
      <c r="K7" s="109"/>
      <c r="L7" s="109"/>
      <c r="M7" s="109"/>
      <c r="N7" s="110"/>
    </row>
    <row r="8" spans="1:14" s="107" customFormat="1" ht="13.8" x14ac:dyDescent="0.3">
      <c r="B8" s="118" t="s">
        <v>618</v>
      </c>
      <c r="C8" s="119"/>
      <c r="D8" s="119"/>
      <c r="E8" s="119"/>
      <c r="F8" s="119"/>
      <c r="G8" s="119"/>
      <c r="H8" s="119"/>
      <c r="I8" s="119"/>
      <c r="J8" s="119"/>
      <c r="K8" s="119"/>
      <c r="L8" s="119"/>
      <c r="M8" s="119"/>
      <c r="N8" s="120"/>
    </row>
    <row r="9" spans="1:14" s="107" customFormat="1" ht="13.8" x14ac:dyDescent="0.3">
      <c r="B9" s="121" t="s">
        <v>570</v>
      </c>
      <c r="C9" s="111"/>
      <c r="D9" s="111"/>
      <c r="E9" s="111"/>
      <c r="F9" s="111"/>
      <c r="G9" s="111"/>
      <c r="H9" s="111"/>
      <c r="I9" s="111"/>
      <c r="J9" s="111"/>
      <c r="K9" s="111"/>
      <c r="L9" s="111"/>
      <c r="M9" s="111"/>
      <c r="N9" s="112"/>
    </row>
    <row r="10" spans="1:14" s="107" customFormat="1" ht="13.8" x14ac:dyDescent="0.3">
      <c r="B10" s="119"/>
      <c r="C10" s="119"/>
      <c r="D10" s="119"/>
      <c r="E10" s="119"/>
      <c r="F10" s="119"/>
      <c r="G10" s="119"/>
      <c r="H10" s="119"/>
      <c r="I10" s="119"/>
      <c r="J10" s="119"/>
      <c r="K10" s="119"/>
      <c r="L10" s="119"/>
      <c r="M10" s="119"/>
      <c r="N10" s="119"/>
    </row>
    <row r="11" spans="1:14" s="107" customFormat="1" ht="13.8" x14ac:dyDescent="0.3">
      <c r="B11" s="63" t="s">
        <v>522</v>
      </c>
      <c r="C11" s="119"/>
      <c r="D11" s="119"/>
      <c r="E11" s="119"/>
      <c r="F11" s="119"/>
      <c r="G11" s="119"/>
      <c r="H11" s="119"/>
      <c r="I11" s="119"/>
      <c r="J11" s="119"/>
      <c r="K11" s="119"/>
      <c r="L11" s="119"/>
      <c r="M11" s="119"/>
      <c r="N11" s="119"/>
    </row>
    <row r="12" spans="1:14" s="107" customFormat="1" ht="13.8" x14ac:dyDescent="0.3">
      <c r="B12" s="122" t="s">
        <v>619</v>
      </c>
    </row>
    <row r="13" spans="1:14" s="107" customFormat="1" ht="13.8" x14ac:dyDescent="0.3">
      <c r="B13" s="113" t="s">
        <v>620</v>
      </c>
    </row>
    <row r="14" spans="1:14" s="107" customFormat="1" ht="13.8" x14ac:dyDescent="0.3">
      <c r="B14" s="113" t="s">
        <v>621</v>
      </c>
    </row>
    <row r="15" spans="1:14" s="107" customFormat="1" ht="13.8" x14ac:dyDescent="0.3">
      <c r="B15" s="113" t="s">
        <v>622</v>
      </c>
    </row>
    <row r="16" spans="1:14" s="107" customFormat="1" ht="13.8" x14ac:dyDescent="0.3">
      <c r="B16" s="113" t="s">
        <v>623</v>
      </c>
    </row>
  </sheetData>
  <hyperlinks>
    <hyperlink ref="B12" location="'Contratación Solicitudes'!A1" display="'Contratación Solicitudes'!A1" xr:uid="{00000000-0004-0000-1B00-000000000000}"/>
    <hyperlink ref="B13" location="'Contratación Trámite'!A1" display="'Contratación Trámite'!A1" xr:uid="{00000000-0004-0000-1B00-000001000000}"/>
    <hyperlink ref="B14" location="'Cotización Solicitudes'!A1" display="'Cotización Solicitudes'!A1" xr:uid="{00000000-0004-0000-1B00-000002000000}"/>
    <hyperlink ref="B15" location="'Cotización Trámite'!A1" display="'Cotización Trámite'!A1" xr:uid="{00000000-0004-0000-1B00-000003000000}"/>
    <hyperlink ref="B16" location="'Subsidios Pagados'!A1" display="'Subsidios Pagados'!A1" xr:uid="{00000000-0004-0000-1B00-000004000000}"/>
    <hyperlink ref="N5" location="Índice!A1" display="Volver" xr:uid="{00000000-0004-0000-1B00-000005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114"/>
  <sheetViews>
    <sheetView showGridLines="0" zoomScaleNormal="100" workbookViewId="0">
      <pane xSplit="2" ySplit="10" topLeftCell="C92" activePane="bottomRight" state="frozen"/>
      <selection pane="topRight" activeCell="C1" sqref="C1"/>
      <selection pane="bottomLeft" activeCell="A11" sqref="A11"/>
      <selection pane="bottomRight" activeCell="H16" sqref="H16"/>
    </sheetView>
  </sheetViews>
  <sheetFormatPr baseColWidth="10" defaultColWidth="11.44140625" defaultRowHeight="12" x14ac:dyDescent="0.25"/>
  <cols>
    <col min="1" max="1" width="6" style="17" customWidth="1"/>
    <col min="2" max="16384" width="11.44140625" style="17"/>
  </cols>
  <sheetData>
    <row r="2" spans="1:8" x14ac:dyDescent="0.25">
      <c r="A2" s="39" t="s">
        <v>101</v>
      </c>
    </row>
    <row r="3" spans="1:8" x14ac:dyDescent="0.25">
      <c r="A3" s="39" t="s">
        <v>102</v>
      </c>
    </row>
    <row r="5" spans="1:8" ht="28.5" customHeight="1" x14ac:dyDescent="0.25">
      <c r="B5" s="338" t="s">
        <v>523</v>
      </c>
      <c r="C5" s="338"/>
      <c r="D5" s="338"/>
      <c r="E5" s="338"/>
      <c r="F5" s="338"/>
      <c r="H5" s="117" t="s">
        <v>575</v>
      </c>
    </row>
    <row r="6" spans="1:8" ht="13.8" x14ac:dyDescent="0.3">
      <c r="B6" s="296" t="s">
        <v>624</v>
      </c>
      <c r="C6" s="296"/>
      <c r="D6" s="296"/>
      <c r="E6" s="296"/>
      <c r="F6" s="296"/>
    </row>
    <row r="8" spans="1:8" ht="27" customHeight="1" x14ac:dyDescent="0.25">
      <c r="B8" s="339" t="s">
        <v>524</v>
      </c>
      <c r="C8" s="342" t="s">
        <v>525</v>
      </c>
      <c r="D8" s="343"/>
      <c r="E8" s="343"/>
      <c r="F8" s="344"/>
    </row>
    <row r="9" spans="1:8" ht="12" customHeight="1" x14ac:dyDescent="0.25">
      <c r="B9" s="340"/>
      <c r="C9" s="345" t="s">
        <v>480</v>
      </c>
      <c r="D9" s="342" t="s">
        <v>526</v>
      </c>
      <c r="E9" s="344"/>
      <c r="F9" s="345" t="s">
        <v>527</v>
      </c>
    </row>
    <row r="10" spans="1:8" x14ac:dyDescent="0.25">
      <c r="B10" s="341"/>
      <c r="C10" s="346"/>
      <c r="D10" s="244" t="s">
        <v>528</v>
      </c>
      <c r="E10" s="244" t="s">
        <v>529</v>
      </c>
      <c r="F10" s="346"/>
    </row>
    <row r="11" spans="1:8" x14ac:dyDescent="0.25">
      <c r="B11" s="67" t="s">
        <v>530</v>
      </c>
      <c r="C11" s="179">
        <v>333</v>
      </c>
      <c r="D11" s="179"/>
      <c r="E11" s="179"/>
      <c r="F11" s="179"/>
    </row>
    <row r="12" spans="1:8" x14ac:dyDescent="0.25">
      <c r="B12" s="68">
        <v>2009</v>
      </c>
      <c r="C12" s="179">
        <v>2105</v>
      </c>
      <c r="D12" s="179"/>
      <c r="E12" s="179"/>
      <c r="F12" s="179"/>
    </row>
    <row r="13" spans="1:8" x14ac:dyDescent="0.25">
      <c r="B13" s="68">
        <v>2010</v>
      </c>
      <c r="C13" s="179">
        <v>1759</v>
      </c>
      <c r="D13" s="179"/>
      <c r="E13" s="179"/>
      <c r="F13" s="179"/>
    </row>
    <row r="14" spans="1:8" x14ac:dyDescent="0.25">
      <c r="B14" s="68">
        <v>2011</v>
      </c>
      <c r="C14" s="69">
        <v>1026</v>
      </c>
      <c r="D14" s="69"/>
      <c r="E14" s="69"/>
      <c r="F14" s="69"/>
    </row>
    <row r="15" spans="1:8" x14ac:dyDescent="0.25">
      <c r="B15" s="68">
        <v>2012</v>
      </c>
      <c r="C15" s="69">
        <v>807</v>
      </c>
      <c r="D15" s="69"/>
      <c r="E15" s="69"/>
      <c r="F15" s="69">
        <f>4799+6387+5277+4788+3887+4506+3139+8888+9643+3804+9793+10267</f>
        <v>75178</v>
      </c>
    </row>
    <row r="16" spans="1:8" x14ac:dyDescent="0.25">
      <c r="B16" s="187">
        <v>41275</v>
      </c>
      <c r="C16" s="71">
        <v>58</v>
      </c>
      <c r="D16" s="71"/>
      <c r="E16" s="71"/>
      <c r="F16" s="71">
        <v>10513</v>
      </c>
    </row>
    <row r="17" spans="2:6" x14ac:dyDescent="0.25">
      <c r="B17" s="187">
        <v>41306</v>
      </c>
      <c r="C17" s="71">
        <v>55</v>
      </c>
      <c r="D17" s="71"/>
      <c r="E17" s="71"/>
      <c r="F17" s="71">
        <v>8811</v>
      </c>
    </row>
    <row r="18" spans="2:6" x14ac:dyDescent="0.25">
      <c r="B18" s="187">
        <v>41334</v>
      </c>
      <c r="C18" s="71">
        <v>64</v>
      </c>
      <c r="D18" s="71"/>
      <c r="E18" s="71"/>
      <c r="F18" s="71">
        <v>11072</v>
      </c>
    </row>
    <row r="19" spans="2:6" x14ac:dyDescent="0.25">
      <c r="B19" s="187">
        <v>41365</v>
      </c>
      <c r="C19" s="71">
        <v>66</v>
      </c>
      <c r="D19" s="71"/>
      <c r="E19" s="71"/>
      <c r="F19" s="71">
        <v>9568</v>
      </c>
    </row>
    <row r="20" spans="2:6" x14ac:dyDescent="0.25">
      <c r="B20" s="187">
        <v>41395</v>
      </c>
      <c r="C20" s="71">
        <v>60</v>
      </c>
      <c r="D20" s="71"/>
      <c r="E20" s="71"/>
      <c r="F20" s="71">
        <v>9423</v>
      </c>
    </row>
    <row r="21" spans="2:6" x14ac:dyDescent="0.25">
      <c r="B21" s="187">
        <v>41426</v>
      </c>
      <c r="C21" s="71">
        <v>54</v>
      </c>
      <c r="D21" s="71"/>
      <c r="E21" s="71"/>
      <c r="F21" s="71">
        <v>10541</v>
      </c>
    </row>
    <row r="22" spans="2:6" x14ac:dyDescent="0.25">
      <c r="B22" s="187">
        <v>41456</v>
      </c>
      <c r="C22" s="71">
        <v>58</v>
      </c>
      <c r="D22" s="71"/>
      <c r="E22" s="71"/>
      <c r="F22" s="71">
        <v>10315</v>
      </c>
    </row>
    <row r="23" spans="2:6" x14ac:dyDescent="0.25">
      <c r="B23" s="187">
        <v>41487</v>
      </c>
      <c r="C23" s="71">
        <v>58</v>
      </c>
      <c r="D23" s="71"/>
      <c r="E23" s="71"/>
      <c r="F23" s="71">
        <v>9741</v>
      </c>
    </row>
    <row r="24" spans="2:6" x14ac:dyDescent="0.25">
      <c r="B24" s="187">
        <v>41518</v>
      </c>
      <c r="C24" s="71">
        <v>50</v>
      </c>
      <c r="D24" s="71"/>
      <c r="E24" s="71"/>
      <c r="F24" s="71">
        <v>9232</v>
      </c>
    </row>
    <row r="25" spans="2:6" x14ac:dyDescent="0.25">
      <c r="B25" s="187">
        <v>41548</v>
      </c>
      <c r="C25" s="71">
        <v>48</v>
      </c>
      <c r="D25" s="71"/>
      <c r="E25" s="71"/>
      <c r="F25" s="71">
        <v>9928</v>
      </c>
    </row>
    <row r="26" spans="2:6" x14ac:dyDescent="0.25">
      <c r="B26" s="187">
        <v>41579</v>
      </c>
      <c r="C26" s="71">
        <v>28</v>
      </c>
      <c r="D26" s="71"/>
      <c r="E26" s="71"/>
      <c r="F26" s="71">
        <v>6195</v>
      </c>
    </row>
    <row r="27" spans="2:6" x14ac:dyDescent="0.25">
      <c r="B27" s="187">
        <v>41609</v>
      </c>
      <c r="C27" s="177">
        <v>55</v>
      </c>
      <c r="D27" s="177"/>
      <c r="E27" s="177"/>
      <c r="F27" s="177">
        <v>8859</v>
      </c>
    </row>
    <row r="28" spans="2:6" x14ac:dyDescent="0.25">
      <c r="B28" s="68">
        <v>2013</v>
      </c>
      <c r="C28" s="179">
        <f>SUM(C16:C27)</f>
        <v>654</v>
      </c>
      <c r="D28" s="179"/>
      <c r="E28" s="179"/>
      <c r="F28" s="179">
        <f>SUM(F16:F27)</f>
        <v>114198</v>
      </c>
    </row>
    <row r="29" spans="2:6" x14ac:dyDescent="0.25">
      <c r="B29" s="187">
        <v>41640</v>
      </c>
      <c r="C29" s="177">
        <v>57</v>
      </c>
      <c r="D29" s="177"/>
      <c r="E29" s="177"/>
      <c r="F29" s="177">
        <v>10003</v>
      </c>
    </row>
    <row r="30" spans="2:6" x14ac:dyDescent="0.25">
      <c r="B30" s="187">
        <v>41671</v>
      </c>
      <c r="C30" s="177">
        <v>36</v>
      </c>
      <c r="D30" s="177"/>
      <c r="E30" s="177"/>
      <c r="F30" s="177">
        <v>8116</v>
      </c>
    </row>
    <row r="31" spans="2:6" x14ac:dyDescent="0.25">
      <c r="B31" s="187">
        <v>41699</v>
      </c>
      <c r="C31" s="177">
        <v>43</v>
      </c>
      <c r="D31" s="177"/>
      <c r="E31" s="177"/>
      <c r="F31" s="177">
        <v>3794</v>
      </c>
    </row>
    <row r="32" spans="2:6" x14ac:dyDescent="0.25">
      <c r="B32" s="187">
        <v>41730</v>
      </c>
      <c r="C32" s="177">
        <v>44</v>
      </c>
      <c r="D32" s="177"/>
      <c r="E32" s="177"/>
      <c r="F32" s="177">
        <v>5833</v>
      </c>
    </row>
    <row r="33" spans="2:6" x14ac:dyDescent="0.25">
      <c r="B33" s="187">
        <v>41760</v>
      </c>
      <c r="C33" s="177">
        <v>47</v>
      </c>
      <c r="D33" s="177"/>
      <c r="E33" s="177"/>
      <c r="F33" s="177">
        <v>3916</v>
      </c>
    </row>
    <row r="34" spans="2:6" x14ac:dyDescent="0.25">
      <c r="B34" s="187">
        <v>41791</v>
      </c>
      <c r="C34" s="177">
        <v>48</v>
      </c>
      <c r="D34" s="177"/>
      <c r="E34" s="177"/>
      <c r="F34" s="177">
        <v>3251</v>
      </c>
    </row>
    <row r="35" spans="2:6" x14ac:dyDescent="0.25">
      <c r="B35" s="187">
        <v>41821</v>
      </c>
      <c r="C35" s="177">
        <v>47</v>
      </c>
      <c r="D35" s="177"/>
      <c r="E35" s="177"/>
      <c r="F35" s="177">
        <v>3190</v>
      </c>
    </row>
    <row r="36" spans="2:6" x14ac:dyDescent="0.25">
      <c r="B36" s="187">
        <v>41852</v>
      </c>
      <c r="C36" s="177">
        <v>44</v>
      </c>
      <c r="D36" s="177"/>
      <c r="E36" s="177"/>
      <c r="F36" s="177">
        <v>3136</v>
      </c>
    </row>
    <row r="37" spans="2:6" x14ac:dyDescent="0.25">
      <c r="B37" s="187">
        <v>41883</v>
      </c>
      <c r="C37" s="177">
        <v>41</v>
      </c>
      <c r="D37" s="177"/>
      <c r="E37" s="177"/>
      <c r="F37" s="177">
        <v>2928</v>
      </c>
    </row>
    <row r="38" spans="2:6" x14ac:dyDescent="0.25">
      <c r="B38" s="187">
        <v>41913</v>
      </c>
      <c r="C38" s="177">
        <v>34</v>
      </c>
      <c r="D38" s="177"/>
      <c r="E38" s="177"/>
      <c r="F38" s="177">
        <v>2732</v>
      </c>
    </row>
    <row r="39" spans="2:6" x14ac:dyDescent="0.25">
      <c r="B39" s="187">
        <v>41944</v>
      </c>
      <c r="C39" s="177">
        <v>25</v>
      </c>
      <c r="D39" s="177"/>
      <c r="E39" s="177"/>
      <c r="F39" s="177">
        <v>3936</v>
      </c>
    </row>
    <row r="40" spans="2:6" x14ac:dyDescent="0.25">
      <c r="B40" s="187">
        <v>41974</v>
      </c>
      <c r="C40" s="177">
        <v>47</v>
      </c>
      <c r="D40" s="177"/>
      <c r="E40" s="177"/>
      <c r="F40" s="177">
        <v>3018</v>
      </c>
    </row>
    <row r="41" spans="2:6" x14ac:dyDescent="0.25">
      <c r="B41" s="68">
        <v>2014</v>
      </c>
      <c r="C41" s="179">
        <f>SUM(C29:C40)</f>
        <v>513</v>
      </c>
      <c r="D41" s="179"/>
      <c r="E41" s="179"/>
      <c r="F41" s="179">
        <f>SUM(F29:F40)</f>
        <v>53853</v>
      </c>
    </row>
    <row r="42" spans="2:6" x14ac:dyDescent="0.25">
      <c r="B42" s="187">
        <v>42005</v>
      </c>
      <c r="C42" s="177">
        <v>40</v>
      </c>
      <c r="D42" s="177"/>
      <c r="E42" s="177"/>
      <c r="F42" s="177">
        <v>2343</v>
      </c>
    </row>
    <row r="43" spans="2:6" x14ac:dyDescent="0.25">
      <c r="B43" s="187">
        <v>42036</v>
      </c>
      <c r="C43" s="177">
        <v>37</v>
      </c>
      <c r="D43" s="177"/>
      <c r="E43" s="177"/>
      <c r="F43" s="177">
        <v>2758</v>
      </c>
    </row>
    <row r="44" spans="2:6" x14ac:dyDescent="0.25">
      <c r="B44" s="187">
        <v>42064</v>
      </c>
      <c r="C44" s="177">
        <v>39</v>
      </c>
      <c r="D44" s="177"/>
      <c r="E44" s="177"/>
      <c r="F44" s="177">
        <v>2319</v>
      </c>
    </row>
    <row r="45" spans="2:6" x14ac:dyDescent="0.25">
      <c r="B45" s="187">
        <v>42095</v>
      </c>
      <c r="C45" s="177">
        <v>33</v>
      </c>
      <c r="D45" s="177"/>
      <c r="E45" s="177"/>
      <c r="F45" s="177">
        <v>1250</v>
      </c>
    </row>
    <row r="46" spans="2:6" x14ac:dyDescent="0.25">
      <c r="B46" s="187">
        <v>42125</v>
      </c>
      <c r="C46" s="177">
        <v>31</v>
      </c>
      <c r="D46" s="177"/>
      <c r="E46" s="177"/>
      <c r="F46" s="177">
        <v>1952</v>
      </c>
    </row>
    <row r="47" spans="2:6" x14ac:dyDescent="0.25">
      <c r="B47" s="187">
        <v>42156</v>
      </c>
      <c r="C47" s="177">
        <v>38</v>
      </c>
      <c r="D47" s="177"/>
      <c r="E47" s="177"/>
      <c r="F47" s="177">
        <v>1536</v>
      </c>
    </row>
    <row r="48" spans="2:6" x14ac:dyDescent="0.25">
      <c r="B48" s="187">
        <v>42186</v>
      </c>
      <c r="C48" s="177">
        <v>33</v>
      </c>
      <c r="D48" s="177"/>
      <c r="E48" s="177"/>
      <c r="F48" s="177">
        <v>2640</v>
      </c>
    </row>
    <row r="49" spans="2:6" x14ac:dyDescent="0.25">
      <c r="B49" s="187">
        <v>42217</v>
      </c>
      <c r="C49" s="177">
        <v>37</v>
      </c>
      <c r="D49" s="177"/>
      <c r="E49" s="177"/>
      <c r="F49" s="177">
        <v>1723</v>
      </c>
    </row>
    <row r="50" spans="2:6" x14ac:dyDescent="0.25">
      <c r="B50" s="187">
        <v>42248</v>
      </c>
      <c r="C50" s="177">
        <v>40</v>
      </c>
      <c r="D50" s="177"/>
      <c r="E50" s="177"/>
      <c r="F50" s="177">
        <v>2602</v>
      </c>
    </row>
    <row r="51" spans="2:6" x14ac:dyDescent="0.25">
      <c r="B51" s="187">
        <v>42278</v>
      </c>
      <c r="C51" s="177">
        <v>39</v>
      </c>
      <c r="D51" s="177"/>
      <c r="E51" s="177"/>
      <c r="F51" s="177">
        <v>2691</v>
      </c>
    </row>
    <row r="52" spans="2:6" x14ac:dyDescent="0.25">
      <c r="B52" s="187">
        <v>42309</v>
      </c>
      <c r="C52" s="177">
        <v>37</v>
      </c>
      <c r="D52" s="177"/>
      <c r="E52" s="177"/>
      <c r="F52" s="177">
        <v>2518</v>
      </c>
    </row>
    <row r="53" spans="2:6" x14ac:dyDescent="0.25">
      <c r="B53" s="187">
        <v>42339</v>
      </c>
      <c r="C53" s="177">
        <v>33</v>
      </c>
      <c r="D53" s="177"/>
      <c r="E53" s="177"/>
      <c r="F53" s="177">
        <v>2358</v>
      </c>
    </row>
    <row r="54" spans="2:6" x14ac:dyDescent="0.25">
      <c r="B54" s="68">
        <v>2015</v>
      </c>
      <c r="C54" s="179">
        <f>SUM(C42:C53)</f>
        <v>437</v>
      </c>
      <c r="D54" s="179"/>
      <c r="E54" s="179"/>
      <c r="F54" s="179">
        <f>SUM(F42:F53)</f>
        <v>26690</v>
      </c>
    </row>
    <row r="55" spans="2:6" x14ac:dyDescent="0.25">
      <c r="B55" s="187">
        <v>42370</v>
      </c>
      <c r="C55" s="177">
        <v>33</v>
      </c>
      <c r="D55" s="177"/>
      <c r="E55" s="177"/>
      <c r="F55" s="177">
        <v>3308</v>
      </c>
    </row>
    <row r="56" spans="2:6" x14ac:dyDescent="0.25">
      <c r="B56" s="187">
        <v>42401</v>
      </c>
      <c r="C56" s="177">
        <v>33</v>
      </c>
      <c r="D56" s="177"/>
      <c r="E56" s="177"/>
      <c r="F56" s="177">
        <v>2327</v>
      </c>
    </row>
    <row r="57" spans="2:6" x14ac:dyDescent="0.25">
      <c r="B57" s="187">
        <v>42430</v>
      </c>
      <c r="C57" s="177">
        <v>40</v>
      </c>
      <c r="D57" s="177"/>
      <c r="E57" s="177"/>
      <c r="F57" s="177">
        <v>2621</v>
      </c>
    </row>
    <row r="58" spans="2:6" x14ac:dyDescent="0.25">
      <c r="B58" s="187">
        <v>42461</v>
      </c>
      <c r="C58" s="177">
        <v>39</v>
      </c>
      <c r="D58" s="177"/>
      <c r="E58" s="177"/>
      <c r="F58" s="177">
        <v>2495</v>
      </c>
    </row>
    <row r="59" spans="2:6" x14ac:dyDescent="0.25">
      <c r="B59" s="187">
        <v>42491</v>
      </c>
      <c r="C59" s="177">
        <v>40</v>
      </c>
      <c r="D59" s="177">
        <v>1000</v>
      </c>
      <c r="E59" s="177">
        <v>1038</v>
      </c>
      <c r="F59" s="177">
        <f>D59+E59</f>
        <v>2038</v>
      </c>
    </row>
    <row r="60" spans="2:6" x14ac:dyDescent="0.25">
      <c r="B60" s="187">
        <v>42522</v>
      </c>
      <c r="C60" s="177">
        <v>37</v>
      </c>
      <c r="D60" s="73" t="s">
        <v>481</v>
      </c>
      <c r="E60" s="73" t="s">
        <v>481</v>
      </c>
      <c r="F60" s="177">
        <v>1960</v>
      </c>
    </row>
    <row r="61" spans="2:6" x14ac:dyDescent="0.25">
      <c r="B61" s="187">
        <v>42552</v>
      </c>
      <c r="C61" s="177">
        <v>46</v>
      </c>
      <c r="D61" s="177">
        <v>1739</v>
      </c>
      <c r="E61" s="177">
        <v>1498</v>
      </c>
      <c r="F61" s="177">
        <f t="shared" ref="F61:F66" si="0">D61+E61</f>
        <v>3237</v>
      </c>
    </row>
    <row r="62" spans="2:6" x14ac:dyDescent="0.25">
      <c r="B62" s="187">
        <v>42583</v>
      </c>
      <c r="C62" s="177">
        <v>47</v>
      </c>
      <c r="D62" s="177">
        <v>1262</v>
      </c>
      <c r="E62" s="177">
        <v>1077</v>
      </c>
      <c r="F62" s="177">
        <f t="shared" si="0"/>
        <v>2339</v>
      </c>
    </row>
    <row r="63" spans="2:6" x14ac:dyDescent="0.25">
      <c r="B63" s="187">
        <v>42614</v>
      </c>
      <c r="C63" s="177">
        <v>38</v>
      </c>
      <c r="D63" s="177">
        <v>1119</v>
      </c>
      <c r="E63" s="177">
        <v>1309</v>
      </c>
      <c r="F63" s="177">
        <f t="shared" si="0"/>
        <v>2428</v>
      </c>
    </row>
    <row r="64" spans="2:6" x14ac:dyDescent="0.25">
      <c r="B64" s="187">
        <v>42644</v>
      </c>
      <c r="C64" s="177">
        <v>36</v>
      </c>
      <c r="D64" s="177">
        <v>943</v>
      </c>
      <c r="E64" s="177">
        <v>705</v>
      </c>
      <c r="F64" s="177">
        <f t="shared" si="0"/>
        <v>1648</v>
      </c>
    </row>
    <row r="65" spans="2:6" x14ac:dyDescent="0.25">
      <c r="B65" s="187">
        <v>42675</v>
      </c>
      <c r="C65" s="177">
        <v>42</v>
      </c>
      <c r="D65" s="177">
        <v>2225</v>
      </c>
      <c r="E65" s="177">
        <v>1770</v>
      </c>
      <c r="F65" s="177">
        <f t="shared" si="0"/>
        <v>3995</v>
      </c>
    </row>
    <row r="66" spans="2:6" x14ac:dyDescent="0.25">
      <c r="B66" s="187">
        <v>42705</v>
      </c>
      <c r="C66" s="177">
        <v>50</v>
      </c>
      <c r="D66" s="177">
        <v>3021</v>
      </c>
      <c r="E66" s="177">
        <v>2296</v>
      </c>
      <c r="F66" s="177">
        <f t="shared" si="0"/>
        <v>5317</v>
      </c>
    </row>
    <row r="67" spans="2:6" x14ac:dyDescent="0.25">
      <c r="B67" s="68">
        <v>2016</v>
      </c>
      <c r="C67" s="179">
        <f>SUM(C55:C66)</f>
        <v>481</v>
      </c>
      <c r="D67" s="179"/>
      <c r="E67" s="179"/>
      <c r="F67" s="179">
        <f>SUM(F55:F66)</f>
        <v>33713</v>
      </c>
    </row>
    <row r="68" spans="2:6" x14ac:dyDescent="0.25">
      <c r="B68" s="187">
        <v>42736</v>
      </c>
      <c r="C68" s="177">
        <v>40</v>
      </c>
      <c r="D68" s="177">
        <v>2335</v>
      </c>
      <c r="E68" s="177">
        <v>1830</v>
      </c>
      <c r="F68" s="177">
        <f t="shared" ref="F68:F79" si="1">D68+E68</f>
        <v>4165</v>
      </c>
    </row>
    <row r="69" spans="2:6" x14ac:dyDescent="0.25">
      <c r="B69" s="187">
        <v>42767</v>
      </c>
      <c r="C69" s="177">
        <v>32</v>
      </c>
      <c r="D69" s="177">
        <v>2075</v>
      </c>
      <c r="E69" s="177">
        <v>1511</v>
      </c>
      <c r="F69" s="177">
        <f t="shared" si="1"/>
        <v>3586</v>
      </c>
    </row>
    <row r="70" spans="2:6" x14ac:dyDescent="0.25">
      <c r="B70" s="187">
        <v>42795</v>
      </c>
      <c r="C70" s="177">
        <v>37</v>
      </c>
      <c r="D70" s="177">
        <v>922</v>
      </c>
      <c r="E70" s="177">
        <v>763</v>
      </c>
      <c r="F70" s="177">
        <f t="shared" si="1"/>
        <v>1685</v>
      </c>
    </row>
    <row r="71" spans="2:6" x14ac:dyDescent="0.25">
      <c r="B71" s="187">
        <v>42826</v>
      </c>
      <c r="C71" s="177">
        <v>27</v>
      </c>
      <c r="D71" s="177">
        <v>464</v>
      </c>
      <c r="E71" s="177">
        <v>377</v>
      </c>
      <c r="F71" s="177">
        <f t="shared" si="1"/>
        <v>841</v>
      </c>
    </row>
    <row r="72" spans="2:6" x14ac:dyDescent="0.25">
      <c r="B72" s="187">
        <v>42856</v>
      </c>
      <c r="C72" s="177">
        <v>36</v>
      </c>
      <c r="D72" s="177">
        <v>870</v>
      </c>
      <c r="E72" s="177">
        <v>555</v>
      </c>
      <c r="F72" s="177">
        <f t="shared" si="1"/>
        <v>1425</v>
      </c>
    </row>
    <row r="73" spans="2:6" x14ac:dyDescent="0.25">
      <c r="B73" s="187">
        <v>42887</v>
      </c>
      <c r="C73" s="177">
        <v>38</v>
      </c>
      <c r="D73" s="177">
        <v>479</v>
      </c>
      <c r="E73" s="177">
        <v>437</v>
      </c>
      <c r="F73" s="177">
        <f t="shared" si="1"/>
        <v>916</v>
      </c>
    </row>
    <row r="74" spans="2:6" x14ac:dyDescent="0.25">
      <c r="B74" s="187">
        <v>42917</v>
      </c>
      <c r="C74" s="177">
        <v>31</v>
      </c>
      <c r="D74" s="177">
        <v>544</v>
      </c>
      <c r="E74" s="177">
        <v>385</v>
      </c>
      <c r="F74" s="177">
        <f t="shared" si="1"/>
        <v>929</v>
      </c>
    </row>
    <row r="75" spans="2:6" x14ac:dyDescent="0.25">
      <c r="B75" s="187">
        <v>42948</v>
      </c>
      <c r="C75" s="177">
        <v>34</v>
      </c>
      <c r="D75" s="177">
        <v>715</v>
      </c>
      <c r="E75" s="177">
        <v>414</v>
      </c>
      <c r="F75" s="177">
        <f t="shared" si="1"/>
        <v>1129</v>
      </c>
    </row>
    <row r="76" spans="2:6" x14ac:dyDescent="0.25">
      <c r="B76" s="187">
        <v>42979</v>
      </c>
      <c r="C76" s="177">
        <v>36</v>
      </c>
      <c r="D76" s="177">
        <v>680</v>
      </c>
      <c r="E76" s="177">
        <v>537</v>
      </c>
      <c r="F76" s="177">
        <f t="shared" si="1"/>
        <v>1217</v>
      </c>
    </row>
    <row r="77" spans="2:6" x14ac:dyDescent="0.25">
      <c r="B77" s="187">
        <v>43009</v>
      </c>
      <c r="C77" s="177">
        <v>33</v>
      </c>
      <c r="D77" s="177">
        <v>503</v>
      </c>
      <c r="E77" s="177">
        <v>374</v>
      </c>
      <c r="F77" s="177">
        <f t="shared" si="1"/>
        <v>877</v>
      </c>
    </row>
    <row r="78" spans="2:6" x14ac:dyDescent="0.25">
      <c r="B78" s="187">
        <v>43040</v>
      </c>
      <c r="C78" s="177">
        <v>40</v>
      </c>
      <c r="D78" s="177">
        <v>676</v>
      </c>
      <c r="E78" s="177">
        <v>640</v>
      </c>
      <c r="F78" s="177">
        <f t="shared" si="1"/>
        <v>1316</v>
      </c>
    </row>
    <row r="79" spans="2:6" x14ac:dyDescent="0.25">
      <c r="B79" s="187">
        <v>43070</v>
      </c>
      <c r="C79" s="177">
        <v>56</v>
      </c>
      <c r="D79" s="177">
        <v>742</v>
      </c>
      <c r="E79" s="177">
        <v>697</v>
      </c>
      <c r="F79" s="177">
        <f t="shared" si="1"/>
        <v>1439</v>
      </c>
    </row>
    <row r="80" spans="2:6" x14ac:dyDescent="0.25">
      <c r="B80" s="68">
        <v>2017</v>
      </c>
      <c r="C80" s="179">
        <f>SUM(C68:C79)</f>
        <v>440</v>
      </c>
      <c r="D80" s="161">
        <f>SUM(D68:D79)</f>
        <v>11005</v>
      </c>
      <c r="E80" s="161">
        <f>SUM(E68:E79)</f>
        <v>8520</v>
      </c>
      <c r="F80" s="161">
        <f>SUM(F68:F79)</f>
        <v>19525</v>
      </c>
    </row>
    <row r="81" spans="2:6" x14ac:dyDescent="0.25">
      <c r="B81" s="187">
        <v>43101</v>
      </c>
      <c r="C81" s="177">
        <v>46</v>
      </c>
      <c r="D81" s="177">
        <v>1310</v>
      </c>
      <c r="E81" s="177">
        <v>1294</v>
      </c>
      <c r="F81" s="177">
        <f>D81+E81</f>
        <v>2604</v>
      </c>
    </row>
    <row r="82" spans="2:6" x14ac:dyDescent="0.25">
      <c r="B82" s="187">
        <v>43132</v>
      </c>
      <c r="C82" s="177">
        <v>61</v>
      </c>
      <c r="D82" s="177">
        <v>1107</v>
      </c>
      <c r="E82" s="177">
        <v>809</v>
      </c>
      <c r="F82" s="177">
        <f t="shared" ref="F82:F91" si="2">D82+E82</f>
        <v>1916</v>
      </c>
    </row>
    <row r="83" spans="2:6" x14ac:dyDescent="0.25">
      <c r="B83" s="187">
        <v>43160</v>
      </c>
      <c r="C83" s="177">
        <v>44</v>
      </c>
      <c r="D83" s="177">
        <v>861</v>
      </c>
      <c r="E83" s="177">
        <v>608</v>
      </c>
      <c r="F83" s="177">
        <f t="shared" si="2"/>
        <v>1469</v>
      </c>
    </row>
    <row r="84" spans="2:6" x14ac:dyDescent="0.25">
      <c r="B84" s="187">
        <v>43191</v>
      </c>
      <c r="C84" s="177">
        <v>39</v>
      </c>
      <c r="D84" s="177">
        <v>653</v>
      </c>
      <c r="E84" s="177">
        <v>498</v>
      </c>
      <c r="F84" s="177">
        <f t="shared" si="2"/>
        <v>1151</v>
      </c>
    </row>
    <row r="85" spans="2:6" x14ac:dyDescent="0.25">
      <c r="B85" s="187">
        <v>43221</v>
      </c>
      <c r="C85" s="177">
        <v>40</v>
      </c>
      <c r="D85" s="177">
        <v>965</v>
      </c>
      <c r="E85" s="177">
        <v>663</v>
      </c>
      <c r="F85" s="177">
        <f t="shared" si="2"/>
        <v>1628</v>
      </c>
    </row>
    <row r="86" spans="2:6" x14ac:dyDescent="0.25">
      <c r="B86" s="187">
        <v>43252</v>
      </c>
      <c r="C86" s="177">
        <v>55</v>
      </c>
      <c r="D86" s="177">
        <v>836</v>
      </c>
      <c r="E86" s="177">
        <v>774</v>
      </c>
      <c r="F86" s="177">
        <f t="shared" si="2"/>
        <v>1610</v>
      </c>
    </row>
    <row r="87" spans="2:6" x14ac:dyDescent="0.25">
      <c r="B87" s="187">
        <v>43282</v>
      </c>
      <c r="C87" s="177">
        <v>54</v>
      </c>
      <c r="D87" s="177">
        <v>1124</v>
      </c>
      <c r="E87" s="177">
        <v>980</v>
      </c>
      <c r="F87" s="177">
        <f t="shared" si="2"/>
        <v>2104</v>
      </c>
    </row>
    <row r="88" spans="2:6" x14ac:dyDescent="0.25">
      <c r="B88" s="187">
        <v>43313</v>
      </c>
      <c r="C88" s="177">
        <v>74</v>
      </c>
      <c r="D88" s="177">
        <v>1725</v>
      </c>
      <c r="E88" s="177">
        <v>1398</v>
      </c>
      <c r="F88" s="177">
        <f t="shared" si="2"/>
        <v>3123</v>
      </c>
    </row>
    <row r="89" spans="2:6" x14ac:dyDescent="0.25">
      <c r="B89" s="187">
        <v>43344</v>
      </c>
      <c r="C89" s="177">
        <v>50</v>
      </c>
      <c r="D89" s="177">
        <v>1229</v>
      </c>
      <c r="E89" s="177">
        <v>1067</v>
      </c>
      <c r="F89" s="177">
        <f t="shared" si="2"/>
        <v>2296</v>
      </c>
    </row>
    <row r="90" spans="2:6" x14ac:dyDescent="0.25">
      <c r="B90" s="187">
        <v>43374</v>
      </c>
      <c r="C90" s="177">
        <v>31</v>
      </c>
      <c r="D90" s="177">
        <v>1359</v>
      </c>
      <c r="E90" s="177">
        <v>477</v>
      </c>
      <c r="F90" s="177">
        <f t="shared" si="2"/>
        <v>1836</v>
      </c>
    </row>
    <row r="91" spans="2:6" x14ac:dyDescent="0.25">
      <c r="B91" s="187">
        <v>43405</v>
      </c>
      <c r="C91" s="177">
        <v>21</v>
      </c>
      <c r="D91" s="177">
        <v>1224</v>
      </c>
      <c r="E91" s="177">
        <v>699</v>
      </c>
      <c r="F91" s="177">
        <f t="shared" si="2"/>
        <v>1923</v>
      </c>
    </row>
    <row r="92" spans="2:6" x14ac:dyDescent="0.25">
      <c r="B92" s="187">
        <v>43435</v>
      </c>
      <c r="C92" s="137">
        <v>63</v>
      </c>
      <c r="D92" s="138">
        <v>1322</v>
      </c>
      <c r="E92" s="139">
        <v>1102</v>
      </c>
      <c r="F92" s="139">
        <v>2424</v>
      </c>
    </row>
    <row r="93" spans="2:6" x14ac:dyDescent="0.25">
      <c r="B93" s="68">
        <v>2018</v>
      </c>
      <c r="C93" s="179">
        <f>SUM(C81:C92)</f>
        <v>578</v>
      </c>
      <c r="D93" s="161">
        <f>SUM(D81:D92)</f>
        <v>13715</v>
      </c>
      <c r="E93" s="161">
        <f>SUM(E81:E92)</f>
        <v>10369</v>
      </c>
      <c r="F93" s="161">
        <f>SUM(F81:F92)</f>
        <v>24084</v>
      </c>
    </row>
    <row r="94" spans="2:6" x14ac:dyDescent="0.25">
      <c r="B94" s="187">
        <v>43466</v>
      </c>
      <c r="C94" s="177">
        <v>46</v>
      </c>
      <c r="D94" s="177">
        <v>1409</v>
      </c>
      <c r="E94" s="177">
        <v>848</v>
      </c>
      <c r="F94" s="177">
        <v>2257</v>
      </c>
    </row>
    <row r="95" spans="2:6" x14ac:dyDescent="0.25">
      <c r="B95" s="187">
        <v>43497</v>
      </c>
      <c r="C95" s="177">
        <v>47</v>
      </c>
      <c r="D95" s="177">
        <v>543</v>
      </c>
      <c r="E95" s="177">
        <v>395</v>
      </c>
      <c r="F95" s="177">
        <v>938</v>
      </c>
    </row>
    <row r="96" spans="2:6" x14ac:dyDescent="0.25">
      <c r="B96" s="187">
        <v>43525</v>
      </c>
      <c r="C96" s="177">
        <v>42</v>
      </c>
      <c r="D96" s="177">
        <v>524</v>
      </c>
      <c r="E96" s="177">
        <v>314</v>
      </c>
      <c r="F96" s="177">
        <v>838</v>
      </c>
    </row>
    <row r="97" spans="2:6" s="188" customFormat="1" x14ac:dyDescent="0.25">
      <c r="B97" s="187">
        <v>43556</v>
      </c>
      <c r="C97" s="177">
        <v>49</v>
      </c>
      <c r="D97" s="177">
        <v>627</v>
      </c>
      <c r="E97" s="177">
        <v>551</v>
      </c>
      <c r="F97" s="177">
        <v>1178</v>
      </c>
    </row>
    <row r="98" spans="2:6" s="188" customFormat="1" x14ac:dyDescent="0.25">
      <c r="B98" s="187">
        <v>43586</v>
      </c>
      <c r="C98" s="177">
        <v>71</v>
      </c>
      <c r="D98" s="177">
        <v>1402</v>
      </c>
      <c r="E98" s="177">
        <v>1306</v>
      </c>
      <c r="F98" s="177">
        <v>2708</v>
      </c>
    </row>
    <row r="99" spans="2:6" x14ac:dyDescent="0.25">
      <c r="B99" s="187">
        <v>43617</v>
      </c>
      <c r="C99" s="177">
        <v>68</v>
      </c>
      <c r="D99" s="177">
        <v>1687</v>
      </c>
      <c r="E99" s="177">
        <v>1029</v>
      </c>
      <c r="F99" s="177">
        <v>2716</v>
      </c>
    </row>
    <row r="100" spans="2:6" x14ac:dyDescent="0.25">
      <c r="B100" s="187">
        <v>43647</v>
      </c>
      <c r="C100" s="177">
        <v>73</v>
      </c>
      <c r="D100" s="177">
        <v>1201</v>
      </c>
      <c r="E100" s="177">
        <v>953</v>
      </c>
      <c r="F100" s="177">
        <v>2154</v>
      </c>
    </row>
    <row r="101" spans="2:6" s="188" customFormat="1" x14ac:dyDescent="0.25">
      <c r="B101" s="187">
        <v>43678</v>
      </c>
      <c r="C101" s="177">
        <v>72</v>
      </c>
      <c r="D101" s="177">
        <v>1090</v>
      </c>
      <c r="E101" s="177">
        <v>1128</v>
      </c>
      <c r="F101" s="177">
        <v>2218</v>
      </c>
    </row>
    <row r="102" spans="2:6" s="188" customFormat="1" x14ac:dyDescent="0.25">
      <c r="B102" s="187">
        <v>43709</v>
      </c>
      <c r="C102" s="177">
        <v>81</v>
      </c>
      <c r="D102" s="177">
        <v>620</v>
      </c>
      <c r="E102" s="177">
        <v>590</v>
      </c>
      <c r="F102" s="177">
        <v>1210</v>
      </c>
    </row>
    <row r="103" spans="2:6" s="188" customFormat="1" x14ac:dyDescent="0.25">
      <c r="B103" s="187">
        <v>43739</v>
      </c>
      <c r="C103" s="177">
        <v>33</v>
      </c>
      <c r="D103" s="177">
        <v>599</v>
      </c>
      <c r="E103" s="177">
        <v>438</v>
      </c>
      <c r="F103" s="177">
        <v>1037</v>
      </c>
    </row>
    <row r="104" spans="2:6" s="188" customFormat="1" x14ac:dyDescent="0.25">
      <c r="B104" s="187">
        <v>43770</v>
      </c>
      <c r="C104" s="177">
        <v>78</v>
      </c>
      <c r="D104" s="177">
        <v>535</v>
      </c>
      <c r="E104" s="177">
        <v>508</v>
      </c>
      <c r="F104" s="177">
        <v>1043</v>
      </c>
    </row>
    <row r="105" spans="2:6" s="188" customFormat="1" x14ac:dyDescent="0.25">
      <c r="B105" s="187">
        <v>43800</v>
      </c>
      <c r="C105" s="177">
        <v>77</v>
      </c>
      <c r="D105" s="177">
        <v>536</v>
      </c>
      <c r="E105" s="177">
        <v>544</v>
      </c>
      <c r="F105" s="177">
        <v>1080</v>
      </c>
    </row>
    <row r="106" spans="2:6" s="188" customFormat="1" x14ac:dyDescent="0.25">
      <c r="B106" s="68">
        <v>2019</v>
      </c>
      <c r="C106" s="179">
        <f>SUM(C94:C105)</f>
        <v>737</v>
      </c>
      <c r="D106" s="179">
        <f t="shared" ref="D106:F106" si="3">SUM(D94:D105)</f>
        <v>10773</v>
      </c>
      <c r="E106" s="179">
        <f t="shared" si="3"/>
        <v>8604</v>
      </c>
      <c r="F106" s="179">
        <f t="shared" si="3"/>
        <v>19377</v>
      </c>
    </row>
    <row r="107" spans="2:6" s="188" customFormat="1" x14ac:dyDescent="0.25">
      <c r="B107" s="187">
        <v>43831</v>
      </c>
      <c r="C107" s="177">
        <v>83</v>
      </c>
      <c r="D107" s="177">
        <v>1062</v>
      </c>
      <c r="E107" s="177">
        <v>1446</v>
      </c>
      <c r="F107" s="177">
        <f>SUM(D107:E107)</f>
        <v>2508</v>
      </c>
    </row>
    <row r="108" spans="2:6" s="188" customFormat="1" x14ac:dyDescent="0.25">
      <c r="B108" s="187">
        <v>43862</v>
      </c>
      <c r="C108" s="177">
        <v>91</v>
      </c>
      <c r="D108" s="177">
        <v>1308</v>
      </c>
      <c r="E108" s="177">
        <v>1064</v>
      </c>
      <c r="F108" s="177">
        <f>SUM(D108:E108)</f>
        <v>2372</v>
      </c>
    </row>
    <row r="109" spans="2:6" s="188" customFormat="1" x14ac:dyDescent="0.25">
      <c r="B109" s="187">
        <v>43891</v>
      </c>
      <c r="C109" s="177">
        <v>73</v>
      </c>
      <c r="D109" s="177">
        <v>908</v>
      </c>
      <c r="E109" s="177">
        <v>827</v>
      </c>
      <c r="F109" s="177">
        <f t="shared" ref="F109:F110" si="4">SUM(D109:E109)</f>
        <v>1735</v>
      </c>
    </row>
    <row r="110" spans="2:6" s="188" customFormat="1" x14ac:dyDescent="0.25">
      <c r="B110" s="187">
        <v>43922</v>
      </c>
      <c r="C110" s="177">
        <v>13</v>
      </c>
      <c r="D110" s="177">
        <v>34</v>
      </c>
      <c r="E110" s="177">
        <v>58</v>
      </c>
      <c r="F110" s="177">
        <f t="shared" si="4"/>
        <v>92</v>
      </c>
    </row>
    <row r="111" spans="2:6" s="188" customFormat="1" x14ac:dyDescent="0.25">
      <c r="B111" s="288" t="s">
        <v>625</v>
      </c>
      <c r="C111" s="179">
        <f>SUM(C107:C110)</f>
        <v>260</v>
      </c>
      <c r="D111" s="179">
        <f t="shared" ref="D111:F111" si="5">SUM(D107:D110)</f>
        <v>3312</v>
      </c>
      <c r="E111" s="179">
        <f t="shared" si="5"/>
        <v>3395</v>
      </c>
      <c r="F111" s="179">
        <f t="shared" si="5"/>
        <v>6707</v>
      </c>
    </row>
    <row r="112" spans="2:6" s="188" customFormat="1" x14ac:dyDescent="0.25">
      <c r="B112" s="180" t="s">
        <v>28</v>
      </c>
      <c r="C112" s="181">
        <f>C11+C12+C13+C14+C15+C28+C41+C54+C67+C80+C93+C106+C111</f>
        <v>10130</v>
      </c>
      <c r="D112" s="181"/>
      <c r="E112" s="181"/>
      <c r="F112" s="181">
        <f>F11+F12+F13+F14+F15+F28+F41+F54+F67+F80+F93+F106+F111</f>
        <v>373325</v>
      </c>
    </row>
    <row r="113" spans="2:6" x14ac:dyDescent="0.25">
      <c r="B113" s="17" t="s">
        <v>473</v>
      </c>
    </row>
    <row r="114" spans="2:6" ht="39.75" customHeight="1" x14ac:dyDescent="0.25">
      <c r="B114" s="304" t="s">
        <v>531</v>
      </c>
      <c r="C114" s="304"/>
      <c r="D114" s="304"/>
      <c r="E114" s="304"/>
      <c r="F114" s="304"/>
    </row>
  </sheetData>
  <mergeCells count="8">
    <mergeCell ref="B114:F114"/>
    <mergeCell ref="B5:F5"/>
    <mergeCell ref="B6:F6"/>
    <mergeCell ref="B8:B10"/>
    <mergeCell ref="C8:F8"/>
    <mergeCell ref="C9:C10"/>
    <mergeCell ref="D9:E9"/>
    <mergeCell ref="F9:F10"/>
  </mergeCells>
  <hyperlinks>
    <hyperlink ref="H5" location="'Índice STJ'!A1" display="'Índice STJ'!A1" xr:uid="{00000000-0004-0000-1C00-000000000000}"/>
  </hyperlinks>
  <pageMargins left="0.7" right="0.7" top="0.75" bottom="0.75" header="0.3" footer="0.3"/>
  <ignoredErrors>
    <ignoredError sqref="F107:F1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2:N37"/>
  <sheetViews>
    <sheetView showGridLines="0" workbookViewId="0"/>
  </sheetViews>
  <sheetFormatPr baseColWidth="10" defaultColWidth="11.44140625" defaultRowHeight="12" x14ac:dyDescent="0.25"/>
  <cols>
    <col min="1" max="1" width="6" style="17" customWidth="1"/>
    <col min="2" max="7" width="11.44140625" style="17"/>
    <col min="8" max="8" width="13.5546875" style="17" customWidth="1"/>
    <col min="9" max="16384" width="11.44140625" style="17"/>
  </cols>
  <sheetData>
    <row r="2" spans="1:14" x14ac:dyDescent="0.25">
      <c r="A2" s="39" t="s">
        <v>101</v>
      </c>
    </row>
    <row r="3" spans="1:14" x14ac:dyDescent="0.25">
      <c r="A3" s="39" t="s">
        <v>102</v>
      </c>
    </row>
    <row r="4" spans="1:14" ht="15.75" customHeight="1" x14ac:dyDescent="0.25">
      <c r="A4" s="39"/>
    </row>
    <row r="5" spans="1:14" ht="14.4" x14ac:dyDescent="0.3">
      <c r="A5" s="39"/>
      <c r="B5" s="106" t="s">
        <v>571</v>
      </c>
      <c r="C5" s="94"/>
      <c r="D5" s="94"/>
      <c r="E5" s="94"/>
      <c r="N5" s="124" t="s">
        <v>576</v>
      </c>
    </row>
    <row r="7" spans="1:14" s="107" customFormat="1" ht="13.8" x14ac:dyDescent="0.3">
      <c r="B7" s="108" t="s">
        <v>124</v>
      </c>
      <c r="C7" s="109"/>
      <c r="D7" s="109"/>
      <c r="E7" s="109"/>
      <c r="F7" s="109"/>
      <c r="G7" s="109"/>
      <c r="H7" s="109"/>
      <c r="I7" s="109"/>
      <c r="J7" s="109"/>
      <c r="K7" s="109"/>
      <c r="L7" s="109"/>
      <c r="M7" s="109"/>
      <c r="N7" s="110"/>
    </row>
    <row r="8" spans="1:14" s="107" customFormat="1" ht="13.8" x14ac:dyDescent="0.3">
      <c r="B8" s="290" t="s">
        <v>603</v>
      </c>
      <c r="C8" s="291"/>
      <c r="D8" s="291"/>
      <c r="E8" s="291"/>
      <c r="F8" s="291"/>
      <c r="G8" s="291"/>
      <c r="H8" s="291"/>
      <c r="I8" s="291"/>
      <c r="J8" s="291"/>
      <c r="K8" s="291"/>
      <c r="L8" s="291"/>
      <c r="M8" s="291"/>
      <c r="N8" s="292"/>
    </row>
    <row r="9" spans="1:14" s="107" customFormat="1" ht="13.8" x14ac:dyDescent="0.3">
      <c r="B9" s="290"/>
      <c r="C9" s="291"/>
      <c r="D9" s="291"/>
      <c r="E9" s="291"/>
      <c r="F9" s="291"/>
      <c r="G9" s="291"/>
      <c r="H9" s="291"/>
      <c r="I9" s="291"/>
      <c r="J9" s="291"/>
      <c r="K9" s="291"/>
      <c r="L9" s="291"/>
      <c r="M9" s="291"/>
      <c r="N9" s="292"/>
    </row>
    <row r="10" spans="1:14" s="107" customFormat="1" ht="13.8" x14ac:dyDescent="0.3">
      <c r="B10" s="290"/>
      <c r="C10" s="291"/>
      <c r="D10" s="291"/>
      <c r="E10" s="291"/>
      <c r="F10" s="291"/>
      <c r="G10" s="291"/>
      <c r="H10" s="291"/>
      <c r="I10" s="291"/>
      <c r="J10" s="291"/>
      <c r="K10" s="291"/>
      <c r="L10" s="291"/>
      <c r="M10" s="291"/>
      <c r="N10" s="292"/>
    </row>
    <row r="11" spans="1:14" s="107" customFormat="1" ht="13.8" x14ac:dyDescent="0.3">
      <c r="B11" s="128" t="s">
        <v>627</v>
      </c>
      <c r="C11" s="111"/>
      <c r="D11" s="111"/>
      <c r="E11" s="111"/>
      <c r="F11" s="111"/>
      <c r="G11" s="111"/>
      <c r="H11" s="111"/>
      <c r="I11" s="111"/>
      <c r="J11" s="111"/>
      <c r="K11" s="111"/>
      <c r="L11" s="111"/>
      <c r="M11" s="111"/>
      <c r="N11" s="112"/>
    </row>
    <row r="12" spans="1:14" s="107" customFormat="1" ht="13.8" x14ac:dyDescent="0.3"/>
    <row r="13" spans="1:14" s="107" customFormat="1" ht="13.8" x14ac:dyDescent="0.3">
      <c r="B13" s="63" t="s">
        <v>125</v>
      </c>
    </row>
    <row r="14" spans="1:14" s="107" customFormat="1" ht="13.8" x14ac:dyDescent="0.3">
      <c r="B14" s="293" t="s">
        <v>604</v>
      </c>
      <c r="C14" s="293"/>
      <c r="D14" s="293"/>
      <c r="E14" s="293"/>
      <c r="F14" s="293"/>
      <c r="G14" s="293"/>
      <c r="H14" s="293"/>
      <c r="I14" s="293"/>
    </row>
    <row r="15" spans="1:14" s="107" customFormat="1" ht="13.8" x14ac:dyDescent="0.3">
      <c r="B15" s="293" t="s">
        <v>605</v>
      </c>
      <c r="C15" s="293"/>
      <c r="D15" s="293"/>
      <c r="E15" s="293"/>
      <c r="F15" s="293"/>
      <c r="G15" s="293"/>
      <c r="H15" s="293"/>
    </row>
    <row r="16" spans="1:14" s="107" customFormat="1" ht="13.8" x14ac:dyDescent="0.3"/>
    <row r="17" spans="2:10" s="107" customFormat="1" ht="13.8" x14ac:dyDescent="0.3">
      <c r="B17" s="63" t="s">
        <v>127</v>
      </c>
    </row>
    <row r="18" spans="2:10" s="107" customFormat="1" ht="13.8" x14ac:dyDescent="0.3">
      <c r="B18" s="294" t="s">
        <v>606</v>
      </c>
      <c r="C18" s="294"/>
      <c r="D18" s="294"/>
      <c r="E18" s="294"/>
      <c r="F18" s="294"/>
      <c r="G18" s="294"/>
      <c r="H18" s="294"/>
      <c r="I18" s="294"/>
      <c r="J18" s="294"/>
    </row>
    <row r="19" spans="2:10" s="107" customFormat="1" ht="13.8" x14ac:dyDescent="0.3">
      <c r="B19" s="294" t="s">
        <v>607</v>
      </c>
      <c r="C19" s="294"/>
      <c r="D19" s="294"/>
      <c r="E19" s="294"/>
      <c r="F19" s="294"/>
      <c r="G19" s="294"/>
      <c r="H19" s="294"/>
      <c r="I19" s="294"/>
    </row>
    <row r="20" spans="2:10" s="107" customFormat="1" ht="13.8" x14ac:dyDescent="0.3">
      <c r="B20" s="114"/>
    </row>
    <row r="21" spans="2:10" s="107" customFormat="1" ht="13.8" x14ac:dyDescent="0.3">
      <c r="B21" s="63" t="s">
        <v>608</v>
      </c>
    </row>
    <row r="22" spans="2:10" s="107" customFormat="1" ht="13.8" x14ac:dyDescent="0.3">
      <c r="B22" s="294" t="s">
        <v>103</v>
      </c>
      <c r="C22" s="294"/>
      <c r="D22" s="294"/>
    </row>
    <row r="23" spans="2:10" s="107" customFormat="1" ht="13.8" x14ac:dyDescent="0.3">
      <c r="B23" s="294" t="s">
        <v>104</v>
      </c>
      <c r="C23" s="294"/>
      <c r="D23" s="294"/>
    </row>
    <row r="24" spans="2:10" s="107" customFormat="1" ht="13.8" x14ac:dyDescent="0.3">
      <c r="B24" s="294" t="s">
        <v>111</v>
      </c>
      <c r="C24" s="294"/>
      <c r="D24" s="294"/>
    </row>
    <row r="25" spans="2:10" s="107" customFormat="1" ht="13.8" x14ac:dyDescent="0.3">
      <c r="B25" s="294" t="s">
        <v>105</v>
      </c>
      <c r="C25" s="294"/>
      <c r="D25" s="294"/>
    </row>
    <row r="26" spans="2:10" s="107" customFormat="1" ht="13.8" x14ac:dyDescent="0.3">
      <c r="B26" s="294" t="s">
        <v>106</v>
      </c>
      <c r="C26" s="294"/>
      <c r="D26" s="294"/>
    </row>
    <row r="27" spans="2:10" s="107" customFormat="1" ht="13.8" x14ac:dyDescent="0.3">
      <c r="B27" s="294" t="s">
        <v>107</v>
      </c>
      <c r="C27" s="294"/>
      <c r="D27" s="294"/>
    </row>
    <row r="28" spans="2:10" s="107" customFormat="1" ht="13.8" x14ac:dyDescent="0.3">
      <c r="B28" s="294" t="s">
        <v>108</v>
      </c>
      <c r="C28" s="294"/>
      <c r="D28" s="294"/>
    </row>
    <row r="29" spans="2:10" s="107" customFormat="1" ht="13.8" x14ac:dyDescent="0.3">
      <c r="B29" s="294" t="s">
        <v>109</v>
      </c>
      <c r="C29" s="294"/>
      <c r="D29" s="294"/>
    </row>
    <row r="30" spans="2:10" s="107" customFormat="1" ht="13.8" x14ac:dyDescent="0.3">
      <c r="B30" s="295" t="s">
        <v>601</v>
      </c>
      <c r="C30" s="295"/>
      <c r="D30" s="295"/>
    </row>
    <row r="31" spans="2:10" s="107" customFormat="1" ht="13.8" x14ac:dyDescent="0.3">
      <c r="B31" s="294" t="s">
        <v>110</v>
      </c>
      <c r="C31" s="294"/>
      <c r="D31" s="294"/>
    </row>
    <row r="32" spans="2:10" s="107" customFormat="1" ht="13.8" x14ac:dyDescent="0.3">
      <c r="B32" s="294" t="s">
        <v>112</v>
      </c>
      <c r="C32" s="294"/>
      <c r="D32" s="294"/>
    </row>
    <row r="33" spans="2:4" s="107" customFormat="1" ht="13.8" x14ac:dyDescent="0.3">
      <c r="B33" s="294" t="s">
        <v>113</v>
      </c>
      <c r="C33" s="294"/>
      <c r="D33" s="294"/>
    </row>
    <row r="34" spans="2:4" s="107" customFormat="1" ht="13.8" x14ac:dyDescent="0.3">
      <c r="B34" s="294" t="s">
        <v>114</v>
      </c>
      <c r="C34" s="294"/>
      <c r="D34" s="294"/>
    </row>
    <row r="35" spans="2:4" s="107" customFormat="1" ht="13.8" x14ac:dyDescent="0.3">
      <c r="B35" s="294" t="s">
        <v>115</v>
      </c>
      <c r="C35" s="294"/>
      <c r="D35" s="294"/>
    </row>
    <row r="36" spans="2:4" s="107" customFormat="1" ht="13.8" x14ac:dyDescent="0.3">
      <c r="B36" s="294" t="s">
        <v>116</v>
      </c>
      <c r="C36" s="294"/>
      <c r="D36" s="294"/>
    </row>
    <row r="37" spans="2:4" s="107" customFormat="1" ht="13.8" x14ac:dyDescent="0.3">
      <c r="B37" s="294" t="s">
        <v>117</v>
      </c>
      <c r="C37" s="294"/>
      <c r="D37" s="294"/>
    </row>
  </sheetData>
  <mergeCells count="21">
    <mergeCell ref="B35:D35"/>
    <mergeCell ref="B36:D36"/>
    <mergeCell ref="B37:D37"/>
    <mergeCell ref="B29:D29"/>
    <mergeCell ref="B31:D31"/>
    <mergeCell ref="B32:D32"/>
    <mergeCell ref="B33:D33"/>
    <mergeCell ref="B34:D34"/>
    <mergeCell ref="B30:D30"/>
    <mergeCell ref="B28:D28"/>
    <mergeCell ref="B22:D22"/>
    <mergeCell ref="B23:D23"/>
    <mergeCell ref="B24:D24"/>
    <mergeCell ref="B25:D25"/>
    <mergeCell ref="B26:D26"/>
    <mergeCell ref="B27:D27"/>
    <mergeCell ref="B8:N10"/>
    <mergeCell ref="B15:H15"/>
    <mergeCell ref="B18:J18"/>
    <mergeCell ref="B19:I19"/>
    <mergeCell ref="B14:I14"/>
  </mergeCells>
  <hyperlinks>
    <hyperlink ref="B15" location="'Concesiones Nacional'!A1" display="Concesiones en el Sistema de Pensiones Solidarias, por mes, desde julio 2008 a marzo 2018" xr:uid="{00000000-0004-0000-0200-000000000000}"/>
    <hyperlink ref="B19" location="'Concesiones Regiones'!A1" display="Concesiones Regiones" xr:uid="{00000000-0004-0000-0200-000001000000}"/>
    <hyperlink ref="B22" location="XV!A1" display="XV Arica y Parinacota" xr:uid="{00000000-0004-0000-0200-000002000000}"/>
    <hyperlink ref="B23" location="I!A1" display="I Tarapaca" xr:uid="{00000000-0004-0000-0200-000003000000}"/>
    <hyperlink ref="B24" location="II!A1" display="II Antofagasta" xr:uid="{00000000-0004-0000-0200-000004000000}"/>
    <hyperlink ref="B25" location="III!A1" display="III Atacama" xr:uid="{00000000-0004-0000-0200-000005000000}"/>
    <hyperlink ref="B26" location="IV!A1" display="IV Coquimbo" xr:uid="{00000000-0004-0000-0200-000006000000}"/>
    <hyperlink ref="B27" location="V!A1" display="V Valparaiso" xr:uid="{00000000-0004-0000-0200-000007000000}"/>
    <hyperlink ref="B28" location="VI!A1" display="VI Libertador General Bernardo O'Higgins" xr:uid="{00000000-0004-0000-0200-000008000000}"/>
    <hyperlink ref="B29" location="VII!A1" display="VII Maule" xr:uid="{00000000-0004-0000-0200-000009000000}"/>
    <hyperlink ref="B31" location="VIII!A1" display="VIII Bio Bio" xr:uid="{00000000-0004-0000-0200-00000A000000}"/>
    <hyperlink ref="B32" location="IX!A1" display="IX Araucania" xr:uid="{00000000-0004-0000-0200-00000B000000}"/>
    <hyperlink ref="B33" location="XIV!A1" display="XIV Los Rios" xr:uid="{00000000-0004-0000-0200-00000C000000}"/>
    <hyperlink ref="B34" location="X!A1" display="X Los Lagos" xr:uid="{00000000-0004-0000-0200-00000D000000}"/>
    <hyperlink ref="B35" location="XI!A1" display="XI Aysen" xr:uid="{00000000-0004-0000-0200-00000E000000}"/>
    <hyperlink ref="B36" location="XII!A1" display="XII Magallanes" xr:uid="{00000000-0004-0000-0200-00000F000000}"/>
    <hyperlink ref="B37" location="XIII!A1" display="XIII Metropolitana" xr:uid="{00000000-0004-0000-0200-000010000000}"/>
    <hyperlink ref="B18" location="'Solicitudes Regiones'!A1" display="Solicitudes Regiones" xr:uid="{00000000-0004-0000-0200-000011000000}"/>
    <hyperlink ref="N5" location="Índice!A1" display="Volver" xr:uid="{00000000-0004-0000-0200-000012000000}"/>
    <hyperlink ref="B14" location="'Solicitudes Nacional'!A1" display="Solicitudes recibidas en el Sistema de Pensiones Solidarias, según mes, desde julio 2008 a marzo 2018" xr:uid="{00000000-0004-0000-0200-000013000000}"/>
    <hyperlink ref="B30" location="VII!A1" display="VII Maule" xr:uid="{00000000-0004-0000-0200-000014000000}"/>
    <hyperlink ref="B30:D30" location="XVI!A1" display="XVI Ñuble" xr:uid="{00000000-0004-0000-0200-000015000000}"/>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08"/>
  <sheetViews>
    <sheetView showGridLines="0" zoomScaleNormal="100" workbookViewId="0">
      <pane xSplit="2" ySplit="9" topLeftCell="C82" activePane="bottomRight" state="frozen"/>
      <selection pane="topRight" activeCell="C1" sqref="C1"/>
      <selection pane="bottomLeft" activeCell="A10" sqref="A10"/>
      <selection pane="bottomRight" activeCell="I94" sqref="I94"/>
    </sheetView>
  </sheetViews>
  <sheetFormatPr baseColWidth="10" defaultColWidth="11.44140625" defaultRowHeight="12" x14ac:dyDescent="0.25"/>
  <cols>
    <col min="1" max="1" width="6" style="17" customWidth="1"/>
    <col min="2" max="2" width="12.33203125" style="17" bestFit="1" customWidth="1"/>
    <col min="3" max="16384" width="11.44140625" style="17"/>
  </cols>
  <sheetData>
    <row r="2" spans="1:8" x14ac:dyDescent="0.25">
      <c r="A2" s="39" t="s">
        <v>101</v>
      </c>
    </row>
    <row r="3" spans="1:8" x14ac:dyDescent="0.25">
      <c r="A3" s="39" t="s">
        <v>102</v>
      </c>
    </row>
    <row r="5" spans="1:8" ht="28.5" customHeight="1" x14ac:dyDescent="0.3">
      <c r="B5" s="347" t="s">
        <v>532</v>
      </c>
      <c r="C5" s="347"/>
      <c r="D5" s="347"/>
      <c r="E5" s="347"/>
      <c r="F5" s="347"/>
      <c r="H5" s="117" t="s">
        <v>575</v>
      </c>
    </row>
    <row r="6" spans="1:8" ht="13.8" x14ac:dyDescent="0.25">
      <c r="B6" s="348" t="s">
        <v>624</v>
      </c>
      <c r="C6" s="348"/>
      <c r="D6" s="348"/>
      <c r="E6" s="348"/>
      <c r="F6" s="348"/>
    </row>
    <row r="8" spans="1:8" ht="27.75" customHeight="1" x14ac:dyDescent="0.25">
      <c r="B8" s="349" t="s">
        <v>524</v>
      </c>
      <c r="C8" s="342" t="s">
        <v>533</v>
      </c>
      <c r="D8" s="350"/>
      <c r="E8" s="350"/>
      <c r="F8" s="351"/>
    </row>
    <row r="9" spans="1:8" x14ac:dyDescent="0.25">
      <c r="B9" s="349"/>
      <c r="C9" s="146" t="s">
        <v>534</v>
      </c>
      <c r="D9" s="146" t="s">
        <v>535</v>
      </c>
      <c r="E9" s="146" t="s">
        <v>536</v>
      </c>
      <c r="F9" s="146" t="s">
        <v>28</v>
      </c>
    </row>
    <row r="10" spans="1:8" x14ac:dyDescent="0.25">
      <c r="B10" s="74" t="s">
        <v>537</v>
      </c>
      <c r="C10" s="75">
        <v>114</v>
      </c>
      <c r="D10" s="75">
        <v>539</v>
      </c>
      <c r="E10" s="76">
        <v>154</v>
      </c>
      <c r="F10" s="77">
        <f t="shared" ref="F10:F22" si="0">SUM(C10:E10)</f>
        <v>807</v>
      </c>
    </row>
    <row r="11" spans="1:8" x14ac:dyDescent="0.25">
      <c r="B11" s="70">
        <v>41275</v>
      </c>
      <c r="C11" s="73">
        <v>8</v>
      </c>
      <c r="D11" s="73">
        <v>38</v>
      </c>
      <c r="E11" s="78">
        <v>12</v>
      </c>
      <c r="F11" s="79">
        <f t="shared" si="0"/>
        <v>58</v>
      </c>
    </row>
    <row r="12" spans="1:8" x14ac:dyDescent="0.25">
      <c r="B12" s="70">
        <v>41306</v>
      </c>
      <c r="C12" s="73">
        <v>5</v>
      </c>
      <c r="D12" s="73">
        <v>35</v>
      </c>
      <c r="E12" s="78">
        <v>15</v>
      </c>
      <c r="F12" s="79">
        <f t="shared" si="0"/>
        <v>55</v>
      </c>
    </row>
    <row r="13" spans="1:8" x14ac:dyDescent="0.25">
      <c r="B13" s="70">
        <v>41334</v>
      </c>
      <c r="C13" s="73">
        <v>10</v>
      </c>
      <c r="D13" s="73">
        <v>42</v>
      </c>
      <c r="E13" s="78">
        <v>12</v>
      </c>
      <c r="F13" s="79">
        <f t="shared" si="0"/>
        <v>64</v>
      </c>
    </row>
    <row r="14" spans="1:8" x14ac:dyDescent="0.25">
      <c r="B14" s="70">
        <v>41365</v>
      </c>
      <c r="C14" s="73">
        <v>10</v>
      </c>
      <c r="D14" s="73">
        <v>41</v>
      </c>
      <c r="E14" s="78">
        <v>15</v>
      </c>
      <c r="F14" s="79">
        <f t="shared" si="0"/>
        <v>66</v>
      </c>
    </row>
    <row r="15" spans="1:8" x14ac:dyDescent="0.25">
      <c r="B15" s="70">
        <v>41395</v>
      </c>
      <c r="C15" s="73">
        <v>6</v>
      </c>
      <c r="D15" s="73">
        <v>43</v>
      </c>
      <c r="E15" s="78">
        <v>11</v>
      </c>
      <c r="F15" s="79">
        <f t="shared" si="0"/>
        <v>60</v>
      </c>
    </row>
    <row r="16" spans="1:8" x14ac:dyDescent="0.25">
      <c r="B16" s="70">
        <v>41426</v>
      </c>
      <c r="C16" s="73">
        <v>6</v>
      </c>
      <c r="D16" s="73">
        <v>34</v>
      </c>
      <c r="E16" s="78">
        <v>14</v>
      </c>
      <c r="F16" s="79">
        <f t="shared" si="0"/>
        <v>54</v>
      </c>
    </row>
    <row r="17" spans="2:6" x14ac:dyDescent="0.25">
      <c r="B17" s="70">
        <v>41456</v>
      </c>
      <c r="C17" s="73">
        <v>4</v>
      </c>
      <c r="D17" s="73">
        <v>42</v>
      </c>
      <c r="E17" s="78">
        <v>12</v>
      </c>
      <c r="F17" s="79">
        <f t="shared" si="0"/>
        <v>58</v>
      </c>
    </row>
    <row r="18" spans="2:6" x14ac:dyDescent="0.25">
      <c r="B18" s="70">
        <v>41487</v>
      </c>
      <c r="C18" s="73">
        <v>7</v>
      </c>
      <c r="D18" s="73">
        <v>39</v>
      </c>
      <c r="E18" s="78">
        <v>12</v>
      </c>
      <c r="F18" s="79">
        <f t="shared" si="0"/>
        <v>58</v>
      </c>
    </row>
    <row r="19" spans="2:6" x14ac:dyDescent="0.25">
      <c r="B19" s="70">
        <v>41518</v>
      </c>
      <c r="C19" s="73">
        <v>5</v>
      </c>
      <c r="D19" s="73">
        <v>33</v>
      </c>
      <c r="E19" s="78">
        <v>12</v>
      </c>
      <c r="F19" s="79">
        <f t="shared" si="0"/>
        <v>50</v>
      </c>
    </row>
    <row r="20" spans="2:6" x14ac:dyDescent="0.25">
      <c r="B20" s="70">
        <v>41548</v>
      </c>
      <c r="C20" s="73">
        <v>3</v>
      </c>
      <c r="D20" s="73">
        <v>28</v>
      </c>
      <c r="E20" s="78">
        <v>17</v>
      </c>
      <c r="F20" s="79">
        <f t="shared" si="0"/>
        <v>48</v>
      </c>
    </row>
    <row r="21" spans="2:6" x14ac:dyDescent="0.25">
      <c r="B21" s="70">
        <v>41579</v>
      </c>
      <c r="C21" s="73">
        <v>3</v>
      </c>
      <c r="D21" s="73">
        <v>18</v>
      </c>
      <c r="E21" s="78">
        <v>7</v>
      </c>
      <c r="F21" s="79">
        <f t="shared" si="0"/>
        <v>28</v>
      </c>
    </row>
    <row r="22" spans="2:6" x14ac:dyDescent="0.25">
      <c r="B22" s="70">
        <v>41609</v>
      </c>
      <c r="C22" s="73">
        <v>7</v>
      </c>
      <c r="D22" s="73">
        <v>37</v>
      </c>
      <c r="E22" s="78">
        <v>11</v>
      </c>
      <c r="F22" s="79">
        <f t="shared" si="0"/>
        <v>55</v>
      </c>
    </row>
    <row r="23" spans="2:6" x14ac:dyDescent="0.25">
      <c r="B23" s="74" t="s">
        <v>538</v>
      </c>
      <c r="C23" s="75">
        <f>SUM(C11:C22)</f>
        <v>74</v>
      </c>
      <c r="D23" s="75">
        <f t="shared" ref="D23:E23" si="1">SUM(D11:D22)</f>
        <v>430</v>
      </c>
      <c r="E23" s="76">
        <f t="shared" si="1"/>
        <v>150</v>
      </c>
      <c r="F23" s="80">
        <f>SUM(F11:F22)</f>
        <v>654</v>
      </c>
    </row>
    <row r="24" spans="2:6" x14ac:dyDescent="0.25">
      <c r="B24" s="81">
        <v>41640</v>
      </c>
      <c r="C24" s="73">
        <v>7</v>
      </c>
      <c r="D24" s="73">
        <v>32</v>
      </c>
      <c r="E24" s="78">
        <v>18</v>
      </c>
      <c r="F24" s="79">
        <f>SUM(C24:E24)</f>
        <v>57</v>
      </c>
    </row>
    <row r="25" spans="2:6" x14ac:dyDescent="0.25">
      <c r="B25" s="81">
        <v>41671</v>
      </c>
      <c r="C25" s="73">
        <v>3</v>
      </c>
      <c r="D25" s="73">
        <v>24</v>
      </c>
      <c r="E25" s="78">
        <v>9</v>
      </c>
      <c r="F25" s="79">
        <f t="shared" ref="F25:F48" si="2">C25+D25+E25</f>
        <v>36</v>
      </c>
    </row>
    <row r="26" spans="2:6" x14ac:dyDescent="0.25">
      <c r="B26" s="81">
        <v>41699</v>
      </c>
      <c r="C26" s="73">
        <v>7</v>
      </c>
      <c r="D26" s="73">
        <v>21</v>
      </c>
      <c r="E26" s="78">
        <v>15</v>
      </c>
      <c r="F26" s="79">
        <f t="shared" si="2"/>
        <v>43</v>
      </c>
    </row>
    <row r="27" spans="2:6" x14ac:dyDescent="0.25">
      <c r="B27" s="81">
        <v>41730</v>
      </c>
      <c r="C27" s="73">
        <v>9</v>
      </c>
      <c r="D27" s="73">
        <v>25</v>
      </c>
      <c r="E27" s="78">
        <v>10</v>
      </c>
      <c r="F27" s="79">
        <f t="shared" si="2"/>
        <v>44</v>
      </c>
    </row>
    <row r="28" spans="2:6" x14ac:dyDescent="0.25">
      <c r="B28" s="81">
        <v>41760</v>
      </c>
      <c r="C28" s="73">
        <v>7</v>
      </c>
      <c r="D28" s="73">
        <v>29</v>
      </c>
      <c r="E28" s="78">
        <v>11</v>
      </c>
      <c r="F28" s="79">
        <f t="shared" si="2"/>
        <v>47</v>
      </c>
    </row>
    <row r="29" spans="2:6" x14ac:dyDescent="0.25">
      <c r="B29" s="81">
        <v>41791</v>
      </c>
      <c r="C29" s="73">
        <v>0</v>
      </c>
      <c r="D29" s="73">
        <v>31</v>
      </c>
      <c r="E29" s="78">
        <v>17</v>
      </c>
      <c r="F29" s="79">
        <f t="shared" si="2"/>
        <v>48</v>
      </c>
    </row>
    <row r="30" spans="2:6" x14ac:dyDescent="0.25">
      <c r="B30" s="81">
        <v>41821</v>
      </c>
      <c r="C30" s="73">
        <v>3</v>
      </c>
      <c r="D30" s="73">
        <v>29</v>
      </c>
      <c r="E30" s="78">
        <v>15</v>
      </c>
      <c r="F30" s="79">
        <f t="shared" si="2"/>
        <v>47</v>
      </c>
    </row>
    <row r="31" spans="2:6" x14ac:dyDescent="0.25">
      <c r="B31" s="81">
        <v>41852</v>
      </c>
      <c r="C31" s="73">
        <v>5</v>
      </c>
      <c r="D31" s="73">
        <v>30</v>
      </c>
      <c r="E31" s="78">
        <v>9</v>
      </c>
      <c r="F31" s="79">
        <f t="shared" si="2"/>
        <v>44</v>
      </c>
    </row>
    <row r="32" spans="2:6" x14ac:dyDescent="0.25">
      <c r="B32" s="81">
        <v>41883</v>
      </c>
      <c r="C32" s="73">
        <v>2</v>
      </c>
      <c r="D32" s="73">
        <v>39</v>
      </c>
      <c r="E32" s="78"/>
      <c r="F32" s="79">
        <f t="shared" si="2"/>
        <v>41</v>
      </c>
    </row>
    <row r="33" spans="2:6" x14ac:dyDescent="0.25">
      <c r="B33" s="81">
        <v>41913</v>
      </c>
      <c r="C33" s="73">
        <v>5</v>
      </c>
      <c r="D33" s="73">
        <v>29</v>
      </c>
      <c r="E33" s="78"/>
      <c r="F33" s="79">
        <f t="shared" si="2"/>
        <v>34</v>
      </c>
    </row>
    <row r="34" spans="2:6" x14ac:dyDescent="0.25">
      <c r="B34" s="81">
        <v>41944</v>
      </c>
      <c r="C34" s="73">
        <v>1</v>
      </c>
      <c r="D34" s="73">
        <v>20</v>
      </c>
      <c r="E34" s="78">
        <v>4</v>
      </c>
      <c r="F34" s="79">
        <f t="shared" si="2"/>
        <v>25</v>
      </c>
    </row>
    <row r="35" spans="2:6" x14ac:dyDescent="0.25">
      <c r="B35" s="81">
        <v>41974</v>
      </c>
      <c r="C35" s="73">
        <v>4</v>
      </c>
      <c r="D35" s="73">
        <v>38</v>
      </c>
      <c r="E35" s="78">
        <v>5</v>
      </c>
      <c r="F35" s="79">
        <f t="shared" si="2"/>
        <v>47</v>
      </c>
    </row>
    <row r="36" spans="2:6" x14ac:dyDescent="0.25">
      <c r="B36" s="74" t="s">
        <v>539</v>
      </c>
      <c r="C36" s="75">
        <f>SUM(C24:C35)</f>
        <v>53</v>
      </c>
      <c r="D36" s="75">
        <f>SUM(D24:D35)</f>
        <v>347</v>
      </c>
      <c r="E36" s="76">
        <f>SUM(E24:E35)</f>
        <v>113</v>
      </c>
      <c r="F36" s="77">
        <f t="shared" si="2"/>
        <v>513</v>
      </c>
    </row>
    <row r="37" spans="2:6" x14ac:dyDescent="0.25">
      <c r="B37" s="81">
        <v>42005</v>
      </c>
      <c r="C37" s="73">
        <v>2</v>
      </c>
      <c r="D37" s="73">
        <v>26</v>
      </c>
      <c r="E37" s="78">
        <v>12</v>
      </c>
      <c r="F37" s="79">
        <f t="shared" si="2"/>
        <v>40</v>
      </c>
    </row>
    <row r="38" spans="2:6" x14ac:dyDescent="0.25">
      <c r="B38" s="81">
        <v>42036</v>
      </c>
      <c r="C38" s="73">
        <v>1</v>
      </c>
      <c r="D38" s="73">
        <v>21</v>
      </c>
      <c r="E38" s="78">
        <v>15</v>
      </c>
      <c r="F38" s="79">
        <f t="shared" si="2"/>
        <v>37</v>
      </c>
    </row>
    <row r="39" spans="2:6" x14ac:dyDescent="0.25">
      <c r="B39" s="81">
        <v>42064</v>
      </c>
      <c r="C39" s="73">
        <v>7</v>
      </c>
      <c r="D39" s="73">
        <v>24</v>
      </c>
      <c r="E39" s="78">
        <v>8</v>
      </c>
      <c r="F39" s="79">
        <f t="shared" si="2"/>
        <v>39</v>
      </c>
    </row>
    <row r="40" spans="2:6" x14ac:dyDescent="0.25">
      <c r="B40" s="81">
        <v>42095</v>
      </c>
      <c r="C40" s="73">
        <v>7</v>
      </c>
      <c r="D40" s="73">
        <v>21</v>
      </c>
      <c r="E40" s="78">
        <v>5</v>
      </c>
      <c r="F40" s="79">
        <f t="shared" si="2"/>
        <v>33</v>
      </c>
    </row>
    <row r="41" spans="2:6" x14ac:dyDescent="0.25">
      <c r="B41" s="81">
        <v>42125</v>
      </c>
      <c r="C41" s="73"/>
      <c r="D41" s="73">
        <v>18</v>
      </c>
      <c r="E41" s="78">
        <v>13</v>
      </c>
      <c r="F41" s="79">
        <f t="shared" si="2"/>
        <v>31</v>
      </c>
    </row>
    <row r="42" spans="2:6" x14ac:dyDescent="0.25">
      <c r="B42" s="81">
        <v>42156</v>
      </c>
      <c r="C42" s="73">
        <v>5</v>
      </c>
      <c r="D42" s="73">
        <v>22</v>
      </c>
      <c r="E42" s="78">
        <v>11</v>
      </c>
      <c r="F42" s="79">
        <f t="shared" si="2"/>
        <v>38</v>
      </c>
    </row>
    <row r="43" spans="2:6" x14ac:dyDescent="0.25">
      <c r="B43" s="81">
        <v>42186</v>
      </c>
      <c r="C43" s="73">
        <v>1</v>
      </c>
      <c r="D43" s="73">
        <v>22</v>
      </c>
      <c r="E43" s="78">
        <v>10</v>
      </c>
      <c r="F43" s="79">
        <f t="shared" si="2"/>
        <v>33</v>
      </c>
    </row>
    <row r="44" spans="2:6" x14ac:dyDescent="0.25">
      <c r="B44" s="81">
        <v>42217</v>
      </c>
      <c r="C44" s="73">
        <v>4</v>
      </c>
      <c r="D44" s="73">
        <v>27</v>
      </c>
      <c r="E44" s="78">
        <v>6</v>
      </c>
      <c r="F44" s="79">
        <f t="shared" si="2"/>
        <v>37</v>
      </c>
    </row>
    <row r="45" spans="2:6" x14ac:dyDescent="0.25">
      <c r="B45" s="81">
        <v>42248</v>
      </c>
      <c r="C45" s="73">
        <v>1</v>
      </c>
      <c r="D45" s="73">
        <v>32</v>
      </c>
      <c r="E45" s="78">
        <v>7</v>
      </c>
      <c r="F45" s="79">
        <f t="shared" si="2"/>
        <v>40</v>
      </c>
    </row>
    <row r="46" spans="2:6" x14ac:dyDescent="0.25">
      <c r="B46" s="81">
        <v>42278</v>
      </c>
      <c r="C46" s="73">
        <v>9</v>
      </c>
      <c r="D46" s="73">
        <v>21</v>
      </c>
      <c r="E46" s="78">
        <v>9</v>
      </c>
      <c r="F46" s="79">
        <f t="shared" si="2"/>
        <v>39</v>
      </c>
    </row>
    <row r="47" spans="2:6" x14ac:dyDescent="0.25">
      <c r="B47" s="81">
        <v>42309</v>
      </c>
      <c r="C47" s="73">
        <v>7</v>
      </c>
      <c r="D47" s="73">
        <v>26</v>
      </c>
      <c r="E47" s="78">
        <v>4</v>
      </c>
      <c r="F47" s="79">
        <f t="shared" si="2"/>
        <v>37</v>
      </c>
    </row>
    <row r="48" spans="2:6" x14ac:dyDescent="0.25">
      <c r="B48" s="81">
        <v>42339</v>
      </c>
      <c r="C48" s="73">
        <v>6</v>
      </c>
      <c r="D48" s="73">
        <v>21</v>
      </c>
      <c r="E48" s="78">
        <v>6</v>
      </c>
      <c r="F48" s="79">
        <f t="shared" si="2"/>
        <v>33</v>
      </c>
    </row>
    <row r="49" spans="2:6" x14ac:dyDescent="0.25">
      <c r="B49" s="74" t="s">
        <v>540</v>
      </c>
      <c r="C49" s="75">
        <f>SUM(C37:C48)</f>
        <v>50</v>
      </c>
      <c r="D49" s="75">
        <f t="shared" ref="D49:F49" si="3">SUM(D37:D48)</f>
        <v>281</v>
      </c>
      <c r="E49" s="75">
        <f t="shared" si="3"/>
        <v>106</v>
      </c>
      <c r="F49" s="77">
        <f t="shared" si="3"/>
        <v>437</v>
      </c>
    </row>
    <row r="50" spans="2:6" x14ac:dyDescent="0.25">
      <c r="B50" s="81">
        <v>42370</v>
      </c>
      <c r="C50" s="73">
        <v>4</v>
      </c>
      <c r="D50" s="73">
        <v>19</v>
      </c>
      <c r="E50" s="78">
        <v>10</v>
      </c>
      <c r="F50" s="79">
        <f t="shared" ref="F50:F87" si="4">C50+D50+E50</f>
        <v>33</v>
      </c>
    </row>
    <row r="51" spans="2:6" x14ac:dyDescent="0.25">
      <c r="B51" s="81">
        <v>42401</v>
      </c>
      <c r="C51" s="73">
        <v>17</v>
      </c>
      <c r="D51" s="73">
        <v>16</v>
      </c>
      <c r="E51" s="78">
        <v>0</v>
      </c>
      <c r="F51" s="79">
        <f t="shared" si="4"/>
        <v>33</v>
      </c>
    </row>
    <row r="52" spans="2:6" x14ac:dyDescent="0.25">
      <c r="B52" s="81">
        <v>42430</v>
      </c>
      <c r="C52" s="73">
        <v>14</v>
      </c>
      <c r="D52" s="73">
        <v>13</v>
      </c>
      <c r="E52" s="78">
        <v>13</v>
      </c>
      <c r="F52" s="79">
        <f t="shared" si="4"/>
        <v>40</v>
      </c>
    </row>
    <row r="53" spans="2:6" x14ac:dyDescent="0.25">
      <c r="B53" s="81">
        <v>42461</v>
      </c>
      <c r="C53" s="73">
        <v>8</v>
      </c>
      <c r="D53" s="73">
        <v>19</v>
      </c>
      <c r="E53" s="78">
        <v>12</v>
      </c>
      <c r="F53" s="79">
        <f t="shared" si="4"/>
        <v>39</v>
      </c>
    </row>
    <row r="54" spans="2:6" x14ac:dyDescent="0.25">
      <c r="B54" s="81">
        <v>42491</v>
      </c>
      <c r="C54" s="73">
        <v>7</v>
      </c>
      <c r="D54" s="73">
        <v>21</v>
      </c>
      <c r="E54" s="78">
        <v>12</v>
      </c>
      <c r="F54" s="79">
        <f t="shared" si="4"/>
        <v>40</v>
      </c>
    </row>
    <row r="55" spans="2:6" x14ac:dyDescent="0.25">
      <c r="B55" s="81">
        <v>42522</v>
      </c>
      <c r="C55" s="73">
        <v>7</v>
      </c>
      <c r="D55" s="73">
        <v>19</v>
      </c>
      <c r="E55" s="78">
        <v>11</v>
      </c>
      <c r="F55" s="79">
        <f t="shared" si="4"/>
        <v>37</v>
      </c>
    </row>
    <row r="56" spans="2:6" x14ac:dyDescent="0.25">
      <c r="B56" s="81">
        <v>42552</v>
      </c>
      <c r="C56" s="73">
        <v>18</v>
      </c>
      <c r="D56" s="73">
        <v>16</v>
      </c>
      <c r="E56" s="78">
        <v>12</v>
      </c>
      <c r="F56" s="79">
        <f t="shared" si="4"/>
        <v>46</v>
      </c>
    </row>
    <row r="57" spans="2:6" x14ac:dyDescent="0.25">
      <c r="B57" s="81">
        <v>42583</v>
      </c>
      <c r="C57" s="73">
        <v>12</v>
      </c>
      <c r="D57" s="73">
        <v>18</v>
      </c>
      <c r="E57" s="78">
        <v>17</v>
      </c>
      <c r="F57" s="79">
        <f t="shared" si="4"/>
        <v>47</v>
      </c>
    </row>
    <row r="58" spans="2:6" x14ac:dyDescent="0.25">
      <c r="B58" s="81">
        <v>42614</v>
      </c>
      <c r="C58" s="73">
        <v>6</v>
      </c>
      <c r="D58" s="73">
        <v>19</v>
      </c>
      <c r="E58" s="78">
        <v>13</v>
      </c>
      <c r="F58" s="79">
        <f t="shared" si="4"/>
        <v>38</v>
      </c>
    </row>
    <row r="59" spans="2:6" x14ac:dyDescent="0.25">
      <c r="B59" s="81">
        <v>42644</v>
      </c>
      <c r="C59" s="73">
        <v>10</v>
      </c>
      <c r="D59" s="73">
        <v>15</v>
      </c>
      <c r="E59" s="78">
        <v>11</v>
      </c>
      <c r="F59" s="79">
        <f t="shared" si="4"/>
        <v>36</v>
      </c>
    </row>
    <row r="60" spans="2:6" x14ac:dyDescent="0.25">
      <c r="B60" s="81">
        <v>42675</v>
      </c>
      <c r="C60" s="73">
        <v>14</v>
      </c>
      <c r="D60" s="73">
        <v>16</v>
      </c>
      <c r="E60" s="78">
        <v>12</v>
      </c>
      <c r="F60" s="79">
        <f t="shared" si="4"/>
        <v>42</v>
      </c>
    </row>
    <row r="61" spans="2:6" x14ac:dyDescent="0.25">
      <c r="B61" s="81">
        <v>42705</v>
      </c>
      <c r="C61" s="73">
        <v>14</v>
      </c>
      <c r="D61" s="73">
        <v>16</v>
      </c>
      <c r="E61" s="78">
        <v>20</v>
      </c>
      <c r="F61" s="79">
        <f t="shared" si="4"/>
        <v>50</v>
      </c>
    </row>
    <row r="62" spans="2:6" x14ac:dyDescent="0.25">
      <c r="B62" s="74" t="s">
        <v>541</v>
      </c>
      <c r="C62" s="75">
        <f>SUM(C50:C61)</f>
        <v>131</v>
      </c>
      <c r="D62" s="75">
        <f t="shared" ref="D62:F62" si="5">SUM(D50:D61)</f>
        <v>207</v>
      </c>
      <c r="E62" s="75">
        <f t="shared" si="5"/>
        <v>143</v>
      </c>
      <c r="F62" s="77">
        <f t="shared" si="5"/>
        <v>481</v>
      </c>
    </row>
    <row r="63" spans="2:6" x14ac:dyDescent="0.25">
      <c r="B63" s="81">
        <v>42736</v>
      </c>
      <c r="C63" s="73">
        <v>8</v>
      </c>
      <c r="D63" s="73">
        <v>17</v>
      </c>
      <c r="E63" s="78">
        <v>15</v>
      </c>
      <c r="F63" s="79">
        <f t="shared" si="4"/>
        <v>40</v>
      </c>
    </row>
    <row r="64" spans="2:6" x14ac:dyDescent="0.25">
      <c r="B64" s="81">
        <v>42767</v>
      </c>
      <c r="C64" s="73">
        <v>9</v>
      </c>
      <c r="D64" s="73">
        <v>11</v>
      </c>
      <c r="E64" s="78">
        <v>12</v>
      </c>
      <c r="F64" s="79">
        <f t="shared" si="4"/>
        <v>32</v>
      </c>
    </row>
    <row r="65" spans="2:6" x14ac:dyDescent="0.25">
      <c r="B65" s="81">
        <v>42795</v>
      </c>
      <c r="C65" s="73">
        <v>9</v>
      </c>
      <c r="D65" s="73">
        <v>13</v>
      </c>
      <c r="E65" s="78">
        <v>15</v>
      </c>
      <c r="F65" s="79">
        <f t="shared" si="4"/>
        <v>37</v>
      </c>
    </row>
    <row r="66" spans="2:6" x14ac:dyDescent="0.25">
      <c r="B66" s="81">
        <v>42826</v>
      </c>
      <c r="C66" s="73">
        <v>3</v>
      </c>
      <c r="D66" s="73">
        <v>17</v>
      </c>
      <c r="E66" s="78">
        <v>7</v>
      </c>
      <c r="F66" s="79">
        <f t="shared" si="4"/>
        <v>27</v>
      </c>
    </row>
    <row r="67" spans="2:6" x14ac:dyDescent="0.25">
      <c r="B67" s="81">
        <v>42856</v>
      </c>
      <c r="C67" s="73">
        <v>8</v>
      </c>
      <c r="D67" s="73">
        <v>18</v>
      </c>
      <c r="E67" s="78">
        <v>10</v>
      </c>
      <c r="F67" s="79">
        <f t="shared" si="4"/>
        <v>36</v>
      </c>
    </row>
    <row r="68" spans="2:6" x14ac:dyDescent="0.25">
      <c r="B68" s="81">
        <v>42887</v>
      </c>
      <c r="C68" s="73">
        <v>12</v>
      </c>
      <c r="D68" s="73">
        <v>19</v>
      </c>
      <c r="E68" s="78">
        <v>7</v>
      </c>
      <c r="F68" s="79">
        <f t="shared" si="4"/>
        <v>38</v>
      </c>
    </row>
    <row r="69" spans="2:6" x14ac:dyDescent="0.25">
      <c r="B69" s="81">
        <v>42917</v>
      </c>
      <c r="C69" s="73">
        <v>8</v>
      </c>
      <c r="D69" s="73">
        <v>12</v>
      </c>
      <c r="E69" s="78">
        <v>11</v>
      </c>
      <c r="F69" s="79">
        <f t="shared" si="4"/>
        <v>31</v>
      </c>
    </row>
    <row r="70" spans="2:6" x14ac:dyDescent="0.25">
      <c r="B70" s="81">
        <v>42948</v>
      </c>
      <c r="C70" s="73">
        <v>10</v>
      </c>
      <c r="D70" s="73">
        <v>13</v>
      </c>
      <c r="E70" s="78">
        <v>11</v>
      </c>
      <c r="F70" s="79">
        <f t="shared" si="4"/>
        <v>34</v>
      </c>
    </row>
    <row r="71" spans="2:6" x14ac:dyDescent="0.25">
      <c r="B71" s="81">
        <v>42979</v>
      </c>
      <c r="C71" s="73">
        <v>10</v>
      </c>
      <c r="D71" s="73">
        <v>9</v>
      </c>
      <c r="E71" s="78">
        <v>17</v>
      </c>
      <c r="F71" s="79">
        <f t="shared" si="4"/>
        <v>36</v>
      </c>
    </row>
    <row r="72" spans="2:6" x14ac:dyDescent="0.25">
      <c r="B72" s="81">
        <v>43009</v>
      </c>
      <c r="C72" s="73">
        <v>6</v>
      </c>
      <c r="D72" s="73">
        <v>14</v>
      </c>
      <c r="E72" s="78">
        <v>13</v>
      </c>
      <c r="F72" s="79">
        <f t="shared" si="4"/>
        <v>33</v>
      </c>
    </row>
    <row r="73" spans="2:6" x14ac:dyDescent="0.25">
      <c r="B73" s="81">
        <v>43040</v>
      </c>
      <c r="C73" s="73">
        <v>5</v>
      </c>
      <c r="D73" s="73">
        <v>23</v>
      </c>
      <c r="E73" s="78">
        <v>12</v>
      </c>
      <c r="F73" s="79">
        <f t="shared" si="4"/>
        <v>40</v>
      </c>
    </row>
    <row r="74" spans="2:6" x14ac:dyDescent="0.25">
      <c r="B74" s="81">
        <v>43070</v>
      </c>
      <c r="C74" s="73">
        <v>19</v>
      </c>
      <c r="D74" s="73">
        <v>22</v>
      </c>
      <c r="E74" s="78">
        <v>15</v>
      </c>
      <c r="F74" s="79">
        <f t="shared" si="4"/>
        <v>56</v>
      </c>
    </row>
    <row r="75" spans="2:6" x14ac:dyDescent="0.25">
      <c r="B75" s="82" t="s">
        <v>542</v>
      </c>
      <c r="C75" s="75">
        <f>SUM(C63:C74)</f>
        <v>107</v>
      </c>
      <c r="D75" s="75">
        <f t="shared" ref="D75:E75" si="6">SUM(D63:D74)</f>
        <v>188</v>
      </c>
      <c r="E75" s="75">
        <f t="shared" si="6"/>
        <v>145</v>
      </c>
      <c r="F75" s="77">
        <f t="shared" si="4"/>
        <v>440</v>
      </c>
    </row>
    <row r="76" spans="2:6" x14ac:dyDescent="0.25">
      <c r="B76" s="81">
        <v>43101</v>
      </c>
      <c r="C76" s="73">
        <v>13</v>
      </c>
      <c r="D76" s="73">
        <v>23</v>
      </c>
      <c r="E76" s="78">
        <v>10</v>
      </c>
      <c r="F76" s="79">
        <f t="shared" si="4"/>
        <v>46</v>
      </c>
    </row>
    <row r="77" spans="2:6" x14ac:dyDescent="0.25">
      <c r="B77" s="81">
        <v>43132</v>
      </c>
      <c r="C77" s="73">
        <v>16</v>
      </c>
      <c r="D77" s="73">
        <v>22</v>
      </c>
      <c r="E77" s="78">
        <v>23</v>
      </c>
      <c r="F77" s="79">
        <f t="shared" si="4"/>
        <v>61</v>
      </c>
    </row>
    <row r="78" spans="2:6" x14ac:dyDescent="0.25">
      <c r="B78" s="81">
        <v>43160</v>
      </c>
      <c r="C78" s="73">
        <v>14</v>
      </c>
      <c r="D78" s="73">
        <v>19</v>
      </c>
      <c r="E78" s="78">
        <v>11</v>
      </c>
      <c r="F78" s="79">
        <f t="shared" si="4"/>
        <v>44</v>
      </c>
    </row>
    <row r="79" spans="2:6" x14ac:dyDescent="0.25">
      <c r="B79" s="81">
        <v>43191</v>
      </c>
      <c r="C79" s="73">
        <v>10</v>
      </c>
      <c r="D79" s="73">
        <v>18</v>
      </c>
      <c r="E79" s="78">
        <v>11</v>
      </c>
      <c r="F79" s="79">
        <f t="shared" si="4"/>
        <v>39</v>
      </c>
    </row>
    <row r="80" spans="2:6" x14ac:dyDescent="0.25">
      <c r="B80" s="81">
        <v>43221</v>
      </c>
      <c r="C80" s="73">
        <v>22</v>
      </c>
      <c r="D80" s="73">
        <v>9</v>
      </c>
      <c r="E80" s="78">
        <v>9</v>
      </c>
      <c r="F80" s="79">
        <f t="shared" si="4"/>
        <v>40</v>
      </c>
    </row>
    <row r="81" spans="2:6" x14ac:dyDescent="0.25">
      <c r="B81" s="81">
        <v>43252</v>
      </c>
      <c r="C81" s="73">
        <v>27</v>
      </c>
      <c r="D81" s="73">
        <v>18</v>
      </c>
      <c r="E81" s="78">
        <v>10</v>
      </c>
      <c r="F81" s="79">
        <f t="shared" si="4"/>
        <v>55</v>
      </c>
    </row>
    <row r="82" spans="2:6" x14ac:dyDescent="0.25">
      <c r="B82" s="81">
        <v>43282</v>
      </c>
      <c r="C82" s="73">
        <v>15</v>
      </c>
      <c r="D82" s="73">
        <v>20</v>
      </c>
      <c r="E82" s="78">
        <v>19</v>
      </c>
      <c r="F82" s="79">
        <f t="shared" si="4"/>
        <v>54</v>
      </c>
    </row>
    <row r="83" spans="2:6" x14ac:dyDescent="0.25">
      <c r="B83" s="81">
        <v>43313</v>
      </c>
      <c r="C83" s="73">
        <v>17</v>
      </c>
      <c r="D83" s="73">
        <v>40</v>
      </c>
      <c r="E83" s="78">
        <v>17</v>
      </c>
      <c r="F83" s="79">
        <f t="shared" si="4"/>
        <v>74</v>
      </c>
    </row>
    <row r="84" spans="2:6" x14ac:dyDescent="0.25">
      <c r="B84" s="81">
        <v>43344</v>
      </c>
      <c r="C84" s="73">
        <v>16</v>
      </c>
      <c r="D84" s="73">
        <v>31</v>
      </c>
      <c r="E84" s="78">
        <v>3</v>
      </c>
      <c r="F84" s="79">
        <f t="shared" si="4"/>
        <v>50</v>
      </c>
    </row>
    <row r="85" spans="2:6" x14ac:dyDescent="0.25">
      <c r="B85" s="81">
        <v>43374</v>
      </c>
      <c r="C85" s="73">
        <v>4</v>
      </c>
      <c r="D85" s="73">
        <v>22</v>
      </c>
      <c r="E85" s="78">
        <v>5</v>
      </c>
      <c r="F85" s="79">
        <f t="shared" si="4"/>
        <v>31</v>
      </c>
    </row>
    <row r="86" spans="2:6" x14ac:dyDescent="0.25">
      <c r="B86" s="81">
        <v>43405</v>
      </c>
      <c r="C86" s="73">
        <v>3</v>
      </c>
      <c r="D86" s="73">
        <v>16</v>
      </c>
      <c r="E86" s="78">
        <v>2</v>
      </c>
      <c r="F86" s="79">
        <f t="shared" si="4"/>
        <v>21</v>
      </c>
    </row>
    <row r="87" spans="2:6" x14ac:dyDescent="0.25">
      <c r="B87" s="81">
        <v>43435</v>
      </c>
      <c r="C87" s="140">
        <v>21</v>
      </c>
      <c r="D87" s="140">
        <v>40</v>
      </c>
      <c r="E87" s="140">
        <v>2</v>
      </c>
      <c r="F87" s="79">
        <f t="shared" si="4"/>
        <v>63</v>
      </c>
    </row>
    <row r="88" spans="2:6" x14ac:dyDescent="0.25">
      <c r="B88" s="82" t="s">
        <v>588</v>
      </c>
      <c r="C88" s="75">
        <f>SUM(C76:C87)</f>
        <v>178</v>
      </c>
      <c r="D88" s="75">
        <f t="shared" ref="D88:F88" si="7">SUM(D76:D87)</f>
        <v>278</v>
      </c>
      <c r="E88" s="75">
        <f t="shared" si="7"/>
        <v>122</v>
      </c>
      <c r="F88" s="77">
        <f t="shared" si="7"/>
        <v>578</v>
      </c>
    </row>
    <row r="89" spans="2:6" x14ac:dyDescent="0.25">
      <c r="B89" s="81">
        <v>43466</v>
      </c>
      <c r="C89" s="140">
        <v>19</v>
      </c>
      <c r="D89" s="140">
        <v>25</v>
      </c>
      <c r="E89" s="140">
        <v>2</v>
      </c>
      <c r="F89" s="79">
        <f t="shared" ref="F89" si="8">C89+D89+E89</f>
        <v>46</v>
      </c>
    </row>
    <row r="90" spans="2:6" s="178" customFormat="1" x14ac:dyDescent="0.25">
      <c r="B90" s="184">
        <v>43497</v>
      </c>
      <c r="C90" s="185">
        <v>15</v>
      </c>
      <c r="D90" s="185">
        <v>30</v>
      </c>
      <c r="E90" s="185">
        <v>2</v>
      </c>
      <c r="F90" s="183">
        <v>47</v>
      </c>
    </row>
    <row r="91" spans="2:6" s="188" customFormat="1" x14ac:dyDescent="0.25">
      <c r="B91" s="184">
        <v>43525</v>
      </c>
      <c r="C91" s="185">
        <v>9</v>
      </c>
      <c r="D91" s="185">
        <v>30</v>
      </c>
      <c r="E91" s="185">
        <v>3</v>
      </c>
      <c r="F91" s="183">
        <v>42</v>
      </c>
    </row>
    <row r="92" spans="2:6" s="188" customFormat="1" x14ac:dyDescent="0.25">
      <c r="B92" s="184">
        <v>43556</v>
      </c>
      <c r="C92" s="185">
        <v>8</v>
      </c>
      <c r="D92" s="185">
        <v>39</v>
      </c>
      <c r="E92" s="185">
        <v>2</v>
      </c>
      <c r="F92" s="183">
        <v>49</v>
      </c>
    </row>
    <row r="93" spans="2:6" x14ac:dyDescent="0.25">
      <c r="B93" s="184">
        <v>43586</v>
      </c>
      <c r="C93" s="185">
        <v>27</v>
      </c>
      <c r="D93" s="185">
        <v>34</v>
      </c>
      <c r="E93" s="185">
        <v>10</v>
      </c>
      <c r="F93" s="183">
        <f t="shared" ref="F93:F96" si="9">C93+D93+E93</f>
        <v>71</v>
      </c>
    </row>
    <row r="94" spans="2:6" s="188" customFormat="1" x14ac:dyDescent="0.25">
      <c r="B94" s="184">
        <v>43617</v>
      </c>
      <c r="C94" s="185">
        <v>22</v>
      </c>
      <c r="D94" s="185">
        <v>41</v>
      </c>
      <c r="E94" s="185">
        <v>5</v>
      </c>
      <c r="F94" s="183">
        <f t="shared" si="9"/>
        <v>68</v>
      </c>
    </row>
    <row r="95" spans="2:6" s="188" customFormat="1" x14ac:dyDescent="0.25">
      <c r="B95" s="184">
        <v>43647</v>
      </c>
      <c r="C95" s="185">
        <v>25</v>
      </c>
      <c r="D95" s="185">
        <v>40</v>
      </c>
      <c r="E95" s="185">
        <v>8</v>
      </c>
      <c r="F95" s="183">
        <f t="shared" si="9"/>
        <v>73</v>
      </c>
    </row>
    <row r="96" spans="2:6" s="188" customFormat="1" x14ac:dyDescent="0.25">
      <c r="B96" s="184">
        <v>43678</v>
      </c>
      <c r="C96" s="185">
        <v>17</v>
      </c>
      <c r="D96" s="185">
        <v>50</v>
      </c>
      <c r="E96" s="185">
        <v>5</v>
      </c>
      <c r="F96" s="183">
        <f t="shared" si="9"/>
        <v>72</v>
      </c>
    </row>
    <row r="97" spans="2:6" s="188" customFormat="1" x14ac:dyDescent="0.25">
      <c r="B97" s="184">
        <v>43709</v>
      </c>
      <c r="C97" s="185">
        <v>19</v>
      </c>
      <c r="D97" s="185">
        <v>54</v>
      </c>
      <c r="E97" s="185">
        <v>8</v>
      </c>
      <c r="F97" s="183">
        <f>C97+D97+E97</f>
        <v>81</v>
      </c>
    </row>
    <row r="98" spans="2:6" x14ac:dyDescent="0.25">
      <c r="B98" s="184">
        <v>43739</v>
      </c>
      <c r="C98" s="185">
        <v>7</v>
      </c>
      <c r="D98" s="185">
        <v>24</v>
      </c>
      <c r="E98" s="185">
        <v>2</v>
      </c>
      <c r="F98" s="183">
        <v>33</v>
      </c>
    </row>
    <row r="99" spans="2:6" s="188" customFormat="1" x14ac:dyDescent="0.25">
      <c r="B99" s="184">
        <v>43770</v>
      </c>
      <c r="C99" s="185">
        <v>16</v>
      </c>
      <c r="D99" s="185">
        <v>57</v>
      </c>
      <c r="E99" s="185">
        <v>5</v>
      </c>
      <c r="F99" s="183">
        <v>78</v>
      </c>
    </row>
    <row r="100" spans="2:6" s="188" customFormat="1" x14ac:dyDescent="0.25">
      <c r="B100" s="184">
        <v>43800</v>
      </c>
      <c r="C100" s="185">
        <v>1</v>
      </c>
      <c r="D100" s="185">
        <v>72</v>
      </c>
      <c r="E100" s="185">
        <v>4</v>
      </c>
      <c r="F100" s="183">
        <f>C100+D100+E100</f>
        <v>77</v>
      </c>
    </row>
    <row r="101" spans="2:6" s="188" customFormat="1" x14ac:dyDescent="0.25">
      <c r="B101" s="251" t="s">
        <v>592</v>
      </c>
      <c r="C101" s="77">
        <f>SUM(C89:C100)</f>
        <v>185</v>
      </c>
      <c r="D101" s="77">
        <f t="shared" ref="D101:E101" si="10">SUM(D89:D100)</f>
        <v>496</v>
      </c>
      <c r="E101" s="77">
        <f t="shared" si="10"/>
        <v>56</v>
      </c>
      <c r="F101" s="77">
        <f>C101+D101+E101</f>
        <v>737</v>
      </c>
    </row>
    <row r="102" spans="2:6" s="188" customFormat="1" x14ac:dyDescent="0.25">
      <c r="B102" s="184">
        <v>43831</v>
      </c>
      <c r="C102" s="185">
        <v>5</v>
      </c>
      <c r="D102" s="185">
        <v>54</v>
      </c>
      <c r="E102" s="185">
        <v>24</v>
      </c>
      <c r="F102" s="183">
        <f t="shared" ref="F102:F106" si="11">C102+D102+E102</f>
        <v>83</v>
      </c>
    </row>
    <row r="103" spans="2:6" s="188" customFormat="1" x14ac:dyDescent="0.25">
      <c r="B103" s="184">
        <v>43862</v>
      </c>
      <c r="C103" s="185">
        <v>7</v>
      </c>
      <c r="D103" s="185">
        <v>70</v>
      </c>
      <c r="E103" s="185">
        <v>14</v>
      </c>
      <c r="F103" s="183">
        <f t="shared" si="11"/>
        <v>91</v>
      </c>
    </row>
    <row r="104" spans="2:6" s="188" customFormat="1" x14ac:dyDescent="0.25">
      <c r="B104" s="184">
        <v>43891</v>
      </c>
      <c r="C104" s="185">
        <v>6</v>
      </c>
      <c r="D104" s="185">
        <v>59</v>
      </c>
      <c r="E104" s="185">
        <v>8</v>
      </c>
      <c r="F104" s="183">
        <f t="shared" si="11"/>
        <v>73</v>
      </c>
    </row>
    <row r="105" spans="2:6" s="188" customFormat="1" x14ac:dyDescent="0.25">
      <c r="B105" s="184">
        <v>43922</v>
      </c>
      <c r="C105" s="185">
        <v>3</v>
      </c>
      <c r="D105" s="185">
        <v>8</v>
      </c>
      <c r="E105" s="185">
        <v>2</v>
      </c>
      <c r="F105" s="183">
        <f t="shared" si="11"/>
        <v>13</v>
      </c>
    </row>
    <row r="106" spans="2:6" s="188" customFormat="1" x14ac:dyDescent="0.25">
      <c r="B106" s="251" t="str">
        <f>'Contratación Solicitudes'!B111</f>
        <v>Total a abr-20</v>
      </c>
      <c r="C106" s="77">
        <f>SUM(C102:C105)</f>
        <v>21</v>
      </c>
      <c r="D106" s="77">
        <f t="shared" ref="D106:E106" si="12">SUM(D102:D105)</f>
        <v>191</v>
      </c>
      <c r="E106" s="77">
        <f t="shared" si="12"/>
        <v>48</v>
      </c>
      <c r="F106" s="77">
        <f t="shared" si="11"/>
        <v>260</v>
      </c>
    </row>
    <row r="107" spans="2:6" x14ac:dyDescent="0.25">
      <c r="B107" s="17" t="s">
        <v>473</v>
      </c>
    </row>
    <row r="108" spans="2:6" x14ac:dyDescent="0.25">
      <c r="B108" s="17" t="s">
        <v>483</v>
      </c>
    </row>
  </sheetData>
  <mergeCells count="4">
    <mergeCell ref="B5:F5"/>
    <mergeCell ref="B6:F6"/>
    <mergeCell ref="B8:B9"/>
    <mergeCell ref="C8:F8"/>
  </mergeCells>
  <hyperlinks>
    <hyperlink ref="H5" location="'Índice STJ'!A1" display="'Índice STJ'!A1" xr:uid="{00000000-0004-0000-1D00-000000000000}"/>
  </hyperlinks>
  <pageMargins left="0.7" right="0.7" top="0.75" bottom="0.75" header="0.3" footer="0.3"/>
  <pageSetup orientation="portrait" verticalDpi="0" r:id="rId1"/>
  <ignoredErrors>
    <ignoredError sqref="F11:F23 F24 C23:E23"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G110"/>
  <sheetViews>
    <sheetView showGridLines="0" zoomScaleNormal="100" workbookViewId="0">
      <pane xSplit="1" ySplit="9" topLeftCell="B88" activePane="bottomRight" state="frozen"/>
      <selection pane="topRight" activeCell="B1" sqref="B1"/>
      <selection pane="bottomLeft" activeCell="A10" sqref="A10"/>
      <selection pane="bottomRight" activeCell="B10" sqref="B10:D10"/>
    </sheetView>
  </sheetViews>
  <sheetFormatPr baseColWidth="10" defaultColWidth="11.44140625" defaultRowHeight="12" x14ac:dyDescent="0.25"/>
  <cols>
    <col min="1" max="1" width="6" style="17" customWidth="1"/>
    <col min="2" max="16384" width="11.44140625" style="17"/>
  </cols>
  <sheetData>
    <row r="2" spans="1:7" x14ac:dyDescent="0.25">
      <c r="A2" s="39" t="s">
        <v>101</v>
      </c>
    </row>
    <row r="3" spans="1:7" x14ac:dyDescent="0.25">
      <c r="A3" s="39" t="s">
        <v>102</v>
      </c>
    </row>
    <row r="5" spans="1:7" ht="27.75" customHeight="1" x14ac:dyDescent="0.3">
      <c r="B5" s="347" t="s">
        <v>543</v>
      </c>
      <c r="C5" s="347"/>
      <c r="D5" s="347"/>
      <c r="E5" s="347"/>
      <c r="G5" s="117" t="s">
        <v>575</v>
      </c>
    </row>
    <row r="6" spans="1:7" ht="13.8" x14ac:dyDescent="0.3">
      <c r="B6" s="296" t="s">
        <v>624</v>
      </c>
      <c r="C6" s="296"/>
      <c r="D6" s="296"/>
      <c r="E6" s="296"/>
    </row>
    <row r="8" spans="1:7" ht="27.75" customHeight="1" x14ac:dyDescent="0.25">
      <c r="B8" s="339" t="s">
        <v>524</v>
      </c>
      <c r="C8" s="342" t="s">
        <v>544</v>
      </c>
      <c r="D8" s="343"/>
      <c r="E8" s="344"/>
    </row>
    <row r="9" spans="1:7" x14ac:dyDescent="0.25">
      <c r="B9" s="341"/>
      <c r="C9" s="147" t="s">
        <v>528</v>
      </c>
      <c r="D9" s="147" t="s">
        <v>529</v>
      </c>
      <c r="E9" s="148" t="s">
        <v>96</v>
      </c>
    </row>
    <row r="10" spans="1:7" x14ac:dyDescent="0.25">
      <c r="B10" s="352" t="s">
        <v>545</v>
      </c>
      <c r="C10" s="353"/>
      <c r="D10" s="354"/>
      <c r="E10" s="3">
        <f>105378+4602+2837+2889+4557+2387</f>
        <v>122650</v>
      </c>
    </row>
    <row r="11" spans="1:7" x14ac:dyDescent="0.25">
      <c r="B11" s="355">
        <v>2012</v>
      </c>
      <c r="C11" s="356"/>
      <c r="D11" s="357"/>
      <c r="E11" s="3">
        <v>32605</v>
      </c>
    </row>
    <row r="12" spans="1:7" x14ac:dyDescent="0.25">
      <c r="B12" s="70">
        <v>41275</v>
      </c>
      <c r="C12" s="70"/>
      <c r="D12" s="70"/>
      <c r="E12" s="72">
        <v>2532</v>
      </c>
    </row>
    <row r="13" spans="1:7" x14ac:dyDescent="0.25">
      <c r="B13" s="70">
        <v>41306</v>
      </c>
      <c r="C13" s="70"/>
      <c r="D13" s="70"/>
      <c r="E13" s="72">
        <v>2439</v>
      </c>
    </row>
    <row r="14" spans="1:7" x14ac:dyDescent="0.25">
      <c r="B14" s="70">
        <v>41334</v>
      </c>
      <c r="C14" s="70"/>
      <c r="D14" s="70"/>
      <c r="E14" s="72">
        <v>2431</v>
      </c>
    </row>
    <row r="15" spans="1:7" x14ac:dyDescent="0.25">
      <c r="B15" s="70">
        <v>41365</v>
      </c>
      <c r="C15" s="70"/>
      <c r="D15" s="70"/>
      <c r="E15" s="72">
        <v>1851</v>
      </c>
    </row>
    <row r="16" spans="1:7" x14ac:dyDescent="0.25">
      <c r="B16" s="70">
        <v>41395</v>
      </c>
      <c r="C16" s="70"/>
      <c r="D16" s="70"/>
      <c r="E16" s="72">
        <v>2369</v>
      </c>
    </row>
    <row r="17" spans="2:5" x14ac:dyDescent="0.25">
      <c r="B17" s="70">
        <v>41426</v>
      </c>
      <c r="C17" s="70"/>
      <c r="D17" s="70"/>
      <c r="E17" s="72">
        <v>2281</v>
      </c>
    </row>
    <row r="18" spans="2:5" x14ac:dyDescent="0.25">
      <c r="B18" s="70">
        <v>41456</v>
      </c>
      <c r="C18" s="70"/>
      <c r="D18" s="70"/>
      <c r="E18" s="72">
        <v>2297</v>
      </c>
    </row>
    <row r="19" spans="2:5" x14ac:dyDescent="0.25">
      <c r="B19" s="70">
        <v>41487</v>
      </c>
      <c r="C19" s="70"/>
      <c r="D19" s="70"/>
      <c r="E19" s="72">
        <v>1478</v>
      </c>
    </row>
    <row r="20" spans="2:5" x14ac:dyDescent="0.25">
      <c r="B20" s="70">
        <v>41518</v>
      </c>
      <c r="C20" s="70"/>
      <c r="D20" s="70"/>
      <c r="E20" s="72">
        <v>1310</v>
      </c>
    </row>
    <row r="21" spans="2:5" x14ac:dyDescent="0.25">
      <c r="B21" s="70">
        <v>41548</v>
      </c>
      <c r="C21" s="70"/>
      <c r="D21" s="70"/>
      <c r="E21" s="72">
        <v>1141</v>
      </c>
    </row>
    <row r="22" spans="2:5" x14ac:dyDescent="0.25">
      <c r="B22" s="70">
        <v>41579</v>
      </c>
      <c r="C22" s="70"/>
      <c r="D22" s="70"/>
      <c r="E22" s="72">
        <v>925</v>
      </c>
    </row>
    <row r="23" spans="2:5" x14ac:dyDescent="0.25">
      <c r="B23" s="70">
        <v>41609</v>
      </c>
      <c r="C23" s="70"/>
      <c r="D23" s="70"/>
      <c r="E23" s="72">
        <v>2271</v>
      </c>
    </row>
    <row r="24" spans="2:5" x14ac:dyDescent="0.25">
      <c r="B24" s="355">
        <v>2013</v>
      </c>
      <c r="C24" s="356"/>
      <c r="D24" s="357"/>
      <c r="E24" s="3">
        <f>SUM(E12:E23)</f>
        <v>23325</v>
      </c>
    </row>
    <row r="25" spans="2:5" x14ac:dyDescent="0.25">
      <c r="B25" s="70">
        <v>41640</v>
      </c>
      <c r="C25" s="70"/>
      <c r="D25" s="70"/>
      <c r="E25" s="72">
        <v>2624</v>
      </c>
    </row>
    <row r="26" spans="2:5" x14ac:dyDescent="0.25">
      <c r="B26" s="70">
        <v>41671</v>
      </c>
      <c r="C26" s="70"/>
      <c r="D26" s="70"/>
      <c r="E26" s="72">
        <v>1598</v>
      </c>
    </row>
    <row r="27" spans="2:5" x14ac:dyDescent="0.25">
      <c r="B27" s="70">
        <v>41699</v>
      </c>
      <c r="C27" s="70"/>
      <c r="D27" s="70"/>
      <c r="E27" s="72">
        <v>1914</v>
      </c>
    </row>
    <row r="28" spans="2:5" x14ac:dyDescent="0.25">
      <c r="B28" s="70">
        <v>41730</v>
      </c>
      <c r="C28" s="70"/>
      <c r="D28" s="70"/>
      <c r="E28" s="72">
        <v>1065</v>
      </c>
    </row>
    <row r="29" spans="2:5" x14ac:dyDescent="0.25">
      <c r="B29" s="70">
        <v>41760</v>
      </c>
      <c r="C29" s="70"/>
      <c r="D29" s="70"/>
      <c r="E29" s="72">
        <v>1919</v>
      </c>
    </row>
    <row r="30" spans="2:5" x14ac:dyDescent="0.25">
      <c r="B30" s="70">
        <v>41791</v>
      </c>
      <c r="C30" s="70"/>
      <c r="D30" s="70"/>
      <c r="E30" s="72">
        <v>1580</v>
      </c>
    </row>
    <row r="31" spans="2:5" x14ac:dyDescent="0.25">
      <c r="B31" s="70">
        <v>41821</v>
      </c>
      <c r="C31" s="70"/>
      <c r="D31" s="70"/>
      <c r="E31" s="72">
        <v>1542</v>
      </c>
    </row>
    <row r="32" spans="2:5" x14ac:dyDescent="0.25">
      <c r="B32" s="70">
        <v>41852</v>
      </c>
      <c r="C32" s="70"/>
      <c r="D32" s="70"/>
      <c r="E32" s="72">
        <v>1606</v>
      </c>
    </row>
    <row r="33" spans="2:5" x14ac:dyDescent="0.25">
      <c r="B33" s="70">
        <v>41883</v>
      </c>
      <c r="C33" s="70"/>
      <c r="D33" s="70"/>
      <c r="E33" s="72">
        <v>2676</v>
      </c>
    </row>
    <row r="34" spans="2:5" x14ac:dyDescent="0.25">
      <c r="B34" s="83">
        <v>41913</v>
      </c>
      <c r="C34" s="83"/>
      <c r="D34" s="83"/>
      <c r="E34" s="72">
        <v>2626</v>
      </c>
    </row>
    <row r="35" spans="2:5" x14ac:dyDescent="0.25">
      <c r="B35" s="81">
        <v>41944</v>
      </c>
      <c r="C35" s="81"/>
      <c r="D35" s="81"/>
      <c r="E35" s="72">
        <v>2422</v>
      </c>
    </row>
    <row r="36" spans="2:5" x14ac:dyDescent="0.25">
      <c r="B36" s="81">
        <v>41974</v>
      </c>
      <c r="C36" s="81"/>
      <c r="D36" s="81"/>
      <c r="E36" s="72">
        <v>1349</v>
      </c>
    </row>
    <row r="37" spans="2:5" x14ac:dyDescent="0.25">
      <c r="B37" s="355">
        <v>2014</v>
      </c>
      <c r="C37" s="356"/>
      <c r="D37" s="357"/>
      <c r="E37" s="3">
        <f>SUM(E25:E36)</f>
        <v>22921</v>
      </c>
    </row>
    <row r="38" spans="2:5" x14ac:dyDescent="0.25">
      <c r="B38" s="83">
        <v>42005</v>
      </c>
      <c r="C38" s="83"/>
      <c r="D38" s="83"/>
      <c r="E38" s="72">
        <v>2382</v>
      </c>
    </row>
    <row r="39" spans="2:5" x14ac:dyDescent="0.25">
      <c r="B39" s="70">
        <v>42036</v>
      </c>
      <c r="C39" s="70"/>
      <c r="D39" s="70"/>
      <c r="E39" s="72">
        <v>3962</v>
      </c>
    </row>
    <row r="40" spans="2:5" x14ac:dyDescent="0.25">
      <c r="B40" s="70">
        <v>42064</v>
      </c>
      <c r="C40" s="70"/>
      <c r="D40" s="70"/>
      <c r="E40" s="72">
        <v>2652</v>
      </c>
    </row>
    <row r="41" spans="2:5" x14ac:dyDescent="0.25">
      <c r="B41" s="70">
        <v>42095</v>
      </c>
      <c r="C41" s="70"/>
      <c r="D41" s="70"/>
      <c r="E41" s="72">
        <v>3302</v>
      </c>
    </row>
    <row r="42" spans="2:5" x14ac:dyDescent="0.25">
      <c r="B42" s="70">
        <v>42125</v>
      </c>
      <c r="C42" s="70"/>
      <c r="D42" s="70"/>
      <c r="E42" s="72">
        <v>1564</v>
      </c>
    </row>
    <row r="43" spans="2:5" x14ac:dyDescent="0.25">
      <c r="B43" s="70">
        <v>42156</v>
      </c>
      <c r="C43" s="70"/>
      <c r="D43" s="70"/>
      <c r="E43" s="72">
        <v>2459</v>
      </c>
    </row>
    <row r="44" spans="2:5" x14ac:dyDescent="0.25">
      <c r="B44" s="70">
        <v>42186</v>
      </c>
      <c r="C44" s="70"/>
      <c r="D44" s="70"/>
      <c r="E44" s="72">
        <v>1307</v>
      </c>
    </row>
    <row r="45" spans="2:5" x14ac:dyDescent="0.25">
      <c r="B45" s="70">
        <v>42217</v>
      </c>
      <c r="C45" s="70"/>
      <c r="D45" s="70"/>
      <c r="E45" s="72">
        <v>2005</v>
      </c>
    </row>
    <row r="46" spans="2:5" x14ac:dyDescent="0.25">
      <c r="B46" s="70">
        <v>42248</v>
      </c>
      <c r="C46" s="70"/>
      <c r="D46" s="70"/>
      <c r="E46" s="72">
        <v>1605</v>
      </c>
    </row>
    <row r="47" spans="2:5" x14ac:dyDescent="0.25">
      <c r="B47" s="70">
        <v>42278</v>
      </c>
      <c r="C47" s="70"/>
      <c r="D47" s="70"/>
      <c r="E47" s="72">
        <v>5170</v>
      </c>
    </row>
    <row r="48" spans="2:5" x14ac:dyDescent="0.25">
      <c r="B48" s="70">
        <v>42309</v>
      </c>
      <c r="C48" s="70"/>
      <c r="D48" s="70"/>
      <c r="E48" s="72">
        <v>2737</v>
      </c>
    </row>
    <row r="49" spans="2:5" x14ac:dyDescent="0.25">
      <c r="B49" s="70">
        <v>42339</v>
      </c>
      <c r="C49" s="70"/>
      <c r="D49" s="70"/>
      <c r="E49" s="72">
        <v>1802</v>
      </c>
    </row>
    <row r="50" spans="2:5" x14ac:dyDescent="0.25">
      <c r="B50" s="355">
        <v>2015</v>
      </c>
      <c r="C50" s="356"/>
      <c r="D50" s="357"/>
      <c r="E50" s="84">
        <f>SUM(E38:E49)</f>
        <v>30947</v>
      </c>
    </row>
    <row r="51" spans="2:5" x14ac:dyDescent="0.25">
      <c r="B51" s="70">
        <v>42370</v>
      </c>
      <c r="C51" s="70"/>
      <c r="D51" s="70"/>
      <c r="E51" s="72">
        <v>3979</v>
      </c>
    </row>
    <row r="52" spans="2:5" x14ac:dyDescent="0.25">
      <c r="B52" s="70">
        <v>42401</v>
      </c>
      <c r="C52" s="70"/>
      <c r="D52" s="70"/>
      <c r="E52" s="72">
        <v>4366</v>
      </c>
    </row>
    <row r="53" spans="2:5" x14ac:dyDescent="0.25">
      <c r="B53" s="70">
        <v>42430</v>
      </c>
      <c r="C53" s="70"/>
      <c r="D53" s="70"/>
      <c r="E53" s="72">
        <v>2056</v>
      </c>
    </row>
    <row r="54" spans="2:5" x14ac:dyDescent="0.25">
      <c r="B54" s="70">
        <v>42461</v>
      </c>
      <c r="C54" s="70"/>
      <c r="D54" s="70"/>
      <c r="E54" s="72">
        <v>2454</v>
      </c>
    </row>
    <row r="55" spans="2:5" x14ac:dyDescent="0.25">
      <c r="B55" s="70">
        <v>42491</v>
      </c>
      <c r="C55" s="72">
        <v>1021</v>
      </c>
      <c r="D55" s="72">
        <v>834</v>
      </c>
      <c r="E55" s="72">
        <f t="shared" ref="E55:E62" si="0">C55+D55</f>
        <v>1855</v>
      </c>
    </row>
    <row r="56" spans="2:5" x14ac:dyDescent="0.25">
      <c r="B56" s="70">
        <v>42522</v>
      </c>
      <c r="C56" s="72">
        <v>983</v>
      </c>
      <c r="D56" s="72">
        <v>924</v>
      </c>
      <c r="E56" s="72">
        <f t="shared" si="0"/>
        <v>1907</v>
      </c>
    </row>
    <row r="57" spans="2:5" x14ac:dyDescent="0.25">
      <c r="B57" s="70">
        <v>42552</v>
      </c>
      <c r="C57" s="72">
        <v>1011</v>
      </c>
      <c r="D57" s="72">
        <v>872</v>
      </c>
      <c r="E57" s="72">
        <f t="shared" si="0"/>
        <v>1883</v>
      </c>
    </row>
    <row r="58" spans="2:5" x14ac:dyDescent="0.25">
      <c r="B58" s="70">
        <v>42583</v>
      </c>
      <c r="C58" s="72">
        <v>2375</v>
      </c>
      <c r="D58" s="72">
        <v>1728</v>
      </c>
      <c r="E58" s="72">
        <f t="shared" si="0"/>
        <v>4103</v>
      </c>
    </row>
    <row r="59" spans="2:5" x14ac:dyDescent="0.25">
      <c r="B59" s="70">
        <v>42614</v>
      </c>
      <c r="C59" s="72">
        <v>993</v>
      </c>
      <c r="D59" s="72">
        <v>820</v>
      </c>
      <c r="E59" s="72">
        <f t="shared" si="0"/>
        <v>1813</v>
      </c>
    </row>
    <row r="60" spans="2:5" x14ac:dyDescent="0.25">
      <c r="B60" s="70">
        <v>42644</v>
      </c>
      <c r="C60" s="72">
        <v>783</v>
      </c>
      <c r="D60" s="72">
        <v>848</v>
      </c>
      <c r="E60" s="72">
        <f t="shared" si="0"/>
        <v>1631</v>
      </c>
    </row>
    <row r="61" spans="2:5" x14ac:dyDescent="0.25">
      <c r="B61" s="70">
        <v>42675</v>
      </c>
      <c r="C61" s="72">
        <v>497</v>
      </c>
      <c r="D61" s="72">
        <v>326</v>
      </c>
      <c r="E61" s="72">
        <f t="shared" si="0"/>
        <v>823</v>
      </c>
    </row>
    <row r="62" spans="2:5" x14ac:dyDescent="0.25">
      <c r="B62" s="70">
        <v>42705</v>
      </c>
      <c r="C62" s="72">
        <v>1219</v>
      </c>
      <c r="D62" s="72">
        <v>923</v>
      </c>
      <c r="E62" s="72">
        <f t="shared" si="0"/>
        <v>2142</v>
      </c>
    </row>
    <row r="63" spans="2:5" x14ac:dyDescent="0.25">
      <c r="B63" s="355">
        <v>2016</v>
      </c>
      <c r="C63" s="356"/>
      <c r="D63" s="357"/>
      <c r="E63" s="3">
        <f>SUM(E51:E62)</f>
        <v>29012</v>
      </c>
    </row>
    <row r="64" spans="2:5" x14ac:dyDescent="0.25">
      <c r="B64" s="70">
        <v>42736</v>
      </c>
      <c r="C64" s="72">
        <v>1817</v>
      </c>
      <c r="D64" s="72">
        <v>1272</v>
      </c>
      <c r="E64" s="72">
        <f t="shared" ref="E64:E75" si="1">C64+D64</f>
        <v>3089</v>
      </c>
    </row>
    <row r="65" spans="2:5" x14ac:dyDescent="0.25">
      <c r="B65" s="70">
        <v>42767</v>
      </c>
      <c r="C65" s="72">
        <v>1645</v>
      </c>
      <c r="D65" s="72">
        <v>1289</v>
      </c>
      <c r="E65" s="72">
        <f t="shared" si="1"/>
        <v>2934</v>
      </c>
    </row>
    <row r="66" spans="2:5" x14ac:dyDescent="0.25">
      <c r="B66" s="70">
        <v>42795</v>
      </c>
      <c r="C66" s="72">
        <v>1362</v>
      </c>
      <c r="D66" s="72">
        <v>1006</v>
      </c>
      <c r="E66" s="72">
        <f t="shared" si="1"/>
        <v>2368</v>
      </c>
    </row>
    <row r="67" spans="2:5" x14ac:dyDescent="0.25">
      <c r="B67" s="70">
        <v>42826</v>
      </c>
      <c r="C67" s="72">
        <v>718</v>
      </c>
      <c r="D67" s="72">
        <v>604</v>
      </c>
      <c r="E67" s="72">
        <f t="shared" si="1"/>
        <v>1322</v>
      </c>
    </row>
    <row r="68" spans="2:5" x14ac:dyDescent="0.25">
      <c r="B68" s="70">
        <v>42856</v>
      </c>
      <c r="C68" s="72">
        <v>762</v>
      </c>
      <c r="D68" s="72">
        <v>531</v>
      </c>
      <c r="E68" s="72">
        <f t="shared" si="1"/>
        <v>1293</v>
      </c>
    </row>
    <row r="69" spans="2:5" x14ac:dyDescent="0.25">
      <c r="B69" s="70">
        <v>42887</v>
      </c>
      <c r="C69" s="72">
        <v>919</v>
      </c>
      <c r="D69" s="72">
        <v>611</v>
      </c>
      <c r="E69" s="72">
        <f t="shared" si="1"/>
        <v>1530</v>
      </c>
    </row>
    <row r="70" spans="2:5" x14ac:dyDescent="0.25">
      <c r="B70" s="70">
        <v>42917</v>
      </c>
      <c r="C70" s="72">
        <v>956</v>
      </c>
      <c r="D70" s="72">
        <v>639</v>
      </c>
      <c r="E70" s="72">
        <f t="shared" si="1"/>
        <v>1595</v>
      </c>
    </row>
    <row r="71" spans="2:5" x14ac:dyDescent="0.25">
      <c r="B71" s="70">
        <v>42948</v>
      </c>
      <c r="C71" s="72">
        <v>751</v>
      </c>
      <c r="D71" s="72">
        <v>503</v>
      </c>
      <c r="E71" s="72">
        <f t="shared" si="1"/>
        <v>1254</v>
      </c>
    </row>
    <row r="72" spans="2:5" x14ac:dyDescent="0.25">
      <c r="B72" s="70">
        <v>42979</v>
      </c>
      <c r="C72" s="72">
        <v>863</v>
      </c>
      <c r="D72" s="72">
        <v>564</v>
      </c>
      <c r="E72" s="72">
        <f t="shared" si="1"/>
        <v>1427</v>
      </c>
    </row>
    <row r="73" spans="2:5" x14ac:dyDescent="0.25">
      <c r="B73" s="70">
        <v>43009</v>
      </c>
      <c r="C73" s="72">
        <v>352</v>
      </c>
      <c r="D73" s="72">
        <v>264</v>
      </c>
      <c r="E73" s="72">
        <f t="shared" si="1"/>
        <v>616</v>
      </c>
    </row>
    <row r="74" spans="2:5" x14ac:dyDescent="0.25">
      <c r="B74" s="70">
        <v>43040</v>
      </c>
      <c r="C74" s="72">
        <v>561</v>
      </c>
      <c r="D74" s="72">
        <v>386</v>
      </c>
      <c r="E74" s="72">
        <f t="shared" si="1"/>
        <v>947</v>
      </c>
    </row>
    <row r="75" spans="2:5" x14ac:dyDescent="0.25">
      <c r="B75" s="70">
        <v>43070</v>
      </c>
      <c r="C75" s="72">
        <v>660</v>
      </c>
      <c r="D75" s="72">
        <v>615</v>
      </c>
      <c r="E75" s="72">
        <f t="shared" si="1"/>
        <v>1275</v>
      </c>
    </row>
    <row r="76" spans="2:5" x14ac:dyDescent="0.25">
      <c r="B76" s="85">
        <v>2017</v>
      </c>
      <c r="C76" s="86">
        <f>SUM(C64:C75)</f>
        <v>11366</v>
      </c>
      <c r="D76" s="86">
        <f t="shared" ref="D76:E76" si="2">SUM(D64:D75)</f>
        <v>8284</v>
      </c>
      <c r="E76" s="86">
        <f t="shared" si="2"/>
        <v>19650</v>
      </c>
    </row>
    <row r="77" spans="2:5" x14ac:dyDescent="0.25">
      <c r="B77" s="70">
        <v>43101</v>
      </c>
      <c r="C77" s="72">
        <v>777</v>
      </c>
      <c r="D77" s="72">
        <v>678</v>
      </c>
      <c r="E77" s="72">
        <f t="shared" ref="E77:E87" si="3">C77+D77</f>
        <v>1455</v>
      </c>
    </row>
    <row r="78" spans="2:5" x14ac:dyDescent="0.25">
      <c r="B78" s="70">
        <v>43132</v>
      </c>
      <c r="C78" s="72">
        <v>979</v>
      </c>
      <c r="D78" s="72">
        <v>837</v>
      </c>
      <c r="E78" s="72">
        <f t="shared" si="3"/>
        <v>1816</v>
      </c>
    </row>
    <row r="79" spans="2:5" x14ac:dyDescent="0.25">
      <c r="B79" s="70">
        <v>43160</v>
      </c>
      <c r="C79" s="72">
        <v>1375</v>
      </c>
      <c r="D79" s="72">
        <v>894</v>
      </c>
      <c r="E79" s="72">
        <f t="shared" si="3"/>
        <v>2269</v>
      </c>
    </row>
    <row r="80" spans="2:5" x14ac:dyDescent="0.25">
      <c r="B80" s="70">
        <v>43191</v>
      </c>
      <c r="C80" s="72">
        <v>1043</v>
      </c>
      <c r="D80" s="72">
        <v>596</v>
      </c>
      <c r="E80" s="72">
        <f t="shared" si="3"/>
        <v>1639</v>
      </c>
    </row>
    <row r="81" spans="2:5" x14ac:dyDescent="0.25">
      <c r="B81" s="70">
        <v>43221</v>
      </c>
      <c r="C81" s="72">
        <v>760</v>
      </c>
      <c r="D81" s="72">
        <v>451</v>
      </c>
      <c r="E81" s="72">
        <f t="shared" si="3"/>
        <v>1211</v>
      </c>
    </row>
    <row r="82" spans="2:5" x14ac:dyDescent="0.25">
      <c r="B82" s="70">
        <v>43252</v>
      </c>
      <c r="C82" s="72">
        <v>1059</v>
      </c>
      <c r="D82" s="72">
        <v>680</v>
      </c>
      <c r="E82" s="72">
        <f t="shared" si="3"/>
        <v>1739</v>
      </c>
    </row>
    <row r="83" spans="2:5" x14ac:dyDescent="0.25">
      <c r="B83" s="70">
        <v>43282</v>
      </c>
      <c r="C83" s="72">
        <v>968</v>
      </c>
      <c r="D83" s="72">
        <v>597</v>
      </c>
      <c r="E83" s="72">
        <f t="shared" si="3"/>
        <v>1565</v>
      </c>
    </row>
    <row r="84" spans="2:5" x14ac:dyDescent="0.25">
      <c r="B84" s="70">
        <v>43313</v>
      </c>
      <c r="C84" s="72">
        <v>1231</v>
      </c>
      <c r="D84" s="72">
        <v>879</v>
      </c>
      <c r="E84" s="72">
        <f t="shared" si="3"/>
        <v>2110</v>
      </c>
    </row>
    <row r="85" spans="2:5" x14ac:dyDescent="0.25">
      <c r="B85" s="70">
        <v>43344</v>
      </c>
      <c r="C85" s="72">
        <v>1614</v>
      </c>
      <c r="D85" s="72">
        <v>1116</v>
      </c>
      <c r="E85" s="72">
        <f t="shared" si="3"/>
        <v>2730</v>
      </c>
    </row>
    <row r="86" spans="2:5" x14ac:dyDescent="0.25">
      <c r="B86" s="70">
        <v>43374</v>
      </c>
      <c r="C86" s="72">
        <v>1026</v>
      </c>
      <c r="D86" s="72">
        <v>810</v>
      </c>
      <c r="E86" s="72">
        <f t="shared" si="3"/>
        <v>1836</v>
      </c>
    </row>
    <row r="87" spans="2:5" x14ac:dyDescent="0.25">
      <c r="B87" s="70">
        <v>43405</v>
      </c>
      <c r="C87" s="72">
        <v>655</v>
      </c>
      <c r="D87" s="72">
        <v>330</v>
      </c>
      <c r="E87" s="72">
        <f t="shared" si="3"/>
        <v>985</v>
      </c>
    </row>
    <row r="88" spans="2:5" x14ac:dyDescent="0.25">
      <c r="B88" s="70">
        <v>43435</v>
      </c>
      <c r="C88" s="141">
        <v>1554</v>
      </c>
      <c r="D88" s="142">
        <v>766</v>
      </c>
      <c r="E88" s="142">
        <v>2320</v>
      </c>
    </row>
    <row r="89" spans="2:5" x14ac:dyDescent="0.25">
      <c r="B89" s="85" t="s">
        <v>585</v>
      </c>
      <c r="C89" s="86">
        <f>SUM(C77:C88)</f>
        <v>13041</v>
      </c>
      <c r="D89" s="86">
        <f t="shared" ref="D89" si="4">SUM(D77:D88)</f>
        <v>8634</v>
      </c>
      <c r="E89" s="86">
        <f>SUM(E77:E88)</f>
        <v>21675</v>
      </c>
    </row>
    <row r="90" spans="2:5" x14ac:dyDescent="0.25">
      <c r="B90" s="70">
        <v>43466</v>
      </c>
      <c r="C90" s="141">
        <v>1711</v>
      </c>
      <c r="D90" s="142">
        <v>1024</v>
      </c>
      <c r="E90" s="142">
        <v>2735</v>
      </c>
    </row>
    <row r="91" spans="2:5" x14ac:dyDescent="0.25">
      <c r="B91" s="70">
        <v>43497</v>
      </c>
      <c r="C91" s="141">
        <v>1618</v>
      </c>
      <c r="D91" s="142">
        <v>809</v>
      </c>
      <c r="E91" s="142">
        <v>2427</v>
      </c>
    </row>
    <row r="92" spans="2:5" s="182" customFormat="1" x14ac:dyDescent="0.25">
      <c r="B92" s="187">
        <v>43525</v>
      </c>
      <c r="C92" s="192">
        <v>467</v>
      </c>
      <c r="D92" s="191">
        <v>342</v>
      </c>
      <c r="E92" s="191">
        <v>809</v>
      </c>
    </row>
    <row r="93" spans="2:5" s="188" customFormat="1" x14ac:dyDescent="0.25">
      <c r="B93" s="187">
        <v>43556</v>
      </c>
      <c r="C93" s="192">
        <v>1080</v>
      </c>
      <c r="D93" s="191">
        <v>564</v>
      </c>
      <c r="E93" s="191">
        <v>1644</v>
      </c>
    </row>
    <row r="94" spans="2:5" s="188" customFormat="1" x14ac:dyDescent="0.25">
      <c r="B94" s="187">
        <v>43586</v>
      </c>
      <c r="C94" s="192">
        <v>1085</v>
      </c>
      <c r="D94" s="191">
        <v>663</v>
      </c>
      <c r="E94" s="191">
        <v>1748</v>
      </c>
    </row>
    <row r="95" spans="2:5" x14ac:dyDescent="0.25">
      <c r="B95" s="187">
        <v>43617</v>
      </c>
      <c r="C95" s="192">
        <v>2004</v>
      </c>
      <c r="D95" s="191">
        <v>1413</v>
      </c>
      <c r="E95" s="191">
        <v>3417</v>
      </c>
    </row>
    <row r="96" spans="2:5" s="188" customFormat="1" x14ac:dyDescent="0.25">
      <c r="B96" s="187">
        <v>43647</v>
      </c>
      <c r="C96" s="192">
        <v>2427</v>
      </c>
      <c r="D96" s="191">
        <v>1403</v>
      </c>
      <c r="E96" s="191">
        <v>3830</v>
      </c>
    </row>
    <row r="97" spans="2:5" s="188" customFormat="1" x14ac:dyDescent="0.25">
      <c r="B97" s="187">
        <v>43678</v>
      </c>
      <c r="C97" s="192">
        <v>2118</v>
      </c>
      <c r="D97" s="191">
        <v>1197</v>
      </c>
      <c r="E97" s="191">
        <v>3315</v>
      </c>
    </row>
    <row r="98" spans="2:5" s="188" customFormat="1" x14ac:dyDescent="0.25">
      <c r="B98" s="187">
        <v>43709</v>
      </c>
      <c r="C98" s="192">
        <v>1382</v>
      </c>
      <c r="D98" s="191">
        <v>1016</v>
      </c>
      <c r="E98" s="191">
        <v>2398</v>
      </c>
    </row>
    <row r="99" spans="2:5" s="188" customFormat="1" x14ac:dyDescent="0.25">
      <c r="B99" s="187">
        <v>43739</v>
      </c>
      <c r="C99" s="192">
        <v>948</v>
      </c>
      <c r="D99" s="191">
        <v>627</v>
      </c>
      <c r="E99" s="191">
        <v>1575</v>
      </c>
    </row>
    <row r="100" spans="2:5" s="188" customFormat="1" x14ac:dyDescent="0.25">
      <c r="B100" s="187">
        <v>43770</v>
      </c>
      <c r="C100" s="192">
        <v>949</v>
      </c>
      <c r="D100" s="191">
        <v>527</v>
      </c>
      <c r="E100" s="191">
        <v>1476</v>
      </c>
    </row>
    <row r="101" spans="2:5" s="188" customFormat="1" x14ac:dyDescent="0.25">
      <c r="B101" s="187">
        <v>43800</v>
      </c>
      <c r="C101" s="192">
        <v>506</v>
      </c>
      <c r="D101" s="191">
        <v>423</v>
      </c>
      <c r="E101" s="191">
        <v>929</v>
      </c>
    </row>
    <row r="102" spans="2:5" s="188" customFormat="1" x14ac:dyDescent="0.25">
      <c r="B102" s="85">
        <v>2019</v>
      </c>
      <c r="C102" s="86">
        <f>SUM(C90:C101)</f>
        <v>16295</v>
      </c>
      <c r="D102" s="86">
        <f t="shared" ref="D102:E102" si="5">SUM(D90:D101)</f>
        <v>10008</v>
      </c>
      <c r="E102" s="86">
        <f t="shared" si="5"/>
        <v>26303</v>
      </c>
    </row>
    <row r="103" spans="2:5" s="188" customFormat="1" x14ac:dyDescent="0.25">
      <c r="B103" s="187">
        <v>43831</v>
      </c>
      <c r="C103" s="192">
        <v>1297</v>
      </c>
      <c r="D103" s="191">
        <v>758</v>
      </c>
      <c r="E103" s="191">
        <f>SUM(C103:D103)</f>
        <v>2055</v>
      </c>
    </row>
    <row r="104" spans="2:5" s="188" customFormat="1" x14ac:dyDescent="0.25">
      <c r="B104" s="187">
        <v>43862</v>
      </c>
      <c r="C104" s="192">
        <v>1495</v>
      </c>
      <c r="D104" s="191">
        <v>1505</v>
      </c>
      <c r="E104" s="191">
        <f t="shared" ref="E104:E107" si="6">SUM(C104:D104)</f>
        <v>3000</v>
      </c>
    </row>
    <row r="105" spans="2:5" s="188" customFormat="1" x14ac:dyDescent="0.25">
      <c r="B105" s="187">
        <v>43891</v>
      </c>
      <c r="C105" s="192">
        <v>1883</v>
      </c>
      <c r="D105" s="191">
        <v>1296</v>
      </c>
      <c r="E105" s="191">
        <f t="shared" si="6"/>
        <v>3179</v>
      </c>
    </row>
    <row r="106" spans="2:5" s="188" customFormat="1" x14ac:dyDescent="0.25">
      <c r="B106" s="187">
        <v>43922</v>
      </c>
      <c r="C106" s="192">
        <v>3853</v>
      </c>
      <c r="D106" s="191">
        <v>2369</v>
      </c>
      <c r="E106" s="191">
        <f t="shared" si="6"/>
        <v>6222</v>
      </c>
    </row>
    <row r="107" spans="2:5" s="188" customFormat="1" x14ac:dyDescent="0.25">
      <c r="B107" s="85" t="s">
        <v>616</v>
      </c>
      <c r="C107" s="86">
        <f>SUM(C103:C106)</f>
        <v>8528</v>
      </c>
      <c r="D107" s="86">
        <f>SUM(D103:D106)</f>
        <v>5928</v>
      </c>
      <c r="E107" s="86">
        <f t="shared" si="6"/>
        <v>14456</v>
      </c>
    </row>
    <row r="108" spans="2:5" s="188" customFormat="1" x14ac:dyDescent="0.25">
      <c r="B108" s="358" t="s">
        <v>28</v>
      </c>
      <c r="C108" s="358"/>
      <c r="D108" s="358"/>
      <c r="E108" s="190">
        <f>E10+E11+E24+E37+E50+E63+E76+E89+E102+E107</f>
        <v>343544</v>
      </c>
    </row>
    <row r="109" spans="2:5" x14ac:dyDescent="0.25">
      <c r="B109" s="188" t="s">
        <v>473</v>
      </c>
      <c r="C109" s="188"/>
      <c r="D109" s="188"/>
      <c r="E109" s="188"/>
    </row>
    <row r="110" spans="2:5" s="188" customFormat="1" ht="52.5" customHeight="1" x14ac:dyDescent="0.25">
      <c r="B110" s="304" t="s">
        <v>546</v>
      </c>
      <c r="C110" s="304"/>
      <c r="D110" s="304"/>
      <c r="E110" s="304"/>
    </row>
  </sheetData>
  <mergeCells count="12">
    <mergeCell ref="B110:E110"/>
    <mergeCell ref="B5:E5"/>
    <mergeCell ref="B6:E6"/>
    <mergeCell ref="B8:B9"/>
    <mergeCell ref="C8:E8"/>
    <mergeCell ref="B10:D10"/>
    <mergeCell ref="B11:D11"/>
    <mergeCell ref="B24:D24"/>
    <mergeCell ref="B37:D37"/>
    <mergeCell ref="B50:D50"/>
    <mergeCell ref="B63:D63"/>
    <mergeCell ref="B108:D108"/>
  </mergeCells>
  <hyperlinks>
    <hyperlink ref="G5" location="'Índice STJ'!A1" display="'Índice STJ'!A1" xr:uid="{00000000-0004-0000-1E00-000000000000}"/>
  </hyperlinks>
  <pageMargins left="0.7" right="0.7" top="0.75" bottom="0.75" header="0.3" footer="0.3"/>
  <ignoredErrors>
    <ignoredError sqref="E103:E105"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N108"/>
  <sheetViews>
    <sheetView showGridLines="0" zoomScaleNormal="100" workbookViewId="0">
      <pane xSplit="2" ySplit="10" topLeftCell="C86" activePane="bottomRight" state="frozen"/>
      <selection pane="topRight" activeCell="C1" sqref="C1"/>
      <selection pane="bottomLeft" activeCell="A11" sqref="A11"/>
      <selection pane="bottomRight" activeCell="C11" sqref="C11"/>
    </sheetView>
  </sheetViews>
  <sheetFormatPr baseColWidth="10" defaultColWidth="11.44140625" defaultRowHeight="12" x14ac:dyDescent="0.25"/>
  <cols>
    <col min="1" max="1" width="6" style="17" customWidth="1"/>
    <col min="2" max="16384" width="11.44140625" style="17"/>
  </cols>
  <sheetData>
    <row r="2" spans="1:14" x14ac:dyDescent="0.25">
      <c r="A2" s="39" t="s">
        <v>101</v>
      </c>
    </row>
    <row r="3" spans="1:14" x14ac:dyDescent="0.25">
      <c r="A3" s="39" t="s">
        <v>102</v>
      </c>
    </row>
    <row r="5" spans="1:14" ht="13.8" x14ac:dyDescent="0.3">
      <c r="B5" s="296" t="s">
        <v>547</v>
      </c>
      <c r="C5" s="296"/>
      <c r="D5" s="296"/>
      <c r="E5" s="296"/>
      <c r="F5" s="296"/>
      <c r="G5" s="296"/>
      <c r="H5" s="296"/>
      <c r="I5" s="296"/>
      <c r="J5" s="296"/>
      <c r="K5" s="296"/>
      <c r="L5" s="296"/>
      <c r="N5" s="117" t="s">
        <v>575</v>
      </c>
    </row>
    <row r="6" spans="1:14" ht="13.8" x14ac:dyDescent="0.3">
      <c r="B6" s="296" t="s">
        <v>624</v>
      </c>
      <c r="C6" s="296"/>
      <c r="D6" s="296"/>
      <c r="E6" s="296"/>
      <c r="F6" s="296"/>
      <c r="G6" s="296"/>
      <c r="H6" s="296"/>
      <c r="I6" s="296"/>
      <c r="J6" s="296"/>
      <c r="K6" s="296"/>
      <c r="L6" s="296"/>
    </row>
    <row r="8" spans="1:14" ht="29.25" customHeight="1" x14ac:dyDescent="0.25">
      <c r="B8" s="359" t="s">
        <v>1</v>
      </c>
      <c r="C8" s="360" t="s">
        <v>548</v>
      </c>
      <c r="D8" s="360"/>
      <c r="E8" s="360"/>
      <c r="F8" s="360"/>
      <c r="G8" s="360"/>
      <c r="H8" s="360"/>
      <c r="I8" s="360"/>
      <c r="J8" s="360"/>
      <c r="K8" s="360"/>
      <c r="L8" s="360"/>
    </row>
    <row r="9" spans="1:14" ht="13.8" x14ac:dyDescent="0.3">
      <c r="B9" s="359"/>
      <c r="C9" s="359" t="s">
        <v>534</v>
      </c>
      <c r="D9" s="359"/>
      <c r="E9" s="359"/>
      <c r="F9" s="361" t="s">
        <v>535</v>
      </c>
      <c r="G9" s="361"/>
      <c r="H9" s="361"/>
      <c r="I9" s="361" t="s">
        <v>536</v>
      </c>
      <c r="J9" s="361"/>
      <c r="K9" s="361"/>
      <c r="L9" s="359" t="s">
        <v>28</v>
      </c>
    </row>
    <row r="10" spans="1:14" ht="13.8" x14ac:dyDescent="0.3">
      <c r="B10" s="359"/>
      <c r="C10" s="172" t="s">
        <v>528</v>
      </c>
      <c r="D10" s="172" t="s">
        <v>529</v>
      </c>
      <c r="E10" s="173" t="s">
        <v>487</v>
      </c>
      <c r="F10" s="172" t="s">
        <v>528</v>
      </c>
      <c r="G10" s="172" t="s">
        <v>529</v>
      </c>
      <c r="H10" s="173" t="s">
        <v>487</v>
      </c>
      <c r="I10" s="172" t="s">
        <v>528</v>
      </c>
      <c r="J10" s="172" t="s">
        <v>529</v>
      </c>
      <c r="K10" s="173" t="s">
        <v>487</v>
      </c>
      <c r="L10" s="359"/>
    </row>
    <row r="11" spans="1:14" ht="13.8" x14ac:dyDescent="0.3">
      <c r="B11" s="162" t="s">
        <v>545</v>
      </c>
      <c r="C11" s="162"/>
      <c r="D11" s="162"/>
      <c r="E11" s="163">
        <f>104069+4050+2362+2539+4084+2107</f>
        <v>119211</v>
      </c>
      <c r="F11" s="163"/>
      <c r="G11" s="163"/>
      <c r="H11" s="163">
        <f>1303+54+38+22+19+21</f>
        <v>1457</v>
      </c>
      <c r="I11" s="163"/>
      <c r="J11" s="163"/>
      <c r="K11" s="163">
        <f>6+498+437+328+454+259</f>
        <v>1982</v>
      </c>
      <c r="L11" s="163">
        <f t="shared" ref="L11:L24" si="0">E11+H11+K11</f>
        <v>122650</v>
      </c>
    </row>
    <row r="12" spans="1:14" ht="13.8" x14ac:dyDescent="0.3">
      <c r="B12" s="143">
        <v>2012</v>
      </c>
      <c r="C12" s="162"/>
      <c r="D12" s="162"/>
      <c r="E12" s="163">
        <v>24495</v>
      </c>
      <c r="F12" s="163"/>
      <c r="G12" s="163"/>
      <c r="H12" s="163">
        <v>248</v>
      </c>
      <c r="I12" s="163"/>
      <c r="J12" s="163"/>
      <c r="K12" s="163">
        <v>7862</v>
      </c>
      <c r="L12" s="163">
        <f t="shared" si="0"/>
        <v>32605</v>
      </c>
    </row>
    <row r="13" spans="1:14" ht="13.8" x14ac:dyDescent="0.3">
      <c r="B13" s="164">
        <v>41275</v>
      </c>
      <c r="C13" s="164"/>
      <c r="D13" s="164"/>
      <c r="E13" s="165">
        <v>1593</v>
      </c>
      <c r="F13" s="165"/>
      <c r="G13" s="165"/>
      <c r="H13" s="165">
        <v>15</v>
      </c>
      <c r="I13" s="165"/>
      <c r="J13" s="165"/>
      <c r="K13" s="165">
        <v>924</v>
      </c>
      <c r="L13" s="165">
        <f t="shared" si="0"/>
        <v>2532</v>
      </c>
    </row>
    <row r="14" spans="1:14" ht="13.8" x14ac:dyDescent="0.3">
      <c r="B14" s="164">
        <v>41306</v>
      </c>
      <c r="C14" s="164"/>
      <c r="D14" s="164"/>
      <c r="E14" s="165">
        <v>1468</v>
      </c>
      <c r="F14" s="165"/>
      <c r="G14" s="165"/>
      <c r="H14" s="165">
        <v>22</v>
      </c>
      <c r="I14" s="165"/>
      <c r="J14" s="165"/>
      <c r="K14" s="165">
        <v>949</v>
      </c>
      <c r="L14" s="165">
        <f t="shared" si="0"/>
        <v>2439</v>
      </c>
    </row>
    <row r="15" spans="1:14" ht="13.8" x14ac:dyDescent="0.3">
      <c r="B15" s="164">
        <v>41334</v>
      </c>
      <c r="C15" s="164"/>
      <c r="D15" s="164"/>
      <c r="E15" s="165">
        <v>1784</v>
      </c>
      <c r="F15" s="165"/>
      <c r="G15" s="165"/>
      <c r="H15" s="165">
        <v>16</v>
      </c>
      <c r="I15" s="165"/>
      <c r="J15" s="165"/>
      <c r="K15" s="165">
        <v>631</v>
      </c>
      <c r="L15" s="165">
        <f t="shared" si="0"/>
        <v>2431</v>
      </c>
    </row>
    <row r="16" spans="1:14" ht="13.8" x14ac:dyDescent="0.3">
      <c r="B16" s="164">
        <v>41365</v>
      </c>
      <c r="C16" s="164"/>
      <c r="D16" s="164"/>
      <c r="E16" s="166">
        <v>1305</v>
      </c>
      <c r="F16" s="166"/>
      <c r="G16" s="166"/>
      <c r="H16" s="167">
        <v>44</v>
      </c>
      <c r="I16" s="167"/>
      <c r="J16" s="167"/>
      <c r="K16" s="186">
        <v>502</v>
      </c>
      <c r="L16" s="165">
        <f t="shared" si="0"/>
        <v>1851</v>
      </c>
    </row>
    <row r="17" spans="2:12" ht="13.8" x14ac:dyDescent="0.3">
      <c r="B17" s="164">
        <v>41395</v>
      </c>
      <c r="C17" s="164"/>
      <c r="D17" s="164"/>
      <c r="E17" s="166">
        <v>1777</v>
      </c>
      <c r="F17" s="166"/>
      <c r="G17" s="166"/>
      <c r="H17" s="167">
        <v>10</v>
      </c>
      <c r="I17" s="167"/>
      <c r="J17" s="167"/>
      <c r="K17" s="186">
        <v>582</v>
      </c>
      <c r="L17" s="165">
        <f t="shared" si="0"/>
        <v>2369</v>
      </c>
    </row>
    <row r="18" spans="2:12" ht="13.8" x14ac:dyDescent="0.3">
      <c r="B18" s="164">
        <v>41426</v>
      </c>
      <c r="C18" s="164"/>
      <c r="D18" s="164"/>
      <c r="E18" s="166">
        <v>1540</v>
      </c>
      <c r="F18" s="166"/>
      <c r="G18" s="166"/>
      <c r="H18" s="167">
        <v>16</v>
      </c>
      <c r="I18" s="167"/>
      <c r="J18" s="167"/>
      <c r="K18" s="186">
        <v>725</v>
      </c>
      <c r="L18" s="165">
        <f t="shared" si="0"/>
        <v>2281</v>
      </c>
    </row>
    <row r="19" spans="2:12" ht="13.8" x14ac:dyDescent="0.3">
      <c r="B19" s="164">
        <v>41456</v>
      </c>
      <c r="C19" s="164"/>
      <c r="D19" s="164"/>
      <c r="E19" s="166">
        <v>1026</v>
      </c>
      <c r="F19" s="166"/>
      <c r="G19" s="166"/>
      <c r="H19" s="167">
        <v>10</v>
      </c>
      <c r="I19" s="167"/>
      <c r="J19" s="167"/>
      <c r="K19" s="186">
        <v>1261</v>
      </c>
      <c r="L19" s="165">
        <f t="shared" si="0"/>
        <v>2297</v>
      </c>
    </row>
    <row r="20" spans="2:12" ht="13.8" x14ac:dyDescent="0.3">
      <c r="B20" s="164">
        <v>41487</v>
      </c>
      <c r="C20" s="164"/>
      <c r="D20" s="164"/>
      <c r="E20" s="166">
        <v>610</v>
      </c>
      <c r="F20" s="166"/>
      <c r="G20" s="166"/>
      <c r="H20" s="167">
        <v>14</v>
      </c>
      <c r="I20" s="167"/>
      <c r="J20" s="167"/>
      <c r="K20" s="186">
        <v>854</v>
      </c>
      <c r="L20" s="165">
        <f t="shared" si="0"/>
        <v>1478</v>
      </c>
    </row>
    <row r="21" spans="2:12" ht="13.8" x14ac:dyDescent="0.3">
      <c r="B21" s="164">
        <v>41518</v>
      </c>
      <c r="C21" s="164"/>
      <c r="D21" s="164"/>
      <c r="E21" s="166">
        <v>816</v>
      </c>
      <c r="F21" s="166"/>
      <c r="G21" s="166"/>
      <c r="H21" s="167">
        <v>1</v>
      </c>
      <c r="I21" s="167"/>
      <c r="J21" s="167"/>
      <c r="K21" s="186">
        <v>493</v>
      </c>
      <c r="L21" s="165">
        <f t="shared" si="0"/>
        <v>1310</v>
      </c>
    </row>
    <row r="22" spans="2:12" ht="13.8" x14ac:dyDescent="0.3">
      <c r="B22" s="164">
        <v>41548</v>
      </c>
      <c r="C22" s="164"/>
      <c r="D22" s="164"/>
      <c r="E22" s="166">
        <v>485</v>
      </c>
      <c r="F22" s="166"/>
      <c r="G22" s="166"/>
      <c r="H22" s="167">
        <v>2</v>
      </c>
      <c r="I22" s="167"/>
      <c r="J22" s="167"/>
      <c r="K22" s="186">
        <v>654</v>
      </c>
      <c r="L22" s="165">
        <f t="shared" si="0"/>
        <v>1141</v>
      </c>
    </row>
    <row r="23" spans="2:12" ht="13.8" x14ac:dyDescent="0.3">
      <c r="B23" s="164">
        <v>41579</v>
      </c>
      <c r="C23" s="164"/>
      <c r="D23" s="164"/>
      <c r="E23" s="166">
        <v>480</v>
      </c>
      <c r="F23" s="166"/>
      <c r="G23" s="166"/>
      <c r="H23" s="167">
        <v>2</v>
      </c>
      <c r="I23" s="167"/>
      <c r="J23" s="167"/>
      <c r="K23" s="186">
        <v>443</v>
      </c>
      <c r="L23" s="165">
        <f t="shared" si="0"/>
        <v>925</v>
      </c>
    </row>
    <row r="24" spans="2:12" ht="13.8" x14ac:dyDescent="0.3">
      <c r="B24" s="164">
        <v>41609</v>
      </c>
      <c r="C24" s="164"/>
      <c r="D24" s="164"/>
      <c r="E24" s="166">
        <v>1157</v>
      </c>
      <c r="F24" s="166"/>
      <c r="G24" s="166"/>
      <c r="H24" s="167">
        <v>6</v>
      </c>
      <c r="I24" s="167"/>
      <c r="J24" s="167"/>
      <c r="K24" s="186">
        <v>1108</v>
      </c>
      <c r="L24" s="165">
        <f t="shared" si="0"/>
        <v>2271</v>
      </c>
    </row>
    <row r="25" spans="2:12" ht="13.8" x14ac:dyDescent="0.3">
      <c r="B25" s="143">
        <v>2013</v>
      </c>
      <c r="C25" s="162"/>
      <c r="D25" s="162"/>
      <c r="E25" s="168">
        <f>SUM(E13:E24)</f>
        <v>14041</v>
      </c>
      <c r="F25" s="168"/>
      <c r="G25" s="168"/>
      <c r="H25" s="168">
        <f t="shared" ref="H25:L25" si="1">SUM(H13:H24)</f>
        <v>158</v>
      </c>
      <c r="I25" s="168"/>
      <c r="J25" s="168"/>
      <c r="K25" s="168">
        <f t="shared" si="1"/>
        <v>9126</v>
      </c>
      <c r="L25" s="168">
        <f t="shared" si="1"/>
        <v>23325</v>
      </c>
    </row>
    <row r="26" spans="2:12" ht="13.8" x14ac:dyDescent="0.3">
      <c r="B26" s="164">
        <v>41640</v>
      </c>
      <c r="C26" s="164"/>
      <c r="D26" s="164"/>
      <c r="E26" s="166">
        <v>1358</v>
      </c>
      <c r="F26" s="166"/>
      <c r="G26" s="166"/>
      <c r="H26" s="186">
        <v>5</v>
      </c>
      <c r="I26" s="186"/>
      <c r="J26" s="186"/>
      <c r="K26" s="186">
        <v>1261</v>
      </c>
      <c r="L26" s="165">
        <f t="shared" ref="L26:L32" si="2">E26+H26+K26</f>
        <v>2624</v>
      </c>
    </row>
    <row r="27" spans="2:12" ht="13.8" x14ac:dyDescent="0.3">
      <c r="B27" s="164">
        <v>41671</v>
      </c>
      <c r="C27" s="164"/>
      <c r="D27" s="164"/>
      <c r="E27" s="166">
        <v>746</v>
      </c>
      <c r="F27" s="166"/>
      <c r="G27" s="166"/>
      <c r="H27" s="186">
        <v>4</v>
      </c>
      <c r="I27" s="186"/>
      <c r="J27" s="186"/>
      <c r="K27" s="186">
        <v>848</v>
      </c>
      <c r="L27" s="165">
        <f t="shared" si="2"/>
        <v>1598</v>
      </c>
    </row>
    <row r="28" spans="2:12" ht="13.8" x14ac:dyDescent="0.3">
      <c r="B28" s="169">
        <v>41699</v>
      </c>
      <c r="C28" s="169"/>
      <c r="D28" s="169"/>
      <c r="E28" s="166">
        <v>1052</v>
      </c>
      <c r="F28" s="166"/>
      <c r="G28" s="166"/>
      <c r="H28" s="186">
        <v>10</v>
      </c>
      <c r="I28" s="186"/>
      <c r="J28" s="186"/>
      <c r="K28" s="186">
        <v>852</v>
      </c>
      <c r="L28" s="165">
        <f t="shared" si="2"/>
        <v>1914</v>
      </c>
    </row>
    <row r="29" spans="2:12" ht="13.8" x14ac:dyDescent="0.3">
      <c r="B29" s="169">
        <v>41730</v>
      </c>
      <c r="C29" s="169"/>
      <c r="D29" s="169"/>
      <c r="E29" s="166">
        <v>549</v>
      </c>
      <c r="F29" s="166"/>
      <c r="G29" s="166"/>
      <c r="H29" s="186">
        <v>4</v>
      </c>
      <c r="I29" s="186"/>
      <c r="J29" s="186"/>
      <c r="K29" s="186">
        <v>512</v>
      </c>
      <c r="L29" s="165">
        <f t="shared" si="2"/>
        <v>1065</v>
      </c>
    </row>
    <row r="30" spans="2:12" ht="13.8" x14ac:dyDescent="0.3">
      <c r="B30" s="169">
        <v>41760</v>
      </c>
      <c r="C30" s="169"/>
      <c r="D30" s="169"/>
      <c r="E30" s="166">
        <v>773</v>
      </c>
      <c r="F30" s="166"/>
      <c r="G30" s="166"/>
      <c r="H30" s="186">
        <v>9</v>
      </c>
      <c r="I30" s="186"/>
      <c r="J30" s="186"/>
      <c r="K30" s="186">
        <v>1137</v>
      </c>
      <c r="L30" s="165">
        <f t="shared" si="2"/>
        <v>1919</v>
      </c>
    </row>
    <row r="31" spans="2:12" ht="13.8" x14ac:dyDescent="0.3">
      <c r="B31" s="169">
        <v>41791</v>
      </c>
      <c r="C31" s="169"/>
      <c r="D31" s="169"/>
      <c r="E31" s="166">
        <v>660</v>
      </c>
      <c r="F31" s="166"/>
      <c r="G31" s="166"/>
      <c r="H31" s="186">
        <v>15</v>
      </c>
      <c r="I31" s="186"/>
      <c r="J31" s="186"/>
      <c r="K31" s="186">
        <v>905</v>
      </c>
      <c r="L31" s="165">
        <f t="shared" si="2"/>
        <v>1580</v>
      </c>
    </row>
    <row r="32" spans="2:12" ht="13.8" x14ac:dyDescent="0.3">
      <c r="B32" s="169">
        <v>41821</v>
      </c>
      <c r="C32" s="169"/>
      <c r="D32" s="169"/>
      <c r="E32" s="166">
        <v>881</v>
      </c>
      <c r="F32" s="166"/>
      <c r="G32" s="166"/>
      <c r="H32" s="186">
        <v>15</v>
      </c>
      <c r="I32" s="186"/>
      <c r="J32" s="186"/>
      <c r="K32" s="186">
        <v>646</v>
      </c>
      <c r="L32" s="165">
        <f t="shared" si="2"/>
        <v>1542</v>
      </c>
    </row>
    <row r="33" spans="2:12" ht="13.8" x14ac:dyDescent="0.3">
      <c r="B33" s="164">
        <v>41852</v>
      </c>
      <c r="C33" s="164"/>
      <c r="D33" s="164"/>
      <c r="E33" s="166">
        <v>825</v>
      </c>
      <c r="F33" s="166"/>
      <c r="G33" s="166"/>
      <c r="H33" s="186">
        <v>28</v>
      </c>
      <c r="I33" s="186"/>
      <c r="J33" s="186"/>
      <c r="K33" s="186">
        <v>753</v>
      </c>
      <c r="L33" s="165">
        <f>E33+H33+K33</f>
        <v>1606</v>
      </c>
    </row>
    <row r="34" spans="2:12" ht="13.8" x14ac:dyDescent="0.3">
      <c r="B34" s="164">
        <v>41883</v>
      </c>
      <c r="C34" s="164"/>
      <c r="D34" s="164"/>
      <c r="E34" s="186">
        <v>1489</v>
      </c>
      <c r="F34" s="186"/>
      <c r="G34" s="186"/>
      <c r="H34" s="186">
        <v>41</v>
      </c>
      <c r="I34" s="186"/>
      <c r="J34" s="186"/>
      <c r="K34" s="186">
        <v>1146</v>
      </c>
      <c r="L34" s="186">
        <f>E34+H34+K34</f>
        <v>2676</v>
      </c>
    </row>
    <row r="35" spans="2:12" ht="13.8" x14ac:dyDescent="0.3">
      <c r="B35" s="131">
        <v>41913</v>
      </c>
      <c r="C35" s="131"/>
      <c r="D35" s="131"/>
      <c r="E35" s="186">
        <v>1667</v>
      </c>
      <c r="F35" s="186"/>
      <c r="G35" s="186"/>
      <c r="H35" s="186">
        <v>132</v>
      </c>
      <c r="I35" s="186"/>
      <c r="J35" s="186"/>
      <c r="K35" s="186">
        <v>827</v>
      </c>
      <c r="L35" s="186">
        <f>E35+H35+K35</f>
        <v>2626</v>
      </c>
    </row>
    <row r="36" spans="2:12" ht="13.8" x14ac:dyDescent="0.3">
      <c r="B36" s="131">
        <v>41944</v>
      </c>
      <c r="C36" s="131"/>
      <c r="D36" s="131"/>
      <c r="E36" s="186">
        <v>1332</v>
      </c>
      <c r="F36" s="186"/>
      <c r="G36" s="186"/>
      <c r="H36" s="186">
        <v>22</v>
      </c>
      <c r="I36" s="186"/>
      <c r="J36" s="186"/>
      <c r="K36" s="186">
        <v>1068</v>
      </c>
      <c r="L36" s="186">
        <f>E36+H36+K36</f>
        <v>2422</v>
      </c>
    </row>
    <row r="37" spans="2:12" ht="13.8" x14ac:dyDescent="0.3">
      <c r="B37" s="131">
        <v>41974</v>
      </c>
      <c r="C37" s="131"/>
      <c r="D37" s="131"/>
      <c r="E37" s="186">
        <v>500</v>
      </c>
      <c r="F37" s="186"/>
      <c r="G37" s="186"/>
      <c r="H37" s="186">
        <v>14</v>
      </c>
      <c r="I37" s="186"/>
      <c r="J37" s="186"/>
      <c r="K37" s="186">
        <v>835</v>
      </c>
      <c r="L37" s="186">
        <f>E37+H37+K37</f>
        <v>1349</v>
      </c>
    </row>
    <row r="38" spans="2:12" ht="13.8" x14ac:dyDescent="0.3">
      <c r="B38" s="143">
        <v>2014</v>
      </c>
      <c r="C38" s="162"/>
      <c r="D38" s="162"/>
      <c r="E38" s="170">
        <f>SUM(E26:E37)</f>
        <v>11832</v>
      </c>
      <c r="F38" s="170"/>
      <c r="G38" s="170"/>
      <c r="H38" s="170">
        <f t="shared" ref="H38:L38" si="3">SUM(H26:H37)</f>
        <v>299</v>
      </c>
      <c r="I38" s="170"/>
      <c r="J38" s="170"/>
      <c r="K38" s="170">
        <f t="shared" si="3"/>
        <v>10790</v>
      </c>
      <c r="L38" s="170">
        <f t="shared" si="3"/>
        <v>22921</v>
      </c>
    </row>
    <row r="39" spans="2:12" ht="13.8" x14ac:dyDescent="0.3">
      <c r="B39" s="131">
        <v>42005</v>
      </c>
      <c r="C39" s="131"/>
      <c r="D39" s="131"/>
      <c r="E39" s="186">
        <v>38</v>
      </c>
      <c r="F39" s="186"/>
      <c r="G39" s="186"/>
      <c r="H39" s="186">
        <v>896</v>
      </c>
      <c r="I39" s="186"/>
      <c r="J39" s="186"/>
      <c r="K39" s="186">
        <v>1448</v>
      </c>
      <c r="L39" s="186">
        <f t="shared" ref="L39:L50" si="4">E39+H39+K39</f>
        <v>2382</v>
      </c>
    </row>
    <row r="40" spans="2:12" ht="13.8" x14ac:dyDescent="0.3">
      <c r="B40" s="131">
        <v>42036</v>
      </c>
      <c r="C40" s="131"/>
      <c r="D40" s="131"/>
      <c r="E40" s="186">
        <v>1411</v>
      </c>
      <c r="F40" s="186"/>
      <c r="G40" s="186"/>
      <c r="H40" s="186">
        <v>90</v>
      </c>
      <c r="I40" s="186"/>
      <c r="J40" s="186"/>
      <c r="K40" s="186">
        <v>2461</v>
      </c>
      <c r="L40" s="186">
        <f t="shared" si="4"/>
        <v>3962</v>
      </c>
    </row>
    <row r="41" spans="2:12" ht="13.8" x14ac:dyDescent="0.3">
      <c r="B41" s="131">
        <v>42064</v>
      </c>
      <c r="C41" s="131"/>
      <c r="D41" s="131"/>
      <c r="E41" s="186">
        <v>1147</v>
      </c>
      <c r="F41" s="186"/>
      <c r="G41" s="186"/>
      <c r="H41" s="186">
        <v>78</v>
      </c>
      <c r="I41" s="186"/>
      <c r="J41" s="186"/>
      <c r="K41" s="186">
        <v>1427</v>
      </c>
      <c r="L41" s="186">
        <f t="shared" si="4"/>
        <v>2652</v>
      </c>
    </row>
    <row r="42" spans="2:12" ht="13.8" x14ac:dyDescent="0.3">
      <c r="B42" s="131">
        <v>42095</v>
      </c>
      <c r="C42" s="131"/>
      <c r="D42" s="131"/>
      <c r="E42" s="186">
        <v>1650</v>
      </c>
      <c r="F42" s="186"/>
      <c r="G42" s="186"/>
      <c r="H42" s="186">
        <v>172</v>
      </c>
      <c r="I42" s="186"/>
      <c r="J42" s="186"/>
      <c r="K42" s="186">
        <v>1480</v>
      </c>
      <c r="L42" s="186">
        <f t="shared" si="4"/>
        <v>3302</v>
      </c>
    </row>
    <row r="43" spans="2:12" ht="13.8" x14ac:dyDescent="0.3">
      <c r="B43" s="131">
        <v>42125</v>
      </c>
      <c r="C43" s="131"/>
      <c r="D43" s="131"/>
      <c r="E43" s="186">
        <v>1272</v>
      </c>
      <c r="F43" s="186"/>
      <c r="G43" s="186"/>
      <c r="H43" s="186">
        <v>123</v>
      </c>
      <c r="I43" s="186"/>
      <c r="J43" s="186"/>
      <c r="K43" s="186">
        <v>169</v>
      </c>
      <c r="L43" s="186">
        <f t="shared" si="4"/>
        <v>1564</v>
      </c>
    </row>
    <row r="44" spans="2:12" ht="13.8" x14ac:dyDescent="0.3">
      <c r="B44" s="131">
        <v>42156</v>
      </c>
      <c r="C44" s="131"/>
      <c r="D44" s="131"/>
      <c r="E44" s="186">
        <v>1877</v>
      </c>
      <c r="F44" s="186"/>
      <c r="G44" s="186"/>
      <c r="H44" s="186">
        <v>135</v>
      </c>
      <c r="I44" s="186"/>
      <c r="J44" s="186"/>
      <c r="K44" s="186">
        <v>447</v>
      </c>
      <c r="L44" s="186">
        <f t="shared" si="4"/>
        <v>2459</v>
      </c>
    </row>
    <row r="45" spans="2:12" ht="13.8" x14ac:dyDescent="0.3">
      <c r="B45" s="131">
        <v>42186</v>
      </c>
      <c r="C45" s="131"/>
      <c r="D45" s="131"/>
      <c r="E45" s="186">
        <v>1030</v>
      </c>
      <c r="F45" s="186"/>
      <c r="G45" s="186"/>
      <c r="H45" s="186">
        <v>110</v>
      </c>
      <c r="I45" s="186"/>
      <c r="J45" s="186"/>
      <c r="K45" s="186">
        <v>167</v>
      </c>
      <c r="L45" s="186">
        <f t="shared" si="4"/>
        <v>1307</v>
      </c>
    </row>
    <row r="46" spans="2:12" ht="13.8" x14ac:dyDescent="0.3">
      <c r="B46" s="131">
        <v>42217</v>
      </c>
      <c r="C46" s="131"/>
      <c r="D46" s="131"/>
      <c r="E46" s="186">
        <v>1674</v>
      </c>
      <c r="F46" s="186"/>
      <c r="G46" s="186"/>
      <c r="H46" s="186">
        <v>113</v>
      </c>
      <c r="I46" s="186"/>
      <c r="J46" s="186"/>
      <c r="K46" s="186">
        <v>218</v>
      </c>
      <c r="L46" s="186">
        <f t="shared" si="4"/>
        <v>2005</v>
      </c>
    </row>
    <row r="47" spans="2:12" ht="13.8" x14ac:dyDescent="0.3">
      <c r="B47" s="131">
        <v>42248</v>
      </c>
      <c r="C47" s="131"/>
      <c r="D47" s="131"/>
      <c r="E47" s="186">
        <v>1313</v>
      </c>
      <c r="F47" s="186"/>
      <c r="G47" s="186"/>
      <c r="H47" s="186">
        <v>136</v>
      </c>
      <c r="I47" s="186"/>
      <c r="J47" s="186"/>
      <c r="K47" s="186">
        <v>156</v>
      </c>
      <c r="L47" s="186">
        <f t="shared" si="4"/>
        <v>1605</v>
      </c>
    </row>
    <row r="48" spans="2:12" ht="13.8" x14ac:dyDescent="0.3">
      <c r="B48" s="131">
        <v>42278</v>
      </c>
      <c r="C48" s="131"/>
      <c r="D48" s="131"/>
      <c r="E48" s="186">
        <v>5045</v>
      </c>
      <c r="F48" s="186"/>
      <c r="G48" s="186"/>
      <c r="H48" s="186">
        <v>104</v>
      </c>
      <c r="I48" s="186"/>
      <c r="J48" s="186"/>
      <c r="K48" s="186">
        <v>21</v>
      </c>
      <c r="L48" s="186">
        <f t="shared" si="4"/>
        <v>5170</v>
      </c>
    </row>
    <row r="49" spans="2:12" ht="13.8" x14ac:dyDescent="0.3">
      <c r="B49" s="131">
        <v>42309</v>
      </c>
      <c r="C49" s="131"/>
      <c r="D49" s="131"/>
      <c r="E49" s="186">
        <v>1924</v>
      </c>
      <c r="F49" s="186"/>
      <c r="G49" s="186"/>
      <c r="H49" s="186">
        <v>764</v>
      </c>
      <c r="I49" s="186"/>
      <c r="J49" s="186"/>
      <c r="K49" s="186">
        <v>49</v>
      </c>
      <c r="L49" s="186">
        <f t="shared" si="4"/>
        <v>2737</v>
      </c>
    </row>
    <row r="50" spans="2:12" ht="13.8" x14ac:dyDescent="0.3">
      <c r="B50" s="131">
        <v>42339</v>
      </c>
      <c r="C50" s="131"/>
      <c r="D50" s="131"/>
      <c r="E50" s="186">
        <v>1346</v>
      </c>
      <c r="F50" s="186"/>
      <c r="G50" s="186"/>
      <c r="H50" s="186">
        <v>239</v>
      </c>
      <c r="I50" s="186"/>
      <c r="J50" s="186"/>
      <c r="K50" s="186">
        <v>217</v>
      </c>
      <c r="L50" s="186">
        <f t="shared" si="4"/>
        <v>1802</v>
      </c>
    </row>
    <row r="51" spans="2:12" ht="13.8" x14ac:dyDescent="0.3">
      <c r="B51" s="143">
        <v>2015</v>
      </c>
      <c r="C51" s="171"/>
      <c r="D51" s="171"/>
      <c r="E51" s="163">
        <f>SUM(E39:E50)</f>
        <v>19727</v>
      </c>
      <c r="F51" s="163"/>
      <c r="G51" s="163"/>
      <c r="H51" s="163">
        <f t="shared" ref="H51:K51" si="5">SUM(H39:H50)</f>
        <v>2960</v>
      </c>
      <c r="I51" s="163"/>
      <c r="J51" s="163"/>
      <c r="K51" s="163">
        <f t="shared" si="5"/>
        <v>8260</v>
      </c>
      <c r="L51" s="163">
        <f>SUM(L39:L50)</f>
        <v>30947</v>
      </c>
    </row>
    <row r="52" spans="2:12" ht="13.8" x14ac:dyDescent="0.3">
      <c r="B52" s="131">
        <v>42370</v>
      </c>
      <c r="C52" s="131"/>
      <c r="D52" s="131"/>
      <c r="E52" s="186">
        <v>3773</v>
      </c>
      <c r="F52" s="186"/>
      <c r="G52" s="186"/>
      <c r="H52" s="186">
        <v>149</v>
      </c>
      <c r="I52" s="186"/>
      <c r="J52" s="186"/>
      <c r="K52" s="186">
        <v>57</v>
      </c>
      <c r="L52" s="186">
        <f t="shared" ref="L52:L76" si="6">E52+H52+K52</f>
        <v>3979</v>
      </c>
    </row>
    <row r="53" spans="2:12" ht="13.8" x14ac:dyDescent="0.3">
      <c r="B53" s="131">
        <v>42401</v>
      </c>
      <c r="C53" s="131"/>
      <c r="D53" s="131"/>
      <c r="E53" s="186">
        <v>4253</v>
      </c>
      <c r="F53" s="186"/>
      <c r="G53" s="186"/>
      <c r="H53" s="186">
        <v>113</v>
      </c>
      <c r="I53" s="186"/>
      <c r="J53" s="186"/>
      <c r="K53" s="186">
        <v>0</v>
      </c>
      <c r="L53" s="186">
        <f t="shared" si="6"/>
        <v>4366</v>
      </c>
    </row>
    <row r="54" spans="2:12" ht="13.8" x14ac:dyDescent="0.3">
      <c r="B54" s="131">
        <v>42430</v>
      </c>
      <c r="C54" s="131"/>
      <c r="D54" s="131"/>
      <c r="E54" s="186">
        <v>2016</v>
      </c>
      <c r="F54" s="186"/>
      <c r="G54" s="186"/>
      <c r="H54" s="186">
        <v>25</v>
      </c>
      <c r="I54" s="186"/>
      <c r="J54" s="186"/>
      <c r="K54" s="186">
        <v>15</v>
      </c>
      <c r="L54" s="186">
        <f t="shared" si="6"/>
        <v>2056</v>
      </c>
    </row>
    <row r="55" spans="2:12" ht="13.8" x14ac:dyDescent="0.3">
      <c r="B55" s="131">
        <v>42461</v>
      </c>
      <c r="C55" s="131"/>
      <c r="D55" s="131"/>
      <c r="E55" s="186">
        <v>2405</v>
      </c>
      <c r="F55" s="186"/>
      <c r="G55" s="186"/>
      <c r="H55" s="186">
        <v>33</v>
      </c>
      <c r="I55" s="186"/>
      <c r="J55" s="186"/>
      <c r="K55" s="186">
        <v>16</v>
      </c>
      <c r="L55" s="186">
        <f t="shared" si="6"/>
        <v>2454</v>
      </c>
    </row>
    <row r="56" spans="2:12" ht="13.8" x14ac:dyDescent="0.3">
      <c r="B56" s="131">
        <v>42491</v>
      </c>
      <c r="C56" s="186">
        <v>996</v>
      </c>
      <c r="D56" s="186">
        <v>817</v>
      </c>
      <c r="E56" s="186">
        <f t="shared" ref="E56:E76" si="7">C56+D56</f>
        <v>1813</v>
      </c>
      <c r="F56" s="186">
        <v>17</v>
      </c>
      <c r="G56" s="186">
        <v>17</v>
      </c>
      <c r="H56" s="186">
        <f t="shared" ref="H56:H76" si="8">F56+G56</f>
        <v>34</v>
      </c>
      <c r="I56" s="186">
        <v>8</v>
      </c>
      <c r="J56" s="186">
        <v>0</v>
      </c>
      <c r="K56" s="186">
        <f t="shared" ref="K56:K76" si="9">I56+J56</f>
        <v>8</v>
      </c>
      <c r="L56" s="186">
        <f t="shared" si="6"/>
        <v>1855</v>
      </c>
    </row>
    <row r="57" spans="2:12" ht="13.8" x14ac:dyDescent="0.3">
      <c r="B57" s="131">
        <v>42522</v>
      </c>
      <c r="C57" s="186">
        <v>957</v>
      </c>
      <c r="D57" s="186">
        <v>898</v>
      </c>
      <c r="E57" s="186">
        <f t="shared" si="7"/>
        <v>1855</v>
      </c>
      <c r="F57" s="186">
        <v>15</v>
      </c>
      <c r="G57" s="186">
        <v>21</v>
      </c>
      <c r="H57" s="186">
        <f t="shared" si="8"/>
        <v>36</v>
      </c>
      <c r="I57" s="186">
        <v>11</v>
      </c>
      <c r="J57" s="186">
        <v>5</v>
      </c>
      <c r="K57" s="186">
        <f t="shared" si="9"/>
        <v>16</v>
      </c>
      <c r="L57" s="186">
        <f t="shared" si="6"/>
        <v>1907</v>
      </c>
    </row>
    <row r="58" spans="2:12" ht="13.8" x14ac:dyDescent="0.3">
      <c r="B58" s="131">
        <v>42552</v>
      </c>
      <c r="C58" s="186">
        <v>977</v>
      </c>
      <c r="D58" s="186">
        <v>835</v>
      </c>
      <c r="E58" s="186">
        <f t="shared" si="7"/>
        <v>1812</v>
      </c>
      <c r="F58" s="186">
        <v>24</v>
      </c>
      <c r="G58" s="186">
        <v>24</v>
      </c>
      <c r="H58" s="186">
        <f t="shared" si="8"/>
        <v>48</v>
      </c>
      <c r="I58" s="186">
        <v>10</v>
      </c>
      <c r="J58" s="186">
        <v>13</v>
      </c>
      <c r="K58" s="186">
        <f t="shared" si="9"/>
        <v>23</v>
      </c>
      <c r="L58" s="186">
        <f t="shared" si="6"/>
        <v>1883</v>
      </c>
    </row>
    <row r="59" spans="2:12" ht="13.8" x14ac:dyDescent="0.3">
      <c r="B59" s="131">
        <v>42583</v>
      </c>
      <c r="C59" s="186">
        <v>2266</v>
      </c>
      <c r="D59" s="186">
        <v>1640</v>
      </c>
      <c r="E59" s="186">
        <f t="shared" si="7"/>
        <v>3906</v>
      </c>
      <c r="F59" s="186">
        <v>90</v>
      </c>
      <c r="G59" s="186">
        <v>73</v>
      </c>
      <c r="H59" s="186">
        <f t="shared" si="8"/>
        <v>163</v>
      </c>
      <c r="I59" s="186">
        <v>19</v>
      </c>
      <c r="J59" s="186">
        <v>15</v>
      </c>
      <c r="K59" s="186">
        <f t="shared" si="9"/>
        <v>34</v>
      </c>
      <c r="L59" s="186">
        <f t="shared" si="6"/>
        <v>4103</v>
      </c>
    </row>
    <row r="60" spans="2:12" ht="13.8" x14ac:dyDescent="0.3">
      <c r="B60" s="131">
        <v>42614</v>
      </c>
      <c r="C60" s="186">
        <v>948</v>
      </c>
      <c r="D60" s="186">
        <v>779</v>
      </c>
      <c r="E60" s="186">
        <f t="shared" si="7"/>
        <v>1727</v>
      </c>
      <c r="F60" s="186">
        <v>42</v>
      </c>
      <c r="G60" s="186">
        <v>41</v>
      </c>
      <c r="H60" s="186">
        <f t="shared" si="8"/>
        <v>83</v>
      </c>
      <c r="I60" s="186">
        <v>3</v>
      </c>
      <c r="J60" s="186">
        <v>0</v>
      </c>
      <c r="K60" s="186">
        <f t="shared" si="9"/>
        <v>3</v>
      </c>
      <c r="L60" s="186">
        <f t="shared" si="6"/>
        <v>1813</v>
      </c>
    </row>
    <row r="61" spans="2:12" ht="13.8" x14ac:dyDescent="0.3">
      <c r="B61" s="131">
        <v>42644</v>
      </c>
      <c r="C61" s="186">
        <v>770</v>
      </c>
      <c r="D61" s="186">
        <v>832</v>
      </c>
      <c r="E61" s="186">
        <f t="shared" si="7"/>
        <v>1602</v>
      </c>
      <c r="F61" s="186">
        <v>13</v>
      </c>
      <c r="G61" s="186">
        <v>16</v>
      </c>
      <c r="H61" s="186">
        <f t="shared" si="8"/>
        <v>29</v>
      </c>
      <c r="I61" s="186">
        <v>0</v>
      </c>
      <c r="J61" s="186">
        <v>0</v>
      </c>
      <c r="K61" s="186">
        <f t="shared" si="9"/>
        <v>0</v>
      </c>
      <c r="L61" s="186">
        <f t="shared" si="6"/>
        <v>1631</v>
      </c>
    </row>
    <row r="62" spans="2:12" ht="13.8" x14ac:dyDescent="0.3">
      <c r="B62" s="131">
        <v>42675</v>
      </c>
      <c r="C62" s="186">
        <v>484</v>
      </c>
      <c r="D62" s="186">
        <v>317</v>
      </c>
      <c r="E62" s="186">
        <f t="shared" si="7"/>
        <v>801</v>
      </c>
      <c r="F62" s="186">
        <v>12</v>
      </c>
      <c r="G62" s="186">
        <v>9</v>
      </c>
      <c r="H62" s="186">
        <f t="shared" si="8"/>
        <v>21</v>
      </c>
      <c r="I62" s="186">
        <v>0</v>
      </c>
      <c r="J62" s="186">
        <v>0</v>
      </c>
      <c r="K62" s="186">
        <f t="shared" si="9"/>
        <v>0</v>
      </c>
      <c r="L62" s="186">
        <f t="shared" si="6"/>
        <v>822</v>
      </c>
    </row>
    <row r="63" spans="2:12" ht="13.8" x14ac:dyDescent="0.3">
      <c r="B63" s="131">
        <v>42705</v>
      </c>
      <c r="C63" s="186">
        <v>1057</v>
      </c>
      <c r="D63" s="186">
        <v>797</v>
      </c>
      <c r="E63" s="186">
        <f t="shared" si="7"/>
        <v>1854</v>
      </c>
      <c r="F63" s="186">
        <v>156</v>
      </c>
      <c r="G63" s="186">
        <v>126</v>
      </c>
      <c r="H63" s="186">
        <f t="shared" si="8"/>
        <v>282</v>
      </c>
      <c r="I63" s="186">
        <v>6</v>
      </c>
      <c r="J63" s="186">
        <v>0</v>
      </c>
      <c r="K63" s="186">
        <f t="shared" si="9"/>
        <v>6</v>
      </c>
      <c r="L63" s="186">
        <f t="shared" si="6"/>
        <v>2142</v>
      </c>
    </row>
    <row r="64" spans="2:12" ht="13.8" x14ac:dyDescent="0.3">
      <c r="B64" s="143">
        <v>2016</v>
      </c>
      <c r="C64" s="186"/>
      <c r="D64" s="186"/>
      <c r="E64" s="144">
        <f>SUM(E52:E63)</f>
        <v>27817</v>
      </c>
      <c r="F64" s="144"/>
      <c r="G64" s="144"/>
      <c r="H64" s="144">
        <f>SUM(H52:H63)</f>
        <v>1016</v>
      </c>
      <c r="I64" s="144"/>
      <c r="J64" s="144"/>
      <c r="K64" s="144">
        <f>SUM(K52:K63)</f>
        <v>178</v>
      </c>
      <c r="L64" s="144">
        <f>SUM(L52:L63)</f>
        <v>29011</v>
      </c>
    </row>
    <row r="65" spans="2:12" ht="13.8" x14ac:dyDescent="0.3">
      <c r="B65" s="131">
        <v>42736</v>
      </c>
      <c r="C65" s="186">
        <v>1709</v>
      </c>
      <c r="D65" s="186">
        <v>1188</v>
      </c>
      <c r="E65" s="186">
        <f t="shared" si="7"/>
        <v>2897</v>
      </c>
      <c r="F65" s="186">
        <v>87</v>
      </c>
      <c r="G65" s="186">
        <v>62</v>
      </c>
      <c r="H65" s="186">
        <f t="shared" si="8"/>
        <v>149</v>
      </c>
      <c r="I65" s="186">
        <v>21</v>
      </c>
      <c r="J65" s="186">
        <v>22</v>
      </c>
      <c r="K65" s="186">
        <f t="shared" si="9"/>
        <v>43</v>
      </c>
      <c r="L65" s="186">
        <f t="shared" si="6"/>
        <v>3089</v>
      </c>
    </row>
    <row r="66" spans="2:12" ht="13.8" x14ac:dyDescent="0.3">
      <c r="B66" s="131">
        <v>42767</v>
      </c>
      <c r="C66" s="186">
        <v>1599</v>
      </c>
      <c r="D66" s="186">
        <v>1237</v>
      </c>
      <c r="E66" s="186">
        <f t="shared" si="7"/>
        <v>2836</v>
      </c>
      <c r="F66" s="186">
        <v>35</v>
      </c>
      <c r="G66" s="186">
        <v>42</v>
      </c>
      <c r="H66" s="186">
        <f t="shared" si="8"/>
        <v>77</v>
      </c>
      <c r="I66" s="186">
        <v>11</v>
      </c>
      <c r="J66" s="186">
        <v>10</v>
      </c>
      <c r="K66" s="186">
        <f t="shared" si="9"/>
        <v>21</v>
      </c>
      <c r="L66" s="186">
        <f t="shared" si="6"/>
        <v>2934</v>
      </c>
    </row>
    <row r="67" spans="2:12" ht="13.8" x14ac:dyDescent="0.3">
      <c r="B67" s="131">
        <v>42795</v>
      </c>
      <c r="C67" s="186">
        <v>1281</v>
      </c>
      <c r="D67" s="186">
        <v>949</v>
      </c>
      <c r="E67" s="186">
        <f t="shared" si="7"/>
        <v>2230</v>
      </c>
      <c r="F67" s="186">
        <v>63</v>
      </c>
      <c r="G67" s="186">
        <v>47</v>
      </c>
      <c r="H67" s="186">
        <f t="shared" si="8"/>
        <v>110</v>
      </c>
      <c r="I67" s="186">
        <v>18</v>
      </c>
      <c r="J67" s="186">
        <v>10</v>
      </c>
      <c r="K67" s="186">
        <f t="shared" si="9"/>
        <v>28</v>
      </c>
      <c r="L67" s="186">
        <f t="shared" si="6"/>
        <v>2368</v>
      </c>
    </row>
    <row r="68" spans="2:12" ht="13.8" x14ac:dyDescent="0.3">
      <c r="B68" s="131">
        <v>42826</v>
      </c>
      <c r="C68" s="186">
        <v>694</v>
      </c>
      <c r="D68" s="186">
        <v>578</v>
      </c>
      <c r="E68" s="186">
        <f t="shared" si="7"/>
        <v>1272</v>
      </c>
      <c r="F68" s="186">
        <v>16</v>
      </c>
      <c r="G68" s="186">
        <v>19</v>
      </c>
      <c r="H68" s="186">
        <f t="shared" si="8"/>
        <v>35</v>
      </c>
      <c r="I68" s="186">
        <v>8</v>
      </c>
      <c r="J68" s="186">
        <v>7</v>
      </c>
      <c r="K68" s="186">
        <f t="shared" si="9"/>
        <v>15</v>
      </c>
      <c r="L68" s="186">
        <f t="shared" si="6"/>
        <v>1322</v>
      </c>
    </row>
    <row r="69" spans="2:12" ht="13.8" x14ac:dyDescent="0.3">
      <c r="B69" s="131">
        <v>42856</v>
      </c>
      <c r="C69" s="186">
        <v>698</v>
      </c>
      <c r="D69" s="186">
        <v>493</v>
      </c>
      <c r="E69" s="186">
        <f t="shared" si="7"/>
        <v>1191</v>
      </c>
      <c r="F69" s="186">
        <v>13</v>
      </c>
      <c r="G69" s="186">
        <v>3</v>
      </c>
      <c r="H69" s="186">
        <f t="shared" si="8"/>
        <v>16</v>
      </c>
      <c r="I69" s="186">
        <v>45</v>
      </c>
      <c r="J69" s="186">
        <v>41</v>
      </c>
      <c r="K69" s="186">
        <f t="shared" si="9"/>
        <v>86</v>
      </c>
      <c r="L69" s="186">
        <f t="shared" si="6"/>
        <v>1293</v>
      </c>
    </row>
    <row r="70" spans="2:12" ht="13.8" x14ac:dyDescent="0.3">
      <c r="B70" s="131">
        <v>42887</v>
      </c>
      <c r="C70" s="186">
        <v>891</v>
      </c>
      <c r="D70" s="186">
        <v>581</v>
      </c>
      <c r="E70" s="186">
        <f t="shared" si="7"/>
        <v>1472</v>
      </c>
      <c r="F70" s="186">
        <v>18</v>
      </c>
      <c r="G70" s="186">
        <v>18</v>
      </c>
      <c r="H70" s="186">
        <f t="shared" si="8"/>
        <v>36</v>
      </c>
      <c r="I70" s="186">
        <v>10</v>
      </c>
      <c r="J70" s="186">
        <v>12</v>
      </c>
      <c r="K70" s="186">
        <f t="shared" si="9"/>
        <v>22</v>
      </c>
      <c r="L70" s="186">
        <f t="shared" si="6"/>
        <v>1530</v>
      </c>
    </row>
    <row r="71" spans="2:12" ht="13.8" x14ac:dyDescent="0.3">
      <c r="B71" s="131">
        <v>42917</v>
      </c>
      <c r="C71" s="186">
        <v>857</v>
      </c>
      <c r="D71" s="186">
        <v>571</v>
      </c>
      <c r="E71" s="186">
        <f t="shared" si="7"/>
        <v>1428</v>
      </c>
      <c r="F71" s="186">
        <v>15</v>
      </c>
      <c r="G71" s="186">
        <v>14</v>
      </c>
      <c r="H71" s="186">
        <f t="shared" si="8"/>
        <v>29</v>
      </c>
      <c r="I71" s="186">
        <v>84</v>
      </c>
      <c r="J71" s="186">
        <v>54</v>
      </c>
      <c r="K71" s="186">
        <f t="shared" si="9"/>
        <v>138</v>
      </c>
      <c r="L71" s="186">
        <f t="shared" si="6"/>
        <v>1595</v>
      </c>
    </row>
    <row r="72" spans="2:12" ht="13.8" x14ac:dyDescent="0.3">
      <c r="B72" s="131">
        <v>42948</v>
      </c>
      <c r="C72" s="186">
        <v>697</v>
      </c>
      <c r="D72" s="186">
        <v>460</v>
      </c>
      <c r="E72" s="186">
        <f t="shared" si="7"/>
        <v>1157</v>
      </c>
      <c r="F72" s="186">
        <v>11</v>
      </c>
      <c r="G72" s="186">
        <v>9</v>
      </c>
      <c r="H72" s="186">
        <f t="shared" si="8"/>
        <v>20</v>
      </c>
      <c r="I72" s="186">
        <v>43</v>
      </c>
      <c r="J72" s="186">
        <v>34</v>
      </c>
      <c r="K72" s="186">
        <f t="shared" si="9"/>
        <v>77</v>
      </c>
      <c r="L72" s="186">
        <f t="shared" si="6"/>
        <v>1254</v>
      </c>
    </row>
    <row r="73" spans="2:12" ht="13.8" x14ac:dyDescent="0.3">
      <c r="B73" s="131">
        <v>42979</v>
      </c>
      <c r="C73" s="186">
        <v>850</v>
      </c>
      <c r="D73" s="186">
        <v>547</v>
      </c>
      <c r="E73" s="186">
        <f t="shared" si="7"/>
        <v>1397</v>
      </c>
      <c r="F73" s="186">
        <v>1</v>
      </c>
      <c r="G73" s="186">
        <v>3</v>
      </c>
      <c r="H73" s="186">
        <f t="shared" si="8"/>
        <v>4</v>
      </c>
      <c r="I73" s="186">
        <v>12</v>
      </c>
      <c r="J73" s="186">
        <v>14</v>
      </c>
      <c r="K73" s="186">
        <f t="shared" si="9"/>
        <v>26</v>
      </c>
      <c r="L73" s="186">
        <f t="shared" si="6"/>
        <v>1427</v>
      </c>
    </row>
    <row r="74" spans="2:12" ht="13.8" x14ac:dyDescent="0.3">
      <c r="B74" s="131">
        <v>43009</v>
      </c>
      <c r="C74" s="186">
        <v>305</v>
      </c>
      <c r="D74" s="186">
        <v>234</v>
      </c>
      <c r="E74" s="186">
        <f t="shared" si="7"/>
        <v>539</v>
      </c>
      <c r="F74" s="186">
        <v>11</v>
      </c>
      <c r="G74" s="186">
        <v>11</v>
      </c>
      <c r="H74" s="186">
        <f t="shared" si="8"/>
        <v>22</v>
      </c>
      <c r="I74" s="186">
        <v>36</v>
      </c>
      <c r="J74" s="186">
        <v>19</v>
      </c>
      <c r="K74" s="186">
        <f t="shared" si="9"/>
        <v>55</v>
      </c>
      <c r="L74" s="186">
        <f t="shared" si="6"/>
        <v>616</v>
      </c>
    </row>
    <row r="75" spans="2:12" ht="13.8" x14ac:dyDescent="0.3">
      <c r="B75" s="131">
        <v>43040</v>
      </c>
      <c r="C75" s="186">
        <v>524</v>
      </c>
      <c r="D75" s="186">
        <v>369</v>
      </c>
      <c r="E75" s="186">
        <f t="shared" si="7"/>
        <v>893</v>
      </c>
      <c r="F75" s="186">
        <v>15</v>
      </c>
      <c r="G75" s="186">
        <v>6</v>
      </c>
      <c r="H75" s="186">
        <f t="shared" si="8"/>
        <v>21</v>
      </c>
      <c r="I75" s="186">
        <v>22</v>
      </c>
      <c r="J75" s="186">
        <v>11</v>
      </c>
      <c r="K75" s="186">
        <f t="shared" si="9"/>
        <v>33</v>
      </c>
      <c r="L75" s="186">
        <f t="shared" si="6"/>
        <v>947</v>
      </c>
    </row>
    <row r="76" spans="2:12" ht="13.8" x14ac:dyDescent="0.3">
      <c r="B76" s="131">
        <v>43070</v>
      </c>
      <c r="C76" s="186">
        <v>638</v>
      </c>
      <c r="D76" s="186">
        <v>595</v>
      </c>
      <c r="E76" s="186">
        <f t="shared" si="7"/>
        <v>1233</v>
      </c>
      <c r="F76" s="186">
        <v>17</v>
      </c>
      <c r="G76" s="186">
        <v>15</v>
      </c>
      <c r="H76" s="186">
        <f t="shared" si="8"/>
        <v>32</v>
      </c>
      <c r="I76" s="186">
        <v>5</v>
      </c>
      <c r="J76" s="186">
        <v>5</v>
      </c>
      <c r="K76" s="186">
        <f t="shared" si="9"/>
        <v>10</v>
      </c>
      <c r="L76" s="186">
        <f t="shared" si="6"/>
        <v>1275</v>
      </c>
    </row>
    <row r="77" spans="2:12" ht="13.8" x14ac:dyDescent="0.3">
      <c r="B77" s="143">
        <v>2017</v>
      </c>
      <c r="C77" s="144"/>
      <c r="D77" s="144"/>
      <c r="E77" s="144">
        <f>SUM(E65:E76)</f>
        <v>18545</v>
      </c>
      <c r="F77" s="144"/>
      <c r="G77" s="144"/>
      <c r="H77" s="144">
        <f>SUM(H65:H76)</f>
        <v>551</v>
      </c>
      <c r="I77" s="144"/>
      <c r="J77" s="144"/>
      <c r="K77" s="144">
        <f>SUM(K65:K76)</f>
        <v>554</v>
      </c>
      <c r="L77" s="144">
        <f>SUM(L65:L76)</f>
        <v>19650</v>
      </c>
    </row>
    <row r="78" spans="2:12" ht="13.8" x14ac:dyDescent="0.3">
      <c r="B78" s="131">
        <v>43101</v>
      </c>
      <c r="C78" s="186">
        <v>755</v>
      </c>
      <c r="D78" s="186">
        <v>663</v>
      </c>
      <c r="E78" s="186">
        <f t="shared" ref="E78:E88" si="10">C78+D78</f>
        <v>1418</v>
      </c>
      <c r="F78" s="186">
        <v>14</v>
      </c>
      <c r="G78" s="186">
        <v>12</v>
      </c>
      <c r="H78" s="186">
        <f t="shared" ref="H78:H88" si="11">F78+G78</f>
        <v>26</v>
      </c>
      <c r="I78" s="186">
        <v>8</v>
      </c>
      <c r="J78" s="186">
        <v>3</v>
      </c>
      <c r="K78" s="186">
        <f t="shared" ref="K78:K88" si="12">I78+J78</f>
        <v>11</v>
      </c>
      <c r="L78" s="186">
        <f t="shared" ref="L78:L89" si="13">E78+H78+K78</f>
        <v>1455</v>
      </c>
    </row>
    <row r="79" spans="2:12" ht="13.8" x14ac:dyDescent="0.3">
      <c r="B79" s="131">
        <v>43132</v>
      </c>
      <c r="C79" s="186">
        <v>908</v>
      </c>
      <c r="D79" s="186">
        <v>778</v>
      </c>
      <c r="E79" s="186">
        <f t="shared" si="10"/>
        <v>1686</v>
      </c>
      <c r="F79" s="186">
        <v>16</v>
      </c>
      <c r="G79" s="186">
        <v>9</v>
      </c>
      <c r="H79" s="186">
        <f t="shared" si="11"/>
        <v>25</v>
      </c>
      <c r="I79" s="186">
        <v>55</v>
      </c>
      <c r="J79" s="186">
        <v>50</v>
      </c>
      <c r="K79" s="186">
        <f t="shared" si="12"/>
        <v>105</v>
      </c>
      <c r="L79" s="186">
        <f t="shared" si="13"/>
        <v>1816</v>
      </c>
    </row>
    <row r="80" spans="2:12" ht="13.8" x14ac:dyDescent="0.3">
      <c r="B80" s="131">
        <v>43160</v>
      </c>
      <c r="C80" s="186">
        <v>1306</v>
      </c>
      <c r="D80" s="186">
        <v>853</v>
      </c>
      <c r="E80" s="186">
        <f t="shared" si="10"/>
        <v>2159</v>
      </c>
      <c r="F80" s="186">
        <v>34</v>
      </c>
      <c r="G80" s="186">
        <v>26</v>
      </c>
      <c r="H80" s="186">
        <f t="shared" si="11"/>
        <v>60</v>
      </c>
      <c r="I80" s="186">
        <v>35</v>
      </c>
      <c r="J80" s="186">
        <v>15</v>
      </c>
      <c r="K80" s="186">
        <f t="shared" si="12"/>
        <v>50</v>
      </c>
      <c r="L80" s="186">
        <f t="shared" si="13"/>
        <v>2269</v>
      </c>
    </row>
    <row r="81" spans="2:12" ht="13.8" x14ac:dyDescent="0.3">
      <c r="B81" s="131">
        <v>43191</v>
      </c>
      <c r="C81" s="186">
        <v>1004</v>
      </c>
      <c r="D81" s="186">
        <v>564</v>
      </c>
      <c r="E81" s="186">
        <f t="shared" si="10"/>
        <v>1568</v>
      </c>
      <c r="F81" s="186">
        <v>19</v>
      </c>
      <c r="G81" s="186">
        <v>14</v>
      </c>
      <c r="H81" s="186">
        <f t="shared" si="11"/>
        <v>33</v>
      </c>
      <c r="I81" s="186">
        <v>20</v>
      </c>
      <c r="J81" s="186">
        <v>18</v>
      </c>
      <c r="K81" s="186">
        <f t="shared" si="12"/>
        <v>38</v>
      </c>
      <c r="L81" s="186">
        <f t="shared" si="13"/>
        <v>1639</v>
      </c>
    </row>
    <row r="82" spans="2:12" ht="13.8" x14ac:dyDescent="0.3">
      <c r="B82" s="131">
        <v>43221</v>
      </c>
      <c r="C82" s="186">
        <v>717</v>
      </c>
      <c r="D82" s="186">
        <v>410</v>
      </c>
      <c r="E82" s="186">
        <f t="shared" si="10"/>
        <v>1127</v>
      </c>
      <c r="F82" s="186">
        <v>17</v>
      </c>
      <c r="G82" s="186">
        <v>15</v>
      </c>
      <c r="H82" s="186">
        <f t="shared" si="11"/>
        <v>32</v>
      </c>
      <c r="I82" s="186">
        <v>26</v>
      </c>
      <c r="J82" s="186">
        <v>26</v>
      </c>
      <c r="K82" s="186">
        <f t="shared" si="12"/>
        <v>52</v>
      </c>
      <c r="L82" s="186">
        <f t="shared" si="13"/>
        <v>1211</v>
      </c>
    </row>
    <row r="83" spans="2:12" ht="13.8" x14ac:dyDescent="0.3">
      <c r="B83" s="131">
        <v>43252</v>
      </c>
      <c r="C83" s="186">
        <v>1018</v>
      </c>
      <c r="D83" s="186">
        <v>658</v>
      </c>
      <c r="E83" s="186">
        <f t="shared" si="10"/>
        <v>1676</v>
      </c>
      <c r="F83" s="186">
        <v>18</v>
      </c>
      <c r="G83" s="186">
        <v>12</v>
      </c>
      <c r="H83" s="186">
        <f t="shared" si="11"/>
        <v>30</v>
      </c>
      <c r="I83" s="186">
        <v>23</v>
      </c>
      <c r="J83" s="186">
        <v>10</v>
      </c>
      <c r="K83" s="186">
        <f t="shared" si="12"/>
        <v>33</v>
      </c>
      <c r="L83" s="186">
        <f t="shared" si="13"/>
        <v>1739</v>
      </c>
    </row>
    <row r="84" spans="2:12" ht="13.8" x14ac:dyDescent="0.3">
      <c r="B84" s="131">
        <v>43282</v>
      </c>
      <c r="C84" s="186">
        <v>845</v>
      </c>
      <c r="D84" s="186">
        <v>604</v>
      </c>
      <c r="E84" s="186">
        <f t="shared" si="10"/>
        <v>1449</v>
      </c>
      <c r="F84" s="186">
        <v>17</v>
      </c>
      <c r="G84" s="186">
        <v>33</v>
      </c>
      <c r="H84" s="186">
        <f t="shared" si="11"/>
        <v>50</v>
      </c>
      <c r="I84" s="186">
        <v>35</v>
      </c>
      <c r="J84" s="186">
        <v>31</v>
      </c>
      <c r="K84" s="186">
        <f t="shared" si="12"/>
        <v>66</v>
      </c>
      <c r="L84" s="186">
        <f t="shared" si="13"/>
        <v>1565</v>
      </c>
    </row>
    <row r="85" spans="2:12" ht="13.8" x14ac:dyDescent="0.3">
      <c r="B85" s="131">
        <v>43313</v>
      </c>
      <c r="C85" s="186">
        <v>1178</v>
      </c>
      <c r="D85" s="186">
        <v>821</v>
      </c>
      <c r="E85" s="186">
        <f t="shared" si="10"/>
        <v>1999</v>
      </c>
      <c r="F85" s="186">
        <v>20</v>
      </c>
      <c r="G85" s="186">
        <v>30</v>
      </c>
      <c r="H85" s="186">
        <f t="shared" si="11"/>
        <v>50</v>
      </c>
      <c r="I85" s="186">
        <v>33</v>
      </c>
      <c r="J85" s="186">
        <v>28</v>
      </c>
      <c r="K85" s="186">
        <f t="shared" si="12"/>
        <v>61</v>
      </c>
      <c r="L85" s="186">
        <f t="shared" si="13"/>
        <v>2110</v>
      </c>
    </row>
    <row r="86" spans="2:12" ht="13.8" x14ac:dyDescent="0.3">
      <c r="B86" s="131">
        <v>43344</v>
      </c>
      <c r="C86" s="186">
        <v>1529</v>
      </c>
      <c r="D86" s="186">
        <v>1059</v>
      </c>
      <c r="E86" s="186">
        <f t="shared" si="10"/>
        <v>2588</v>
      </c>
      <c r="F86" s="186">
        <v>40</v>
      </c>
      <c r="G86" s="186">
        <v>42</v>
      </c>
      <c r="H86" s="186">
        <f t="shared" si="11"/>
        <v>82</v>
      </c>
      <c r="I86" s="186">
        <v>45</v>
      </c>
      <c r="J86" s="186">
        <v>15</v>
      </c>
      <c r="K86" s="186">
        <f t="shared" si="12"/>
        <v>60</v>
      </c>
      <c r="L86" s="186">
        <f t="shared" si="13"/>
        <v>2730</v>
      </c>
    </row>
    <row r="87" spans="2:12" ht="13.8" x14ac:dyDescent="0.3">
      <c r="B87" s="131">
        <v>43374</v>
      </c>
      <c r="C87" s="186">
        <v>978</v>
      </c>
      <c r="D87" s="186">
        <v>757</v>
      </c>
      <c r="E87" s="186">
        <f t="shared" si="10"/>
        <v>1735</v>
      </c>
      <c r="F87" s="186">
        <v>21</v>
      </c>
      <c r="G87" s="186">
        <v>40</v>
      </c>
      <c r="H87" s="186">
        <f t="shared" si="11"/>
        <v>61</v>
      </c>
      <c r="I87" s="186">
        <v>27</v>
      </c>
      <c r="J87" s="186">
        <v>13</v>
      </c>
      <c r="K87" s="186">
        <f t="shared" si="12"/>
        <v>40</v>
      </c>
      <c r="L87" s="186">
        <f t="shared" si="13"/>
        <v>1836</v>
      </c>
    </row>
    <row r="88" spans="2:12" ht="13.8" x14ac:dyDescent="0.3">
      <c r="B88" s="131">
        <v>43405</v>
      </c>
      <c r="C88" s="186">
        <v>583</v>
      </c>
      <c r="D88" s="186">
        <v>278</v>
      </c>
      <c r="E88" s="186">
        <f t="shared" si="10"/>
        <v>861</v>
      </c>
      <c r="F88" s="186">
        <v>9</v>
      </c>
      <c r="G88" s="186">
        <v>8</v>
      </c>
      <c r="H88" s="186">
        <f t="shared" si="11"/>
        <v>17</v>
      </c>
      <c r="I88" s="186">
        <v>63</v>
      </c>
      <c r="J88" s="186">
        <v>44</v>
      </c>
      <c r="K88" s="186">
        <f t="shared" si="12"/>
        <v>107</v>
      </c>
      <c r="L88" s="186">
        <f t="shared" si="13"/>
        <v>985</v>
      </c>
    </row>
    <row r="89" spans="2:12" ht="13.8" x14ac:dyDescent="0.3">
      <c r="B89" s="131">
        <v>43435</v>
      </c>
      <c r="C89" s="186">
        <v>1471</v>
      </c>
      <c r="D89" s="186">
        <v>707</v>
      </c>
      <c r="E89" s="186">
        <v>2178</v>
      </c>
      <c r="F89" s="186">
        <v>34</v>
      </c>
      <c r="G89" s="186">
        <v>21</v>
      </c>
      <c r="H89" s="186">
        <v>55</v>
      </c>
      <c r="I89" s="186">
        <v>49</v>
      </c>
      <c r="J89" s="186">
        <v>38</v>
      </c>
      <c r="K89" s="186">
        <v>87</v>
      </c>
      <c r="L89" s="186">
        <f t="shared" si="13"/>
        <v>2320</v>
      </c>
    </row>
    <row r="90" spans="2:12" ht="13.8" x14ac:dyDescent="0.3">
      <c r="B90" s="143">
        <v>2018</v>
      </c>
      <c r="C90" s="144"/>
      <c r="D90" s="144"/>
      <c r="E90" s="144">
        <f>SUM(E78:E89)</f>
        <v>20444</v>
      </c>
      <c r="F90" s="144"/>
      <c r="G90" s="144"/>
      <c r="H90" s="144">
        <f>SUM(H78:H89)</f>
        <v>521</v>
      </c>
      <c r="I90" s="144"/>
      <c r="J90" s="144"/>
      <c r="K90" s="144">
        <f>SUM(K78:K89)</f>
        <v>710</v>
      </c>
      <c r="L90" s="144">
        <f>SUM(L78:L89)</f>
        <v>21675</v>
      </c>
    </row>
    <row r="91" spans="2:12" ht="13.8" x14ac:dyDescent="0.3">
      <c r="B91" s="131">
        <v>43466</v>
      </c>
      <c r="C91" s="186">
        <v>1585</v>
      </c>
      <c r="D91" s="186">
        <v>954</v>
      </c>
      <c r="E91" s="186">
        <v>2539</v>
      </c>
      <c r="F91" s="186">
        <v>44</v>
      </c>
      <c r="G91" s="186">
        <v>43</v>
      </c>
      <c r="H91" s="186">
        <v>87</v>
      </c>
      <c r="I91" s="186">
        <v>82</v>
      </c>
      <c r="J91" s="186">
        <v>27</v>
      </c>
      <c r="K91" s="186">
        <v>109</v>
      </c>
      <c r="L91" s="186">
        <f t="shared" ref="L91:L102" si="14">E91+H91+K91</f>
        <v>2735</v>
      </c>
    </row>
    <row r="92" spans="2:12" s="188" customFormat="1" ht="13.8" x14ac:dyDescent="0.3">
      <c r="B92" s="131">
        <v>43497</v>
      </c>
      <c r="C92" s="186">
        <v>1537</v>
      </c>
      <c r="D92" s="186">
        <v>762</v>
      </c>
      <c r="E92" s="186">
        <v>2299</v>
      </c>
      <c r="F92" s="186">
        <v>27</v>
      </c>
      <c r="G92" s="186">
        <v>19</v>
      </c>
      <c r="H92" s="186">
        <v>46</v>
      </c>
      <c r="I92" s="186">
        <v>54</v>
      </c>
      <c r="J92" s="186">
        <v>28</v>
      </c>
      <c r="K92" s="186">
        <v>82</v>
      </c>
      <c r="L92" s="186">
        <f t="shared" si="14"/>
        <v>2427</v>
      </c>
    </row>
    <row r="93" spans="2:12" ht="13.8" x14ac:dyDescent="0.3">
      <c r="B93" s="131">
        <v>43525</v>
      </c>
      <c r="C93" s="186">
        <v>454</v>
      </c>
      <c r="D93" s="186">
        <v>329</v>
      </c>
      <c r="E93" s="186">
        <v>783</v>
      </c>
      <c r="F93" s="186">
        <v>8</v>
      </c>
      <c r="G93" s="186">
        <v>7</v>
      </c>
      <c r="H93" s="186">
        <v>15</v>
      </c>
      <c r="I93" s="186">
        <v>5</v>
      </c>
      <c r="J93" s="186">
        <v>6</v>
      </c>
      <c r="K93" s="186">
        <v>11</v>
      </c>
      <c r="L93" s="186">
        <f t="shared" si="14"/>
        <v>809</v>
      </c>
    </row>
    <row r="94" spans="2:12" s="188" customFormat="1" ht="13.8" x14ac:dyDescent="0.3">
      <c r="B94" s="131">
        <v>43556</v>
      </c>
      <c r="C94" s="186">
        <v>988</v>
      </c>
      <c r="D94" s="186">
        <v>507</v>
      </c>
      <c r="E94" s="186">
        <v>1495</v>
      </c>
      <c r="F94" s="186">
        <v>20</v>
      </c>
      <c r="G94" s="186">
        <v>11</v>
      </c>
      <c r="H94" s="186">
        <v>31</v>
      </c>
      <c r="I94" s="186">
        <v>72</v>
      </c>
      <c r="J94" s="186">
        <v>46</v>
      </c>
      <c r="K94" s="186">
        <v>118</v>
      </c>
      <c r="L94" s="186">
        <f t="shared" si="14"/>
        <v>1644</v>
      </c>
    </row>
    <row r="95" spans="2:12" s="188" customFormat="1" ht="13.8" x14ac:dyDescent="0.3">
      <c r="B95" s="131">
        <v>43586</v>
      </c>
      <c r="C95" s="186">
        <v>995</v>
      </c>
      <c r="D95" s="186">
        <v>602</v>
      </c>
      <c r="E95" s="186">
        <v>1597</v>
      </c>
      <c r="F95" s="186">
        <v>30</v>
      </c>
      <c r="G95" s="186">
        <v>28</v>
      </c>
      <c r="H95" s="186">
        <v>58</v>
      </c>
      <c r="I95" s="186">
        <v>60</v>
      </c>
      <c r="J95" s="186">
        <v>33</v>
      </c>
      <c r="K95" s="186">
        <v>93</v>
      </c>
      <c r="L95" s="186">
        <f t="shared" si="14"/>
        <v>1748</v>
      </c>
    </row>
    <row r="96" spans="2:12" s="188" customFormat="1" ht="13.8" x14ac:dyDescent="0.3">
      <c r="B96" s="131">
        <v>43617</v>
      </c>
      <c r="C96" s="186">
        <v>1868</v>
      </c>
      <c r="D96" s="186">
        <v>1297</v>
      </c>
      <c r="E96" s="186">
        <v>3165</v>
      </c>
      <c r="F96" s="186">
        <v>86</v>
      </c>
      <c r="G96" s="186">
        <v>86</v>
      </c>
      <c r="H96" s="186">
        <v>172</v>
      </c>
      <c r="I96" s="186">
        <v>50</v>
      </c>
      <c r="J96" s="186">
        <v>30</v>
      </c>
      <c r="K96" s="186">
        <v>80</v>
      </c>
      <c r="L96" s="186">
        <f t="shared" si="14"/>
        <v>3417</v>
      </c>
    </row>
    <row r="97" spans="2:12" s="188" customFormat="1" ht="13.8" x14ac:dyDescent="0.3">
      <c r="B97" s="131">
        <v>43647</v>
      </c>
      <c r="C97" s="186">
        <v>2276</v>
      </c>
      <c r="D97" s="186">
        <v>1274</v>
      </c>
      <c r="E97" s="186">
        <v>3550</v>
      </c>
      <c r="F97" s="186">
        <v>43</v>
      </c>
      <c r="G97" s="186">
        <v>59</v>
      </c>
      <c r="H97" s="186">
        <v>102</v>
      </c>
      <c r="I97" s="186">
        <v>108</v>
      </c>
      <c r="J97" s="186">
        <v>70</v>
      </c>
      <c r="K97" s="186">
        <v>178</v>
      </c>
      <c r="L97" s="186">
        <f t="shared" si="14"/>
        <v>3830</v>
      </c>
    </row>
    <row r="98" spans="2:12" s="188" customFormat="1" ht="13.8" x14ac:dyDescent="0.3">
      <c r="B98" s="131">
        <v>43678</v>
      </c>
      <c r="C98" s="186">
        <v>1983</v>
      </c>
      <c r="D98" s="186">
        <v>1098</v>
      </c>
      <c r="E98" s="186">
        <v>3081</v>
      </c>
      <c r="F98" s="186">
        <v>57</v>
      </c>
      <c r="G98" s="186">
        <v>62</v>
      </c>
      <c r="H98" s="186">
        <v>119</v>
      </c>
      <c r="I98" s="186">
        <v>78</v>
      </c>
      <c r="J98" s="186">
        <v>37</v>
      </c>
      <c r="K98" s="186">
        <v>115</v>
      </c>
      <c r="L98" s="186">
        <f t="shared" si="14"/>
        <v>3315</v>
      </c>
    </row>
    <row r="99" spans="2:12" s="188" customFormat="1" ht="13.8" x14ac:dyDescent="0.3">
      <c r="B99" s="131">
        <v>43709</v>
      </c>
      <c r="C99" s="186">
        <v>1341</v>
      </c>
      <c r="D99" s="186">
        <v>990</v>
      </c>
      <c r="E99" s="186">
        <v>2331</v>
      </c>
      <c r="F99" s="186">
        <v>18</v>
      </c>
      <c r="G99" s="186">
        <v>11</v>
      </c>
      <c r="H99" s="186">
        <v>29</v>
      </c>
      <c r="I99" s="186">
        <v>23</v>
      </c>
      <c r="J99" s="186">
        <v>15</v>
      </c>
      <c r="K99" s="186">
        <v>38</v>
      </c>
      <c r="L99" s="186">
        <f t="shared" si="14"/>
        <v>2398</v>
      </c>
    </row>
    <row r="100" spans="2:12" s="188" customFormat="1" ht="13.8" x14ac:dyDescent="0.3">
      <c r="B100" s="131">
        <v>43739</v>
      </c>
      <c r="C100" s="186">
        <v>866</v>
      </c>
      <c r="D100" s="186">
        <v>575</v>
      </c>
      <c r="E100" s="186">
        <v>1441</v>
      </c>
      <c r="F100" s="186">
        <v>51</v>
      </c>
      <c r="G100" s="186">
        <v>40</v>
      </c>
      <c r="H100" s="186">
        <v>91</v>
      </c>
      <c r="I100" s="186">
        <v>31</v>
      </c>
      <c r="J100" s="186">
        <v>12</v>
      </c>
      <c r="K100" s="186">
        <v>43</v>
      </c>
      <c r="L100" s="186">
        <f t="shared" si="14"/>
        <v>1575</v>
      </c>
    </row>
    <row r="101" spans="2:12" s="188" customFormat="1" ht="13.8" x14ac:dyDescent="0.3">
      <c r="B101" s="131">
        <v>43770</v>
      </c>
      <c r="C101" s="186">
        <v>902</v>
      </c>
      <c r="D101" s="186">
        <v>489</v>
      </c>
      <c r="E101" s="186">
        <v>1391</v>
      </c>
      <c r="F101" s="186">
        <v>23</v>
      </c>
      <c r="G101" s="186">
        <v>20</v>
      </c>
      <c r="H101" s="186">
        <v>43</v>
      </c>
      <c r="I101" s="186">
        <v>24</v>
      </c>
      <c r="J101" s="186">
        <v>18</v>
      </c>
      <c r="K101" s="186">
        <v>42</v>
      </c>
      <c r="L101" s="186">
        <f t="shared" si="14"/>
        <v>1476</v>
      </c>
    </row>
    <row r="102" spans="2:12" s="188" customFormat="1" ht="13.8" x14ac:dyDescent="0.3">
      <c r="B102" s="131">
        <v>43800</v>
      </c>
      <c r="C102" s="186">
        <v>491</v>
      </c>
      <c r="D102" s="186">
        <v>410</v>
      </c>
      <c r="E102" s="186">
        <v>901</v>
      </c>
      <c r="F102" s="186">
        <v>12</v>
      </c>
      <c r="G102" s="186">
        <v>12</v>
      </c>
      <c r="H102" s="186">
        <v>24</v>
      </c>
      <c r="I102" s="186">
        <v>3</v>
      </c>
      <c r="J102" s="186">
        <v>1</v>
      </c>
      <c r="K102" s="186">
        <v>4</v>
      </c>
      <c r="L102" s="186">
        <f t="shared" si="14"/>
        <v>929</v>
      </c>
    </row>
    <row r="103" spans="2:12" ht="13.8" x14ac:dyDescent="0.3">
      <c r="B103" s="143">
        <v>2019</v>
      </c>
      <c r="C103" s="144"/>
      <c r="D103" s="144"/>
      <c r="E103" s="144">
        <f>SUM(E91:E102)</f>
        <v>24573</v>
      </c>
      <c r="F103" s="144"/>
      <c r="G103" s="144"/>
      <c r="H103" s="144">
        <f>SUM(H91:H102)</f>
        <v>817</v>
      </c>
      <c r="I103" s="144"/>
      <c r="J103" s="144"/>
      <c r="K103" s="144">
        <f>SUM(K91:K102)</f>
        <v>913</v>
      </c>
      <c r="L103" s="144">
        <f>SUM(L91:L102)</f>
        <v>26303</v>
      </c>
    </row>
    <row r="104" spans="2:12" ht="13.8" x14ac:dyDescent="0.3">
      <c r="B104" s="131">
        <v>43831</v>
      </c>
      <c r="C104" s="186">
        <v>1205</v>
      </c>
      <c r="D104" s="186">
        <v>702</v>
      </c>
      <c r="E104" s="186">
        <f>SUM(C104:D104)</f>
        <v>1907</v>
      </c>
      <c r="F104" s="186">
        <v>38</v>
      </c>
      <c r="G104" s="186">
        <v>19</v>
      </c>
      <c r="H104" s="186">
        <f>SUM(F104:G104)</f>
        <v>57</v>
      </c>
      <c r="I104" s="186">
        <v>54</v>
      </c>
      <c r="J104" s="186">
        <v>37</v>
      </c>
      <c r="K104" s="186">
        <f>SUM(I104:J104)</f>
        <v>91</v>
      </c>
      <c r="L104" s="186">
        <f t="shared" ref="L104:L107" si="15">E104+H104+K104</f>
        <v>2055</v>
      </c>
    </row>
    <row r="105" spans="2:12" ht="13.8" x14ac:dyDescent="0.3">
      <c r="B105" s="131">
        <v>43862</v>
      </c>
      <c r="C105" s="186">
        <v>1372</v>
      </c>
      <c r="D105" s="186">
        <v>1327</v>
      </c>
      <c r="E105" s="186">
        <f>SUM(C105:D105)</f>
        <v>2699</v>
      </c>
      <c r="F105" s="186">
        <v>81</v>
      </c>
      <c r="G105" s="186">
        <v>150</v>
      </c>
      <c r="H105" s="186">
        <f>SUM(F105:G105)</f>
        <v>231</v>
      </c>
      <c r="I105" s="186">
        <v>42</v>
      </c>
      <c r="J105" s="186">
        <v>28</v>
      </c>
      <c r="K105" s="186">
        <f>SUM(I105:J105)</f>
        <v>70</v>
      </c>
      <c r="L105" s="186">
        <f t="shared" si="15"/>
        <v>3000</v>
      </c>
    </row>
    <row r="106" spans="2:12" s="188" customFormat="1" ht="13.8" x14ac:dyDescent="0.3">
      <c r="B106" s="131">
        <v>43891</v>
      </c>
      <c r="C106" s="186">
        <v>1750</v>
      </c>
      <c r="D106" s="186">
        <v>1162</v>
      </c>
      <c r="E106" s="186">
        <f t="shared" ref="E106" si="16">SUM(C106:D106)</f>
        <v>2912</v>
      </c>
      <c r="F106" s="186">
        <v>73</v>
      </c>
      <c r="G106" s="186">
        <v>85</v>
      </c>
      <c r="H106" s="186">
        <f t="shared" ref="H106:H107" si="17">SUM(F106:G106)</f>
        <v>158</v>
      </c>
      <c r="I106" s="186">
        <v>60</v>
      </c>
      <c r="J106" s="186">
        <v>49</v>
      </c>
      <c r="K106" s="186">
        <f>SUM(I106:J106)</f>
        <v>109</v>
      </c>
      <c r="L106" s="186">
        <f t="shared" si="15"/>
        <v>3179</v>
      </c>
    </row>
    <row r="107" spans="2:12" s="188" customFormat="1" ht="13.8" x14ac:dyDescent="0.3">
      <c r="B107" s="131">
        <v>43922</v>
      </c>
      <c r="C107" s="186">
        <v>3482</v>
      </c>
      <c r="D107" s="186">
        <v>2096</v>
      </c>
      <c r="E107" s="186">
        <f t="shared" ref="E107" si="18">SUM(C107:D107)</f>
        <v>5578</v>
      </c>
      <c r="F107" s="186">
        <v>132</v>
      </c>
      <c r="G107" s="186">
        <v>116</v>
      </c>
      <c r="H107" s="186">
        <f t="shared" si="17"/>
        <v>248</v>
      </c>
      <c r="I107" s="186">
        <v>239</v>
      </c>
      <c r="J107" s="186">
        <v>157</v>
      </c>
      <c r="K107" s="186">
        <f>SUM(I107:J107)</f>
        <v>396</v>
      </c>
      <c r="L107" s="186">
        <f t="shared" si="15"/>
        <v>6222</v>
      </c>
    </row>
    <row r="108" spans="2:12" ht="13.8" x14ac:dyDescent="0.3">
      <c r="B108" s="143" t="str">
        <f>'Cotización Solicitudes'!B107</f>
        <v>a abr-20</v>
      </c>
      <c r="C108" s="144"/>
      <c r="D108" s="144"/>
      <c r="E108" s="144">
        <f>SUM(E104:E107)</f>
        <v>13096</v>
      </c>
      <c r="F108" s="144"/>
      <c r="G108" s="144"/>
      <c r="H108" s="144">
        <f>SUM(H104:H107)</f>
        <v>694</v>
      </c>
      <c r="I108" s="144"/>
      <c r="J108" s="144"/>
      <c r="K108" s="144"/>
      <c r="L108" s="144">
        <f>SUM(L104:L107)</f>
        <v>14456</v>
      </c>
    </row>
  </sheetData>
  <mergeCells count="8">
    <mergeCell ref="B5:L5"/>
    <mergeCell ref="B6:L6"/>
    <mergeCell ref="B8:B10"/>
    <mergeCell ref="C8:L8"/>
    <mergeCell ref="C9:E9"/>
    <mergeCell ref="F9:H9"/>
    <mergeCell ref="I9:K9"/>
    <mergeCell ref="L9:L10"/>
  </mergeCells>
  <hyperlinks>
    <hyperlink ref="N5" location="'Índice STJ'!A1" display="'Índice STJ'!A1" xr:uid="{00000000-0004-0000-1F00-000000000000}"/>
  </hyperlinks>
  <pageMargins left="0.7" right="0.7" top="0.75" bottom="0.75" header="0.3" footer="0.3"/>
  <ignoredErrors>
    <ignoredError sqref="E25:K25 E104:E105" formulaRange="1"/>
    <ignoredError sqref="L103" formula="1"/>
    <ignoredError sqref="L25" formula="1"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155"/>
  <sheetViews>
    <sheetView showGridLines="0" zoomScaleNormal="100" workbookViewId="0">
      <pane xSplit="1" ySplit="10" topLeftCell="B119" activePane="bottomRight" state="frozen"/>
      <selection pane="topRight" activeCell="B1" sqref="B1"/>
      <selection pane="bottomLeft" activeCell="A11" sqref="A11"/>
      <selection pane="bottomRight" activeCell="J5" sqref="J5"/>
    </sheetView>
  </sheetViews>
  <sheetFormatPr baseColWidth="10" defaultColWidth="11.44140625" defaultRowHeight="12" x14ac:dyDescent="0.25"/>
  <cols>
    <col min="1" max="1" width="6" style="17" customWidth="1"/>
    <col min="2" max="16384" width="11.44140625" style="17"/>
  </cols>
  <sheetData>
    <row r="2" spans="1:10" x14ac:dyDescent="0.25">
      <c r="A2" s="39" t="s">
        <v>101</v>
      </c>
    </row>
    <row r="3" spans="1:10" x14ac:dyDescent="0.25">
      <c r="A3" s="39" t="s">
        <v>102</v>
      </c>
    </row>
    <row r="5" spans="1:10" ht="13.8" x14ac:dyDescent="0.3">
      <c r="B5" s="296" t="s">
        <v>549</v>
      </c>
      <c r="C5" s="296"/>
      <c r="D5" s="296"/>
      <c r="E5" s="296"/>
      <c r="F5" s="296"/>
      <c r="G5" s="296"/>
      <c r="H5" s="296"/>
      <c r="J5" s="117" t="s">
        <v>575</v>
      </c>
    </row>
    <row r="6" spans="1:10" ht="13.8" x14ac:dyDescent="0.3">
      <c r="B6" s="296" t="s">
        <v>624</v>
      </c>
      <c r="C6" s="296"/>
      <c r="D6" s="296"/>
      <c r="E6" s="296"/>
      <c r="F6" s="296"/>
      <c r="G6" s="296"/>
      <c r="H6" s="296"/>
    </row>
    <row r="8" spans="1:10" x14ac:dyDescent="0.25">
      <c r="B8" s="362" t="s">
        <v>463</v>
      </c>
      <c r="C8" s="363" t="s">
        <v>550</v>
      </c>
      <c r="D8" s="363"/>
      <c r="E8" s="364" t="s">
        <v>551</v>
      </c>
      <c r="F8" s="364"/>
      <c r="G8" s="364"/>
      <c r="H8" s="364"/>
    </row>
    <row r="9" spans="1:10" ht="26.25" customHeight="1" x14ac:dyDescent="0.25">
      <c r="B9" s="362"/>
      <c r="C9" s="365" t="s">
        <v>552</v>
      </c>
      <c r="D9" s="365" t="s">
        <v>553</v>
      </c>
      <c r="E9" s="366" t="s">
        <v>552</v>
      </c>
      <c r="F9" s="366" t="s">
        <v>554</v>
      </c>
      <c r="G9" s="366"/>
      <c r="H9" s="366"/>
    </row>
    <row r="10" spans="1:10" ht="36" customHeight="1" x14ac:dyDescent="0.25">
      <c r="B10" s="362"/>
      <c r="C10" s="365"/>
      <c r="D10" s="365"/>
      <c r="E10" s="366"/>
      <c r="F10" s="175" t="s">
        <v>555</v>
      </c>
      <c r="G10" s="175" t="s">
        <v>556</v>
      </c>
      <c r="H10" s="176" t="s">
        <v>526</v>
      </c>
    </row>
    <row r="11" spans="1:10" x14ac:dyDescent="0.25">
      <c r="B11" s="87">
        <v>39873</v>
      </c>
      <c r="C11" s="88">
        <v>10625</v>
      </c>
      <c r="D11" s="89">
        <v>174</v>
      </c>
      <c r="E11" s="89" t="s">
        <v>557</v>
      </c>
      <c r="F11" s="89"/>
      <c r="G11" s="89"/>
      <c r="H11" s="89"/>
    </row>
    <row r="12" spans="1:10" x14ac:dyDescent="0.25">
      <c r="B12" s="87">
        <v>39904</v>
      </c>
      <c r="C12" s="88">
        <v>6095</v>
      </c>
      <c r="D12" s="89">
        <v>194</v>
      </c>
      <c r="E12" s="89" t="s">
        <v>557</v>
      </c>
      <c r="F12" s="89"/>
      <c r="G12" s="89"/>
      <c r="H12" s="89"/>
    </row>
    <row r="13" spans="1:10" x14ac:dyDescent="0.25">
      <c r="B13" s="87">
        <v>39934</v>
      </c>
      <c r="C13" s="88">
        <v>7497</v>
      </c>
      <c r="D13" s="89">
        <v>290</v>
      </c>
      <c r="E13" s="89" t="s">
        <v>557</v>
      </c>
      <c r="F13" s="89"/>
      <c r="G13" s="89"/>
      <c r="H13" s="89"/>
    </row>
    <row r="14" spans="1:10" x14ac:dyDescent="0.25">
      <c r="B14" s="87">
        <v>39965</v>
      </c>
      <c r="C14" s="88">
        <v>8878</v>
      </c>
      <c r="D14" s="89">
        <v>241</v>
      </c>
      <c r="E14" s="89" t="s">
        <v>557</v>
      </c>
      <c r="F14" s="89"/>
      <c r="G14" s="89"/>
      <c r="H14" s="89"/>
    </row>
    <row r="15" spans="1:10" x14ac:dyDescent="0.25">
      <c r="B15" s="87">
        <v>39995</v>
      </c>
      <c r="C15" s="88">
        <v>13580</v>
      </c>
      <c r="D15" s="89">
        <v>349</v>
      </c>
      <c r="E15" s="89" t="s">
        <v>557</v>
      </c>
      <c r="F15" s="89"/>
      <c r="G15" s="89"/>
      <c r="H15" s="89"/>
    </row>
    <row r="16" spans="1:10" x14ac:dyDescent="0.25">
      <c r="B16" s="87">
        <v>40026</v>
      </c>
      <c r="C16" s="88">
        <v>9451</v>
      </c>
      <c r="D16" s="89">
        <v>290</v>
      </c>
      <c r="E16" s="89" t="s">
        <v>557</v>
      </c>
      <c r="F16" s="89"/>
      <c r="G16" s="89"/>
      <c r="H16" s="89"/>
    </row>
    <row r="17" spans="2:8" x14ac:dyDescent="0.25">
      <c r="B17" s="87">
        <v>40057</v>
      </c>
      <c r="C17" s="88">
        <v>16175</v>
      </c>
      <c r="D17" s="89">
        <v>423</v>
      </c>
      <c r="E17" s="89" t="s">
        <v>557</v>
      </c>
      <c r="F17" s="89"/>
      <c r="G17" s="89"/>
      <c r="H17" s="89"/>
    </row>
    <row r="18" spans="2:8" x14ac:dyDescent="0.25">
      <c r="B18" s="87">
        <v>40087</v>
      </c>
      <c r="C18" s="88">
        <v>21738</v>
      </c>
      <c r="D18" s="89">
        <v>442</v>
      </c>
      <c r="E18" s="89" t="s">
        <v>557</v>
      </c>
      <c r="F18" s="89"/>
      <c r="G18" s="89"/>
      <c r="H18" s="89"/>
    </row>
    <row r="19" spans="2:8" x14ac:dyDescent="0.25">
      <c r="B19" s="87">
        <v>40118</v>
      </c>
      <c r="C19" s="88">
        <v>20687</v>
      </c>
      <c r="D19" s="89">
        <v>464</v>
      </c>
      <c r="E19" s="89" t="s">
        <v>557</v>
      </c>
      <c r="F19" s="89"/>
      <c r="G19" s="89"/>
      <c r="H19" s="89"/>
    </row>
    <row r="20" spans="2:8" x14ac:dyDescent="0.25">
      <c r="B20" s="87">
        <v>40148</v>
      </c>
      <c r="C20" s="88">
        <v>19925</v>
      </c>
      <c r="D20" s="89">
        <v>464</v>
      </c>
      <c r="E20" s="89" t="s">
        <v>557</v>
      </c>
      <c r="F20" s="89"/>
      <c r="G20" s="89"/>
      <c r="H20" s="89"/>
    </row>
    <row r="21" spans="2:8" x14ac:dyDescent="0.25">
      <c r="B21" s="87">
        <v>40179</v>
      </c>
      <c r="C21" s="88">
        <v>14517</v>
      </c>
      <c r="D21" s="89">
        <v>460</v>
      </c>
      <c r="E21" s="89" t="s">
        <v>557</v>
      </c>
      <c r="F21" s="89"/>
      <c r="G21" s="89"/>
      <c r="H21" s="89"/>
    </row>
    <row r="22" spans="2:8" x14ac:dyDescent="0.25">
      <c r="B22" s="87">
        <v>40210</v>
      </c>
      <c r="C22" s="88">
        <v>21073</v>
      </c>
      <c r="D22" s="89">
        <v>461</v>
      </c>
      <c r="E22" s="89" t="s">
        <v>557</v>
      </c>
      <c r="F22" s="89"/>
      <c r="G22" s="89"/>
      <c r="H22" s="89"/>
    </row>
    <row r="23" spans="2:8" x14ac:dyDescent="0.25">
      <c r="B23" s="87">
        <v>40238</v>
      </c>
      <c r="C23" s="88">
        <v>1853</v>
      </c>
      <c r="D23" s="89">
        <v>230</v>
      </c>
      <c r="E23" s="89" t="s">
        <v>557</v>
      </c>
      <c r="F23" s="89"/>
      <c r="G23" s="89"/>
      <c r="H23" s="89"/>
    </row>
    <row r="24" spans="2:8" x14ac:dyDescent="0.25">
      <c r="B24" s="87">
        <v>40269</v>
      </c>
      <c r="C24" s="88">
        <v>34023</v>
      </c>
      <c r="D24" s="89">
        <v>448</v>
      </c>
      <c r="E24" s="89" t="s">
        <v>557</v>
      </c>
      <c r="F24" s="89"/>
      <c r="G24" s="89"/>
      <c r="H24" s="89"/>
    </row>
    <row r="25" spans="2:8" x14ac:dyDescent="0.25">
      <c r="B25" s="87">
        <v>40299</v>
      </c>
      <c r="C25" s="88">
        <v>12204</v>
      </c>
      <c r="D25" s="89">
        <v>424</v>
      </c>
      <c r="E25" s="89" t="s">
        <v>557</v>
      </c>
      <c r="F25" s="89"/>
      <c r="G25" s="89"/>
      <c r="H25" s="89"/>
    </row>
    <row r="26" spans="2:8" x14ac:dyDescent="0.25">
      <c r="B26" s="87">
        <v>40330</v>
      </c>
      <c r="C26" s="88">
        <v>1575</v>
      </c>
      <c r="D26" s="89">
        <v>167</v>
      </c>
      <c r="E26" s="89" t="s">
        <v>557</v>
      </c>
      <c r="F26" s="89"/>
      <c r="G26" s="89"/>
      <c r="H26" s="89"/>
    </row>
    <row r="27" spans="2:8" x14ac:dyDescent="0.25">
      <c r="B27" s="87">
        <v>40360</v>
      </c>
      <c r="C27" s="88">
        <v>1875</v>
      </c>
      <c r="D27" s="89">
        <v>166</v>
      </c>
      <c r="E27" s="89" t="s">
        <v>557</v>
      </c>
      <c r="F27" s="89"/>
      <c r="G27" s="89"/>
      <c r="H27" s="89"/>
    </row>
    <row r="28" spans="2:8" x14ac:dyDescent="0.25">
      <c r="B28" s="87">
        <v>40391</v>
      </c>
      <c r="C28" s="88">
        <v>7627</v>
      </c>
      <c r="D28" s="89">
        <v>189</v>
      </c>
      <c r="E28" s="89" t="s">
        <v>557</v>
      </c>
      <c r="F28" s="89"/>
      <c r="G28" s="89"/>
      <c r="H28" s="89"/>
    </row>
    <row r="29" spans="2:8" x14ac:dyDescent="0.25">
      <c r="B29" s="87">
        <v>40422</v>
      </c>
      <c r="C29" s="88">
        <v>1802</v>
      </c>
      <c r="D29" s="89">
        <v>151</v>
      </c>
      <c r="E29" s="89" t="s">
        <v>557</v>
      </c>
      <c r="F29" s="89"/>
      <c r="G29" s="89"/>
      <c r="H29" s="89"/>
    </row>
    <row r="30" spans="2:8" x14ac:dyDescent="0.25">
      <c r="B30" s="87">
        <v>40452</v>
      </c>
      <c r="C30" s="88">
        <v>3251</v>
      </c>
      <c r="D30" s="89">
        <v>152</v>
      </c>
      <c r="E30" s="89" t="s">
        <v>557</v>
      </c>
      <c r="F30" s="89"/>
      <c r="G30" s="89"/>
      <c r="H30" s="89"/>
    </row>
    <row r="31" spans="2:8" x14ac:dyDescent="0.25">
      <c r="B31" s="87">
        <v>40483</v>
      </c>
      <c r="C31" s="89">
        <v>986</v>
      </c>
      <c r="D31" s="89">
        <v>122</v>
      </c>
      <c r="E31" s="89" t="s">
        <v>557</v>
      </c>
      <c r="F31" s="89"/>
      <c r="G31" s="89"/>
      <c r="H31" s="89"/>
    </row>
    <row r="32" spans="2:8" x14ac:dyDescent="0.25">
      <c r="B32" s="87">
        <v>40513</v>
      </c>
      <c r="C32" s="88">
        <v>1370</v>
      </c>
      <c r="D32" s="89">
        <v>102</v>
      </c>
      <c r="E32" s="89" t="s">
        <v>557</v>
      </c>
      <c r="F32" s="89"/>
      <c r="G32" s="89"/>
      <c r="H32" s="89"/>
    </row>
    <row r="33" spans="2:8" x14ac:dyDescent="0.25">
      <c r="B33" s="87">
        <v>40544</v>
      </c>
      <c r="C33" s="89">
        <v>547</v>
      </c>
      <c r="D33" s="89">
        <v>96</v>
      </c>
      <c r="E33" s="89" t="s">
        <v>557</v>
      </c>
      <c r="F33" s="89"/>
      <c r="G33" s="89"/>
      <c r="H33" s="89"/>
    </row>
    <row r="34" spans="2:8" x14ac:dyDescent="0.25">
      <c r="B34" s="87">
        <v>40575</v>
      </c>
      <c r="C34" s="89">
        <v>986</v>
      </c>
      <c r="D34" s="89">
        <v>105</v>
      </c>
      <c r="E34" s="89" t="s">
        <v>557</v>
      </c>
      <c r="F34" s="89"/>
      <c r="G34" s="89"/>
      <c r="H34" s="89"/>
    </row>
    <row r="35" spans="2:8" x14ac:dyDescent="0.25">
      <c r="B35" s="87">
        <v>40603</v>
      </c>
      <c r="C35" s="89">
        <v>531</v>
      </c>
      <c r="D35" s="89">
        <v>76</v>
      </c>
      <c r="E35" s="89" t="s">
        <v>557</v>
      </c>
      <c r="F35" s="89"/>
      <c r="G35" s="89"/>
      <c r="H35" s="89"/>
    </row>
    <row r="36" spans="2:8" x14ac:dyDescent="0.25">
      <c r="B36" s="87">
        <v>40634</v>
      </c>
      <c r="C36" s="88">
        <v>1064</v>
      </c>
      <c r="D36" s="89">
        <v>129</v>
      </c>
      <c r="E36" s="89" t="s">
        <v>557</v>
      </c>
      <c r="F36" s="89"/>
      <c r="G36" s="89"/>
      <c r="H36" s="89"/>
    </row>
    <row r="37" spans="2:8" x14ac:dyDescent="0.25">
      <c r="B37" s="87">
        <v>40664</v>
      </c>
      <c r="C37" s="88">
        <v>1100</v>
      </c>
      <c r="D37" s="89">
        <v>91</v>
      </c>
      <c r="E37" s="89" t="s">
        <v>557</v>
      </c>
      <c r="F37" s="89"/>
      <c r="G37" s="89"/>
      <c r="H37" s="89"/>
    </row>
    <row r="38" spans="2:8" x14ac:dyDescent="0.25">
      <c r="B38" s="87">
        <v>40695</v>
      </c>
      <c r="C38" s="88">
        <v>1238</v>
      </c>
      <c r="D38" s="89">
        <v>106</v>
      </c>
      <c r="E38" s="89" t="s">
        <v>557</v>
      </c>
      <c r="F38" s="89"/>
      <c r="G38" s="89"/>
      <c r="H38" s="89"/>
    </row>
    <row r="39" spans="2:8" x14ac:dyDescent="0.25">
      <c r="B39" s="87">
        <v>40725</v>
      </c>
      <c r="C39" s="89">
        <v>173</v>
      </c>
      <c r="D39" s="89">
        <v>25</v>
      </c>
      <c r="E39" s="89" t="s">
        <v>557</v>
      </c>
      <c r="F39" s="89"/>
      <c r="G39" s="89"/>
      <c r="H39" s="89"/>
    </row>
    <row r="40" spans="2:8" x14ac:dyDescent="0.25">
      <c r="B40" s="87">
        <v>40756</v>
      </c>
      <c r="C40" s="89">
        <v>810</v>
      </c>
      <c r="D40" s="89">
        <v>59</v>
      </c>
      <c r="E40" s="89" t="s">
        <v>557</v>
      </c>
      <c r="F40" s="89"/>
      <c r="G40" s="89"/>
      <c r="H40" s="89"/>
    </row>
    <row r="41" spans="2:8" x14ac:dyDescent="0.25">
      <c r="B41" s="87">
        <v>40787</v>
      </c>
      <c r="C41" s="89">
        <v>476</v>
      </c>
      <c r="D41" s="89">
        <v>65</v>
      </c>
      <c r="E41" s="88">
        <v>1634</v>
      </c>
      <c r="F41" s="88"/>
      <c r="G41" s="88"/>
      <c r="H41" s="88">
        <v>1620</v>
      </c>
    </row>
    <row r="42" spans="2:8" x14ac:dyDescent="0.25">
      <c r="B42" s="87">
        <v>40817</v>
      </c>
      <c r="C42" s="88">
        <v>1568</v>
      </c>
      <c r="D42" s="89">
        <v>75</v>
      </c>
      <c r="E42" s="88">
        <v>5036</v>
      </c>
      <c r="F42" s="88"/>
      <c r="G42" s="88"/>
      <c r="H42" s="88">
        <v>4518</v>
      </c>
    </row>
    <row r="43" spans="2:8" x14ac:dyDescent="0.25">
      <c r="B43" s="87">
        <v>40848</v>
      </c>
      <c r="C43" s="89">
        <v>906</v>
      </c>
      <c r="D43" s="89">
        <v>39</v>
      </c>
      <c r="E43" s="88">
        <v>12015</v>
      </c>
      <c r="F43" s="88"/>
      <c r="G43" s="88"/>
      <c r="H43" s="88">
        <v>10939</v>
      </c>
    </row>
    <row r="44" spans="2:8" x14ac:dyDescent="0.25">
      <c r="B44" s="87">
        <v>40878</v>
      </c>
      <c r="C44" s="88">
        <v>1270</v>
      </c>
      <c r="D44" s="89">
        <v>71</v>
      </c>
      <c r="E44" s="88">
        <v>22261</v>
      </c>
      <c r="F44" s="88"/>
      <c r="G44" s="88"/>
      <c r="H44" s="88">
        <v>21512</v>
      </c>
    </row>
    <row r="45" spans="2:8" x14ac:dyDescent="0.25">
      <c r="B45" s="87">
        <v>40909</v>
      </c>
      <c r="C45" s="88">
        <v>1221</v>
      </c>
      <c r="D45" s="89">
        <v>65</v>
      </c>
      <c r="E45" s="88">
        <v>24129</v>
      </c>
      <c r="F45" s="88"/>
      <c r="G45" s="88"/>
      <c r="H45" s="88">
        <v>20099</v>
      </c>
    </row>
    <row r="46" spans="2:8" x14ac:dyDescent="0.25">
      <c r="B46" s="87">
        <v>40940</v>
      </c>
      <c r="C46" s="89">
        <v>902</v>
      </c>
      <c r="D46" s="89">
        <v>58</v>
      </c>
      <c r="E46" s="88">
        <v>22063</v>
      </c>
      <c r="F46" s="88"/>
      <c r="G46" s="88"/>
      <c r="H46" s="88">
        <v>19781</v>
      </c>
    </row>
    <row r="47" spans="2:8" x14ac:dyDescent="0.25">
      <c r="B47" s="87">
        <v>40969</v>
      </c>
      <c r="C47" s="88">
        <v>2605</v>
      </c>
      <c r="D47" s="89">
        <v>58</v>
      </c>
      <c r="E47" s="88">
        <v>36966</v>
      </c>
      <c r="F47" s="88"/>
      <c r="G47" s="88"/>
      <c r="H47" s="88">
        <v>28773</v>
      </c>
    </row>
    <row r="48" spans="2:8" x14ac:dyDescent="0.25">
      <c r="B48" s="87">
        <v>41000</v>
      </c>
      <c r="C48" s="89">
        <v>982</v>
      </c>
      <c r="D48" s="89">
        <v>44</v>
      </c>
      <c r="E48" s="88">
        <v>16479</v>
      </c>
      <c r="F48" s="88"/>
      <c r="G48" s="88"/>
      <c r="H48" s="88">
        <v>16232</v>
      </c>
    </row>
    <row r="49" spans="2:8" x14ac:dyDescent="0.25">
      <c r="B49" s="87">
        <v>41030</v>
      </c>
      <c r="C49" s="88">
        <v>3220</v>
      </c>
      <c r="D49" s="89">
        <v>72</v>
      </c>
      <c r="E49" s="88">
        <v>28814</v>
      </c>
      <c r="F49" s="88"/>
      <c r="G49" s="88"/>
      <c r="H49" s="88">
        <v>23849</v>
      </c>
    </row>
    <row r="50" spans="2:8" x14ac:dyDescent="0.25">
      <c r="B50" s="87">
        <v>41061</v>
      </c>
      <c r="C50" s="88">
        <v>1267</v>
      </c>
      <c r="D50" s="89">
        <v>49</v>
      </c>
      <c r="E50" s="88">
        <v>25375</v>
      </c>
      <c r="F50" s="88"/>
      <c r="G50" s="88"/>
      <c r="H50" s="88">
        <v>22057</v>
      </c>
    </row>
    <row r="51" spans="2:8" x14ac:dyDescent="0.25">
      <c r="B51" s="87">
        <v>41091</v>
      </c>
      <c r="C51" s="88">
        <v>1000</v>
      </c>
      <c r="D51" s="89">
        <v>53</v>
      </c>
      <c r="E51" s="88">
        <v>23209</v>
      </c>
      <c r="F51" s="88"/>
      <c r="G51" s="88"/>
      <c r="H51" s="88">
        <v>21672</v>
      </c>
    </row>
    <row r="52" spans="2:8" x14ac:dyDescent="0.25">
      <c r="B52" s="87">
        <v>41122</v>
      </c>
      <c r="C52" s="88">
        <v>1130</v>
      </c>
      <c r="D52" s="89">
        <v>58</v>
      </c>
      <c r="E52" s="88">
        <v>21429</v>
      </c>
      <c r="F52" s="88"/>
      <c r="G52" s="88"/>
      <c r="H52" s="88">
        <v>20285</v>
      </c>
    </row>
    <row r="53" spans="2:8" x14ac:dyDescent="0.25">
      <c r="B53" s="87">
        <v>41153</v>
      </c>
      <c r="C53" s="88">
        <v>1082</v>
      </c>
      <c r="D53" s="89">
        <v>56</v>
      </c>
      <c r="E53" s="88">
        <v>26360</v>
      </c>
      <c r="F53" s="88"/>
      <c r="G53" s="88"/>
      <c r="H53" s="88">
        <v>23448</v>
      </c>
    </row>
    <row r="54" spans="2:8" x14ac:dyDescent="0.25">
      <c r="B54" s="87">
        <v>41183</v>
      </c>
      <c r="C54" s="88">
        <v>1205</v>
      </c>
      <c r="D54" s="89">
        <v>63</v>
      </c>
      <c r="E54" s="88">
        <v>24056</v>
      </c>
      <c r="F54" s="88"/>
      <c r="G54" s="88"/>
      <c r="H54" s="88">
        <v>22693</v>
      </c>
    </row>
    <row r="55" spans="2:8" x14ac:dyDescent="0.25">
      <c r="B55" s="87">
        <v>41214</v>
      </c>
      <c r="C55" s="89">
        <v>637</v>
      </c>
      <c r="D55" s="89">
        <v>47</v>
      </c>
      <c r="E55" s="88">
        <v>19225</v>
      </c>
      <c r="F55" s="88"/>
      <c r="G55" s="88"/>
      <c r="H55" s="88">
        <v>18399</v>
      </c>
    </row>
    <row r="56" spans="2:8" x14ac:dyDescent="0.25">
      <c r="B56" s="87">
        <v>41244</v>
      </c>
      <c r="C56" s="89">
        <v>840</v>
      </c>
      <c r="D56" s="89">
        <v>32</v>
      </c>
      <c r="E56" s="88">
        <v>11256</v>
      </c>
      <c r="F56" s="88"/>
      <c r="G56" s="88"/>
      <c r="H56" s="88">
        <v>10911</v>
      </c>
    </row>
    <row r="57" spans="2:8" x14ac:dyDescent="0.25">
      <c r="B57" s="87">
        <v>41275</v>
      </c>
      <c r="C57" s="89">
        <v>931</v>
      </c>
      <c r="D57" s="89">
        <v>56</v>
      </c>
      <c r="E57" s="88">
        <v>40005</v>
      </c>
      <c r="F57" s="88"/>
      <c r="G57" s="88"/>
      <c r="H57" s="88">
        <v>27853</v>
      </c>
    </row>
    <row r="58" spans="2:8" x14ac:dyDescent="0.25">
      <c r="B58" s="87">
        <v>41306</v>
      </c>
      <c r="C58" s="88">
        <v>1270</v>
      </c>
      <c r="D58" s="89">
        <v>64</v>
      </c>
      <c r="E58" s="88">
        <v>24170</v>
      </c>
      <c r="F58" s="88"/>
      <c r="G58" s="88"/>
      <c r="H58" s="88">
        <v>22694</v>
      </c>
    </row>
    <row r="59" spans="2:8" x14ac:dyDescent="0.25">
      <c r="B59" s="87">
        <v>41334</v>
      </c>
      <c r="C59" s="89">
        <v>826</v>
      </c>
      <c r="D59" s="89">
        <v>41</v>
      </c>
      <c r="E59" s="88">
        <v>23845</v>
      </c>
      <c r="F59" s="88"/>
      <c r="G59" s="88"/>
      <c r="H59" s="88">
        <v>22309</v>
      </c>
    </row>
    <row r="60" spans="2:8" x14ac:dyDescent="0.25">
      <c r="B60" s="87">
        <v>41365</v>
      </c>
      <c r="C60" s="88">
        <v>1037</v>
      </c>
      <c r="D60" s="89">
        <v>51</v>
      </c>
      <c r="E60" s="88">
        <v>26008</v>
      </c>
      <c r="F60" s="88"/>
      <c r="G60" s="88"/>
      <c r="H60" s="88">
        <v>23693</v>
      </c>
    </row>
    <row r="61" spans="2:8" x14ac:dyDescent="0.25">
      <c r="B61" s="87">
        <v>41395</v>
      </c>
      <c r="C61" s="89">
        <v>436</v>
      </c>
      <c r="D61" s="89">
        <v>34</v>
      </c>
      <c r="E61" s="88">
        <v>21038</v>
      </c>
      <c r="F61" s="88"/>
      <c r="G61" s="88"/>
      <c r="H61" s="88">
        <v>19845</v>
      </c>
    </row>
    <row r="62" spans="2:8" x14ac:dyDescent="0.25">
      <c r="B62" s="87">
        <v>41426</v>
      </c>
      <c r="C62" s="89">
        <v>848</v>
      </c>
      <c r="D62" s="89">
        <v>44</v>
      </c>
      <c r="E62" s="88">
        <v>22037</v>
      </c>
      <c r="F62" s="88"/>
      <c r="G62" s="88"/>
      <c r="H62" s="88">
        <v>20065</v>
      </c>
    </row>
    <row r="63" spans="2:8" x14ac:dyDescent="0.25">
      <c r="B63" s="87">
        <v>41456</v>
      </c>
      <c r="C63" s="89">
        <v>747</v>
      </c>
      <c r="D63" s="89">
        <v>36</v>
      </c>
      <c r="E63" s="88">
        <v>22506</v>
      </c>
      <c r="F63" s="88"/>
      <c r="G63" s="88"/>
      <c r="H63" s="88">
        <v>20780</v>
      </c>
    </row>
    <row r="64" spans="2:8" x14ac:dyDescent="0.25">
      <c r="B64" s="87">
        <v>41487</v>
      </c>
      <c r="C64" s="89">
        <v>719</v>
      </c>
      <c r="D64" s="89">
        <v>35</v>
      </c>
      <c r="E64" s="88">
        <v>23869</v>
      </c>
      <c r="F64" s="88"/>
      <c r="G64" s="88"/>
      <c r="H64" s="88">
        <v>21924</v>
      </c>
    </row>
    <row r="65" spans="2:8" x14ac:dyDescent="0.25">
      <c r="B65" s="87">
        <v>41518</v>
      </c>
      <c r="C65" s="89">
        <v>908</v>
      </c>
      <c r="D65" s="89">
        <v>30</v>
      </c>
      <c r="E65" s="88">
        <v>22797</v>
      </c>
      <c r="F65" s="88"/>
      <c r="G65" s="88"/>
      <c r="H65" s="88">
        <v>21715</v>
      </c>
    </row>
    <row r="66" spans="2:8" x14ac:dyDescent="0.25">
      <c r="B66" s="87">
        <v>41548</v>
      </c>
      <c r="C66" s="89">
        <v>907</v>
      </c>
      <c r="D66" s="89">
        <v>34</v>
      </c>
      <c r="E66" s="88">
        <v>23258</v>
      </c>
      <c r="F66" s="88"/>
      <c r="G66" s="88"/>
      <c r="H66" s="88">
        <v>22266</v>
      </c>
    </row>
    <row r="67" spans="2:8" x14ac:dyDescent="0.25">
      <c r="B67" s="87">
        <v>41579</v>
      </c>
      <c r="C67" s="89">
        <v>684</v>
      </c>
      <c r="D67" s="89">
        <v>32</v>
      </c>
      <c r="E67" s="88">
        <v>21758</v>
      </c>
      <c r="F67" s="88"/>
      <c r="G67" s="88"/>
      <c r="H67" s="88">
        <v>20561</v>
      </c>
    </row>
    <row r="68" spans="2:8" x14ac:dyDescent="0.25">
      <c r="B68" s="87">
        <v>41609</v>
      </c>
      <c r="C68" s="89">
        <v>731</v>
      </c>
      <c r="D68" s="89">
        <v>40</v>
      </c>
      <c r="E68" s="88">
        <v>21567</v>
      </c>
      <c r="F68" s="88"/>
      <c r="G68" s="88"/>
      <c r="H68" s="88">
        <v>20466</v>
      </c>
    </row>
    <row r="69" spans="2:8" x14ac:dyDescent="0.25">
      <c r="B69" s="87">
        <v>41640</v>
      </c>
      <c r="C69" s="89">
        <v>642</v>
      </c>
      <c r="D69" s="89">
        <v>27</v>
      </c>
      <c r="E69" s="88">
        <v>16702</v>
      </c>
      <c r="F69" s="88"/>
      <c r="G69" s="88"/>
      <c r="H69" s="88">
        <v>15794</v>
      </c>
    </row>
    <row r="70" spans="2:8" x14ac:dyDescent="0.25">
      <c r="B70" s="87">
        <v>41671</v>
      </c>
      <c r="C70" s="90">
        <v>687</v>
      </c>
      <c r="D70" s="90">
        <v>25</v>
      </c>
      <c r="E70" s="91">
        <v>23938</v>
      </c>
      <c r="F70" s="91"/>
      <c r="G70" s="91"/>
      <c r="H70" s="88">
        <v>20912</v>
      </c>
    </row>
    <row r="71" spans="2:8" x14ac:dyDescent="0.25">
      <c r="B71" s="87">
        <v>41699</v>
      </c>
      <c r="C71" s="88">
        <v>1022</v>
      </c>
      <c r="D71" s="89">
        <v>47</v>
      </c>
      <c r="E71" s="88">
        <v>28622</v>
      </c>
      <c r="F71" s="88"/>
      <c r="G71" s="88"/>
      <c r="H71" s="88">
        <v>24920</v>
      </c>
    </row>
    <row r="72" spans="2:8" x14ac:dyDescent="0.25">
      <c r="B72" s="87">
        <v>41730</v>
      </c>
      <c r="C72" s="89">
        <v>645</v>
      </c>
      <c r="D72" s="89">
        <v>29</v>
      </c>
      <c r="E72" s="88">
        <v>22470</v>
      </c>
      <c r="F72" s="88"/>
      <c r="G72" s="88"/>
      <c r="H72" s="88">
        <v>20858</v>
      </c>
    </row>
    <row r="73" spans="2:8" x14ac:dyDescent="0.25">
      <c r="B73" s="87">
        <v>41760</v>
      </c>
      <c r="C73" s="89">
        <v>697</v>
      </c>
      <c r="D73" s="89">
        <v>31</v>
      </c>
      <c r="E73" s="88">
        <v>14929</v>
      </c>
      <c r="F73" s="88"/>
      <c r="G73" s="88"/>
      <c r="H73" s="88">
        <v>13783</v>
      </c>
    </row>
    <row r="74" spans="2:8" x14ac:dyDescent="0.25">
      <c r="B74" s="87">
        <v>41791</v>
      </c>
      <c r="C74" s="89">
        <v>708</v>
      </c>
      <c r="D74" s="89">
        <v>29</v>
      </c>
      <c r="E74" s="88">
        <v>28107</v>
      </c>
      <c r="F74" s="88"/>
      <c r="G74" s="88"/>
      <c r="H74" s="88">
        <v>22029</v>
      </c>
    </row>
    <row r="75" spans="2:8" x14ac:dyDescent="0.25">
      <c r="B75" s="87">
        <v>41821</v>
      </c>
      <c r="C75" s="89">
        <v>848</v>
      </c>
      <c r="D75" s="89">
        <v>30</v>
      </c>
      <c r="E75" s="88">
        <v>20305</v>
      </c>
      <c r="F75" s="88"/>
      <c r="G75" s="88"/>
      <c r="H75" s="88">
        <v>18703</v>
      </c>
    </row>
    <row r="76" spans="2:8" x14ac:dyDescent="0.25">
      <c r="B76" s="87">
        <v>41852</v>
      </c>
      <c r="C76" s="89">
        <v>418</v>
      </c>
      <c r="D76" s="89">
        <v>21</v>
      </c>
      <c r="E76" s="88">
        <v>20026</v>
      </c>
      <c r="F76" s="88"/>
      <c r="G76" s="88"/>
      <c r="H76" s="88">
        <v>17896</v>
      </c>
    </row>
    <row r="77" spans="2:8" x14ac:dyDescent="0.25">
      <c r="B77" s="87">
        <v>41883</v>
      </c>
      <c r="C77" s="89">
        <v>449</v>
      </c>
      <c r="D77" s="89">
        <v>20</v>
      </c>
      <c r="E77" s="88">
        <v>17518</v>
      </c>
      <c r="F77" s="88"/>
      <c r="G77" s="88"/>
      <c r="H77" s="88">
        <v>15614</v>
      </c>
    </row>
    <row r="78" spans="2:8" x14ac:dyDescent="0.25">
      <c r="B78" s="87">
        <v>41913</v>
      </c>
      <c r="C78" s="89">
        <v>386</v>
      </c>
      <c r="D78" s="89">
        <v>21</v>
      </c>
      <c r="E78" s="88">
        <v>25867</v>
      </c>
      <c r="F78" s="88"/>
      <c r="G78" s="88"/>
      <c r="H78" s="88">
        <v>21002</v>
      </c>
    </row>
    <row r="79" spans="2:8" x14ac:dyDescent="0.25">
      <c r="B79" s="87">
        <v>41944</v>
      </c>
      <c r="C79" s="89">
        <v>614</v>
      </c>
      <c r="D79" s="89">
        <v>17</v>
      </c>
      <c r="E79" s="88">
        <v>16769</v>
      </c>
      <c r="F79" s="88"/>
      <c r="G79" s="88"/>
      <c r="H79" s="88">
        <v>15842</v>
      </c>
    </row>
    <row r="80" spans="2:8" x14ac:dyDescent="0.25">
      <c r="B80" s="87">
        <v>41974</v>
      </c>
      <c r="C80" s="89">
        <v>534</v>
      </c>
      <c r="D80" s="89">
        <v>22</v>
      </c>
      <c r="E80" s="88">
        <v>23318</v>
      </c>
      <c r="F80" s="88"/>
      <c r="G80" s="88"/>
      <c r="H80" s="88">
        <v>20226</v>
      </c>
    </row>
    <row r="81" spans="2:8" x14ac:dyDescent="0.25">
      <c r="B81" s="87">
        <v>42005</v>
      </c>
      <c r="C81" s="89">
        <v>478</v>
      </c>
      <c r="D81" s="89">
        <v>21</v>
      </c>
      <c r="E81" s="88">
        <v>23056</v>
      </c>
      <c r="F81" s="88"/>
      <c r="G81" s="88"/>
      <c r="H81" s="88">
        <v>21061</v>
      </c>
    </row>
    <row r="82" spans="2:8" x14ac:dyDescent="0.25">
      <c r="B82" s="87">
        <v>42036</v>
      </c>
      <c r="C82" s="89">
        <v>361</v>
      </c>
      <c r="D82" s="89">
        <v>24</v>
      </c>
      <c r="E82" s="88">
        <v>18524</v>
      </c>
      <c r="F82" s="88"/>
      <c r="G82" s="88"/>
      <c r="H82" s="88">
        <v>17192</v>
      </c>
    </row>
    <row r="83" spans="2:8" x14ac:dyDescent="0.25">
      <c r="B83" s="87">
        <v>42064</v>
      </c>
      <c r="C83" s="89">
        <v>712</v>
      </c>
      <c r="D83" s="89">
        <v>28</v>
      </c>
      <c r="E83" s="88">
        <v>26002</v>
      </c>
      <c r="F83" s="88"/>
      <c r="G83" s="88"/>
      <c r="H83" s="88">
        <v>22027</v>
      </c>
    </row>
    <row r="84" spans="2:8" x14ac:dyDescent="0.25">
      <c r="B84" s="87">
        <v>42095</v>
      </c>
      <c r="C84" s="89">
        <v>255</v>
      </c>
      <c r="D84" s="89">
        <v>22</v>
      </c>
      <c r="E84" s="88">
        <v>23093</v>
      </c>
      <c r="F84" s="88"/>
      <c r="G84" s="88"/>
      <c r="H84" s="88">
        <v>21546</v>
      </c>
    </row>
    <row r="85" spans="2:8" x14ac:dyDescent="0.25">
      <c r="B85" s="87">
        <v>42125</v>
      </c>
      <c r="C85" s="89">
        <v>891</v>
      </c>
      <c r="D85" s="89">
        <v>21</v>
      </c>
      <c r="E85" s="88">
        <v>22362</v>
      </c>
      <c r="F85" s="88"/>
      <c r="G85" s="88"/>
      <c r="H85" s="88">
        <v>20850</v>
      </c>
    </row>
    <row r="86" spans="2:8" x14ac:dyDescent="0.25">
      <c r="B86" s="87">
        <v>42156</v>
      </c>
      <c r="C86" s="89">
        <v>117</v>
      </c>
      <c r="D86" s="89">
        <v>14</v>
      </c>
      <c r="E86" s="88">
        <v>12627</v>
      </c>
      <c r="F86" s="88"/>
      <c r="G86" s="88"/>
      <c r="H86" s="88">
        <v>11681</v>
      </c>
    </row>
    <row r="87" spans="2:8" x14ac:dyDescent="0.25">
      <c r="B87" s="87">
        <v>42186</v>
      </c>
      <c r="C87" s="89">
        <v>181</v>
      </c>
      <c r="D87" s="89">
        <v>18</v>
      </c>
      <c r="E87" s="88">
        <v>19638</v>
      </c>
      <c r="F87" s="88"/>
      <c r="G87" s="88"/>
      <c r="H87" s="88">
        <v>18282</v>
      </c>
    </row>
    <row r="88" spans="2:8" x14ac:dyDescent="0.25">
      <c r="B88" s="87">
        <v>42217</v>
      </c>
      <c r="C88" s="89">
        <v>128</v>
      </c>
      <c r="D88" s="89">
        <v>14</v>
      </c>
      <c r="E88" s="88">
        <v>21146</v>
      </c>
      <c r="F88" s="88"/>
      <c r="G88" s="88"/>
      <c r="H88" s="88">
        <v>19598</v>
      </c>
    </row>
    <row r="89" spans="2:8" x14ac:dyDescent="0.25">
      <c r="B89" s="87">
        <v>42248</v>
      </c>
      <c r="C89" s="89">
        <v>161</v>
      </c>
      <c r="D89" s="89">
        <v>18</v>
      </c>
      <c r="E89" s="88">
        <v>27499</v>
      </c>
      <c r="F89" s="88"/>
      <c r="G89" s="88"/>
      <c r="H89" s="88">
        <v>21738</v>
      </c>
    </row>
    <row r="90" spans="2:8" x14ac:dyDescent="0.25">
      <c r="B90" s="87">
        <v>42278</v>
      </c>
      <c r="C90" s="89">
        <v>195</v>
      </c>
      <c r="D90" s="89">
        <v>21</v>
      </c>
      <c r="E90" s="88">
        <v>25195</v>
      </c>
      <c r="F90" s="88"/>
      <c r="G90" s="88"/>
      <c r="H90" s="88">
        <v>20911</v>
      </c>
    </row>
    <row r="91" spans="2:8" x14ac:dyDescent="0.25">
      <c r="B91" s="87">
        <v>42309</v>
      </c>
      <c r="C91" s="89">
        <v>225</v>
      </c>
      <c r="D91" s="89">
        <v>20</v>
      </c>
      <c r="E91" s="88">
        <v>22695</v>
      </c>
      <c r="F91" s="88"/>
      <c r="G91" s="88"/>
      <c r="H91" s="88">
        <v>19610</v>
      </c>
    </row>
    <row r="92" spans="2:8" x14ac:dyDescent="0.25">
      <c r="B92" s="87">
        <v>42339</v>
      </c>
      <c r="C92" s="89">
        <v>212</v>
      </c>
      <c r="D92" s="89">
        <v>27</v>
      </c>
      <c r="E92" s="88">
        <v>22984</v>
      </c>
      <c r="F92" s="88"/>
      <c r="G92" s="88"/>
      <c r="H92" s="88">
        <v>20973</v>
      </c>
    </row>
    <row r="93" spans="2:8" x14ac:dyDescent="0.25">
      <c r="B93" s="87">
        <v>42370</v>
      </c>
      <c r="C93" s="89">
        <v>352</v>
      </c>
      <c r="D93" s="89">
        <v>37</v>
      </c>
      <c r="E93" s="88">
        <v>22006</v>
      </c>
      <c r="F93" s="88"/>
      <c r="G93" s="88"/>
      <c r="H93" s="88">
        <v>20462</v>
      </c>
    </row>
    <row r="94" spans="2:8" x14ac:dyDescent="0.25">
      <c r="B94" s="87">
        <v>42401</v>
      </c>
      <c r="C94" s="89">
        <v>370</v>
      </c>
      <c r="D94" s="89">
        <v>34</v>
      </c>
      <c r="E94" s="88">
        <v>21509</v>
      </c>
      <c r="F94" s="88"/>
      <c r="G94" s="88"/>
      <c r="H94" s="88">
        <v>20333</v>
      </c>
    </row>
    <row r="95" spans="2:8" x14ac:dyDescent="0.25">
      <c r="B95" s="87">
        <v>42430</v>
      </c>
      <c r="C95" s="89">
        <v>389</v>
      </c>
      <c r="D95" s="89">
        <v>23</v>
      </c>
      <c r="E95" s="88">
        <v>21336</v>
      </c>
      <c r="F95" s="88"/>
      <c r="G95" s="88"/>
      <c r="H95" s="88">
        <v>19910</v>
      </c>
    </row>
    <row r="96" spans="2:8" x14ac:dyDescent="0.25">
      <c r="B96" s="87">
        <v>42461</v>
      </c>
      <c r="C96" s="89">
        <v>285</v>
      </c>
      <c r="D96" s="89">
        <v>18</v>
      </c>
      <c r="E96" s="88">
        <v>5659</v>
      </c>
      <c r="F96" s="88"/>
      <c r="G96" s="88"/>
      <c r="H96" s="88">
        <v>5480</v>
      </c>
    </row>
    <row r="97" spans="2:8" x14ac:dyDescent="0.25">
      <c r="B97" s="87">
        <v>42491</v>
      </c>
      <c r="C97" s="89">
        <v>288</v>
      </c>
      <c r="D97" s="89">
        <v>16</v>
      </c>
      <c r="E97" s="88">
        <v>6651</v>
      </c>
      <c r="F97" s="88">
        <v>2372</v>
      </c>
      <c r="G97" s="88">
        <v>3426</v>
      </c>
      <c r="H97" s="88">
        <f t="shared" ref="H97:H126" si="0">F97+G97</f>
        <v>5798</v>
      </c>
    </row>
    <row r="98" spans="2:8" x14ac:dyDescent="0.25">
      <c r="B98" s="87" t="s">
        <v>558</v>
      </c>
      <c r="C98" s="89">
        <v>21</v>
      </c>
      <c r="D98" s="89">
        <v>15</v>
      </c>
      <c r="E98" s="88">
        <v>5426</v>
      </c>
      <c r="F98" s="88">
        <v>2742</v>
      </c>
      <c r="G98" s="88">
        <v>2014</v>
      </c>
      <c r="H98" s="88">
        <f t="shared" si="0"/>
        <v>4756</v>
      </c>
    </row>
    <row r="99" spans="2:8" x14ac:dyDescent="0.25">
      <c r="B99" s="87">
        <v>42552</v>
      </c>
      <c r="C99" s="89">
        <v>9</v>
      </c>
      <c r="D99" s="89">
        <v>9</v>
      </c>
      <c r="E99" s="88">
        <v>3253</v>
      </c>
      <c r="F99" s="88">
        <v>1620</v>
      </c>
      <c r="G99" s="88">
        <v>1416</v>
      </c>
      <c r="H99" s="88">
        <f t="shared" si="0"/>
        <v>3036</v>
      </c>
    </row>
    <row r="100" spans="2:8" x14ac:dyDescent="0.25">
      <c r="B100" s="87">
        <v>42583</v>
      </c>
      <c r="C100" s="89">
        <v>13</v>
      </c>
      <c r="D100" s="89">
        <v>10</v>
      </c>
      <c r="E100" s="88">
        <v>3343</v>
      </c>
      <c r="F100" s="88">
        <v>1688</v>
      </c>
      <c r="G100" s="88">
        <v>1336</v>
      </c>
      <c r="H100" s="88">
        <f t="shared" si="0"/>
        <v>3024</v>
      </c>
    </row>
    <row r="101" spans="2:8" x14ac:dyDescent="0.25">
      <c r="B101" s="87">
        <v>42614</v>
      </c>
      <c r="C101" s="89">
        <v>16</v>
      </c>
      <c r="D101" s="89">
        <v>11</v>
      </c>
      <c r="E101" s="88">
        <v>3298</v>
      </c>
      <c r="F101" s="88">
        <v>1715</v>
      </c>
      <c r="G101" s="88">
        <v>1358</v>
      </c>
      <c r="H101" s="88">
        <f t="shared" si="0"/>
        <v>3073</v>
      </c>
    </row>
    <row r="102" spans="2:8" x14ac:dyDescent="0.25">
      <c r="B102" s="87">
        <v>42644</v>
      </c>
      <c r="C102" s="89">
        <v>28</v>
      </c>
      <c r="D102" s="89">
        <v>12</v>
      </c>
      <c r="E102" s="88">
        <v>3465</v>
      </c>
      <c r="F102" s="88">
        <v>1819</v>
      </c>
      <c r="G102" s="88">
        <v>1455</v>
      </c>
      <c r="H102" s="88">
        <f t="shared" si="0"/>
        <v>3274</v>
      </c>
    </row>
    <row r="103" spans="2:8" x14ac:dyDescent="0.25">
      <c r="B103" s="87">
        <v>42675</v>
      </c>
      <c r="C103" s="89">
        <v>38</v>
      </c>
      <c r="D103" s="89">
        <v>13</v>
      </c>
      <c r="E103" s="88">
        <v>3225</v>
      </c>
      <c r="F103" s="88">
        <v>1699</v>
      </c>
      <c r="G103" s="88">
        <v>1369</v>
      </c>
      <c r="H103" s="88">
        <f t="shared" si="0"/>
        <v>3068</v>
      </c>
    </row>
    <row r="104" spans="2:8" x14ac:dyDescent="0.25">
      <c r="B104" s="87">
        <v>42705</v>
      </c>
      <c r="C104" s="89">
        <v>48</v>
      </c>
      <c r="D104" s="89">
        <v>20</v>
      </c>
      <c r="E104" s="88">
        <v>2951</v>
      </c>
      <c r="F104" s="88">
        <v>1530</v>
      </c>
      <c r="G104" s="88">
        <v>1273</v>
      </c>
      <c r="H104" s="88">
        <f t="shared" si="0"/>
        <v>2803</v>
      </c>
    </row>
    <row r="105" spans="2:8" x14ac:dyDescent="0.25">
      <c r="B105" s="87">
        <v>42736</v>
      </c>
      <c r="C105" s="89">
        <v>28</v>
      </c>
      <c r="D105" s="89">
        <v>16</v>
      </c>
      <c r="E105" s="88">
        <v>4231</v>
      </c>
      <c r="F105" s="88">
        <v>2288</v>
      </c>
      <c r="G105" s="88">
        <v>1377</v>
      </c>
      <c r="H105" s="88">
        <f t="shared" si="0"/>
        <v>3665</v>
      </c>
    </row>
    <row r="106" spans="2:8" x14ac:dyDescent="0.25">
      <c r="B106" s="87">
        <v>42767</v>
      </c>
      <c r="C106" s="89">
        <v>40</v>
      </c>
      <c r="D106" s="89">
        <v>21</v>
      </c>
      <c r="E106" s="88">
        <v>2725</v>
      </c>
      <c r="F106" s="88">
        <v>1411</v>
      </c>
      <c r="G106" s="88">
        <v>1152</v>
      </c>
      <c r="H106" s="88">
        <f t="shared" si="0"/>
        <v>2563</v>
      </c>
    </row>
    <row r="107" spans="2:8" x14ac:dyDescent="0.25">
      <c r="B107" s="87">
        <v>42795</v>
      </c>
      <c r="C107" s="89">
        <v>51</v>
      </c>
      <c r="D107" s="89">
        <v>19</v>
      </c>
      <c r="E107" s="88">
        <v>2482</v>
      </c>
      <c r="F107" s="88">
        <v>1321</v>
      </c>
      <c r="G107" s="88">
        <v>1042</v>
      </c>
      <c r="H107" s="88">
        <f t="shared" si="0"/>
        <v>2363</v>
      </c>
    </row>
    <row r="108" spans="2:8" x14ac:dyDescent="0.25">
      <c r="B108" s="87">
        <v>42826</v>
      </c>
      <c r="C108" s="89">
        <v>52</v>
      </c>
      <c r="D108" s="89">
        <v>16</v>
      </c>
      <c r="E108" s="88">
        <v>2908</v>
      </c>
      <c r="F108" s="88">
        <v>1304</v>
      </c>
      <c r="G108" s="88">
        <v>1301</v>
      </c>
      <c r="H108" s="88">
        <f t="shared" si="0"/>
        <v>2605</v>
      </c>
    </row>
    <row r="109" spans="2:8" x14ac:dyDescent="0.25">
      <c r="B109" s="87">
        <v>42856</v>
      </c>
      <c r="C109" s="89">
        <v>33</v>
      </c>
      <c r="D109" s="89">
        <v>11</v>
      </c>
      <c r="E109" s="88">
        <v>2762</v>
      </c>
      <c r="F109" s="88">
        <v>1396</v>
      </c>
      <c r="G109" s="88">
        <v>1203</v>
      </c>
      <c r="H109" s="88">
        <f t="shared" si="0"/>
        <v>2599</v>
      </c>
    </row>
    <row r="110" spans="2:8" x14ac:dyDescent="0.25">
      <c r="B110" s="87" t="s">
        <v>559</v>
      </c>
      <c r="C110" s="88">
        <v>4096</v>
      </c>
      <c r="D110" s="89">
        <v>40</v>
      </c>
      <c r="E110" s="88">
        <v>176735</v>
      </c>
      <c r="F110" s="88">
        <v>29918</v>
      </c>
      <c r="G110" s="88">
        <v>21206</v>
      </c>
      <c r="H110" s="88">
        <f t="shared" si="0"/>
        <v>51124</v>
      </c>
    </row>
    <row r="111" spans="2:8" x14ac:dyDescent="0.25">
      <c r="B111" s="87">
        <v>42917</v>
      </c>
      <c r="C111" s="88">
        <v>6517</v>
      </c>
      <c r="D111" s="89">
        <v>46</v>
      </c>
      <c r="E111" s="88">
        <v>93102</v>
      </c>
      <c r="F111" s="88">
        <v>22383</v>
      </c>
      <c r="G111" s="88">
        <v>16060</v>
      </c>
      <c r="H111" s="88">
        <f t="shared" si="0"/>
        <v>38443</v>
      </c>
    </row>
    <row r="112" spans="2:8" x14ac:dyDescent="0.25">
      <c r="B112" s="87">
        <v>42948</v>
      </c>
      <c r="C112" s="88">
        <v>7909</v>
      </c>
      <c r="D112" s="89">
        <v>49</v>
      </c>
      <c r="E112" s="88">
        <v>2314</v>
      </c>
      <c r="F112" s="88">
        <v>999</v>
      </c>
      <c r="G112" s="88">
        <v>1181</v>
      </c>
      <c r="H112" s="88">
        <f t="shared" si="0"/>
        <v>2180</v>
      </c>
    </row>
    <row r="113" spans="2:8" x14ac:dyDescent="0.25">
      <c r="B113" s="87">
        <v>42979</v>
      </c>
      <c r="C113" s="88">
        <v>2045</v>
      </c>
      <c r="D113" s="89">
        <v>33</v>
      </c>
      <c r="E113" s="88">
        <v>37486</v>
      </c>
      <c r="F113" s="88">
        <v>14569</v>
      </c>
      <c r="G113" s="88">
        <v>9638</v>
      </c>
      <c r="H113" s="88">
        <f t="shared" si="0"/>
        <v>24207</v>
      </c>
    </row>
    <row r="114" spans="2:8" x14ac:dyDescent="0.25">
      <c r="B114" s="87">
        <v>43009</v>
      </c>
      <c r="C114" s="88">
        <v>1138</v>
      </c>
      <c r="D114" s="89">
        <v>31</v>
      </c>
      <c r="E114" s="88">
        <v>33256</v>
      </c>
      <c r="F114" s="88">
        <v>15883</v>
      </c>
      <c r="G114" s="88">
        <v>9130</v>
      </c>
      <c r="H114" s="88">
        <f t="shared" si="0"/>
        <v>25013</v>
      </c>
    </row>
    <row r="115" spans="2:8" x14ac:dyDescent="0.25">
      <c r="B115" s="87">
        <v>43040</v>
      </c>
      <c r="C115" s="88">
        <v>989</v>
      </c>
      <c r="D115" s="89">
        <v>32</v>
      </c>
      <c r="E115" s="88">
        <v>26590</v>
      </c>
      <c r="F115" s="88">
        <v>12842</v>
      </c>
      <c r="G115" s="88">
        <v>8080</v>
      </c>
      <c r="H115" s="88">
        <f t="shared" si="0"/>
        <v>20922</v>
      </c>
    </row>
    <row r="116" spans="2:8" x14ac:dyDescent="0.25">
      <c r="B116" s="87">
        <v>43070</v>
      </c>
      <c r="C116" s="88">
        <v>1027</v>
      </c>
      <c r="D116" s="89">
        <v>26</v>
      </c>
      <c r="E116" s="88">
        <v>18586</v>
      </c>
      <c r="F116" s="88">
        <v>10315</v>
      </c>
      <c r="G116" s="88">
        <v>7147</v>
      </c>
      <c r="H116" s="88">
        <f t="shared" si="0"/>
        <v>17462</v>
      </c>
    </row>
    <row r="117" spans="2:8" x14ac:dyDescent="0.25">
      <c r="B117" s="87">
        <v>43101</v>
      </c>
      <c r="C117" s="88">
        <v>1354</v>
      </c>
      <c r="D117" s="89">
        <v>30</v>
      </c>
      <c r="E117" s="88">
        <v>18570</v>
      </c>
      <c r="F117" s="88">
        <v>10476</v>
      </c>
      <c r="G117" s="88">
        <v>7039</v>
      </c>
      <c r="H117" s="88">
        <f t="shared" si="0"/>
        <v>17515</v>
      </c>
    </row>
    <row r="118" spans="2:8" x14ac:dyDescent="0.25">
      <c r="B118" s="87">
        <v>43132</v>
      </c>
      <c r="C118" s="88">
        <v>1044</v>
      </c>
      <c r="D118" s="127">
        <v>26</v>
      </c>
      <c r="E118" s="88">
        <v>12624</v>
      </c>
      <c r="F118" s="88">
        <v>4546</v>
      </c>
      <c r="G118" s="88">
        <v>7245</v>
      </c>
      <c r="H118" s="88">
        <f t="shared" si="0"/>
        <v>11791</v>
      </c>
    </row>
    <row r="119" spans="2:8" x14ac:dyDescent="0.25">
      <c r="B119" s="87">
        <v>43160</v>
      </c>
      <c r="C119" s="88">
        <v>923</v>
      </c>
      <c r="D119" s="127">
        <v>42</v>
      </c>
      <c r="E119" s="88">
        <v>19233</v>
      </c>
      <c r="F119" s="88">
        <v>10727</v>
      </c>
      <c r="G119" s="88">
        <v>7306</v>
      </c>
      <c r="H119" s="88">
        <f t="shared" si="0"/>
        <v>18033</v>
      </c>
    </row>
    <row r="120" spans="2:8" x14ac:dyDescent="0.25">
      <c r="B120" s="87">
        <v>43191</v>
      </c>
      <c r="C120" s="88">
        <v>1496</v>
      </c>
      <c r="D120" s="127">
        <v>53</v>
      </c>
      <c r="E120" s="88">
        <v>27469</v>
      </c>
      <c r="F120" s="88">
        <v>9262</v>
      </c>
      <c r="G120" s="88">
        <v>12706</v>
      </c>
      <c r="H120" s="88">
        <f t="shared" si="0"/>
        <v>21968</v>
      </c>
    </row>
    <row r="121" spans="2:8" x14ac:dyDescent="0.25">
      <c r="B121" s="87">
        <v>43221</v>
      </c>
      <c r="C121" s="88">
        <v>1099</v>
      </c>
      <c r="D121" s="88">
        <v>44</v>
      </c>
      <c r="E121" s="88">
        <v>19923</v>
      </c>
      <c r="F121" s="88">
        <v>11003</v>
      </c>
      <c r="G121" s="88">
        <v>7814</v>
      </c>
      <c r="H121" s="88">
        <f t="shared" si="0"/>
        <v>18817</v>
      </c>
    </row>
    <row r="122" spans="2:8" x14ac:dyDescent="0.25">
      <c r="B122" s="87">
        <v>43252</v>
      </c>
      <c r="C122" s="88">
        <v>2919</v>
      </c>
      <c r="D122" s="129">
        <v>53</v>
      </c>
      <c r="E122" s="88">
        <v>33135</v>
      </c>
      <c r="F122" s="88">
        <v>12977</v>
      </c>
      <c r="G122" s="88">
        <v>8927</v>
      </c>
      <c r="H122" s="88">
        <f t="shared" si="0"/>
        <v>21904</v>
      </c>
    </row>
    <row r="123" spans="2:8" x14ac:dyDescent="0.25">
      <c r="B123" s="87">
        <v>43282</v>
      </c>
      <c r="C123" s="88">
        <v>643</v>
      </c>
      <c r="D123" s="129">
        <v>53</v>
      </c>
      <c r="E123" s="88">
        <v>16559</v>
      </c>
      <c r="F123" s="88">
        <v>9397</v>
      </c>
      <c r="G123" s="88">
        <v>6259</v>
      </c>
      <c r="H123" s="88">
        <f t="shared" si="0"/>
        <v>15656</v>
      </c>
    </row>
    <row r="124" spans="2:8" x14ac:dyDescent="0.25">
      <c r="B124" s="87">
        <v>43313</v>
      </c>
      <c r="C124" s="88">
        <v>542</v>
      </c>
      <c r="D124" s="129">
        <v>55</v>
      </c>
      <c r="E124" s="88">
        <v>16468</v>
      </c>
      <c r="F124" s="88">
        <v>6293</v>
      </c>
      <c r="G124" s="88">
        <v>9380</v>
      </c>
      <c r="H124" s="88">
        <f t="shared" si="0"/>
        <v>15673</v>
      </c>
    </row>
    <row r="125" spans="2:8" x14ac:dyDescent="0.25">
      <c r="B125" s="87">
        <v>43344</v>
      </c>
      <c r="C125" s="88">
        <v>542</v>
      </c>
      <c r="D125" s="129">
        <v>47</v>
      </c>
      <c r="E125" s="88">
        <v>20636</v>
      </c>
      <c r="F125" s="88">
        <v>7467</v>
      </c>
      <c r="G125" s="88">
        <v>10966</v>
      </c>
      <c r="H125" s="88">
        <f t="shared" si="0"/>
        <v>18433</v>
      </c>
    </row>
    <row r="126" spans="2:8" x14ac:dyDescent="0.25">
      <c r="B126" s="87">
        <v>43374</v>
      </c>
      <c r="C126" s="88">
        <v>1166</v>
      </c>
      <c r="D126" s="129">
        <v>64</v>
      </c>
      <c r="E126" s="88">
        <v>18153</v>
      </c>
      <c r="F126" s="88">
        <v>9884</v>
      </c>
      <c r="G126" s="88">
        <v>6728</v>
      </c>
      <c r="H126" s="88">
        <f t="shared" si="0"/>
        <v>16612</v>
      </c>
    </row>
    <row r="127" spans="2:8" x14ac:dyDescent="0.25">
      <c r="B127" s="87">
        <v>43405</v>
      </c>
      <c r="C127" s="88">
        <v>684</v>
      </c>
      <c r="D127" s="129">
        <v>59</v>
      </c>
      <c r="E127" s="88">
        <v>22023</v>
      </c>
      <c r="F127" s="88">
        <v>7542</v>
      </c>
      <c r="G127" s="88">
        <v>10985</v>
      </c>
      <c r="H127" s="88">
        <f>F127+G127</f>
        <v>18527</v>
      </c>
    </row>
    <row r="128" spans="2:8" x14ac:dyDescent="0.25">
      <c r="B128" s="87">
        <v>43435</v>
      </c>
      <c r="C128" s="151">
        <v>1306</v>
      </c>
      <c r="D128" s="152">
        <v>51</v>
      </c>
      <c r="E128" s="174">
        <v>25922</v>
      </c>
      <c r="F128" s="174">
        <v>8814</v>
      </c>
      <c r="G128" s="174">
        <v>12754</v>
      </c>
      <c r="H128" s="151">
        <v>21568</v>
      </c>
    </row>
    <row r="129" spans="2:8" x14ac:dyDescent="0.25">
      <c r="B129" s="87">
        <v>43466</v>
      </c>
      <c r="C129" s="151">
        <v>800</v>
      </c>
      <c r="D129" s="152">
        <v>51</v>
      </c>
      <c r="E129" s="174">
        <v>28255</v>
      </c>
      <c r="F129" s="174">
        <v>9596</v>
      </c>
      <c r="G129" s="174">
        <v>13972</v>
      </c>
      <c r="H129" s="151">
        <v>23568</v>
      </c>
    </row>
    <row r="130" spans="2:8" s="188" customFormat="1" x14ac:dyDescent="0.25">
      <c r="B130" s="189">
        <v>43497</v>
      </c>
      <c r="C130" s="193">
        <v>819</v>
      </c>
      <c r="D130" s="194">
        <v>47</v>
      </c>
      <c r="E130" s="195">
        <v>24473</v>
      </c>
      <c r="F130" s="195">
        <v>8362</v>
      </c>
      <c r="G130" s="195">
        <v>12346</v>
      </c>
      <c r="H130" s="193">
        <v>20708</v>
      </c>
    </row>
    <row r="131" spans="2:8" s="188" customFormat="1" x14ac:dyDescent="0.25">
      <c r="B131" s="189">
        <v>43525</v>
      </c>
      <c r="C131" s="193">
        <v>1105</v>
      </c>
      <c r="D131" s="194">
        <v>42</v>
      </c>
      <c r="E131" s="195">
        <v>20396</v>
      </c>
      <c r="F131" s="195">
        <v>7436</v>
      </c>
      <c r="G131" s="195">
        <v>11217</v>
      </c>
      <c r="H131" s="193">
        <v>18653</v>
      </c>
    </row>
    <row r="132" spans="2:8" s="188" customFormat="1" x14ac:dyDescent="0.25">
      <c r="B132" s="189">
        <v>43556</v>
      </c>
      <c r="C132" s="193">
        <v>1016</v>
      </c>
      <c r="D132" s="194">
        <v>35</v>
      </c>
      <c r="E132" s="195">
        <v>17319</v>
      </c>
      <c r="F132" s="195">
        <v>6577</v>
      </c>
      <c r="G132" s="195">
        <v>9829</v>
      </c>
      <c r="H132" s="193">
        <v>16406</v>
      </c>
    </row>
    <row r="133" spans="2:8" x14ac:dyDescent="0.25">
      <c r="B133" s="189">
        <v>43586</v>
      </c>
      <c r="C133" s="193">
        <v>1094</v>
      </c>
      <c r="D133" s="129">
        <v>44</v>
      </c>
      <c r="E133" s="195">
        <v>26936</v>
      </c>
      <c r="F133" s="195">
        <v>12910</v>
      </c>
      <c r="G133" s="195">
        <v>8619</v>
      </c>
      <c r="H133" s="193">
        <v>21529</v>
      </c>
    </row>
    <row r="134" spans="2:8" s="188" customFormat="1" x14ac:dyDescent="0.25">
      <c r="B134" s="189">
        <v>43617</v>
      </c>
      <c r="C134" s="218">
        <v>962</v>
      </c>
      <c r="D134" s="194">
        <v>41</v>
      </c>
      <c r="E134" s="219">
        <v>17186</v>
      </c>
      <c r="F134" s="219">
        <v>9829</v>
      </c>
      <c r="G134" s="219">
        <v>6205</v>
      </c>
      <c r="H134" s="218">
        <v>16034</v>
      </c>
    </row>
    <row r="135" spans="2:8" s="188" customFormat="1" x14ac:dyDescent="0.25">
      <c r="B135" s="189">
        <v>43647</v>
      </c>
      <c r="C135" s="218">
        <v>1148</v>
      </c>
      <c r="D135" s="194">
        <v>41</v>
      </c>
      <c r="E135" s="219">
        <v>17113</v>
      </c>
      <c r="F135" s="219">
        <v>6179</v>
      </c>
      <c r="G135" s="219">
        <v>9788</v>
      </c>
      <c r="H135" s="218">
        <v>15967</v>
      </c>
    </row>
    <row r="136" spans="2:8" s="188" customFormat="1" x14ac:dyDescent="0.25">
      <c r="B136" s="189">
        <v>43678</v>
      </c>
      <c r="C136" s="218">
        <v>896</v>
      </c>
      <c r="D136" s="194">
        <v>34</v>
      </c>
      <c r="E136" s="219">
        <v>17644</v>
      </c>
      <c r="F136" s="219">
        <v>6422</v>
      </c>
      <c r="G136" s="219">
        <v>10151</v>
      </c>
      <c r="H136" s="218">
        <v>16573</v>
      </c>
    </row>
    <row r="137" spans="2:8" s="188" customFormat="1" x14ac:dyDescent="0.25">
      <c r="B137" s="189">
        <v>43709</v>
      </c>
      <c r="C137" s="218">
        <v>926</v>
      </c>
      <c r="D137" s="194">
        <v>31</v>
      </c>
      <c r="E137" s="219">
        <v>17905</v>
      </c>
      <c r="F137" s="219">
        <v>6541</v>
      </c>
      <c r="G137" s="219">
        <v>10281</v>
      </c>
      <c r="H137" s="218">
        <v>16573</v>
      </c>
    </row>
    <row r="138" spans="2:8" s="188" customFormat="1" x14ac:dyDescent="0.25">
      <c r="B138" s="189">
        <v>43739</v>
      </c>
      <c r="C138" s="218">
        <v>1371</v>
      </c>
      <c r="D138" s="194">
        <v>30</v>
      </c>
      <c r="E138" s="219">
        <v>18586</v>
      </c>
      <c r="F138" s="219">
        <v>10563</v>
      </c>
      <c r="G138" s="219">
        <v>6769</v>
      </c>
      <c r="H138" s="218">
        <v>17332</v>
      </c>
    </row>
    <row r="139" spans="2:8" s="188" customFormat="1" x14ac:dyDescent="0.25">
      <c r="B139" s="189">
        <v>43770</v>
      </c>
      <c r="C139" s="218">
        <v>1269</v>
      </c>
      <c r="D139" s="129">
        <v>37</v>
      </c>
      <c r="E139" s="219">
        <v>18254</v>
      </c>
      <c r="F139" s="219">
        <v>6534</v>
      </c>
      <c r="G139" s="219">
        <v>10266</v>
      </c>
      <c r="H139" s="218">
        <v>16800</v>
      </c>
    </row>
    <row r="140" spans="2:8" s="188" customFormat="1" x14ac:dyDescent="0.25">
      <c r="B140" s="189">
        <v>43800</v>
      </c>
      <c r="C140" s="218">
        <v>819</v>
      </c>
      <c r="D140" s="129">
        <v>36</v>
      </c>
      <c r="E140" s="219">
        <v>18254</v>
      </c>
      <c r="F140" s="219">
        <v>6540</v>
      </c>
      <c r="G140" s="219">
        <v>10460</v>
      </c>
      <c r="H140" s="218">
        <v>17000</v>
      </c>
    </row>
    <row r="141" spans="2:8" s="188" customFormat="1" x14ac:dyDescent="0.25">
      <c r="B141" s="189">
        <v>43831</v>
      </c>
      <c r="C141" s="193">
        <v>834</v>
      </c>
      <c r="D141" s="194">
        <v>42</v>
      </c>
      <c r="E141" s="195">
        <v>18617</v>
      </c>
      <c r="F141" s="195">
        <v>10715</v>
      </c>
      <c r="G141" s="195">
        <v>6664</v>
      </c>
      <c r="H141" s="193">
        <v>17379</v>
      </c>
    </row>
    <row r="142" spans="2:8" x14ac:dyDescent="0.25">
      <c r="B142" s="189">
        <v>43862</v>
      </c>
      <c r="C142" s="193">
        <v>698</v>
      </c>
      <c r="D142" s="194">
        <v>37</v>
      </c>
      <c r="E142" s="195">
        <v>18087</v>
      </c>
      <c r="F142" s="195">
        <v>10470</v>
      </c>
      <c r="G142" s="195">
        <v>6398</v>
      </c>
      <c r="H142" s="193">
        <v>16868</v>
      </c>
    </row>
    <row r="143" spans="2:8" s="188" customFormat="1" x14ac:dyDescent="0.25">
      <c r="B143" s="189" t="s">
        <v>600</v>
      </c>
      <c r="C143" s="193">
        <v>335</v>
      </c>
      <c r="D143" s="289">
        <v>11</v>
      </c>
      <c r="E143" s="195">
        <v>2479</v>
      </c>
      <c r="F143" s="195">
        <v>1333</v>
      </c>
      <c r="G143" s="195">
        <v>833</v>
      </c>
      <c r="H143" s="193">
        <v>2166</v>
      </c>
    </row>
    <row r="144" spans="2:8" s="188" customFormat="1" x14ac:dyDescent="0.25">
      <c r="B144" s="189" t="s">
        <v>626</v>
      </c>
      <c r="C144" s="193">
        <v>1807</v>
      </c>
      <c r="D144" s="289">
        <v>46</v>
      </c>
      <c r="E144" s="195">
        <v>35380</v>
      </c>
      <c r="F144" s="195">
        <v>13726</v>
      </c>
      <c r="G144" s="195">
        <v>8953</v>
      </c>
      <c r="H144" s="193">
        <f>SUM(F144:G144)</f>
        <v>22679</v>
      </c>
    </row>
    <row r="145" spans="2:8" s="92" customFormat="1" x14ac:dyDescent="0.25">
      <c r="B145" s="252" t="s">
        <v>560</v>
      </c>
      <c r="C145" s="252"/>
      <c r="D145" s="252"/>
      <c r="E145" s="252"/>
      <c r="F145" s="252"/>
      <c r="G145" s="252"/>
      <c r="H145" s="260"/>
    </row>
    <row r="146" spans="2:8" s="92" customFormat="1" x14ac:dyDescent="0.25">
      <c r="B146" s="260" t="s">
        <v>561</v>
      </c>
      <c r="C146" s="260"/>
      <c r="D146" s="260"/>
      <c r="E146" s="260"/>
      <c r="F146" s="260"/>
      <c r="G146" s="260"/>
    </row>
    <row r="147" spans="2:8" s="92" customFormat="1" x14ac:dyDescent="0.25">
      <c r="B147" s="252" t="s">
        <v>562</v>
      </c>
    </row>
    <row r="148" spans="2:8" s="92" customFormat="1" x14ac:dyDescent="0.25">
      <c r="B148" s="123" t="s">
        <v>599</v>
      </c>
      <c r="H148" s="261"/>
    </row>
    <row r="149" spans="2:8" s="92" customFormat="1" x14ac:dyDescent="0.25">
      <c r="B149" s="261" t="s">
        <v>563</v>
      </c>
      <c r="C149" s="261"/>
      <c r="D149" s="261"/>
      <c r="E149" s="261"/>
      <c r="F149" s="261"/>
      <c r="G149" s="261"/>
      <c r="H149" s="261"/>
    </row>
    <row r="150" spans="2:8" s="92" customFormat="1" x14ac:dyDescent="0.25">
      <c r="B150" s="261" t="s">
        <v>564</v>
      </c>
      <c r="C150" s="261"/>
      <c r="D150" s="261"/>
      <c r="E150" s="261"/>
      <c r="F150" s="261"/>
      <c r="G150" s="261"/>
    </row>
    <row r="151" spans="2:8" s="92" customFormat="1" x14ac:dyDescent="0.25">
      <c r="B151" s="284" t="s">
        <v>660</v>
      </c>
    </row>
    <row r="152" spans="2:8" s="92" customFormat="1" x14ac:dyDescent="0.25"/>
    <row r="153" spans="2:8" s="92" customFormat="1" x14ac:dyDescent="0.25"/>
    <row r="154" spans="2:8" s="92" customFormat="1" x14ac:dyDescent="0.25"/>
    <row r="155" spans="2:8" s="92" customFormat="1" x14ac:dyDescent="0.25"/>
  </sheetData>
  <mergeCells count="9">
    <mergeCell ref="B5:H5"/>
    <mergeCell ref="B6:H6"/>
    <mergeCell ref="B8:B10"/>
    <mergeCell ref="C8:D8"/>
    <mergeCell ref="E8:H8"/>
    <mergeCell ref="C9:C10"/>
    <mergeCell ref="D9:D10"/>
    <mergeCell ref="E9:E10"/>
    <mergeCell ref="F9:H9"/>
  </mergeCells>
  <hyperlinks>
    <hyperlink ref="J5" location="'Índice STJ'!A1" display="'Índice STJ'!A1" xr:uid="{00000000-0004-0000-20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2:S53"/>
  <sheetViews>
    <sheetView showGridLines="0" zoomScaleNormal="100" workbookViewId="0">
      <pane xSplit="2" ySplit="10" topLeftCell="C26" activePane="bottomRight" state="frozen"/>
      <selection activeCell="E52" sqref="E52"/>
      <selection pane="topRight" activeCell="E52" sqref="E52"/>
      <selection pane="bottomLeft" activeCell="E52" sqref="E52"/>
      <selection pane="bottomRight" activeCell="E26" sqref="E26"/>
    </sheetView>
  </sheetViews>
  <sheetFormatPr baseColWidth="10" defaultColWidth="11.44140625" defaultRowHeight="12" x14ac:dyDescent="0.25"/>
  <cols>
    <col min="1" max="1" width="5" style="17" customWidth="1"/>
    <col min="2" max="2" width="19.6640625" style="17" customWidth="1"/>
    <col min="3" max="4" width="11.6640625" style="17" bestFit="1" customWidth="1"/>
    <col min="5" max="5" width="11.21875" style="17" bestFit="1" customWidth="1"/>
    <col min="6" max="6" width="13.21875" style="17" bestFit="1" customWidth="1"/>
    <col min="7" max="7" width="10.44140625" style="17" bestFit="1" customWidth="1"/>
    <col min="8" max="9" width="13.21875" style="17" bestFit="1" customWidth="1"/>
    <col min="10" max="10" width="7.21875" style="188" bestFit="1" customWidth="1"/>
    <col min="11" max="11" width="13.44140625" style="188" bestFit="1" customWidth="1"/>
    <col min="12" max="12" width="12.44140625" style="17" bestFit="1" customWidth="1"/>
    <col min="13" max="13" width="11.6640625" style="17" bestFit="1" customWidth="1"/>
    <col min="14" max="14" width="13.21875" style="17" bestFit="1" customWidth="1"/>
    <col min="15" max="15" width="11.6640625" style="17" bestFit="1" customWidth="1"/>
    <col min="16" max="16" width="11.33203125" style="17" bestFit="1" customWidth="1"/>
    <col min="17" max="17" width="11.21875" style="17" bestFit="1" customWidth="1"/>
    <col min="18" max="18" width="9.109375" style="17" bestFit="1" customWidth="1"/>
    <col min="19" max="19" width="32.6640625" style="17" bestFit="1" customWidth="1"/>
    <col min="20" max="16384" width="11.44140625" style="17"/>
  </cols>
  <sheetData>
    <row r="2" spans="1:19" s="107" customFormat="1" ht="13.8" x14ac:dyDescent="0.3">
      <c r="A2" s="39" t="s">
        <v>101</v>
      </c>
    </row>
    <row r="3" spans="1:19" s="107" customFormat="1" ht="13.8" x14ac:dyDescent="0.3">
      <c r="A3" s="39" t="s">
        <v>102</v>
      </c>
    </row>
    <row r="4" spans="1:19" s="107" customFormat="1" ht="13.8" x14ac:dyDescent="0.3"/>
    <row r="5" spans="1:19" s="107" customFormat="1" ht="13.8" x14ac:dyDescent="0.3">
      <c r="B5" s="296" t="s">
        <v>54</v>
      </c>
      <c r="C5" s="296"/>
      <c r="D5" s="296"/>
      <c r="E5" s="296"/>
      <c r="F5" s="296"/>
      <c r="G5" s="296"/>
      <c r="H5" s="296"/>
      <c r="I5" s="296"/>
      <c r="J5" s="296"/>
      <c r="K5" s="296"/>
      <c r="L5" s="296"/>
      <c r="M5" s="296"/>
      <c r="N5" s="296"/>
      <c r="O5" s="296"/>
      <c r="P5" s="296"/>
      <c r="Q5" s="296"/>
      <c r="S5" s="126" t="s">
        <v>574</v>
      </c>
    </row>
    <row r="6" spans="1:19" s="107" customFormat="1" ht="13.8" x14ac:dyDescent="0.3">
      <c r="B6" s="296" t="s">
        <v>609</v>
      </c>
      <c r="C6" s="296"/>
      <c r="D6" s="296"/>
      <c r="E6" s="296"/>
      <c r="F6" s="296"/>
      <c r="G6" s="296"/>
      <c r="H6" s="296"/>
      <c r="I6" s="296"/>
      <c r="J6" s="296"/>
      <c r="K6" s="296"/>
      <c r="L6" s="296"/>
      <c r="M6" s="296"/>
      <c r="N6" s="296"/>
      <c r="O6" s="296"/>
      <c r="P6" s="296"/>
      <c r="Q6" s="296"/>
    </row>
    <row r="7" spans="1:19" ht="12.6" thickBot="1" x14ac:dyDescent="0.3"/>
    <row r="8" spans="1:19" ht="15.75" customHeight="1" thickBot="1" x14ac:dyDescent="0.3">
      <c r="B8" s="299" t="s">
        <v>0</v>
      </c>
      <c r="C8" s="300"/>
      <c r="D8" s="300"/>
      <c r="E8" s="300"/>
      <c r="F8" s="300"/>
      <c r="G8" s="300"/>
      <c r="H8" s="300"/>
      <c r="I8" s="300"/>
      <c r="J8" s="300"/>
      <c r="K8" s="300"/>
      <c r="L8" s="300"/>
      <c r="M8" s="300"/>
      <c r="N8" s="300"/>
      <c r="O8" s="300"/>
      <c r="P8" s="300"/>
      <c r="Q8" s="300"/>
      <c r="R8" s="301"/>
    </row>
    <row r="9" spans="1:19" ht="15" customHeight="1" thickBot="1" x14ac:dyDescent="0.3">
      <c r="B9" s="297" t="s">
        <v>1</v>
      </c>
      <c r="C9" s="393" t="s">
        <v>2</v>
      </c>
      <c r="D9" s="394"/>
      <c r="E9" s="394"/>
      <c r="F9" s="394"/>
      <c r="G9" s="394"/>
      <c r="H9" s="394"/>
      <c r="I9" s="394"/>
      <c r="J9" s="394"/>
      <c r="K9" s="395"/>
      <c r="L9" s="302" t="s">
        <v>3</v>
      </c>
      <c r="M9" s="303"/>
      <c r="N9" s="299" t="s">
        <v>4</v>
      </c>
      <c r="O9" s="300"/>
      <c r="P9" s="300"/>
      <c r="Q9" s="300"/>
      <c r="R9" s="301"/>
    </row>
    <row r="10" spans="1:19" ht="24.6" thickBot="1" x14ac:dyDescent="0.3">
      <c r="B10" s="298"/>
      <c r="C10" s="381" t="s">
        <v>5</v>
      </c>
      <c r="D10" s="375" t="s">
        <v>6</v>
      </c>
      <c r="E10" s="376" t="s">
        <v>7</v>
      </c>
      <c r="F10" s="377" t="s">
        <v>8</v>
      </c>
      <c r="G10" s="375" t="s">
        <v>9</v>
      </c>
      <c r="H10" s="376" t="s">
        <v>10</v>
      </c>
      <c r="I10" s="378" t="s">
        <v>11</v>
      </c>
      <c r="J10" s="376" t="s">
        <v>594</v>
      </c>
      <c r="K10" s="382" t="s">
        <v>595</v>
      </c>
      <c r="L10" s="373" t="s">
        <v>12</v>
      </c>
      <c r="M10" s="286" t="s">
        <v>13</v>
      </c>
      <c r="N10" s="4" t="s">
        <v>14</v>
      </c>
      <c r="O10" s="4" t="s">
        <v>15</v>
      </c>
      <c r="P10" s="4" t="s">
        <v>16</v>
      </c>
      <c r="Q10" s="4" t="s">
        <v>17</v>
      </c>
      <c r="R10" s="265" t="s">
        <v>596</v>
      </c>
    </row>
    <row r="11" spans="1:19" x14ac:dyDescent="0.25">
      <c r="B11" s="202" t="s">
        <v>18</v>
      </c>
      <c r="C11" s="287">
        <v>84576</v>
      </c>
      <c r="D11" s="205">
        <v>37258</v>
      </c>
      <c r="E11" s="205">
        <v>121834</v>
      </c>
      <c r="F11" s="205">
        <v>12800</v>
      </c>
      <c r="G11" s="205">
        <v>6052</v>
      </c>
      <c r="H11" s="205">
        <v>18852</v>
      </c>
      <c r="I11" s="205">
        <v>140686</v>
      </c>
      <c r="J11" s="205">
        <v>0</v>
      </c>
      <c r="K11" s="383">
        <v>140686</v>
      </c>
      <c r="L11" s="1">
        <v>108633</v>
      </c>
      <c r="M11" s="206">
        <v>32053</v>
      </c>
      <c r="N11" s="1">
        <v>96799</v>
      </c>
      <c r="O11" s="1">
        <v>1029</v>
      </c>
      <c r="P11" s="1">
        <v>0</v>
      </c>
      <c r="Q11" s="1">
        <v>42858</v>
      </c>
      <c r="R11" s="206">
        <v>0</v>
      </c>
    </row>
    <row r="12" spans="1:19" x14ac:dyDescent="0.25">
      <c r="B12" s="203" t="s">
        <v>19</v>
      </c>
      <c r="C12" s="287">
        <v>59319</v>
      </c>
      <c r="D12" s="205">
        <v>35533</v>
      </c>
      <c r="E12" s="205">
        <v>94852</v>
      </c>
      <c r="F12" s="205">
        <v>298185</v>
      </c>
      <c r="G12" s="205">
        <v>11725</v>
      </c>
      <c r="H12" s="205">
        <v>309910</v>
      </c>
      <c r="I12" s="205">
        <v>404762</v>
      </c>
      <c r="J12" s="205">
        <v>0</v>
      </c>
      <c r="K12" s="383">
        <v>404762</v>
      </c>
      <c r="L12" s="1">
        <v>256315</v>
      </c>
      <c r="M12" s="206">
        <v>148447</v>
      </c>
      <c r="N12" s="1">
        <v>300173</v>
      </c>
      <c r="O12" s="1">
        <v>30362</v>
      </c>
      <c r="P12" s="1">
        <v>0</v>
      </c>
      <c r="Q12" s="1">
        <v>74227</v>
      </c>
      <c r="R12" s="206">
        <v>0</v>
      </c>
    </row>
    <row r="13" spans="1:19" x14ac:dyDescent="0.25">
      <c r="B13" s="204" t="s">
        <v>20</v>
      </c>
      <c r="C13" s="287">
        <v>40738</v>
      </c>
      <c r="D13" s="205">
        <v>24967</v>
      </c>
      <c r="E13" s="205">
        <v>65705</v>
      </c>
      <c r="F13" s="205">
        <v>168077</v>
      </c>
      <c r="G13" s="205">
        <v>11931</v>
      </c>
      <c r="H13" s="205">
        <v>180008</v>
      </c>
      <c r="I13" s="205">
        <v>245713</v>
      </c>
      <c r="J13" s="205">
        <v>0</v>
      </c>
      <c r="K13" s="383">
        <v>245713</v>
      </c>
      <c r="L13" s="1">
        <v>152809</v>
      </c>
      <c r="M13" s="206">
        <v>92904</v>
      </c>
      <c r="N13" s="1">
        <v>148067</v>
      </c>
      <c r="O13" s="1">
        <v>32918</v>
      </c>
      <c r="P13" s="1">
        <v>5334</v>
      </c>
      <c r="Q13" s="1">
        <v>59394</v>
      </c>
      <c r="R13" s="206">
        <v>0</v>
      </c>
    </row>
    <row r="14" spans="1:19" x14ac:dyDescent="0.25">
      <c r="B14" s="204" t="s">
        <v>21</v>
      </c>
      <c r="C14" s="287">
        <v>37423</v>
      </c>
      <c r="D14" s="205">
        <v>20938</v>
      </c>
      <c r="E14" s="205">
        <v>58361</v>
      </c>
      <c r="F14" s="205">
        <v>126076</v>
      </c>
      <c r="G14" s="205">
        <v>10368</v>
      </c>
      <c r="H14" s="205">
        <v>136444</v>
      </c>
      <c r="I14" s="205">
        <v>194805</v>
      </c>
      <c r="J14" s="205">
        <v>0</v>
      </c>
      <c r="K14" s="383">
        <v>194805</v>
      </c>
      <c r="L14" s="1">
        <v>123383</v>
      </c>
      <c r="M14" s="206">
        <v>71422</v>
      </c>
      <c r="N14" s="1">
        <v>114406</v>
      </c>
      <c r="O14" s="1">
        <v>25990</v>
      </c>
      <c r="P14" s="1">
        <v>11383</v>
      </c>
      <c r="Q14" s="1">
        <v>43026</v>
      </c>
      <c r="R14" s="206">
        <v>0</v>
      </c>
    </row>
    <row r="15" spans="1:19" x14ac:dyDescent="0.25">
      <c r="B15" s="204" t="s">
        <v>22</v>
      </c>
      <c r="C15" s="287">
        <v>34194</v>
      </c>
      <c r="D15" s="205">
        <v>19594</v>
      </c>
      <c r="E15" s="205">
        <v>53788</v>
      </c>
      <c r="F15" s="205">
        <v>130347</v>
      </c>
      <c r="G15" s="205">
        <v>8226</v>
      </c>
      <c r="H15" s="205">
        <v>138573</v>
      </c>
      <c r="I15" s="205">
        <v>192361</v>
      </c>
      <c r="J15" s="205">
        <v>0</v>
      </c>
      <c r="K15" s="383">
        <v>192361</v>
      </c>
      <c r="L15" s="1">
        <v>118837</v>
      </c>
      <c r="M15" s="206">
        <v>73524</v>
      </c>
      <c r="N15" s="1">
        <v>126931</v>
      </c>
      <c r="O15" s="1">
        <v>24058</v>
      </c>
      <c r="P15" s="1">
        <v>9228</v>
      </c>
      <c r="Q15" s="1">
        <v>32144</v>
      </c>
      <c r="R15" s="206">
        <v>0</v>
      </c>
    </row>
    <row r="16" spans="1:19" x14ac:dyDescent="0.25">
      <c r="B16" s="204" t="s">
        <v>23</v>
      </c>
      <c r="C16" s="287">
        <v>32773</v>
      </c>
      <c r="D16" s="205">
        <v>17032</v>
      </c>
      <c r="E16" s="205">
        <v>49805</v>
      </c>
      <c r="F16" s="205">
        <v>76994</v>
      </c>
      <c r="G16" s="205">
        <v>7295</v>
      </c>
      <c r="H16" s="205">
        <v>84289</v>
      </c>
      <c r="I16" s="205">
        <v>134094</v>
      </c>
      <c r="J16" s="205">
        <v>0</v>
      </c>
      <c r="K16" s="383">
        <v>134094</v>
      </c>
      <c r="L16" s="1">
        <v>82092</v>
      </c>
      <c r="M16" s="206">
        <v>52002</v>
      </c>
      <c r="N16" s="1">
        <v>83802</v>
      </c>
      <c r="O16" s="1">
        <v>22686</v>
      </c>
      <c r="P16" s="1">
        <v>6357</v>
      </c>
      <c r="Q16" s="1">
        <v>21249</v>
      </c>
      <c r="R16" s="206">
        <v>0</v>
      </c>
    </row>
    <row r="17" spans="2:18" x14ac:dyDescent="0.25">
      <c r="B17" s="204" t="s">
        <v>24</v>
      </c>
      <c r="C17" s="287">
        <v>39393</v>
      </c>
      <c r="D17" s="205">
        <v>17573</v>
      </c>
      <c r="E17" s="205">
        <v>56966</v>
      </c>
      <c r="F17" s="205">
        <v>88545</v>
      </c>
      <c r="G17" s="205">
        <v>6054</v>
      </c>
      <c r="H17" s="205">
        <v>94599</v>
      </c>
      <c r="I17" s="205">
        <v>151565</v>
      </c>
      <c r="J17" s="205">
        <v>0</v>
      </c>
      <c r="K17" s="383">
        <v>151565</v>
      </c>
      <c r="L17" s="1">
        <v>92858</v>
      </c>
      <c r="M17" s="206">
        <v>58707</v>
      </c>
      <c r="N17" s="1">
        <v>94144</v>
      </c>
      <c r="O17" s="1">
        <v>27044</v>
      </c>
      <c r="P17" s="1">
        <v>6542</v>
      </c>
      <c r="Q17" s="1">
        <v>23835</v>
      </c>
      <c r="R17" s="206">
        <v>0</v>
      </c>
    </row>
    <row r="18" spans="2:18" x14ac:dyDescent="0.25">
      <c r="B18" s="202" t="s">
        <v>25</v>
      </c>
      <c r="C18" s="287">
        <v>31043</v>
      </c>
      <c r="D18" s="205">
        <v>18557</v>
      </c>
      <c r="E18" s="205">
        <v>49600</v>
      </c>
      <c r="F18" s="205">
        <v>88878</v>
      </c>
      <c r="G18" s="205">
        <v>2501</v>
      </c>
      <c r="H18" s="205">
        <v>91379</v>
      </c>
      <c r="I18" s="205">
        <v>140979</v>
      </c>
      <c r="J18" s="205">
        <v>0</v>
      </c>
      <c r="K18" s="383">
        <v>140979</v>
      </c>
      <c r="L18" s="1">
        <v>86238</v>
      </c>
      <c r="M18" s="206">
        <v>54741</v>
      </c>
      <c r="N18" s="1">
        <v>84140</v>
      </c>
      <c r="O18" s="1">
        <v>29604</v>
      </c>
      <c r="P18" s="1">
        <v>5381</v>
      </c>
      <c r="Q18" s="1">
        <v>21854</v>
      </c>
      <c r="R18" s="206">
        <v>0</v>
      </c>
    </row>
    <row r="19" spans="2:18" x14ac:dyDescent="0.25">
      <c r="B19" s="202" t="s">
        <v>26</v>
      </c>
      <c r="C19" s="287">
        <v>27624</v>
      </c>
      <c r="D19" s="205">
        <v>18094</v>
      </c>
      <c r="E19" s="205">
        <v>45718</v>
      </c>
      <c r="F19" s="205">
        <v>85022</v>
      </c>
      <c r="G19" s="205">
        <v>2577</v>
      </c>
      <c r="H19" s="205">
        <v>87599</v>
      </c>
      <c r="I19" s="205">
        <v>133317</v>
      </c>
      <c r="J19" s="205">
        <v>0</v>
      </c>
      <c r="K19" s="383">
        <v>133317</v>
      </c>
      <c r="L19" s="1">
        <v>82738</v>
      </c>
      <c r="M19" s="206">
        <v>50579</v>
      </c>
      <c r="N19" s="1">
        <v>78827</v>
      </c>
      <c r="O19" s="1">
        <v>29016</v>
      </c>
      <c r="P19" s="1">
        <v>4531</v>
      </c>
      <c r="Q19" s="1">
        <v>20905</v>
      </c>
      <c r="R19" s="206">
        <v>38</v>
      </c>
    </row>
    <row r="20" spans="2:18" x14ac:dyDescent="0.25">
      <c r="B20" s="367" t="s">
        <v>27</v>
      </c>
      <c r="C20" s="384">
        <v>27467</v>
      </c>
      <c r="D20" s="3">
        <v>18335</v>
      </c>
      <c r="E20" s="3">
        <v>45802</v>
      </c>
      <c r="F20" s="3">
        <v>100168</v>
      </c>
      <c r="G20" s="3">
        <v>3167</v>
      </c>
      <c r="H20" s="3">
        <v>103335</v>
      </c>
      <c r="I20" s="3">
        <v>149137</v>
      </c>
      <c r="J20" s="3">
        <v>0</v>
      </c>
      <c r="K20" s="385">
        <v>149137</v>
      </c>
      <c r="L20" s="149">
        <v>89906</v>
      </c>
      <c r="M20" s="267">
        <v>59231</v>
      </c>
      <c r="N20" s="149">
        <v>87059</v>
      </c>
      <c r="O20" s="149">
        <v>34398</v>
      </c>
      <c r="P20" s="149">
        <v>4540</v>
      </c>
      <c r="Q20" s="149">
        <v>22825</v>
      </c>
      <c r="R20" s="267">
        <v>315</v>
      </c>
    </row>
    <row r="21" spans="2:18" x14ac:dyDescent="0.25">
      <c r="B21" s="368" t="s">
        <v>628</v>
      </c>
      <c r="C21" s="386">
        <v>2380</v>
      </c>
      <c r="D21" s="379">
        <v>1453</v>
      </c>
      <c r="E21" s="380">
        <v>3833</v>
      </c>
      <c r="F21" s="379">
        <v>10927</v>
      </c>
      <c r="G21" s="379">
        <v>401</v>
      </c>
      <c r="H21" s="380">
        <v>11328</v>
      </c>
      <c r="I21" s="380">
        <v>15161</v>
      </c>
      <c r="J21" s="380">
        <v>0</v>
      </c>
      <c r="K21" s="387">
        <v>15161</v>
      </c>
      <c r="L21" s="2">
        <v>9265</v>
      </c>
      <c r="M21" s="269">
        <v>5896</v>
      </c>
      <c r="N21" s="2">
        <v>9264</v>
      </c>
      <c r="O21" s="2">
        <v>3552</v>
      </c>
      <c r="P21" s="2">
        <v>366</v>
      </c>
      <c r="Q21" s="2">
        <v>1921</v>
      </c>
      <c r="R21" s="269">
        <v>58</v>
      </c>
    </row>
    <row r="22" spans="2:18" x14ac:dyDescent="0.25">
      <c r="B22" s="369" t="s">
        <v>629</v>
      </c>
      <c r="C22" s="386">
        <v>1962</v>
      </c>
      <c r="D22" s="379">
        <v>1173</v>
      </c>
      <c r="E22" s="380">
        <v>3135</v>
      </c>
      <c r="F22" s="379">
        <v>10777</v>
      </c>
      <c r="G22" s="379">
        <v>732</v>
      </c>
      <c r="H22" s="380">
        <v>11509</v>
      </c>
      <c r="I22" s="380">
        <v>14644</v>
      </c>
      <c r="J22" s="380">
        <v>0</v>
      </c>
      <c r="K22" s="387">
        <v>14644</v>
      </c>
      <c r="L22" s="2">
        <v>9057</v>
      </c>
      <c r="M22" s="269">
        <v>5587</v>
      </c>
      <c r="N22" s="2">
        <v>9341</v>
      </c>
      <c r="O22" s="2">
        <v>3273</v>
      </c>
      <c r="P22" s="2">
        <v>323</v>
      </c>
      <c r="Q22" s="2">
        <v>1636</v>
      </c>
      <c r="R22" s="269">
        <v>71</v>
      </c>
    </row>
    <row r="23" spans="2:18" x14ac:dyDescent="0.25">
      <c r="B23" s="370" t="s">
        <v>630</v>
      </c>
      <c r="C23" s="386">
        <v>2233</v>
      </c>
      <c r="D23" s="379">
        <v>1458</v>
      </c>
      <c r="E23" s="380">
        <v>3691</v>
      </c>
      <c r="F23" s="379">
        <v>10095</v>
      </c>
      <c r="G23" s="379">
        <v>921</v>
      </c>
      <c r="H23" s="380">
        <v>11016</v>
      </c>
      <c r="I23" s="380">
        <v>14707</v>
      </c>
      <c r="J23" s="380">
        <v>0</v>
      </c>
      <c r="K23" s="387">
        <v>14707</v>
      </c>
      <c r="L23" s="2">
        <v>8809</v>
      </c>
      <c r="M23" s="269">
        <v>5898</v>
      </c>
      <c r="N23" s="2">
        <v>8502</v>
      </c>
      <c r="O23" s="2">
        <v>3702</v>
      </c>
      <c r="P23" s="2">
        <v>417</v>
      </c>
      <c r="Q23" s="2">
        <v>1975</v>
      </c>
      <c r="R23" s="269">
        <v>111</v>
      </c>
    </row>
    <row r="24" spans="2:18" x14ac:dyDescent="0.25">
      <c r="B24" s="370" t="s">
        <v>631</v>
      </c>
      <c r="C24" s="386">
        <v>2162</v>
      </c>
      <c r="D24" s="379">
        <v>1511</v>
      </c>
      <c r="E24" s="380">
        <v>3673</v>
      </c>
      <c r="F24" s="379">
        <v>9451</v>
      </c>
      <c r="G24" s="379">
        <v>837</v>
      </c>
      <c r="H24" s="380">
        <v>10288</v>
      </c>
      <c r="I24" s="380">
        <v>13961</v>
      </c>
      <c r="J24" s="380">
        <v>0</v>
      </c>
      <c r="K24" s="387">
        <v>13961</v>
      </c>
      <c r="L24" s="2">
        <v>8194</v>
      </c>
      <c r="M24" s="269">
        <v>5767</v>
      </c>
      <c r="N24" s="2">
        <v>7466</v>
      </c>
      <c r="O24" s="2">
        <v>3891</v>
      </c>
      <c r="P24" s="2">
        <v>488</v>
      </c>
      <c r="Q24" s="2">
        <v>2060</v>
      </c>
      <c r="R24" s="269">
        <v>56</v>
      </c>
    </row>
    <row r="25" spans="2:18" x14ac:dyDescent="0.25">
      <c r="B25" s="370" t="s">
        <v>632</v>
      </c>
      <c r="C25" s="386">
        <v>2236</v>
      </c>
      <c r="D25" s="379">
        <v>1384</v>
      </c>
      <c r="E25" s="380">
        <v>3620</v>
      </c>
      <c r="F25" s="379">
        <v>10982</v>
      </c>
      <c r="G25" s="379">
        <v>557</v>
      </c>
      <c r="H25" s="380">
        <v>11539</v>
      </c>
      <c r="I25" s="380">
        <v>15159</v>
      </c>
      <c r="J25" s="380">
        <v>0</v>
      </c>
      <c r="K25" s="387">
        <v>15159</v>
      </c>
      <c r="L25" s="2">
        <v>8441</v>
      </c>
      <c r="M25" s="269">
        <v>6718</v>
      </c>
      <c r="N25" s="2">
        <v>8399</v>
      </c>
      <c r="O25" s="2">
        <v>4167</v>
      </c>
      <c r="P25" s="2">
        <v>484</v>
      </c>
      <c r="Q25" s="2">
        <v>2063</v>
      </c>
      <c r="R25" s="269">
        <v>46</v>
      </c>
    </row>
    <row r="26" spans="2:18" x14ac:dyDescent="0.25">
      <c r="B26" s="370" t="s">
        <v>633</v>
      </c>
      <c r="C26" s="386">
        <v>2036</v>
      </c>
      <c r="D26" s="379">
        <v>1415</v>
      </c>
      <c r="E26" s="380">
        <v>3451</v>
      </c>
      <c r="F26" s="379">
        <v>9462</v>
      </c>
      <c r="G26" s="379">
        <v>524</v>
      </c>
      <c r="H26" s="380">
        <v>9986</v>
      </c>
      <c r="I26" s="380">
        <v>13437</v>
      </c>
      <c r="J26" s="380">
        <v>0</v>
      </c>
      <c r="K26" s="387">
        <v>13437</v>
      </c>
      <c r="L26" s="2">
        <v>7845</v>
      </c>
      <c r="M26" s="269">
        <v>5592</v>
      </c>
      <c r="N26" s="2">
        <v>7484</v>
      </c>
      <c r="O26" s="2">
        <v>3605</v>
      </c>
      <c r="P26" s="2">
        <v>400</v>
      </c>
      <c r="Q26" s="2">
        <v>1890</v>
      </c>
      <c r="R26" s="269">
        <v>58</v>
      </c>
    </row>
    <row r="27" spans="2:18" x14ac:dyDescent="0.25">
      <c r="B27" s="370" t="s">
        <v>634</v>
      </c>
      <c r="C27" s="386">
        <v>2723</v>
      </c>
      <c r="D27" s="379">
        <v>1457</v>
      </c>
      <c r="E27" s="380">
        <v>4180</v>
      </c>
      <c r="F27" s="379">
        <v>10035</v>
      </c>
      <c r="G27" s="379">
        <v>480</v>
      </c>
      <c r="H27" s="380">
        <v>10515</v>
      </c>
      <c r="I27" s="380">
        <v>14695</v>
      </c>
      <c r="J27" s="380">
        <v>0</v>
      </c>
      <c r="K27" s="387">
        <v>14695</v>
      </c>
      <c r="L27" s="2">
        <v>8750</v>
      </c>
      <c r="M27" s="269">
        <v>5945</v>
      </c>
      <c r="N27" s="2">
        <v>8425</v>
      </c>
      <c r="O27" s="2">
        <v>3822</v>
      </c>
      <c r="P27" s="2">
        <v>445</v>
      </c>
      <c r="Q27" s="2">
        <v>1921</v>
      </c>
      <c r="R27" s="269">
        <v>82</v>
      </c>
    </row>
    <row r="28" spans="2:18" x14ac:dyDescent="0.25">
      <c r="B28" s="370" t="s">
        <v>635</v>
      </c>
      <c r="C28" s="386">
        <v>2972</v>
      </c>
      <c r="D28" s="379">
        <v>1641</v>
      </c>
      <c r="E28" s="380">
        <v>4613</v>
      </c>
      <c r="F28" s="379">
        <v>10665</v>
      </c>
      <c r="G28" s="379">
        <v>427</v>
      </c>
      <c r="H28" s="380">
        <v>11092</v>
      </c>
      <c r="I28" s="380">
        <v>15705</v>
      </c>
      <c r="J28" s="380">
        <v>0</v>
      </c>
      <c r="K28" s="387">
        <v>15705</v>
      </c>
      <c r="L28" s="2">
        <v>9584</v>
      </c>
      <c r="M28" s="269">
        <v>6121</v>
      </c>
      <c r="N28" s="2">
        <v>9567</v>
      </c>
      <c r="O28" s="2">
        <v>3493</v>
      </c>
      <c r="P28" s="2">
        <v>429</v>
      </c>
      <c r="Q28" s="2">
        <v>2135</v>
      </c>
      <c r="R28" s="269">
        <v>81</v>
      </c>
    </row>
    <row r="29" spans="2:18" x14ac:dyDescent="0.25">
      <c r="B29" s="370" t="s">
        <v>636</v>
      </c>
      <c r="C29" s="386">
        <v>2125</v>
      </c>
      <c r="D29" s="379">
        <v>1251</v>
      </c>
      <c r="E29" s="380">
        <v>3376</v>
      </c>
      <c r="F29" s="379">
        <v>8571</v>
      </c>
      <c r="G29" s="379">
        <v>339</v>
      </c>
      <c r="H29" s="380">
        <v>8910</v>
      </c>
      <c r="I29" s="380">
        <v>12286</v>
      </c>
      <c r="J29" s="380">
        <v>0</v>
      </c>
      <c r="K29" s="387">
        <v>12286</v>
      </c>
      <c r="L29" s="2">
        <v>7584</v>
      </c>
      <c r="M29" s="269">
        <v>4702</v>
      </c>
      <c r="N29" s="2">
        <v>7293</v>
      </c>
      <c r="O29" s="2">
        <v>2992</v>
      </c>
      <c r="P29" s="2">
        <v>330</v>
      </c>
      <c r="Q29" s="2">
        <v>1596</v>
      </c>
      <c r="R29" s="269">
        <v>75</v>
      </c>
    </row>
    <row r="30" spans="2:18" x14ac:dyDescent="0.25">
      <c r="B30" s="369" t="s">
        <v>637</v>
      </c>
      <c r="C30" s="386">
        <v>2740</v>
      </c>
      <c r="D30" s="379">
        <v>1519</v>
      </c>
      <c r="E30" s="380">
        <v>4259</v>
      </c>
      <c r="F30" s="379">
        <v>11547</v>
      </c>
      <c r="G30" s="379">
        <v>419</v>
      </c>
      <c r="H30" s="380">
        <v>11966</v>
      </c>
      <c r="I30" s="380">
        <v>16225</v>
      </c>
      <c r="J30" s="380">
        <v>0</v>
      </c>
      <c r="K30" s="387">
        <v>16225</v>
      </c>
      <c r="L30" s="2">
        <v>9943</v>
      </c>
      <c r="M30" s="269">
        <v>6282</v>
      </c>
      <c r="N30" s="2">
        <v>9288</v>
      </c>
      <c r="O30" s="2">
        <v>4210</v>
      </c>
      <c r="P30" s="2">
        <v>418</v>
      </c>
      <c r="Q30" s="2">
        <v>2233</v>
      </c>
      <c r="R30" s="269">
        <v>76</v>
      </c>
    </row>
    <row r="31" spans="2:18" x14ac:dyDescent="0.25">
      <c r="B31" s="370" t="s">
        <v>638</v>
      </c>
      <c r="C31" s="386">
        <v>2194</v>
      </c>
      <c r="D31" s="379">
        <v>1405</v>
      </c>
      <c r="E31" s="380">
        <v>3599</v>
      </c>
      <c r="F31" s="379">
        <v>9160</v>
      </c>
      <c r="G31" s="379">
        <v>308</v>
      </c>
      <c r="H31" s="380">
        <v>9468</v>
      </c>
      <c r="I31" s="380">
        <v>13067</v>
      </c>
      <c r="J31" s="380">
        <v>0</v>
      </c>
      <c r="K31" s="387">
        <v>13067</v>
      </c>
      <c r="L31" s="2">
        <v>7908</v>
      </c>
      <c r="M31" s="269">
        <v>5159</v>
      </c>
      <c r="N31" s="2">
        <v>7193</v>
      </c>
      <c r="O31" s="2">
        <v>3535</v>
      </c>
      <c r="P31" s="2">
        <v>437</v>
      </c>
      <c r="Q31" s="2">
        <v>1834</v>
      </c>
      <c r="R31" s="269">
        <v>68</v>
      </c>
    </row>
    <row r="32" spans="2:18" x14ac:dyDescent="0.25">
      <c r="B32" s="371" t="s">
        <v>639</v>
      </c>
      <c r="C32" s="386">
        <v>2036</v>
      </c>
      <c r="D32" s="379">
        <v>1327</v>
      </c>
      <c r="E32" s="380">
        <v>3363</v>
      </c>
      <c r="F32" s="379">
        <v>8399</v>
      </c>
      <c r="G32" s="379">
        <v>327</v>
      </c>
      <c r="H32" s="380">
        <v>8726</v>
      </c>
      <c r="I32" s="380">
        <v>12089</v>
      </c>
      <c r="J32" s="380">
        <v>0</v>
      </c>
      <c r="K32" s="387">
        <v>12089</v>
      </c>
      <c r="L32" s="2">
        <v>7117</v>
      </c>
      <c r="M32" s="269">
        <v>4972</v>
      </c>
      <c r="N32" s="2">
        <v>6747</v>
      </c>
      <c r="O32" s="2">
        <v>3273</v>
      </c>
      <c r="P32" s="2">
        <v>339</v>
      </c>
      <c r="Q32" s="2">
        <v>1662</v>
      </c>
      <c r="R32" s="269">
        <v>68</v>
      </c>
    </row>
    <row r="33" spans="2:18" x14ac:dyDescent="0.25">
      <c r="B33" s="204" t="s">
        <v>587</v>
      </c>
      <c r="C33" s="384">
        <v>27799</v>
      </c>
      <c r="D33" s="3">
        <v>16994</v>
      </c>
      <c r="E33" s="3">
        <v>44793</v>
      </c>
      <c r="F33" s="3">
        <v>120071</v>
      </c>
      <c r="G33" s="3">
        <v>6272</v>
      </c>
      <c r="H33" s="3">
        <v>126343</v>
      </c>
      <c r="I33" s="3">
        <v>171136</v>
      </c>
      <c r="J33" s="3">
        <v>0</v>
      </c>
      <c r="K33" s="385">
        <v>171136</v>
      </c>
      <c r="L33" s="149">
        <v>102497</v>
      </c>
      <c r="M33" s="267">
        <v>68639</v>
      </c>
      <c r="N33" s="149">
        <v>98969</v>
      </c>
      <c r="O33" s="149">
        <v>43515</v>
      </c>
      <c r="P33" s="149">
        <v>4876</v>
      </c>
      <c r="Q33" s="149">
        <v>22926</v>
      </c>
      <c r="R33" s="267">
        <v>850</v>
      </c>
    </row>
    <row r="34" spans="2:18" x14ac:dyDescent="0.25">
      <c r="B34" s="370" t="s">
        <v>640</v>
      </c>
      <c r="C34" s="386">
        <v>2413</v>
      </c>
      <c r="D34" s="379">
        <v>1462</v>
      </c>
      <c r="E34" s="380">
        <v>3875</v>
      </c>
      <c r="F34" s="379">
        <v>9943</v>
      </c>
      <c r="G34" s="379">
        <v>565</v>
      </c>
      <c r="H34" s="380">
        <v>10508</v>
      </c>
      <c r="I34" s="380">
        <v>14383</v>
      </c>
      <c r="J34" s="380">
        <v>0</v>
      </c>
      <c r="K34" s="387">
        <v>14383</v>
      </c>
      <c r="L34" s="2">
        <v>8587</v>
      </c>
      <c r="M34" s="269">
        <v>5796</v>
      </c>
      <c r="N34" s="2">
        <v>8023</v>
      </c>
      <c r="O34" s="2">
        <v>4044</v>
      </c>
      <c r="P34" s="2">
        <v>339</v>
      </c>
      <c r="Q34" s="2">
        <v>1910</v>
      </c>
      <c r="R34" s="269">
        <v>67</v>
      </c>
    </row>
    <row r="35" spans="2:18" x14ac:dyDescent="0.25">
      <c r="B35" s="370" t="s">
        <v>641</v>
      </c>
      <c r="C35" s="386">
        <v>1841</v>
      </c>
      <c r="D35" s="379">
        <v>1293</v>
      </c>
      <c r="E35" s="380">
        <v>3134</v>
      </c>
      <c r="F35" s="379">
        <v>8328</v>
      </c>
      <c r="G35" s="379">
        <v>685</v>
      </c>
      <c r="H35" s="380">
        <v>9013</v>
      </c>
      <c r="I35" s="380">
        <v>12147</v>
      </c>
      <c r="J35" s="380">
        <v>0</v>
      </c>
      <c r="K35" s="387">
        <v>12147</v>
      </c>
      <c r="L35" s="2">
        <v>7173</v>
      </c>
      <c r="M35" s="269">
        <v>4974</v>
      </c>
      <c r="N35" s="2">
        <v>6713</v>
      </c>
      <c r="O35" s="2">
        <v>3594</v>
      </c>
      <c r="P35" s="2">
        <v>294</v>
      </c>
      <c r="Q35" s="2">
        <v>1482</v>
      </c>
      <c r="R35" s="269">
        <v>64</v>
      </c>
    </row>
    <row r="36" spans="2:18" x14ac:dyDescent="0.25">
      <c r="B36" s="370" t="s">
        <v>642</v>
      </c>
      <c r="C36" s="386">
        <v>2138</v>
      </c>
      <c r="D36" s="379">
        <v>1471</v>
      </c>
      <c r="E36" s="380">
        <v>3609</v>
      </c>
      <c r="F36" s="379">
        <v>9131</v>
      </c>
      <c r="G36" s="379">
        <v>638</v>
      </c>
      <c r="H36" s="380">
        <v>9769</v>
      </c>
      <c r="I36" s="380">
        <v>13378</v>
      </c>
      <c r="J36" s="380">
        <v>0</v>
      </c>
      <c r="K36" s="387">
        <v>13378</v>
      </c>
      <c r="L36" s="2">
        <v>7993</v>
      </c>
      <c r="M36" s="269">
        <v>5385</v>
      </c>
      <c r="N36" s="2">
        <v>7386</v>
      </c>
      <c r="O36" s="2">
        <v>3742</v>
      </c>
      <c r="P36" s="2">
        <v>350</v>
      </c>
      <c r="Q36" s="2">
        <v>1818</v>
      </c>
      <c r="R36" s="269">
        <v>82</v>
      </c>
    </row>
    <row r="37" spans="2:18" x14ac:dyDescent="0.25">
      <c r="B37" s="370" t="s">
        <v>643</v>
      </c>
      <c r="C37" s="386">
        <v>2049</v>
      </c>
      <c r="D37" s="379">
        <v>1544</v>
      </c>
      <c r="E37" s="380">
        <v>3593</v>
      </c>
      <c r="F37" s="379">
        <v>8925</v>
      </c>
      <c r="G37" s="379">
        <v>584</v>
      </c>
      <c r="H37" s="380">
        <v>9509</v>
      </c>
      <c r="I37" s="380">
        <v>13102</v>
      </c>
      <c r="J37" s="380">
        <v>0</v>
      </c>
      <c r="K37" s="387">
        <v>13102</v>
      </c>
      <c r="L37" s="2">
        <v>7759</v>
      </c>
      <c r="M37" s="269">
        <v>5343</v>
      </c>
      <c r="N37" s="2">
        <v>7057</v>
      </c>
      <c r="O37" s="2">
        <v>3751</v>
      </c>
      <c r="P37" s="2">
        <v>317</v>
      </c>
      <c r="Q37" s="2">
        <v>1883</v>
      </c>
      <c r="R37" s="269">
        <v>94</v>
      </c>
    </row>
    <row r="38" spans="2:18" x14ac:dyDescent="0.25">
      <c r="B38" s="370" t="s">
        <v>644</v>
      </c>
      <c r="C38" s="386">
        <v>2054</v>
      </c>
      <c r="D38" s="379">
        <v>1372</v>
      </c>
      <c r="E38" s="380">
        <v>3426</v>
      </c>
      <c r="F38" s="379">
        <v>9164</v>
      </c>
      <c r="G38" s="379">
        <v>484</v>
      </c>
      <c r="H38" s="380">
        <v>9648</v>
      </c>
      <c r="I38" s="380">
        <v>13074</v>
      </c>
      <c r="J38" s="380">
        <v>0</v>
      </c>
      <c r="K38" s="387">
        <v>13074</v>
      </c>
      <c r="L38" s="2">
        <v>7479</v>
      </c>
      <c r="M38" s="269">
        <v>5595</v>
      </c>
      <c r="N38" s="2">
        <v>7000</v>
      </c>
      <c r="O38" s="2">
        <v>3704</v>
      </c>
      <c r="P38" s="2">
        <v>346</v>
      </c>
      <c r="Q38" s="2">
        <v>1942</v>
      </c>
      <c r="R38" s="269">
        <v>82</v>
      </c>
    </row>
    <row r="39" spans="2:18" x14ac:dyDescent="0.25">
      <c r="B39" s="370" t="s">
        <v>645</v>
      </c>
      <c r="C39" s="386">
        <v>1759</v>
      </c>
      <c r="D39" s="379">
        <v>1366</v>
      </c>
      <c r="E39" s="380">
        <v>3125</v>
      </c>
      <c r="F39" s="379">
        <v>7668</v>
      </c>
      <c r="G39" s="379">
        <v>401</v>
      </c>
      <c r="H39" s="380">
        <v>8069</v>
      </c>
      <c r="I39" s="380">
        <v>11194</v>
      </c>
      <c r="J39" s="380">
        <v>0</v>
      </c>
      <c r="K39" s="387">
        <v>11194</v>
      </c>
      <c r="L39" s="2">
        <v>6474</v>
      </c>
      <c r="M39" s="269">
        <v>4720</v>
      </c>
      <c r="N39" s="2">
        <v>6264</v>
      </c>
      <c r="O39" s="2">
        <v>3016</v>
      </c>
      <c r="P39" s="2">
        <v>301</v>
      </c>
      <c r="Q39" s="2">
        <v>1499</v>
      </c>
      <c r="R39" s="269">
        <v>114</v>
      </c>
    </row>
    <row r="40" spans="2:18" x14ac:dyDescent="0.25">
      <c r="B40" s="370" t="s">
        <v>646</v>
      </c>
      <c r="C40" s="386">
        <v>2148</v>
      </c>
      <c r="D40" s="379">
        <v>1574</v>
      </c>
      <c r="E40" s="380">
        <v>3722</v>
      </c>
      <c r="F40" s="379">
        <v>9811</v>
      </c>
      <c r="G40" s="379">
        <v>470</v>
      </c>
      <c r="H40" s="380">
        <v>10281</v>
      </c>
      <c r="I40" s="380">
        <v>14003</v>
      </c>
      <c r="J40" s="380">
        <v>0</v>
      </c>
      <c r="K40" s="387">
        <v>14003</v>
      </c>
      <c r="L40" s="2">
        <v>8237</v>
      </c>
      <c r="M40" s="269">
        <v>5766</v>
      </c>
      <c r="N40" s="2">
        <v>7798</v>
      </c>
      <c r="O40" s="2">
        <v>3852</v>
      </c>
      <c r="P40" s="2">
        <v>378</v>
      </c>
      <c r="Q40" s="2">
        <v>1852</v>
      </c>
      <c r="R40" s="269">
        <v>123</v>
      </c>
    </row>
    <row r="41" spans="2:18" x14ac:dyDescent="0.25">
      <c r="B41" s="370" t="s">
        <v>647</v>
      </c>
      <c r="C41" s="386">
        <v>2120</v>
      </c>
      <c r="D41" s="379">
        <v>1488</v>
      </c>
      <c r="E41" s="380">
        <v>3608</v>
      </c>
      <c r="F41" s="379">
        <v>9309</v>
      </c>
      <c r="G41" s="379">
        <v>424</v>
      </c>
      <c r="H41" s="380">
        <v>9733</v>
      </c>
      <c r="I41" s="380">
        <v>13341</v>
      </c>
      <c r="J41" s="380">
        <v>0</v>
      </c>
      <c r="K41" s="387">
        <v>13341</v>
      </c>
      <c r="L41" s="2">
        <v>8058</v>
      </c>
      <c r="M41" s="269">
        <v>5283</v>
      </c>
      <c r="N41" s="2">
        <v>8081</v>
      </c>
      <c r="O41" s="2">
        <v>3217</v>
      </c>
      <c r="P41" s="2">
        <v>273</v>
      </c>
      <c r="Q41" s="2">
        <v>1636</v>
      </c>
      <c r="R41" s="269">
        <v>134</v>
      </c>
    </row>
    <row r="42" spans="2:18" x14ac:dyDescent="0.25">
      <c r="B42" s="370" t="s">
        <v>648</v>
      </c>
      <c r="C42" s="386">
        <v>2015</v>
      </c>
      <c r="D42" s="379">
        <v>1223</v>
      </c>
      <c r="E42" s="380">
        <v>3238</v>
      </c>
      <c r="F42" s="379">
        <v>8416</v>
      </c>
      <c r="G42" s="379">
        <v>455</v>
      </c>
      <c r="H42" s="380">
        <v>8871</v>
      </c>
      <c r="I42" s="380">
        <v>12109</v>
      </c>
      <c r="J42" s="380">
        <v>0</v>
      </c>
      <c r="K42" s="387">
        <v>12109</v>
      </c>
      <c r="L42" s="2">
        <v>7258</v>
      </c>
      <c r="M42" s="269">
        <v>4851</v>
      </c>
      <c r="N42" s="2">
        <v>6573</v>
      </c>
      <c r="O42" s="2">
        <v>3565</v>
      </c>
      <c r="P42" s="2">
        <v>280</v>
      </c>
      <c r="Q42" s="2">
        <v>1592</v>
      </c>
      <c r="R42" s="269">
        <v>99</v>
      </c>
    </row>
    <row r="43" spans="2:18" x14ac:dyDescent="0.25">
      <c r="B43" s="370" t="s">
        <v>649</v>
      </c>
      <c r="C43" s="386">
        <v>1964</v>
      </c>
      <c r="D43" s="379">
        <v>1185</v>
      </c>
      <c r="E43" s="380">
        <v>3149</v>
      </c>
      <c r="F43" s="379">
        <v>7487</v>
      </c>
      <c r="G43" s="379">
        <v>355</v>
      </c>
      <c r="H43" s="380">
        <v>7842</v>
      </c>
      <c r="I43" s="380">
        <v>10991</v>
      </c>
      <c r="J43" s="380">
        <v>1</v>
      </c>
      <c r="K43" s="387">
        <v>10992</v>
      </c>
      <c r="L43" s="2">
        <v>6815</v>
      </c>
      <c r="M43" s="269">
        <v>4177</v>
      </c>
      <c r="N43" s="2">
        <v>5786</v>
      </c>
      <c r="O43" s="2">
        <v>3124</v>
      </c>
      <c r="P43" s="2">
        <v>230</v>
      </c>
      <c r="Q43" s="2">
        <v>1744</v>
      </c>
      <c r="R43" s="269">
        <v>108</v>
      </c>
    </row>
    <row r="44" spans="2:18" x14ac:dyDescent="0.25">
      <c r="B44" s="370" t="s">
        <v>650</v>
      </c>
      <c r="C44" s="386">
        <v>1876</v>
      </c>
      <c r="D44" s="379">
        <v>1008</v>
      </c>
      <c r="E44" s="380">
        <v>2884</v>
      </c>
      <c r="F44" s="379">
        <v>7528</v>
      </c>
      <c r="G44" s="379">
        <v>384</v>
      </c>
      <c r="H44" s="380">
        <v>7912</v>
      </c>
      <c r="I44" s="380">
        <v>10796</v>
      </c>
      <c r="J44" s="380">
        <v>0</v>
      </c>
      <c r="K44" s="387">
        <v>10796</v>
      </c>
      <c r="L44" s="2">
        <v>6526</v>
      </c>
      <c r="M44" s="269">
        <v>4270</v>
      </c>
      <c r="N44" s="2">
        <v>4992</v>
      </c>
      <c r="O44" s="2">
        <v>3456</v>
      </c>
      <c r="P44" s="2">
        <v>307</v>
      </c>
      <c r="Q44" s="2">
        <v>1828</v>
      </c>
      <c r="R44" s="269">
        <v>213</v>
      </c>
    </row>
    <row r="45" spans="2:18" x14ac:dyDescent="0.25">
      <c r="B45" s="370" t="s">
        <v>651</v>
      </c>
      <c r="C45" s="386">
        <v>2635</v>
      </c>
      <c r="D45" s="379">
        <v>1666</v>
      </c>
      <c r="E45" s="380">
        <v>4301</v>
      </c>
      <c r="F45" s="379">
        <v>13244</v>
      </c>
      <c r="G45" s="379">
        <v>615</v>
      </c>
      <c r="H45" s="380">
        <v>13859</v>
      </c>
      <c r="I45" s="380">
        <v>18160</v>
      </c>
      <c r="J45" s="380">
        <v>0</v>
      </c>
      <c r="K45" s="387">
        <v>18160</v>
      </c>
      <c r="L45" s="2">
        <v>10609</v>
      </c>
      <c r="M45" s="269">
        <v>7551</v>
      </c>
      <c r="N45" s="2">
        <v>10883</v>
      </c>
      <c r="O45" s="2">
        <v>4156</v>
      </c>
      <c r="P45" s="2">
        <v>762</v>
      </c>
      <c r="Q45" s="2">
        <v>2155</v>
      </c>
      <c r="R45" s="269">
        <v>204</v>
      </c>
    </row>
    <row r="46" spans="2:18" x14ac:dyDescent="0.25">
      <c r="B46" s="204" t="s">
        <v>591</v>
      </c>
      <c r="C46" s="384">
        <v>25012</v>
      </c>
      <c r="D46" s="3">
        <v>16652</v>
      </c>
      <c r="E46" s="3">
        <v>41664</v>
      </c>
      <c r="F46" s="3">
        <v>108954</v>
      </c>
      <c r="G46" s="3">
        <v>6060</v>
      </c>
      <c r="H46" s="3">
        <v>115014</v>
      </c>
      <c r="I46" s="3">
        <v>156678</v>
      </c>
      <c r="J46" s="3">
        <v>1</v>
      </c>
      <c r="K46" s="385">
        <v>156679</v>
      </c>
      <c r="L46" s="149">
        <v>92968</v>
      </c>
      <c r="M46" s="267">
        <v>63711</v>
      </c>
      <c r="N46" s="149">
        <v>86556</v>
      </c>
      <c r="O46" s="149">
        <v>43221</v>
      </c>
      <c r="P46" s="149">
        <v>4177</v>
      </c>
      <c r="Q46" s="149">
        <v>21341</v>
      </c>
      <c r="R46" s="267">
        <v>1384</v>
      </c>
    </row>
    <row r="47" spans="2:18" s="188" customFormat="1" x14ac:dyDescent="0.25">
      <c r="B47" s="370" t="s">
        <v>652</v>
      </c>
      <c r="C47" s="386">
        <v>2656</v>
      </c>
      <c r="D47" s="379">
        <v>1761</v>
      </c>
      <c r="E47" s="380">
        <v>4417</v>
      </c>
      <c r="F47" s="379">
        <v>19491</v>
      </c>
      <c r="G47" s="379">
        <v>734</v>
      </c>
      <c r="H47" s="380">
        <v>20225</v>
      </c>
      <c r="I47" s="380">
        <v>24642</v>
      </c>
      <c r="J47" s="380">
        <v>82</v>
      </c>
      <c r="K47" s="387">
        <v>24724</v>
      </c>
      <c r="L47" s="2">
        <v>13701</v>
      </c>
      <c r="M47" s="269">
        <v>11023</v>
      </c>
      <c r="N47" s="2">
        <v>14330</v>
      </c>
      <c r="O47" s="2">
        <v>6259</v>
      </c>
      <c r="P47" s="2">
        <v>1418</v>
      </c>
      <c r="Q47" s="2">
        <v>2413</v>
      </c>
      <c r="R47" s="269">
        <v>304</v>
      </c>
    </row>
    <row r="48" spans="2:18" s="188" customFormat="1" x14ac:dyDescent="0.25">
      <c r="B48" s="370" t="s">
        <v>653</v>
      </c>
      <c r="C48" s="386">
        <v>2195</v>
      </c>
      <c r="D48" s="379">
        <v>1563</v>
      </c>
      <c r="E48" s="380">
        <v>3758</v>
      </c>
      <c r="F48" s="379">
        <v>23749</v>
      </c>
      <c r="G48" s="379">
        <v>842</v>
      </c>
      <c r="H48" s="380">
        <v>24591</v>
      </c>
      <c r="I48" s="380">
        <v>28349</v>
      </c>
      <c r="J48" s="380">
        <v>113</v>
      </c>
      <c r="K48" s="387">
        <v>28462</v>
      </c>
      <c r="L48" s="2">
        <v>15875</v>
      </c>
      <c r="M48" s="269">
        <v>12587</v>
      </c>
      <c r="N48" s="2">
        <v>18412</v>
      </c>
      <c r="O48" s="2">
        <v>6699</v>
      </c>
      <c r="P48" s="2">
        <v>997</v>
      </c>
      <c r="Q48" s="2">
        <v>2050</v>
      </c>
      <c r="R48" s="269">
        <v>304</v>
      </c>
    </row>
    <row r="49" spans="2:18" s="188" customFormat="1" x14ac:dyDescent="0.25">
      <c r="B49" s="370" t="s">
        <v>654</v>
      </c>
      <c r="C49" s="386">
        <v>1648</v>
      </c>
      <c r="D49" s="379">
        <v>1134</v>
      </c>
      <c r="E49" s="380">
        <v>2782</v>
      </c>
      <c r="F49" s="379">
        <v>12293</v>
      </c>
      <c r="G49" s="379">
        <v>513</v>
      </c>
      <c r="H49" s="380">
        <v>12806</v>
      </c>
      <c r="I49" s="380">
        <v>15588</v>
      </c>
      <c r="J49" s="380">
        <v>65</v>
      </c>
      <c r="K49" s="387">
        <v>15653</v>
      </c>
      <c r="L49" s="2">
        <v>8592</v>
      </c>
      <c r="M49" s="269">
        <v>7061</v>
      </c>
      <c r="N49" s="2">
        <v>8409</v>
      </c>
      <c r="O49" s="2">
        <v>4526</v>
      </c>
      <c r="P49" s="2">
        <v>596</v>
      </c>
      <c r="Q49" s="2">
        <v>1605</v>
      </c>
      <c r="R49" s="269">
        <v>517</v>
      </c>
    </row>
    <row r="50" spans="2:18" s="188" customFormat="1" x14ac:dyDescent="0.25">
      <c r="B50" s="370" t="s">
        <v>655</v>
      </c>
      <c r="C50" s="386">
        <v>1035</v>
      </c>
      <c r="D50" s="379">
        <v>450</v>
      </c>
      <c r="E50" s="380">
        <v>1485</v>
      </c>
      <c r="F50" s="379">
        <v>6407</v>
      </c>
      <c r="G50" s="379">
        <v>463</v>
      </c>
      <c r="H50" s="380">
        <v>6870</v>
      </c>
      <c r="I50" s="380">
        <v>8355</v>
      </c>
      <c r="J50" s="380">
        <v>22</v>
      </c>
      <c r="K50" s="387">
        <v>8377</v>
      </c>
      <c r="L50" s="2">
        <v>4476</v>
      </c>
      <c r="M50" s="269">
        <v>3901</v>
      </c>
      <c r="N50" s="2">
        <v>2602</v>
      </c>
      <c r="O50" s="2">
        <v>3657</v>
      </c>
      <c r="P50" s="2">
        <v>316</v>
      </c>
      <c r="Q50" s="2">
        <v>1022</v>
      </c>
      <c r="R50" s="269">
        <v>780</v>
      </c>
    </row>
    <row r="51" spans="2:18" x14ac:dyDescent="0.25">
      <c r="B51" s="204" t="s">
        <v>625</v>
      </c>
      <c r="C51" s="384">
        <v>7534</v>
      </c>
      <c r="D51" s="3">
        <v>4908</v>
      </c>
      <c r="E51" s="3">
        <v>12442</v>
      </c>
      <c r="F51" s="3">
        <v>61940</v>
      </c>
      <c r="G51" s="3">
        <v>2552</v>
      </c>
      <c r="H51" s="3">
        <v>64492</v>
      </c>
      <c r="I51" s="3">
        <v>76934</v>
      </c>
      <c r="J51" s="3">
        <v>282</v>
      </c>
      <c r="K51" s="385">
        <v>77216</v>
      </c>
      <c r="L51" s="149">
        <v>42644</v>
      </c>
      <c r="M51" s="267">
        <v>34572</v>
      </c>
      <c r="N51" s="149">
        <v>43753</v>
      </c>
      <c r="O51" s="149">
        <v>21141</v>
      </c>
      <c r="P51" s="149">
        <v>3327</v>
      </c>
      <c r="Q51" s="149">
        <v>7090</v>
      </c>
      <c r="R51" s="267">
        <v>1905</v>
      </c>
    </row>
    <row r="52" spans="2:18" ht="12.6" thickBot="1" x14ac:dyDescent="0.3">
      <c r="B52" s="391" t="s">
        <v>28</v>
      </c>
      <c r="C52" s="388">
        <v>474895</v>
      </c>
      <c r="D52" s="389">
        <v>266435</v>
      </c>
      <c r="E52" s="389">
        <v>741330</v>
      </c>
      <c r="F52" s="389">
        <v>1466057</v>
      </c>
      <c r="G52" s="389">
        <v>84780</v>
      </c>
      <c r="H52" s="389">
        <v>1550837</v>
      </c>
      <c r="I52" s="389">
        <v>2292167</v>
      </c>
      <c r="J52" s="389">
        <v>283</v>
      </c>
      <c r="K52" s="390">
        <v>2292450</v>
      </c>
      <c r="L52" s="372">
        <v>1431918</v>
      </c>
      <c r="M52" s="392">
        <v>860532</v>
      </c>
      <c r="N52" s="372">
        <v>1443626</v>
      </c>
      <c r="O52" s="372">
        <v>364982</v>
      </c>
      <c r="P52" s="372">
        <v>65676</v>
      </c>
      <c r="Q52" s="372">
        <v>413674</v>
      </c>
      <c r="R52" s="392">
        <v>4492</v>
      </c>
    </row>
    <row r="53" spans="2:18" x14ac:dyDescent="0.25">
      <c r="B53" s="188" t="s">
        <v>129</v>
      </c>
    </row>
  </sheetData>
  <mergeCells count="7">
    <mergeCell ref="B5:Q5"/>
    <mergeCell ref="B6:Q6"/>
    <mergeCell ref="B9:B10"/>
    <mergeCell ref="L9:M9"/>
    <mergeCell ref="N9:R9"/>
    <mergeCell ref="B8:R8"/>
    <mergeCell ref="C9:K9"/>
  </mergeCells>
  <phoneticPr fontId="73" type="noConversion"/>
  <hyperlinks>
    <hyperlink ref="S5" location="'Índice Pensiones Solidarias'!A1" display="Volver Sistema de Pensiones Solidadias" xr:uid="{00000000-0004-0000-0300-000000000000}"/>
  </hyperlink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2:S61"/>
  <sheetViews>
    <sheetView showGridLines="0" zoomScaleNormal="100" workbookViewId="0">
      <pane xSplit="2" ySplit="10" topLeftCell="C26" activePane="bottomRight" state="frozen"/>
      <selection activeCell="E52" sqref="E52"/>
      <selection pane="topRight" activeCell="E52" sqref="E52"/>
      <selection pane="bottomLeft" activeCell="E52" sqref="E52"/>
      <selection pane="bottomRight" activeCell="G34" sqref="G34"/>
    </sheetView>
  </sheetViews>
  <sheetFormatPr baseColWidth="10" defaultColWidth="11.44140625" defaultRowHeight="12" x14ac:dyDescent="0.25"/>
  <cols>
    <col min="1" max="1" width="6" style="17" customWidth="1"/>
    <col min="2" max="2" width="14" style="17" customWidth="1"/>
    <col min="3" max="9" width="11.44140625" style="17"/>
    <col min="10" max="11" width="11.44140625" style="188"/>
    <col min="12" max="16384" width="11.44140625" style="17"/>
  </cols>
  <sheetData>
    <row r="2" spans="1:19" s="107" customFormat="1" ht="13.8" x14ac:dyDescent="0.3">
      <c r="A2" s="39" t="s">
        <v>101</v>
      </c>
    </row>
    <row r="3" spans="1:19" s="107" customFormat="1" ht="13.8" x14ac:dyDescent="0.3">
      <c r="A3" s="39" t="s">
        <v>102</v>
      </c>
    </row>
    <row r="4" spans="1:19" s="107" customFormat="1" ht="13.8" x14ac:dyDescent="0.3"/>
    <row r="5" spans="1:19" s="107" customFormat="1" ht="13.8" x14ac:dyDescent="0.3">
      <c r="B5" s="296" t="s">
        <v>578</v>
      </c>
      <c r="C5" s="296"/>
      <c r="D5" s="296"/>
      <c r="E5" s="296"/>
      <c r="F5" s="296"/>
      <c r="G5" s="296"/>
      <c r="H5" s="296"/>
      <c r="I5" s="296"/>
      <c r="J5" s="296"/>
      <c r="K5" s="296"/>
      <c r="L5" s="296"/>
      <c r="M5" s="296"/>
      <c r="N5" s="296"/>
      <c r="O5" s="296"/>
      <c r="P5" s="296"/>
      <c r="Q5" s="296"/>
      <c r="S5" s="126" t="s">
        <v>574</v>
      </c>
    </row>
    <row r="6" spans="1:19" s="107" customFormat="1" ht="13.8" x14ac:dyDescent="0.3">
      <c r="B6" s="296" t="str">
        <f>'Solicitudes Nacional'!B6:Q6</f>
        <v>Julio de 2008 a abril 2020</v>
      </c>
      <c r="C6" s="296"/>
      <c r="D6" s="296"/>
      <c r="E6" s="296"/>
      <c r="F6" s="296"/>
      <c r="G6" s="296"/>
      <c r="H6" s="296"/>
      <c r="I6" s="296"/>
      <c r="J6" s="296"/>
      <c r="K6" s="296"/>
      <c r="L6" s="296"/>
      <c r="M6" s="296"/>
      <c r="N6" s="296"/>
      <c r="O6" s="296"/>
      <c r="P6" s="296"/>
      <c r="Q6" s="296"/>
    </row>
    <row r="7" spans="1:19" ht="12.6" thickBot="1" x14ac:dyDescent="0.3"/>
    <row r="8" spans="1:19" ht="15.75" customHeight="1" thickBot="1" x14ac:dyDescent="0.3">
      <c r="B8" s="306" t="s">
        <v>29</v>
      </c>
      <c r="C8" s="307"/>
      <c r="D8" s="307"/>
      <c r="E8" s="307"/>
      <c r="F8" s="307"/>
      <c r="G8" s="307"/>
      <c r="H8" s="307"/>
      <c r="I8" s="307"/>
      <c r="J8" s="307"/>
      <c r="K8" s="307"/>
      <c r="L8" s="307"/>
      <c r="M8" s="307"/>
      <c r="N8" s="307"/>
      <c r="O8" s="307"/>
      <c r="P8" s="307"/>
      <c r="Q8" s="307"/>
      <c r="R8" s="308"/>
    </row>
    <row r="9" spans="1:19" ht="15" customHeight="1" thickBot="1" x14ac:dyDescent="0.3">
      <c r="B9" s="305" t="s">
        <v>30</v>
      </c>
      <c r="C9" s="374" t="s">
        <v>2</v>
      </c>
      <c r="D9" s="302"/>
      <c r="E9" s="302"/>
      <c r="F9" s="302"/>
      <c r="G9" s="302"/>
      <c r="H9" s="302"/>
      <c r="I9" s="302"/>
      <c r="J9" s="302"/>
      <c r="K9" s="303"/>
      <c r="L9" s="299" t="s">
        <v>3</v>
      </c>
      <c r="M9" s="301"/>
      <c r="N9" s="299" t="s">
        <v>4</v>
      </c>
      <c r="O9" s="300"/>
      <c r="P9" s="300"/>
      <c r="Q9" s="300"/>
      <c r="R9" s="301"/>
    </row>
    <row r="10" spans="1:19" ht="24.6" thickBot="1" x14ac:dyDescent="0.3">
      <c r="B10" s="396"/>
      <c r="C10" s="276" t="s">
        <v>5</v>
      </c>
      <c r="D10" s="277" t="s">
        <v>6</v>
      </c>
      <c r="E10" s="278" t="s">
        <v>7</v>
      </c>
      <c r="F10" s="277" t="s">
        <v>8</v>
      </c>
      <c r="G10" s="277" t="s">
        <v>9</v>
      </c>
      <c r="H10" s="278" t="s">
        <v>10</v>
      </c>
      <c r="I10" s="399" t="s">
        <v>31</v>
      </c>
      <c r="J10" s="400" t="s">
        <v>594</v>
      </c>
      <c r="K10" s="286" t="s">
        <v>595</v>
      </c>
      <c r="L10" s="4" t="s">
        <v>32</v>
      </c>
      <c r="M10" s="5" t="s">
        <v>13</v>
      </c>
      <c r="N10" s="264" t="s">
        <v>14</v>
      </c>
      <c r="O10" s="4" t="s">
        <v>15</v>
      </c>
      <c r="P10" s="4" t="s">
        <v>16</v>
      </c>
      <c r="Q10" s="4" t="s">
        <v>17</v>
      </c>
      <c r="R10" s="265" t="s">
        <v>596</v>
      </c>
    </row>
    <row r="11" spans="1:19" x14ac:dyDescent="0.25">
      <c r="B11" s="367" t="s">
        <v>18</v>
      </c>
      <c r="C11" s="384">
        <v>83731</v>
      </c>
      <c r="D11" s="3">
        <v>21440</v>
      </c>
      <c r="E11" s="3">
        <v>105171</v>
      </c>
      <c r="F11" s="3">
        <v>9486</v>
      </c>
      <c r="G11" s="3">
        <v>1541</v>
      </c>
      <c r="H11" s="3">
        <v>11027</v>
      </c>
      <c r="I11" s="3">
        <v>116198</v>
      </c>
      <c r="J11" s="3">
        <v>0</v>
      </c>
      <c r="K11" s="385">
        <v>116198</v>
      </c>
      <c r="L11" s="397">
        <v>89477</v>
      </c>
      <c r="M11" s="266">
        <v>26721</v>
      </c>
      <c r="N11" s="149">
        <v>78766</v>
      </c>
      <c r="O11" s="149">
        <v>988</v>
      </c>
      <c r="P11" s="149">
        <v>0</v>
      </c>
      <c r="Q11" s="149">
        <v>36444</v>
      </c>
      <c r="R11" s="149">
        <v>0</v>
      </c>
    </row>
    <row r="12" spans="1:19" x14ac:dyDescent="0.25">
      <c r="B12" s="367" t="s">
        <v>19</v>
      </c>
      <c r="C12" s="384">
        <v>57975</v>
      </c>
      <c r="D12" s="3">
        <v>21272</v>
      </c>
      <c r="E12" s="3">
        <v>79247</v>
      </c>
      <c r="F12" s="3">
        <v>277144</v>
      </c>
      <c r="G12" s="3">
        <v>9873</v>
      </c>
      <c r="H12" s="3">
        <v>287017</v>
      </c>
      <c r="I12" s="3">
        <v>366264</v>
      </c>
      <c r="J12" s="3">
        <v>0</v>
      </c>
      <c r="K12" s="385">
        <v>366264</v>
      </c>
      <c r="L12" s="149">
        <v>225377</v>
      </c>
      <c r="M12" s="267">
        <v>140887</v>
      </c>
      <c r="N12" s="149">
        <v>273407</v>
      </c>
      <c r="O12" s="149">
        <v>26670</v>
      </c>
      <c r="P12" s="149">
        <v>0</v>
      </c>
      <c r="Q12" s="149">
        <v>66187</v>
      </c>
      <c r="R12" s="149">
        <v>0</v>
      </c>
    </row>
    <row r="13" spans="1:19" x14ac:dyDescent="0.25">
      <c r="B13" s="367" t="s">
        <v>20</v>
      </c>
      <c r="C13" s="384">
        <v>36125</v>
      </c>
      <c r="D13" s="3">
        <v>13245</v>
      </c>
      <c r="E13" s="3">
        <v>49370</v>
      </c>
      <c r="F13" s="3">
        <v>137904</v>
      </c>
      <c r="G13" s="3">
        <v>9915</v>
      </c>
      <c r="H13" s="3">
        <v>147819</v>
      </c>
      <c r="I13" s="3">
        <v>197189</v>
      </c>
      <c r="J13" s="3">
        <v>0</v>
      </c>
      <c r="K13" s="385">
        <v>197189</v>
      </c>
      <c r="L13" s="149">
        <v>119677</v>
      </c>
      <c r="M13" s="267">
        <v>77512</v>
      </c>
      <c r="N13" s="149">
        <v>120976</v>
      </c>
      <c r="O13" s="149">
        <v>25694</v>
      </c>
      <c r="P13" s="149">
        <v>3837</v>
      </c>
      <c r="Q13" s="149">
        <v>46682</v>
      </c>
      <c r="R13" s="149">
        <v>0</v>
      </c>
    </row>
    <row r="14" spans="1:19" x14ac:dyDescent="0.25">
      <c r="B14" s="367" t="s">
        <v>21</v>
      </c>
      <c r="C14" s="384">
        <v>29976</v>
      </c>
      <c r="D14" s="3">
        <v>10364</v>
      </c>
      <c r="E14" s="3">
        <v>40340</v>
      </c>
      <c r="F14" s="3">
        <v>90271</v>
      </c>
      <c r="G14" s="3">
        <v>8697</v>
      </c>
      <c r="H14" s="3">
        <v>98968</v>
      </c>
      <c r="I14" s="3">
        <v>139308</v>
      </c>
      <c r="J14" s="3">
        <v>0</v>
      </c>
      <c r="K14" s="385">
        <v>139308</v>
      </c>
      <c r="L14" s="149">
        <v>84838</v>
      </c>
      <c r="M14" s="267">
        <v>54470</v>
      </c>
      <c r="N14" s="149">
        <v>81472</v>
      </c>
      <c r="O14" s="149">
        <v>19161</v>
      </c>
      <c r="P14" s="149">
        <v>8015</v>
      </c>
      <c r="Q14" s="149">
        <v>30660</v>
      </c>
      <c r="R14" s="149">
        <v>0</v>
      </c>
    </row>
    <row r="15" spans="1:19" x14ac:dyDescent="0.25">
      <c r="B15" s="367" t="s">
        <v>22</v>
      </c>
      <c r="C15" s="384">
        <v>29369</v>
      </c>
      <c r="D15" s="3">
        <v>10380</v>
      </c>
      <c r="E15" s="3">
        <v>39749</v>
      </c>
      <c r="F15" s="3">
        <v>113369</v>
      </c>
      <c r="G15" s="3">
        <v>7014</v>
      </c>
      <c r="H15" s="3">
        <v>120383</v>
      </c>
      <c r="I15" s="3">
        <v>160132</v>
      </c>
      <c r="J15" s="3">
        <v>0</v>
      </c>
      <c r="K15" s="385">
        <v>160132</v>
      </c>
      <c r="L15" s="149">
        <v>95754</v>
      </c>
      <c r="M15" s="267">
        <v>64378</v>
      </c>
      <c r="N15" s="149">
        <v>106541</v>
      </c>
      <c r="O15" s="149">
        <v>20848</v>
      </c>
      <c r="P15" s="149">
        <v>7850</v>
      </c>
      <c r="Q15" s="149">
        <v>24893</v>
      </c>
      <c r="R15" s="149">
        <v>0</v>
      </c>
    </row>
    <row r="16" spans="1:19" x14ac:dyDescent="0.25">
      <c r="B16" s="367" t="s">
        <v>23</v>
      </c>
      <c r="C16" s="384">
        <v>29479</v>
      </c>
      <c r="D16" s="3">
        <v>9014</v>
      </c>
      <c r="E16" s="3">
        <v>38493</v>
      </c>
      <c r="F16" s="3">
        <v>65567</v>
      </c>
      <c r="G16" s="3">
        <v>6048</v>
      </c>
      <c r="H16" s="3">
        <v>71615</v>
      </c>
      <c r="I16" s="3">
        <v>110108</v>
      </c>
      <c r="J16" s="3">
        <v>0</v>
      </c>
      <c r="K16" s="385">
        <v>110108</v>
      </c>
      <c r="L16" s="149">
        <v>65748</v>
      </c>
      <c r="M16" s="267">
        <v>44360</v>
      </c>
      <c r="N16" s="149">
        <v>68722</v>
      </c>
      <c r="O16" s="149">
        <v>19387</v>
      </c>
      <c r="P16" s="149">
        <v>5326</v>
      </c>
      <c r="Q16" s="149">
        <v>16673</v>
      </c>
      <c r="R16" s="149">
        <v>0</v>
      </c>
    </row>
    <row r="17" spans="2:18" x14ac:dyDescent="0.25">
      <c r="B17" s="367" t="s">
        <v>24</v>
      </c>
      <c r="C17" s="384">
        <v>32567</v>
      </c>
      <c r="D17" s="3">
        <v>9988</v>
      </c>
      <c r="E17" s="3">
        <v>42555</v>
      </c>
      <c r="F17" s="3">
        <v>70060</v>
      </c>
      <c r="G17" s="3">
        <v>5270</v>
      </c>
      <c r="H17" s="3">
        <v>75330</v>
      </c>
      <c r="I17" s="3">
        <v>117885</v>
      </c>
      <c r="J17" s="3">
        <v>0</v>
      </c>
      <c r="K17" s="385">
        <v>117885</v>
      </c>
      <c r="L17" s="149">
        <v>70004</v>
      </c>
      <c r="M17" s="267">
        <v>47881</v>
      </c>
      <c r="N17" s="149">
        <v>72035</v>
      </c>
      <c r="O17" s="149">
        <v>22552</v>
      </c>
      <c r="P17" s="149">
        <v>5134</v>
      </c>
      <c r="Q17" s="149">
        <v>18164</v>
      </c>
      <c r="R17" s="149">
        <v>0</v>
      </c>
    </row>
    <row r="18" spans="2:18" x14ac:dyDescent="0.25">
      <c r="B18" s="367" t="s">
        <v>25</v>
      </c>
      <c r="C18" s="384">
        <v>26363</v>
      </c>
      <c r="D18" s="3">
        <v>11711</v>
      </c>
      <c r="E18" s="3">
        <v>38074</v>
      </c>
      <c r="F18" s="3">
        <v>71190</v>
      </c>
      <c r="G18" s="3">
        <v>2081</v>
      </c>
      <c r="H18" s="3">
        <v>73271</v>
      </c>
      <c r="I18" s="3">
        <v>111345</v>
      </c>
      <c r="J18" s="3">
        <v>0</v>
      </c>
      <c r="K18" s="385">
        <v>111345</v>
      </c>
      <c r="L18" s="149">
        <v>65990</v>
      </c>
      <c r="M18" s="267">
        <v>45355</v>
      </c>
      <c r="N18" s="149">
        <v>65223</v>
      </c>
      <c r="O18" s="149">
        <v>24957</v>
      </c>
      <c r="P18" s="149">
        <v>4304</v>
      </c>
      <c r="Q18" s="149">
        <v>16861</v>
      </c>
      <c r="R18" s="149">
        <v>0</v>
      </c>
    </row>
    <row r="19" spans="2:18" x14ac:dyDescent="0.25">
      <c r="B19" s="367" t="s">
        <v>26</v>
      </c>
      <c r="C19" s="384">
        <v>22256</v>
      </c>
      <c r="D19" s="3">
        <v>11810</v>
      </c>
      <c r="E19" s="3">
        <v>34066</v>
      </c>
      <c r="F19" s="3">
        <v>65772</v>
      </c>
      <c r="G19" s="3">
        <v>2218</v>
      </c>
      <c r="H19" s="3">
        <v>67990</v>
      </c>
      <c r="I19" s="3">
        <v>102056</v>
      </c>
      <c r="J19" s="3">
        <v>0</v>
      </c>
      <c r="K19" s="385">
        <v>102056</v>
      </c>
      <c r="L19" s="149">
        <v>61350</v>
      </c>
      <c r="M19" s="267">
        <v>40706</v>
      </c>
      <c r="N19" s="149">
        <v>59376</v>
      </c>
      <c r="O19" s="149">
        <v>23640</v>
      </c>
      <c r="P19" s="149">
        <v>3451</v>
      </c>
      <c r="Q19" s="149">
        <v>15560</v>
      </c>
      <c r="R19" s="149">
        <v>29</v>
      </c>
    </row>
    <row r="20" spans="2:18" x14ac:dyDescent="0.25">
      <c r="B20" s="367" t="s">
        <v>27</v>
      </c>
      <c r="C20" s="384">
        <v>21991</v>
      </c>
      <c r="D20" s="3">
        <v>11910</v>
      </c>
      <c r="E20" s="3">
        <v>33901</v>
      </c>
      <c r="F20" s="3">
        <v>79385</v>
      </c>
      <c r="G20" s="3">
        <v>2802</v>
      </c>
      <c r="H20" s="3">
        <v>82187</v>
      </c>
      <c r="I20" s="3">
        <v>116088</v>
      </c>
      <c r="J20" s="3">
        <v>0</v>
      </c>
      <c r="K20" s="385">
        <v>116088</v>
      </c>
      <c r="L20" s="149">
        <v>67429</v>
      </c>
      <c r="M20" s="267">
        <v>48659</v>
      </c>
      <c r="N20" s="149">
        <v>66295</v>
      </c>
      <c r="O20" s="149">
        <v>28517</v>
      </c>
      <c r="P20" s="149">
        <v>3602</v>
      </c>
      <c r="Q20" s="149">
        <v>17423</v>
      </c>
      <c r="R20" s="149">
        <v>251</v>
      </c>
    </row>
    <row r="21" spans="2:18" x14ac:dyDescent="0.25">
      <c r="B21" s="368" t="s">
        <v>656</v>
      </c>
      <c r="C21" s="386">
        <v>2144</v>
      </c>
      <c r="D21" s="379">
        <v>947</v>
      </c>
      <c r="E21" s="380">
        <v>3091</v>
      </c>
      <c r="F21" s="379">
        <v>10011</v>
      </c>
      <c r="G21" s="379">
        <v>362</v>
      </c>
      <c r="H21" s="380">
        <v>10373</v>
      </c>
      <c r="I21" s="380">
        <v>13464</v>
      </c>
      <c r="J21" s="380">
        <v>0</v>
      </c>
      <c r="K21" s="387">
        <v>13464</v>
      </c>
      <c r="L21" s="2">
        <v>7984</v>
      </c>
      <c r="M21" s="269">
        <v>5480</v>
      </c>
      <c r="N21" s="2">
        <v>8156</v>
      </c>
      <c r="O21" s="2">
        <v>3280</v>
      </c>
      <c r="P21" s="2">
        <v>340</v>
      </c>
      <c r="Q21" s="2">
        <v>1639</v>
      </c>
      <c r="R21" s="2">
        <v>49</v>
      </c>
    </row>
    <row r="22" spans="2:18" x14ac:dyDescent="0.25">
      <c r="B22" s="369" t="s">
        <v>629</v>
      </c>
      <c r="C22" s="386">
        <v>1784</v>
      </c>
      <c r="D22" s="379">
        <v>734</v>
      </c>
      <c r="E22" s="380">
        <v>2518</v>
      </c>
      <c r="F22" s="379">
        <v>9928</v>
      </c>
      <c r="G22" s="379">
        <v>711</v>
      </c>
      <c r="H22" s="380">
        <v>10639</v>
      </c>
      <c r="I22" s="380">
        <v>13157</v>
      </c>
      <c r="J22" s="380">
        <v>0</v>
      </c>
      <c r="K22" s="387">
        <v>13157</v>
      </c>
      <c r="L22" s="2">
        <v>7953</v>
      </c>
      <c r="M22" s="269">
        <v>5204</v>
      </c>
      <c r="N22" s="2">
        <v>8348</v>
      </c>
      <c r="O22" s="2">
        <v>3022</v>
      </c>
      <c r="P22" s="2">
        <v>292</v>
      </c>
      <c r="Q22" s="2">
        <v>1432</v>
      </c>
      <c r="R22" s="2">
        <v>63</v>
      </c>
    </row>
    <row r="23" spans="2:18" x14ac:dyDescent="0.25">
      <c r="B23" s="370" t="s">
        <v>630</v>
      </c>
      <c r="C23" s="386">
        <v>1969</v>
      </c>
      <c r="D23" s="379">
        <v>934</v>
      </c>
      <c r="E23" s="380">
        <v>2903</v>
      </c>
      <c r="F23" s="379">
        <v>9178</v>
      </c>
      <c r="G23" s="379">
        <v>891</v>
      </c>
      <c r="H23" s="380">
        <v>10069</v>
      </c>
      <c r="I23" s="380">
        <v>12972</v>
      </c>
      <c r="J23" s="380">
        <v>0</v>
      </c>
      <c r="K23" s="387">
        <v>12972</v>
      </c>
      <c r="L23" s="2">
        <v>7553</v>
      </c>
      <c r="M23" s="269">
        <v>5419</v>
      </c>
      <c r="N23" s="2">
        <v>7388</v>
      </c>
      <c r="O23" s="2">
        <v>3444</v>
      </c>
      <c r="P23" s="2">
        <v>385</v>
      </c>
      <c r="Q23" s="2">
        <v>1683</v>
      </c>
      <c r="R23" s="2">
        <v>72</v>
      </c>
    </row>
    <row r="24" spans="2:18" x14ac:dyDescent="0.25">
      <c r="B24" s="370" t="s">
        <v>631</v>
      </c>
      <c r="C24" s="386">
        <v>1946</v>
      </c>
      <c r="D24" s="379">
        <v>971</v>
      </c>
      <c r="E24" s="380">
        <v>2917</v>
      </c>
      <c r="F24" s="379">
        <v>8565</v>
      </c>
      <c r="G24" s="379">
        <v>798</v>
      </c>
      <c r="H24" s="380">
        <v>9363</v>
      </c>
      <c r="I24" s="380">
        <v>12280</v>
      </c>
      <c r="J24" s="380">
        <v>0</v>
      </c>
      <c r="K24" s="387">
        <v>12280</v>
      </c>
      <c r="L24" s="2">
        <v>6934</v>
      </c>
      <c r="M24" s="269">
        <v>5346</v>
      </c>
      <c r="N24" s="2">
        <v>6463</v>
      </c>
      <c r="O24" s="2">
        <v>3582</v>
      </c>
      <c r="P24" s="2">
        <v>449</v>
      </c>
      <c r="Q24" s="2">
        <v>1740</v>
      </c>
      <c r="R24" s="2">
        <v>46</v>
      </c>
    </row>
    <row r="25" spans="2:18" x14ac:dyDescent="0.25">
      <c r="B25" s="370" t="s">
        <v>632</v>
      </c>
      <c r="C25" s="386">
        <v>1970</v>
      </c>
      <c r="D25" s="379">
        <v>925</v>
      </c>
      <c r="E25" s="380">
        <v>2895</v>
      </c>
      <c r="F25" s="379">
        <v>9901</v>
      </c>
      <c r="G25" s="379">
        <v>522</v>
      </c>
      <c r="H25" s="380">
        <v>10423</v>
      </c>
      <c r="I25" s="380">
        <v>13318</v>
      </c>
      <c r="J25" s="380">
        <v>0</v>
      </c>
      <c r="K25" s="387">
        <v>13318</v>
      </c>
      <c r="L25" s="2">
        <v>7117</v>
      </c>
      <c r="M25" s="269">
        <v>6201</v>
      </c>
      <c r="N25" s="2">
        <v>7252</v>
      </c>
      <c r="O25" s="2">
        <v>3822</v>
      </c>
      <c r="P25" s="2">
        <v>452</v>
      </c>
      <c r="Q25" s="2">
        <v>1754</v>
      </c>
      <c r="R25" s="2">
        <v>38</v>
      </c>
    </row>
    <row r="26" spans="2:18" x14ac:dyDescent="0.25">
      <c r="B26" s="370" t="s">
        <v>633</v>
      </c>
      <c r="C26" s="386">
        <v>1801</v>
      </c>
      <c r="D26" s="379">
        <v>907</v>
      </c>
      <c r="E26" s="380">
        <v>2708</v>
      </c>
      <c r="F26" s="379">
        <v>8550</v>
      </c>
      <c r="G26" s="379">
        <v>491</v>
      </c>
      <c r="H26" s="380">
        <v>9041</v>
      </c>
      <c r="I26" s="380">
        <v>11749</v>
      </c>
      <c r="J26" s="380">
        <v>0</v>
      </c>
      <c r="K26" s="387">
        <v>11749</v>
      </c>
      <c r="L26" s="2">
        <v>6572</v>
      </c>
      <c r="M26" s="269">
        <v>5177</v>
      </c>
      <c r="N26" s="2">
        <v>6403</v>
      </c>
      <c r="O26" s="2">
        <v>3327</v>
      </c>
      <c r="P26" s="2">
        <v>380</v>
      </c>
      <c r="Q26" s="2">
        <v>1592</v>
      </c>
      <c r="R26" s="2">
        <v>47</v>
      </c>
    </row>
    <row r="27" spans="2:18" x14ac:dyDescent="0.25">
      <c r="B27" s="370" t="s">
        <v>634</v>
      </c>
      <c r="C27" s="386">
        <v>2458</v>
      </c>
      <c r="D27" s="379">
        <v>982</v>
      </c>
      <c r="E27" s="380">
        <v>3440</v>
      </c>
      <c r="F27" s="379">
        <v>9079</v>
      </c>
      <c r="G27" s="379">
        <v>445</v>
      </c>
      <c r="H27" s="380">
        <v>9524</v>
      </c>
      <c r="I27" s="380">
        <v>12964</v>
      </c>
      <c r="J27" s="380">
        <v>0</v>
      </c>
      <c r="K27" s="387">
        <v>12964</v>
      </c>
      <c r="L27" s="2">
        <v>7461</v>
      </c>
      <c r="M27" s="269">
        <v>5503</v>
      </c>
      <c r="N27" s="2">
        <v>7304</v>
      </c>
      <c r="O27" s="2">
        <v>3533</v>
      </c>
      <c r="P27" s="2">
        <v>398</v>
      </c>
      <c r="Q27" s="2">
        <v>1662</v>
      </c>
      <c r="R27" s="2">
        <v>67</v>
      </c>
    </row>
    <row r="28" spans="2:18" x14ac:dyDescent="0.25">
      <c r="B28" s="370" t="s">
        <v>635</v>
      </c>
      <c r="C28" s="386">
        <v>2645</v>
      </c>
      <c r="D28" s="379">
        <v>1012</v>
      </c>
      <c r="E28" s="380">
        <v>3657</v>
      </c>
      <c r="F28" s="379">
        <v>9656</v>
      </c>
      <c r="G28" s="379">
        <v>388</v>
      </c>
      <c r="H28" s="380">
        <v>10044</v>
      </c>
      <c r="I28" s="380">
        <v>13701</v>
      </c>
      <c r="J28" s="380">
        <v>0</v>
      </c>
      <c r="K28" s="387">
        <v>13701</v>
      </c>
      <c r="L28" s="2">
        <v>8084</v>
      </c>
      <c r="M28" s="269">
        <v>5617</v>
      </c>
      <c r="N28" s="2">
        <v>8235</v>
      </c>
      <c r="O28" s="2">
        <v>3215</v>
      </c>
      <c r="P28" s="2">
        <v>393</v>
      </c>
      <c r="Q28" s="2">
        <v>1794</v>
      </c>
      <c r="R28" s="2">
        <v>64</v>
      </c>
    </row>
    <row r="29" spans="2:18" x14ac:dyDescent="0.25">
      <c r="B29" s="370" t="s">
        <v>636</v>
      </c>
      <c r="C29" s="386">
        <v>1898</v>
      </c>
      <c r="D29" s="379">
        <v>832</v>
      </c>
      <c r="E29" s="380">
        <v>2730</v>
      </c>
      <c r="F29" s="379">
        <v>7690</v>
      </c>
      <c r="G29" s="379">
        <v>311</v>
      </c>
      <c r="H29" s="380">
        <v>8001</v>
      </c>
      <c r="I29" s="380">
        <v>10731</v>
      </c>
      <c r="J29" s="380">
        <v>0</v>
      </c>
      <c r="K29" s="387">
        <v>10731</v>
      </c>
      <c r="L29" s="2">
        <v>6454</v>
      </c>
      <c r="M29" s="269">
        <v>4277</v>
      </c>
      <c r="N29" s="2">
        <v>6250</v>
      </c>
      <c r="O29" s="2">
        <v>2744</v>
      </c>
      <c r="P29" s="2">
        <v>297</v>
      </c>
      <c r="Q29" s="2">
        <v>1379</v>
      </c>
      <c r="R29" s="2">
        <v>61</v>
      </c>
    </row>
    <row r="30" spans="2:18" x14ac:dyDescent="0.25">
      <c r="B30" s="369" t="s">
        <v>637</v>
      </c>
      <c r="C30" s="386">
        <v>2414</v>
      </c>
      <c r="D30" s="379">
        <v>961</v>
      </c>
      <c r="E30" s="380">
        <v>3375</v>
      </c>
      <c r="F30" s="379">
        <v>10411</v>
      </c>
      <c r="G30" s="379">
        <v>374</v>
      </c>
      <c r="H30" s="380">
        <v>10785</v>
      </c>
      <c r="I30" s="380">
        <v>14160</v>
      </c>
      <c r="J30" s="380">
        <v>0</v>
      </c>
      <c r="K30" s="387">
        <v>14160</v>
      </c>
      <c r="L30" s="2">
        <v>8399</v>
      </c>
      <c r="M30" s="269">
        <v>5761</v>
      </c>
      <c r="N30" s="2">
        <v>7938</v>
      </c>
      <c r="O30" s="2">
        <v>3882</v>
      </c>
      <c r="P30" s="2">
        <v>390</v>
      </c>
      <c r="Q30" s="2">
        <v>1892</v>
      </c>
      <c r="R30" s="2">
        <v>58</v>
      </c>
    </row>
    <row r="31" spans="2:18" x14ac:dyDescent="0.25">
      <c r="B31" s="370" t="s">
        <v>638</v>
      </c>
      <c r="C31" s="386">
        <v>1983</v>
      </c>
      <c r="D31" s="379">
        <v>875</v>
      </c>
      <c r="E31" s="380">
        <v>2858</v>
      </c>
      <c r="F31" s="379">
        <v>8338</v>
      </c>
      <c r="G31" s="379">
        <v>275</v>
      </c>
      <c r="H31" s="380">
        <v>8613</v>
      </c>
      <c r="I31" s="380">
        <v>11471</v>
      </c>
      <c r="J31" s="380">
        <v>0</v>
      </c>
      <c r="K31" s="387">
        <v>11471</v>
      </c>
      <c r="L31" s="2">
        <v>6685</v>
      </c>
      <c r="M31" s="269">
        <v>4786</v>
      </c>
      <c r="N31" s="2">
        <v>6223</v>
      </c>
      <c r="O31" s="2">
        <v>3273</v>
      </c>
      <c r="P31" s="2">
        <v>396</v>
      </c>
      <c r="Q31" s="2">
        <v>1520</v>
      </c>
      <c r="R31" s="2">
        <v>59</v>
      </c>
    </row>
    <row r="32" spans="2:18" x14ac:dyDescent="0.25">
      <c r="B32" s="371" t="s">
        <v>639</v>
      </c>
      <c r="C32" s="386">
        <v>1860</v>
      </c>
      <c r="D32" s="379">
        <v>909</v>
      </c>
      <c r="E32" s="380">
        <v>2769</v>
      </c>
      <c r="F32" s="379">
        <v>7618</v>
      </c>
      <c r="G32" s="379">
        <v>296</v>
      </c>
      <c r="H32" s="380">
        <v>7914</v>
      </c>
      <c r="I32" s="380">
        <v>10683</v>
      </c>
      <c r="J32" s="380">
        <v>0</v>
      </c>
      <c r="K32" s="387">
        <v>10683</v>
      </c>
      <c r="L32" s="2">
        <v>6086</v>
      </c>
      <c r="M32" s="269">
        <v>4597</v>
      </c>
      <c r="N32" s="2">
        <v>5829</v>
      </c>
      <c r="O32" s="2">
        <v>3049</v>
      </c>
      <c r="P32" s="2">
        <v>315</v>
      </c>
      <c r="Q32" s="2">
        <v>1437</v>
      </c>
      <c r="R32" s="2">
        <v>53</v>
      </c>
    </row>
    <row r="33" spans="2:18" x14ac:dyDescent="0.25">
      <c r="B33" s="204" t="s">
        <v>587</v>
      </c>
      <c r="C33" s="384">
        <v>24872</v>
      </c>
      <c r="D33" s="3">
        <v>10989</v>
      </c>
      <c r="E33" s="3">
        <v>35861</v>
      </c>
      <c r="F33" s="3">
        <v>108925</v>
      </c>
      <c r="G33" s="3">
        <v>5864</v>
      </c>
      <c r="H33" s="3">
        <v>114789</v>
      </c>
      <c r="I33" s="3">
        <v>150650</v>
      </c>
      <c r="J33" s="3">
        <v>0</v>
      </c>
      <c r="K33" s="385">
        <v>150650</v>
      </c>
      <c r="L33" s="149">
        <v>87282</v>
      </c>
      <c r="M33" s="267">
        <v>63368</v>
      </c>
      <c r="N33" s="149">
        <v>85789</v>
      </c>
      <c r="O33" s="149">
        <v>40173</v>
      </c>
      <c r="P33" s="149">
        <v>4487</v>
      </c>
      <c r="Q33" s="149">
        <v>19524</v>
      </c>
      <c r="R33" s="149">
        <v>677</v>
      </c>
    </row>
    <row r="34" spans="2:18" x14ac:dyDescent="0.25">
      <c r="B34" s="370" t="s">
        <v>657</v>
      </c>
      <c r="C34" s="386">
        <v>2170</v>
      </c>
      <c r="D34" s="379">
        <v>954</v>
      </c>
      <c r="E34" s="380">
        <v>3124</v>
      </c>
      <c r="F34" s="379">
        <v>9048</v>
      </c>
      <c r="G34" s="379">
        <v>518</v>
      </c>
      <c r="H34" s="380">
        <v>9566</v>
      </c>
      <c r="I34" s="380">
        <v>12690</v>
      </c>
      <c r="J34" s="380">
        <v>0</v>
      </c>
      <c r="K34" s="387">
        <v>12690</v>
      </c>
      <c r="L34" s="2">
        <v>7291</v>
      </c>
      <c r="M34" s="269">
        <v>5399</v>
      </c>
      <c r="N34" s="2">
        <v>6946</v>
      </c>
      <c r="O34" s="2">
        <v>3744</v>
      </c>
      <c r="P34" s="2">
        <v>306</v>
      </c>
      <c r="Q34" s="2">
        <v>1640</v>
      </c>
      <c r="R34" s="2">
        <v>54</v>
      </c>
    </row>
    <row r="35" spans="2:18" x14ac:dyDescent="0.25">
      <c r="B35" s="370" t="s">
        <v>641</v>
      </c>
      <c r="C35" s="386">
        <v>1621</v>
      </c>
      <c r="D35" s="379">
        <v>842</v>
      </c>
      <c r="E35" s="380">
        <v>2463</v>
      </c>
      <c r="F35" s="379">
        <v>7549</v>
      </c>
      <c r="G35" s="379">
        <v>646</v>
      </c>
      <c r="H35" s="380">
        <v>8195</v>
      </c>
      <c r="I35" s="380">
        <v>10658</v>
      </c>
      <c r="J35" s="380">
        <v>0</v>
      </c>
      <c r="K35" s="387">
        <v>10658</v>
      </c>
      <c r="L35" s="2">
        <v>6054</v>
      </c>
      <c r="M35" s="269">
        <v>4604</v>
      </c>
      <c r="N35" s="2">
        <v>5746</v>
      </c>
      <c r="O35" s="2">
        <v>3339</v>
      </c>
      <c r="P35" s="2">
        <v>271</v>
      </c>
      <c r="Q35" s="2">
        <v>1256</v>
      </c>
      <c r="R35" s="2">
        <v>46</v>
      </c>
    </row>
    <row r="36" spans="2:18" x14ac:dyDescent="0.25">
      <c r="B36" s="370" t="s">
        <v>642</v>
      </c>
      <c r="C36" s="386">
        <v>1873</v>
      </c>
      <c r="D36" s="379">
        <v>962</v>
      </c>
      <c r="E36" s="380">
        <v>2835</v>
      </c>
      <c r="F36" s="379">
        <v>8224</v>
      </c>
      <c r="G36" s="379">
        <v>599</v>
      </c>
      <c r="H36" s="380">
        <v>8823</v>
      </c>
      <c r="I36" s="380">
        <v>11658</v>
      </c>
      <c r="J36" s="380">
        <v>0</v>
      </c>
      <c r="K36" s="387">
        <v>11658</v>
      </c>
      <c r="L36" s="2">
        <v>6635</v>
      </c>
      <c r="M36" s="269">
        <v>5023</v>
      </c>
      <c r="N36" s="2">
        <v>6284</v>
      </c>
      <c r="O36" s="2">
        <v>3456</v>
      </c>
      <c r="P36" s="2">
        <v>322</v>
      </c>
      <c r="Q36" s="2">
        <v>1532</v>
      </c>
      <c r="R36" s="2">
        <v>64</v>
      </c>
    </row>
    <row r="37" spans="2:18" x14ac:dyDescent="0.25">
      <c r="B37" s="370" t="s">
        <v>643</v>
      </c>
      <c r="C37" s="386">
        <v>1806</v>
      </c>
      <c r="D37" s="379">
        <v>987</v>
      </c>
      <c r="E37" s="380">
        <v>2793</v>
      </c>
      <c r="F37" s="379">
        <v>8072</v>
      </c>
      <c r="G37" s="379">
        <v>539</v>
      </c>
      <c r="H37" s="380">
        <v>8611</v>
      </c>
      <c r="I37" s="380">
        <v>11404</v>
      </c>
      <c r="J37" s="380">
        <v>0</v>
      </c>
      <c r="K37" s="387">
        <v>11404</v>
      </c>
      <c r="L37" s="2">
        <v>6459</v>
      </c>
      <c r="M37" s="269">
        <v>4945</v>
      </c>
      <c r="N37" s="2">
        <v>6037</v>
      </c>
      <c r="O37" s="2">
        <v>3447</v>
      </c>
      <c r="P37" s="2">
        <v>285</v>
      </c>
      <c r="Q37" s="2">
        <v>1559</v>
      </c>
      <c r="R37" s="2">
        <v>76</v>
      </c>
    </row>
    <row r="38" spans="2:18" x14ac:dyDescent="0.25">
      <c r="B38" s="370" t="s">
        <v>644</v>
      </c>
      <c r="C38" s="386">
        <v>1830</v>
      </c>
      <c r="D38" s="379">
        <v>861</v>
      </c>
      <c r="E38" s="380">
        <v>2691</v>
      </c>
      <c r="F38" s="379">
        <v>8270</v>
      </c>
      <c r="G38" s="379">
        <v>450</v>
      </c>
      <c r="H38" s="380">
        <v>8720</v>
      </c>
      <c r="I38" s="380">
        <v>11411</v>
      </c>
      <c r="J38" s="380">
        <v>0</v>
      </c>
      <c r="K38" s="387">
        <v>11411</v>
      </c>
      <c r="L38" s="2">
        <v>6240</v>
      </c>
      <c r="M38" s="269">
        <v>5171</v>
      </c>
      <c r="N38" s="2">
        <v>5977</v>
      </c>
      <c r="O38" s="2">
        <v>3411</v>
      </c>
      <c r="P38" s="2">
        <v>319</v>
      </c>
      <c r="Q38" s="2">
        <v>1639</v>
      </c>
      <c r="R38" s="2">
        <v>65</v>
      </c>
    </row>
    <row r="39" spans="2:18" x14ac:dyDescent="0.25">
      <c r="B39" s="370" t="s">
        <v>645</v>
      </c>
      <c r="C39" s="386">
        <v>1528</v>
      </c>
      <c r="D39" s="379">
        <v>914</v>
      </c>
      <c r="E39" s="380">
        <v>2442</v>
      </c>
      <c r="F39" s="379">
        <v>6928</v>
      </c>
      <c r="G39" s="379">
        <v>364</v>
      </c>
      <c r="H39" s="380">
        <v>7292</v>
      </c>
      <c r="I39" s="380">
        <v>9734</v>
      </c>
      <c r="J39" s="380">
        <v>0</v>
      </c>
      <c r="K39" s="387">
        <v>9734</v>
      </c>
      <c r="L39" s="2">
        <v>5359</v>
      </c>
      <c r="M39" s="269">
        <v>4375</v>
      </c>
      <c r="N39" s="2">
        <v>5343</v>
      </c>
      <c r="O39" s="2">
        <v>2763</v>
      </c>
      <c r="P39" s="2">
        <v>286</v>
      </c>
      <c r="Q39" s="2">
        <v>1244</v>
      </c>
      <c r="R39" s="2">
        <v>98</v>
      </c>
    </row>
    <row r="40" spans="2:18" x14ac:dyDescent="0.25">
      <c r="B40" s="370" t="s">
        <v>646</v>
      </c>
      <c r="C40" s="386">
        <v>1906</v>
      </c>
      <c r="D40" s="379">
        <v>1001</v>
      </c>
      <c r="E40" s="380">
        <v>2907</v>
      </c>
      <c r="F40" s="379">
        <v>8951</v>
      </c>
      <c r="G40" s="379">
        <v>446</v>
      </c>
      <c r="H40" s="380">
        <v>9397</v>
      </c>
      <c r="I40" s="380">
        <v>12304</v>
      </c>
      <c r="J40" s="380">
        <v>0</v>
      </c>
      <c r="K40" s="387">
        <v>12304</v>
      </c>
      <c r="L40" s="2">
        <v>6962</v>
      </c>
      <c r="M40" s="269">
        <v>5342</v>
      </c>
      <c r="N40" s="2">
        <v>6723</v>
      </c>
      <c r="O40" s="2">
        <v>3569</v>
      </c>
      <c r="P40" s="2">
        <v>360</v>
      </c>
      <c r="Q40" s="2">
        <v>1549</v>
      </c>
      <c r="R40" s="2">
        <v>103</v>
      </c>
    </row>
    <row r="41" spans="2:18" x14ac:dyDescent="0.25">
      <c r="B41" s="370" t="s">
        <v>647</v>
      </c>
      <c r="C41" s="386">
        <v>1863</v>
      </c>
      <c r="D41" s="379">
        <v>924</v>
      </c>
      <c r="E41" s="380">
        <v>2787</v>
      </c>
      <c r="F41" s="379">
        <v>8349</v>
      </c>
      <c r="G41" s="379">
        <v>388</v>
      </c>
      <c r="H41" s="380">
        <v>8737</v>
      </c>
      <c r="I41" s="380">
        <v>11524</v>
      </c>
      <c r="J41" s="380">
        <v>0</v>
      </c>
      <c r="K41" s="387">
        <v>11524</v>
      </c>
      <c r="L41" s="2">
        <v>6682</v>
      </c>
      <c r="M41" s="269">
        <v>4842</v>
      </c>
      <c r="N41" s="2">
        <v>6868</v>
      </c>
      <c r="O41" s="2">
        <v>2938</v>
      </c>
      <c r="P41" s="2">
        <v>259</v>
      </c>
      <c r="Q41" s="2">
        <v>1359</v>
      </c>
      <c r="R41" s="2">
        <v>100</v>
      </c>
    </row>
    <row r="42" spans="2:18" x14ac:dyDescent="0.25">
      <c r="B42" s="370" t="s">
        <v>648</v>
      </c>
      <c r="C42" s="386">
        <v>1800</v>
      </c>
      <c r="D42" s="379">
        <v>713</v>
      </c>
      <c r="E42" s="380">
        <v>2513</v>
      </c>
      <c r="F42" s="379">
        <v>7602</v>
      </c>
      <c r="G42" s="379">
        <v>421</v>
      </c>
      <c r="H42" s="380">
        <v>8023</v>
      </c>
      <c r="I42" s="380">
        <v>10536</v>
      </c>
      <c r="J42" s="380">
        <v>0</v>
      </c>
      <c r="K42" s="387">
        <v>10536</v>
      </c>
      <c r="L42" s="2">
        <v>6102</v>
      </c>
      <c r="M42" s="269">
        <v>4434</v>
      </c>
      <c r="N42" s="2">
        <v>5561</v>
      </c>
      <c r="O42" s="2">
        <v>3282</v>
      </c>
      <c r="P42" s="2">
        <v>260</v>
      </c>
      <c r="Q42" s="2">
        <v>1356</v>
      </c>
      <c r="R42" s="2">
        <v>77</v>
      </c>
    </row>
    <row r="43" spans="2:18" x14ac:dyDescent="0.25">
      <c r="B43" s="370" t="s">
        <v>649</v>
      </c>
      <c r="C43" s="386">
        <v>1739</v>
      </c>
      <c r="D43" s="379">
        <v>622</v>
      </c>
      <c r="E43" s="380">
        <v>2361</v>
      </c>
      <c r="F43" s="379">
        <v>6762</v>
      </c>
      <c r="G43" s="379">
        <v>331</v>
      </c>
      <c r="H43" s="380">
        <v>7093</v>
      </c>
      <c r="I43" s="380">
        <v>9454</v>
      </c>
      <c r="J43" s="380">
        <v>0</v>
      </c>
      <c r="K43" s="387">
        <v>9454</v>
      </c>
      <c r="L43" s="2">
        <v>5652</v>
      </c>
      <c r="M43" s="269">
        <v>3802</v>
      </c>
      <c r="N43" s="2">
        <v>4842</v>
      </c>
      <c r="O43" s="2">
        <v>2858</v>
      </c>
      <c r="P43" s="2">
        <v>219</v>
      </c>
      <c r="Q43" s="2">
        <v>1443</v>
      </c>
      <c r="R43" s="2">
        <v>92</v>
      </c>
    </row>
    <row r="44" spans="2:18" x14ac:dyDescent="0.25">
      <c r="B44" s="370" t="s">
        <v>650</v>
      </c>
      <c r="C44" s="386">
        <v>1715</v>
      </c>
      <c r="D44" s="379">
        <v>575</v>
      </c>
      <c r="E44" s="380">
        <v>2290</v>
      </c>
      <c r="F44" s="379">
        <v>6891</v>
      </c>
      <c r="G44" s="379">
        <v>359</v>
      </c>
      <c r="H44" s="380">
        <v>7250</v>
      </c>
      <c r="I44" s="380">
        <v>9540</v>
      </c>
      <c r="J44" s="380">
        <v>0</v>
      </c>
      <c r="K44" s="387">
        <v>9540</v>
      </c>
      <c r="L44" s="2">
        <v>5635</v>
      </c>
      <c r="M44" s="269">
        <v>3905</v>
      </c>
      <c r="N44" s="2">
        <v>4332</v>
      </c>
      <c r="O44" s="2">
        <v>3199</v>
      </c>
      <c r="P44" s="2">
        <v>284</v>
      </c>
      <c r="Q44" s="2">
        <v>1542</v>
      </c>
      <c r="R44" s="2">
        <v>183</v>
      </c>
    </row>
    <row r="45" spans="2:18" x14ac:dyDescent="0.25">
      <c r="B45" s="370" t="s">
        <v>651</v>
      </c>
      <c r="C45" s="386">
        <v>2294</v>
      </c>
      <c r="D45" s="379">
        <v>644</v>
      </c>
      <c r="E45" s="380">
        <v>2938</v>
      </c>
      <c r="F45" s="379">
        <v>11826</v>
      </c>
      <c r="G45" s="379">
        <v>545</v>
      </c>
      <c r="H45" s="380">
        <v>12371</v>
      </c>
      <c r="I45" s="380">
        <v>15309</v>
      </c>
      <c r="J45" s="380">
        <v>0</v>
      </c>
      <c r="K45" s="387">
        <v>15309</v>
      </c>
      <c r="L45" s="2">
        <v>8607</v>
      </c>
      <c r="M45" s="269">
        <v>6702</v>
      </c>
      <c r="N45" s="2">
        <v>8903</v>
      </c>
      <c r="O45" s="2">
        <v>3819</v>
      </c>
      <c r="P45" s="2">
        <v>681</v>
      </c>
      <c r="Q45" s="2">
        <v>1742</v>
      </c>
      <c r="R45" s="2">
        <v>164</v>
      </c>
    </row>
    <row r="46" spans="2:18" s="188" customFormat="1" x14ac:dyDescent="0.25">
      <c r="B46" s="204" t="s">
        <v>591</v>
      </c>
      <c r="C46" s="384">
        <v>22145</v>
      </c>
      <c r="D46" s="3">
        <v>9999</v>
      </c>
      <c r="E46" s="3">
        <v>32144</v>
      </c>
      <c r="F46" s="3">
        <v>98472</v>
      </c>
      <c r="G46" s="3">
        <v>5606</v>
      </c>
      <c r="H46" s="3">
        <v>104078</v>
      </c>
      <c r="I46" s="3">
        <v>136222</v>
      </c>
      <c r="J46" s="3">
        <v>0</v>
      </c>
      <c r="K46" s="385">
        <v>136222</v>
      </c>
      <c r="L46" s="149">
        <v>77678</v>
      </c>
      <c r="M46" s="267">
        <v>58544</v>
      </c>
      <c r="N46" s="149">
        <v>73562</v>
      </c>
      <c r="O46" s="149">
        <v>39825</v>
      </c>
      <c r="P46" s="149">
        <v>3852</v>
      </c>
      <c r="Q46" s="149">
        <v>17861</v>
      </c>
      <c r="R46" s="149">
        <v>1122</v>
      </c>
    </row>
    <row r="47" spans="2:18" s="188" customFormat="1" x14ac:dyDescent="0.25">
      <c r="B47" s="370" t="s">
        <v>658</v>
      </c>
      <c r="C47" s="386">
        <v>2314</v>
      </c>
      <c r="D47" s="379">
        <v>555</v>
      </c>
      <c r="E47" s="380">
        <v>2869</v>
      </c>
      <c r="F47" s="379">
        <v>17615</v>
      </c>
      <c r="G47" s="379">
        <v>653</v>
      </c>
      <c r="H47" s="380">
        <v>18268</v>
      </c>
      <c r="I47" s="380">
        <v>21137</v>
      </c>
      <c r="J47" s="380">
        <v>2</v>
      </c>
      <c r="K47" s="387">
        <v>21139</v>
      </c>
      <c r="L47" s="2">
        <v>11155</v>
      </c>
      <c r="M47" s="269">
        <v>9984</v>
      </c>
      <c r="N47" s="2">
        <v>11889</v>
      </c>
      <c r="O47" s="2">
        <v>5723</v>
      </c>
      <c r="P47" s="2">
        <v>1327</v>
      </c>
      <c r="Q47" s="2">
        <v>1939</v>
      </c>
      <c r="R47" s="2">
        <v>261</v>
      </c>
    </row>
    <row r="48" spans="2:18" s="188" customFormat="1" x14ac:dyDescent="0.25">
      <c r="B48" s="370" t="s">
        <v>659</v>
      </c>
      <c r="C48" s="386">
        <v>1862</v>
      </c>
      <c r="D48" s="379">
        <v>433</v>
      </c>
      <c r="E48" s="380">
        <v>2295</v>
      </c>
      <c r="F48" s="379">
        <v>21025</v>
      </c>
      <c r="G48" s="379">
        <v>785</v>
      </c>
      <c r="H48" s="380">
        <v>21810</v>
      </c>
      <c r="I48" s="380">
        <v>24105</v>
      </c>
      <c r="J48" s="380">
        <v>1</v>
      </c>
      <c r="K48" s="387">
        <v>24106</v>
      </c>
      <c r="L48" s="2">
        <v>12779</v>
      </c>
      <c r="M48" s="269">
        <v>11327</v>
      </c>
      <c r="N48" s="2">
        <v>15250</v>
      </c>
      <c r="O48" s="2">
        <v>6066</v>
      </c>
      <c r="P48" s="2">
        <v>918</v>
      </c>
      <c r="Q48" s="2">
        <v>1622</v>
      </c>
      <c r="R48" s="2">
        <v>250</v>
      </c>
    </row>
    <row r="49" spans="2:18" s="188" customFormat="1" x14ac:dyDescent="0.25">
      <c r="B49" s="370" t="s">
        <v>654</v>
      </c>
      <c r="C49" s="386">
        <v>1433</v>
      </c>
      <c r="D49" s="379">
        <v>292</v>
      </c>
      <c r="E49" s="380">
        <v>1725</v>
      </c>
      <c r="F49" s="379">
        <v>10956</v>
      </c>
      <c r="G49" s="379">
        <v>474</v>
      </c>
      <c r="H49" s="380">
        <v>11430</v>
      </c>
      <c r="I49" s="380">
        <v>13155</v>
      </c>
      <c r="J49" s="380">
        <v>1</v>
      </c>
      <c r="K49" s="387">
        <v>13156</v>
      </c>
      <c r="L49" s="2">
        <v>7017</v>
      </c>
      <c r="M49" s="269">
        <v>6139</v>
      </c>
      <c r="N49" s="2">
        <v>6911</v>
      </c>
      <c r="O49" s="2">
        <v>3980</v>
      </c>
      <c r="P49" s="2">
        <v>549</v>
      </c>
      <c r="Q49" s="2">
        <v>1283</v>
      </c>
      <c r="R49" s="2">
        <v>433</v>
      </c>
    </row>
    <row r="50" spans="2:18" s="188" customFormat="1" x14ac:dyDescent="0.25">
      <c r="B50" s="370" t="s">
        <v>655</v>
      </c>
      <c r="C50" s="386">
        <v>944</v>
      </c>
      <c r="D50" s="379">
        <v>258</v>
      </c>
      <c r="E50" s="380">
        <v>1202</v>
      </c>
      <c r="F50" s="379">
        <v>5398</v>
      </c>
      <c r="G50" s="379">
        <v>388</v>
      </c>
      <c r="H50" s="380">
        <v>5786</v>
      </c>
      <c r="I50" s="380">
        <v>6988</v>
      </c>
      <c r="J50" s="380">
        <v>2</v>
      </c>
      <c r="K50" s="387">
        <v>6990</v>
      </c>
      <c r="L50" s="2">
        <v>3690</v>
      </c>
      <c r="M50" s="269">
        <v>3300</v>
      </c>
      <c r="N50" s="2">
        <v>2092</v>
      </c>
      <c r="O50" s="2">
        <v>3120</v>
      </c>
      <c r="P50" s="2">
        <v>258</v>
      </c>
      <c r="Q50" s="2">
        <v>839</v>
      </c>
      <c r="R50" s="2">
        <v>681</v>
      </c>
    </row>
    <row r="51" spans="2:18" s="188" customFormat="1" x14ac:dyDescent="0.25">
      <c r="B51" s="204" t="s">
        <v>625</v>
      </c>
      <c r="C51" s="384">
        <v>6553</v>
      </c>
      <c r="D51" s="3">
        <v>1538</v>
      </c>
      <c r="E51" s="3">
        <v>8091</v>
      </c>
      <c r="F51" s="3">
        <v>54994</v>
      </c>
      <c r="G51" s="3">
        <v>2300</v>
      </c>
      <c r="H51" s="3">
        <v>57294</v>
      </c>
      <c r="I51" s="3">
        <v>65385</v>
      </c>
      <c r="J51" s="3">
        <v>6</v>
      </c>
      <c r="K51" s="385">
        <v>65391</v>
      </c>
      <c r="L51" s="149">
        <v>34641</v>
      </c>
      <c r="M51" s="267">
        <v>30750</v>
      </c>
      <c r="N51" s="149">
        <v>36142</v>
      </c>
      <c r="O51" s="149">
        <v>18889</v>
      </c>
      <c r="P51" s="149">
        <v>3052</v>
      </c>
      <c r="Q51" s="149">
        <v>5683</v>
      </c>
      <c r="R51" s="149">
        <v>1625</v>
      </c>
    </row>
    <row r="52" spans="2:18" s="188" customFormat="1" ht="12.6" thickBot="1" x14ac:dyDescent="0.3">
      <c r="B52" s="6" t="s">
        <v>28</v>
      </c>
      <c r="C52" s="388">
        <v>423402</v>
      </c>
      <c r="D52" s="389">
        <v>153660</v>
      </c>
      <c r="E52" s="389">
        <v>577062</v>
      </c>
      <c r="F52" s="389">
        <v>1242539</v>
      </c>
      <c r="G52" s="389">
        <v>69229</v>
      </c>
      <c r="H52" s="389">
        <v>1311768</v>
      </c>
      <c r="I52" s="389">
        <v>1888830</v>
      </c>
      <c r="J52" s="389">
        <v>6</v>
      </c>
      <c r="K52" s="390">
        <v>1888836</v>
      </c>
      <c r="L52" s="150">
        <v>1145245</v>
      </c>
      <c r="M52" s="268">
        <v>743591</v>
      </c>
      <c r="N52" s="150">
        <v>1188306</v>
      </c>
      <c r="O52" s="150">
        <v>311301</v>
      </c>
      <c r="P52" s="150">
        <v>52910</v>
      </c>
      <c r="Q52" s="150">
        <v>332615</v>
      </c>
      <c r="R52" s="150">
        <v>3704</v>
      </c>
    </row>
    <row r="53" spans="2:18" x14ac:dyDescent="0.25">
      <c r="B53" s="17" t="s">
        <v>129</v>
      </c>
    </row>
    <row r="54" spans="2:18" ht="12" customHeight="1" x14ac:dyDescent="0.25">
      <c r="B54" s="17" t="s">
        <v>130</v>
      </c>
      <c r="C54" s="61"/>
      <c r="D54" s="61"/>
      <c r="E54" s="61"/>
      <c r="F54" s="61"/>
      <c r="G54" s="61"/>
      <c r="H54" s="61"/>
      <c r="I54" s="61"/>
      <c r="J54" s="61"/>
      <c r="K54" s="61"/>
      <c r="L54" s="61"/>
      <c r="M54" s="61"/>
      <c r="N54" s="61"/>
    </row>
    <row r="55" spans="2:18" ht="70.5" customHeight="1" x14ac:dyDescent="0.25">
      <c r="B55" s="304" t="s">
        <v>593</v>
      </c>
      <c r="C55" s="304"/>
      <c r="D55" s="304"/>
      <c r="E55" s="304"/>
      <c r="F55" s="304"/>
      <c r="G55" s="304"/>
      <c r="H55" s="304"/>
      <c r="I55" s="304"/>
      <c r="J55" s="304"/>
      <c r="K55" s="304"/>
      <c r="L55" s="304"/>
      <c r="M55" s="304"/>
      <c r="N55" s="304"/>
    </row>
    <row r="56" spans="2:18" x14ac:dyDescent="0.25">
      <c r="B56" s="61"/>
      <c r="C56" s="61"/>
      <c r="D56" s="61"/>
      <c r="E56" s="61"/>
      <c r="F56" s="61"/>
      <c r="G56" s="61"/>
      <c r="H56" s="61"/>
      <c r="I56" s="61"/>
      <c r="J56" s="61"/>
      <c r="K56" s="61"/>
      <c r="L56" s="61"/>
      <c r="M56" s="61"/>
      <c r="N56" s="61"/>
    </row>
    <row r="57" spans="2:18" x14ac:dyDescent="0.25">
      <c r="B57" s="61"/>
      <c r="C57" s="61"/>
      <c r="D57" s="61"/>
      <c r="E57" s="61"/>
      <c r="F57" s="61"/>
      <c r="G57" s="61"/>
      <c r="H57" s="61"/>
      <c r="I57" s="61"/>
      <c r="J57" s="61"/>
      <c r="K57" s="61"/>
      <c r="L57" s="61"/>
      <c r="M57" s="61"/>
      <c r="N57" s="61"/>
    </row>
    <row r="58" spans="2:18" x14ac:dyDescent="0.25">
      <c r="B58" s="61"/>
      <c r="C58" s="61"/>
      <c r="D58" s="61"/>
      <c r="E58" s="61"/>
      <c r="F58" s="61"/>
      <c r="G58" s="61"/>
      <c r="H58" s="61"/>
      <c r="I58" s="61"/>
      <c r="J58" s="61"/>
      <c r="K58" s="61"/>
      <c r="L58" s="61"/>
      <c r="M58" s="61"/>
      <c r="N58" s="61"/>
    </row>
    <row r="59" spans="2:18" x14ac:dyDescent="0.25">
      <c r="B59" s="61"/>
      <c r="C59" s="61"/>
      <c r="D59" s="61"/>
      <c r="E59" s="61"/>
      <c r="F59" s="61"/>
      <c r="G59" s="61"/>
      <c r="H59" s="61"/>
      <c r="I59" s="61"/>
      <c r="J59" s="61"/>
      <c r="K59" s="61"/>
      <c r="L59" s="61"/>
      <c r="M59" s="61"/>
      <c r="N59" s="61"/>
    </row>
    <row r="60" spans="2:18" x14ac:dyDescent="0.25">
      <c r="B60" s="61"/>
      <c r="C60" s="61"/>
      <c r="D60" s="61"/>
      <c r="E60" s="61"/>
      <c r="F60" s="61"/>
      <c r="G60" s="61"/>
      <c r="H60" s="61"/>
      <c r="I60" s="61"/>
      <c r="J60" s="61"/>
      <c r="K60" s="61"/>
      <c r="L60" s="61"/>
      <c r="M60" s="61"/>
      <c r="N60" s="61"/>
    </row>
    <row r="61" spans="2:18" x14ac:dyDescent="0.25">
      <c r="B61" s="61"/>
      <c r="C61" s="61"/>
      <c r="D61" s="61"/>
      <c r="E61" s="61"/>
      <c r="F61" s="61"/>
      <c r="G61" s="61"/>
      <c r="H61" s="61"/>
      <c r="I61" s="61"/>
      <c r="J61" s="61"/>
      <c r="K61" s="61"/>
    </row>
  </sheetData>
  <mergeCells count="8">
    <mergeCell ref="B5:Q5"/>
    <mergeCell ref="B6:Q6"/>
    <mergeCell ref="B55:N55"/>
    <mergeCell ref="B9:B10"/>
    <mergeCell ref="L9:M9"/>
    <mergeCell ref="N9:R9"/>
    <mergeCell ref="B8:R8"/>
    <mergeCell ref="C9:K9"/>
  </mergeCells>
  <hyperlinks>
    <hyperlink ref="S5" location="'Índice Pensiones Solidarias'!A1" display="Volver Sistema de Pensiones Solidadias" xr:uid="{00000000-0004-0000-0400-000000000000}"/>
  </hyperlink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T30"/>
  <sheetViews>
    <sheetView showGridLines="0" zoomScale="90" zoomScaleNormal="90" workbookViewId="0">
      <selection activeCell="G11" sqref="G11"/>
    </sheetView>
  </sheetViews>
  <sheetFormatPr baseColWidth="10" defaultColWidth="11.44140625" defaultRowHeight="12" x14ac:dyDescent="0.25"/>
  <cols>
    <col min="1" max="1" width="6" style="17" customWidth="1"/>
    <col min="2" max="2" width="21.5546875" style="17" customWidth="1"/>
    <col min="3" max="8" width="11.44140625" style="17"/>
    <col min="9" max="10" width="11.44140625" style="188"/>
    <col min="11" max="16384" width="11.44140625" style="17"/>
  </cols>
  <sheetData>
    <row r="2" spans="1:20" s="107" customFormat="1" ht="13.8" x14ac:dyDescent="0.3">
      <c r="A2" s="39" t="s">
        <v>101</v>
      </c>
    </row>
    <row r="3" spans="1:20" s="107" customFormat="1" ht="13.8" x14ac:dyDescent="0.3">
      <c r="A3" s="39" t="s">
        <v>102</v>
      </c>
    </row>
    <row r="4" spans="1:20" s="107" customFormat="1" ht="13.8" x14ac:dyDescent="0.3"/>
    <row r="5" spans="1:20" s="107" customFormat="1" ht="13.8" x14ac:dyDescent="0.3">
      <c r="B5" s="296" t="s">
        <v>52</v>
      </c>
      <c r="C5" s="296"/>
      <c r="D5" s="296"/>
      <c r="E5" s="296"/>
      <c r="F5" s="296"/>
      <c r="G5" s="296"/>
      <c r="H5" s="296"/>
      <c r="I5" s="296"/>
      <c r="J5" s="296"/>
      <c r="K5" s="296"/>
      <c r="L5" s="296"/>
      <c r="M5" s="296"/>
      <c r="N5" s="296"/>
      <c r="O5" s="296"/>
      <c r="P5" s="296"/>
      <c r="Q5" s="296"/>
      <c r="R5" s="296"/>
      <c r="T5" s="124" t="s">
        <v>574</v>
      </c>
    </row>
    <row r="6" spans="1:20" s="107" customFormat="1" ht="13.8" x14ac:dyDescent="0.3">
      <c r="B6" s="309" t="s">
        <v>610</v>
      </c>
      <c r="C6" s="309"/>
      <c r="D6" s="309"/>
      <c r="E6" s="309"/>
      <c r="F6" s="309"/>
      <c r="G6" s="309"/>
      <c r="H6" s="309"/>
      <c r="I6" s="309"/>
      <c r="J6" s="309"/>
      <c r="K6" s="309"/>
      <c r="L6" s="309"/>
      <c r="M6" s="309"/>
      <c r="N6" s="309"/>
      <c r="O6" s="309"/>
      <c r="P6" s="309"/>
      <c r="Q6" s="309"/>
      <c r="R6" s="309"/>
    </row>
    <row r="7" spans="1:20" ht="12.6" thickBot="1" x14ac:dyDescent="0.3"/>
    <row r="8" spans="1:20" ht="15.75" customHeight="1" thickBot="1" x14ac:dyDescent="0.3">
      <c r="B8" s="299" t="s">
        <v>0</v>
      </c>
      <c r="C8" s="302"/>
      <c r="D8" s="302"/>
      <c r="E8" s="302"/>
      <c r="F8" s="302"/>
      <c r="G8" s="302"/>
      <c r="H8" s="302"/>
      <c r="I8" s="302"/>
      <c r="J8" s="302"/>
      <c r="K8" s="302"/>
      <c r="L8" s="302"/>
      <c r="M8" s="300"/>
      <c r="N8" s="300"/>
      <c r="O8" s="300"/>
      <c r="P8" s="300"/>
      <c r="Q8" s="300"/>
      <c r="R8" s="300"/>
      <c r="S8" s="301"/>
    </row>
    <row r="9" spans="1:20" ht="15.75" customHeight="1" thickBot="1" x14ac:dyDescent="0.3">
      <c r="B9" s="297" t="s">
        <v>33</v>
      </c>
      <c r="C9" s="393" t="s">
        <v>2</v>
      </c>
      <c r="D9" s="394"/>
      <c r="E9" s="394"/>
      <c r="F9" s="394"/>
      <c r="G9" s="394"/>
      <c r="H9" s="394"/>
      <c r="I9" s="394"/>
      <c r="J9" s="402"/>
      <c r="K9" s="403" t="s">
        <v>28</v>
      </c>
      <c r="L9" s="395"/>
      <c r="M9" s="401" t="s">
        <v>3</v>
      </c>
      <c r="N9" s="310"/>
      <c r="O9" s="299" t="s">
        <v>4</v>
      </c>
      <c r="P9" s="300"/>
      <c r="Q9" s="300"/>
      <c r="R9" s="300"/>
      <c r="S9" s="301"/>
    </row>
    <row r="10" spans="1:20" ht="24.6" thickBot="1" x14ac:dyDescent="0.3">
      <c r="B10" s="396"/>
      <c r="C10" s="381" t="s">
        <v>5</v>
      </c>
      <c r="D10" s="375" t="s">
        <v>6</v>
      </c>
      <c r="E10" s="376" t="s">
        <v>7</v>
      </c>
      <c r="F10" s="375" t="s">
        <v>8</v>
      </c>
      <c r="G10" s="375" t="s">
        <v>9</v>
      </c>
      <c r="H10" s="376" t="s">
        <v>10</v>
      </c>
      <c r="I10" s="376" t="s">
        <v>11</v>
      </c>
      <c r="J10" s="376" t="s">
        <v>594</v>
      </c>
      <c r="K10" s="376" t="s">
        <v>597</v>
      </c>
      <c r="L10" s="382" t="s">
        <v>598</v>
      </c>
      <c r="M10" s="263" t="s">
        <v>32</v>
      </c>
      <c r="N10" s="208" t="s">
        <v>13</v>
      </c>
      <c r="O10" s="208" t="s">
        <v>14</v>
      </c>
      <c r="P10" s="208" t="s">
        <v>15</v>
      </c>
      <c r="Q10" s="208" t="s">
        <v>16</v>
      </c>
      <c r="R10" s="208" t="s">
        <v>17</v>
      </c>
      <c r="S10" s="208" t="s">
        <v>596</v>
      </c>
    </row>
    <row r="11" spans="1:20" x14ac:dyDescent="0.25">
      <c r="B11" s="6" t="s">
        <v>34</v>
      </c>
      <c r="C11" s="224">
        <v>5665</v>
      </c>
      <c r="D11" s="225">
        <v>2517</v>
      </c>
      <c r="E11" s="225">
        <v>8182</v>
      </c>
      <c r="F11" s="225">
        <v>18899</v>
      </c>
      <c r="G11" s="225">
        <v>943</v>
      </c>
      <c r="H11" s="225">
        <v>19842</v>
      </c>
      <c r="I11" s="225">
        <v>28024</v>
      </c>
      <c r="J11" s="225">
        <v>8</v>
      </c>
      <c r="K11" s="225">
        <v>28032</v>
      </c>
      <c r="L11" s="404">
        <v>1.2227965713537918E-2</v>
      </c>
      <c r="M11" s="270">
        <v>16846</v>
      </c>
      <c r="N11" s="222">
        <v>11186</v>
      </c>
      <c r="O11" s="220">
        <v>17024</v>
      </c>
      <c r="P11" s="221">
        <v>5261</v>
      </c>
      <c r="Q11" s="221">
        <v>792</v>
      </c>
      <c r="R11" s="221">
        <v>4911</v>
      </c>
      <c r="S11" s="223">
        <v>51</v>
      </c>
    </row>
    <row r="12" spans="1:20" x14ac:dyDescent="0.25">
      <c r="B12" s="6" t="s">
        <v>35</v>
      </c>
      <c r="C12" s="224">
        <v>5739</v>
      </c>
      <c r="D12" s="225">
        <v>4304</v>
      </c>
      <c r="E12" s="225">
        <v>10043</v>
      </c>
      <c r="F12" s="225">
        <v>20325</v>
      </c>
      <c r="G12" s="225">
        <v>1665</v>
      </c>
      <c r="H12" s="225">
        <v>21990</v>
      </c>
      <c r="I12" s="225">
        <v>32033</v>
      </c>
      <c r="J12" s="225">
        <v>4</v>
      </c>
      <c r="K12" s="225">
        <v>32037</v>
      </c>
      <c r="L12" s="404">
        <v>1.3975004907413466E-2</v>
      </c>
      <c r="M12" s="271">
        <v>19774</v>
      </c>
      <c r="N12" s="226">
        <v>12263</v>
      </c>
      <c r="O12" s="224">
        <v>19064</v>
      </c>
      <c r="P12" s="225">
        <v>4588</v>
      </c>
      <c r="Q12" s="225">
        <v>1153</v>
      </c>
      <c r="R12" s="225">
        <v>7181</v>
      </c>
      <c r="S12" s="227">
        <v>74</v>
      </c>
    </row>
    <row r="13" spans="1:20" x14ac:dyDescent="0.25">
      <c r="B13" s="6" t="s">
        <v>36</v>
      </c>
      <c r="C13" s="224">
        <v>11196</v>
      </c>
      <c r="D13" s="225">
        <v>5237</v>
      </c>
      <c r="E13" s="225">
        <v>16433</v>
      </c>
      <c r="F13" s="225">
        <v>35058</v>
      </c>
      <c r="G13" s="225">
        <v>1778</v>
      </c>
      <c r="H13" s="225">
        <v>36836</v>
      </c>
      <c r="I13" s="225">
        <v>53269</v>
      </c>
      <c r="J13" s="225">
        <v>13</v>
      </c>
      <c r="K13" s="225">
        <v>53282</v>
      </c>
      <c r="L13" s="404">
        <v>2.324238260376453E-2</v>
      </c>
      <c r="M13" s="271">
        <v>35188</v>
      </c>
      <c r="N13" s="226">
        <v>18094</v>
      </c>
      <c r="O13" s="224">
        <v>37928</v>
      </c>
      <c r="P13" s="225">
        <v>7579</v>
      </c>
      <c r="Q13" s="225">
        <v>735</v>
      </c>
      <c r="R13" s="225">
        <v>6966</v>
      </c>
      <c r="S13" s="227">
        <v>59</v>
      </c>
    </row>
    <row r="14" spans="1:20" x14ac:dyDescent="0.25">
      <c r="B14" s="6" t="s">
        <v>37</v>
      </c>
      <c r="C14" s="224">
        <v>7255</v>
      </c>
      <c r="D14" s="225">
        <v>3614</v>
      </c>
      <c r="E14" s="225">
        <v>10869</v>
      </c>
      <c r="F14" s="225">
        <v>22827</v>
      </c>
      <c r="G14" s="225">
        <v>1194</v>
      </c>
      <c r="H14" s="225">
        <v>24021</v>
      </c>
      <c r="I14" s="225">
        <v>34890</v>
      </c>
      <c r="J14" s="225">
        <v>7</v>
      </c>
      <c r="K14" s="225">
        <v>34897</v>
      </c>
      <c r="L14" s="404">
        <v>1.522257846408864E-2</v>
      </c>
      <c r="M14" s="271">
        <v>21510</v>
      </c>
      <c r="N14" s="226">
        <v>13387</v>
      </c>
      <c r="O14" s="224">
        <v>21519</v>
      </c>
      <c r="P14" s="225">
        <v>5920</v>
      </c>
      <c r="Q14" s="225">
        <v>1038</v>
      </c>
      <c r="R14" s="225">
        <v>6361</v>
      </c>
      <c r="S14" s="227">
        <v>149</v>
      </c>
    </row>
    <row r="15" spans="1:20" x14ac:dyDescent="0.25">
      <c r="B15" s="6" t="s">
        <v>38</v>
      </c>
      <c r="C15" s="224">
        <v>21134</v>
      </c>
      <c r="D15" s="225">
        <v>9797</v>
      </c>
      <c r="E15" s="225">
        <v>30931</v>
      </c>
      <c r="F15" s="225">
        <v>67480</v>
      </c>
      <c r="G15" s="225">
        <v>3245</v>
      </c>
      <c r="H15" s="225">
        <v>70725</v>
      </c>
      <c r="I15" s="225">
        <v>101656</v>
      </c>
      <c r="J15" s="225">
        <v>21</v>
      </c>
      <c r="K15" s="225">
        <v>101677</v>
      </c>
      <c r="L15" s="404">
        <v>4.4352984797923621E-2</v>
      </c>
      <c r="M15" s="271">
        <v>62929</v>
      </c>
      <c r="N15" s="226">
        <v>38748</v>
      </c>
      <c r="O15" s="224">
        <v>76410</v>
      </c>
      <c r="P15" s="225">
        <v>13531</v>
      </c>
      <c r="Q15" s="225">
        <v>1461</v>
      </c>
      <c r="R15" s="225">
        <v>10124</v>
      </c>
      <c r="S15" s="227">
        <v>462</v>
      </c>
    </row>
    <row r="16" spans="1:20" x14ac:dyDescent="0.25">
      <c r="B16" s="6" t="s">
        <v>39</v>
      </c>
      <c r="C16" s="224">
        <v>52348</v>
      </c>
      <c r="D16" s="225">
        <v>25779</v>
      </c>
      <c r="E16" s="225">
        <v>78127</v>
      </c>
      <c r="F16" s="225">
        <v>183292</v>
      </c>
      <c r="G16" s="225">
        <v>10063</v>
      </c>
      <c r="H16" s="225">
        <v>193355</v>
      </c>
      <c r="I16" s="225">
        <v>271482</v>
      </c>
      <c r="J16" s="225">
        <v>34</v>
      </c>
      <c r="K16" s="225">
        <v>271516</v>
      </c>
      <c r="L16" s="404">
        <v>0.11843922441056512</v>
      </c>
      <c r="M16" s="271">
        <v>171210</v>
      </c>
      <c r="N16" s="226">
        <v>100306</v>
      </c>
      <c r="O16" s="224">
        <v>175852</v>
      </c>
      <c r="P16" s="225">
        <v>48551</v>
      </c>
      <c r="Q16" s="225">
        <v>6644</v>
      </c>
      <c r="R16" s="225">
        <v>40007</v>
      </c>
      <c r="S16" s="227">
        <v>175</v>
      </c>
    </row>
    <row r="17" spans="2:19" x14ac:dyDescent="0.25">
      <c r="B17" s="6" t="s">
        <v>40</v>
      </c>
      <c r="C17" s="224">
        <v>24908</v>
      </c>
      <c r="D17" s="225">
        <v>15061</v>
      </c>
      <c r="E17" s="225">
        <v>39969</v>
      </c>
      <c r="F17" s="225">
        <v>86009</v>
      </c>
      <c r="G17" s="225">
        <v>5631</v>
      </c>
      <c r="H17" s="225">
        <v>91640</v>
      </c>
      <c r="I17" s="225">
        <v>131609</v>
      </c>
      <c r="J17" s="225">
        <v>11</v>
      </c>
      <c r="K17" s="225">
        <v>131620</v>
      </c>
      <c r="L17" s="404">
        <v>5.7414556478876312E-2</v>
      </c>
      <c r="M17" s="271">
        <v>79274</v>
      </c>
      <c r="N17" s="226">
        <v>52346</v>
      </c>
      <c r="O17" s="224">
        <v>78518</v>
      </c>
      <c r="P17" s="225">
        <v>18668</v>
      </c>
      <c r="Q17" s="225">
        <v>3261</v>
      </c>
      <c r="R17" s="225">
        <v>30998</v>
      </c>
      <c r="S17" s="227">
        <v>191</v>
      </c>
    </row>
    <row r="18" spans="2:19" x14ac:dyDescent="0.25">
      <c r="B18" s="6" t="s">
        <v>41</v>
      </c>
      <c r="C18" s="224">
        <v>34078</v>
      </c>
      <c r="D18" s="225">
        <v>20037</v>
      </c>
      <c r="E18" s="225">
        <v>54115</v>
      </c>
      <c r="F18" s="225">
        <v>100481</v>
      </c>
      <c r="G18" s="225">
        <v>6420</v>
      </c>
      <c r="H18" s="225">
        <v>106901</v>
      </c>
      <c r="I18" s="225">
        <v>161016</v>
      </c>
      <c r="J18" s="225">
        <v>14</v>
      </c>
      <c r="K18" s="225">
        <v>161030</v>
      </c>
      <c r="L18" s="404">
        <v>7.0243625815175903E-2</v>
      </c>
      <c r="M18" s="271">
        <v>94536</v>
      </c>
      <c r="N18" s="226">
        <v>66494</v>
      </c>
      <c r="O18" s="224">
        <v>99438</v>
      </c>
      <c r="P18" s="225">
        <v>26720</v>
      </c>
      <c r="Q18" s="225">
        <v>4153</v>
      </c>
      <c r="R18" s="225">
        <v>30527</v>
      </c>
      <c r="S18" s="227">
        <v>0</v>
      </c>
    </row>
    <row r="19" spans="2:19" x14ac:dyDescent="0.25">
      <c r="B19" s="6" t="s">
        <v>584</v>
      </c>
      <c r="C19" s="224">
        <v>17480</v>
      </c>
      <c r="D19" s="225">
        <v>21683</v>
      </c>
      <c r="E19" s="225">
        <v>39163</v>
      </c>
      <c r="F19" s="225">
        <v>46578</v>
      </c>
      <c r="G19" s="225">
        <v>4842</v>
      </c>
      <c r="H19" s="225">
        <v>51420</v>
      </c>
      <c r="I19" s="225">
        <v>90583</v>
      </c>
      <c r="J19" s="225">
        <v>13</v>
      </c>
      <c r="K19" s="225">
        <v>90596</v>
      </c>
      <c r="L19" s="404">
        <v>3.9519291587602784E-2</v>
      </c>
      <c r="M19" s="271">
        <v>55770</v>
      </c>
      <c r="N19" s="226">
        <v>34826</v>
      </c>
      <c r="O19" s="224">
        <v>53442</v>
      </c>
      <c r="P19" s="225">
        <v>13109</v>
      </c>
      <c r="Q19" s="225">
        <v>1723</v>
      </c>
      <c r="R19" s="225">
        <v>22322</v>
      </c>
      <c r="S19" s="227">
        <v>167</v>
      </c>
    </row>
    <row r="20" spans="2:19" x14ac:dyDescent="0.25">
      <c r="B20" s="6" t="s">
        <v>42</v>
      </c>
      <c r="C20" s="224">
        <v>45954</v>
      </c>
      <c r="D20" s="225">
        <v>34495</v>
      </c>
      <c r="E20" s="225">
        <v>80449</v>
      </c>
      <c r="F20" s="225">
        <v>139191</v>
      </c>
      <c r="G20" s="225">
        <v>8365</v>
      </c>
      <c r="H20" s="225">
        <v>147556</v>
      </c>
      <c r="I20" s="225">
        <v>228005</v>
      </c>
      <c r="J20" s="225">
        <v>30</v>
      </c>
      <c r="K20" s="225">
        <v>228035</v>
      </c>
      <c r="L20" s="404">
        <v>9.9472180418329739E-2</v>
      </c>
      <c r="M20" s="271">
        <v>143704</v>
      </c>
      <c r="N20" s="226">
        <v>84331</v>
      </c>
      <c r="O20" s="224">
        <v>133968</v>
      </c>
      <c r="P20" s="225">
        <v>33682</v>
      </c>
      <c r="Q20" s="225">
        <v>6956</v>
      </c>
      <c r="R20" s="225">
        <v>53429</v>
      </c>
      <c r="S20" s="227">
        <v>113</v>
      </c>
    </row>
    <row r="21" spans="2:19" x14ac:dyDescent="0.25">
      <c r="B21" s="6" t="s">
        <v>43</v>
      </c>
      <c r="C21" s="224">
        <v>36836</v>
      </c>
      <c r="D21" s="225">
        <v>23908</v>
      </c>
      <c r="E21" s="225">
        <v>60744</v>
      </c>
      <c r="F21" s="225">
        <v>78577</v>
      </c>
      <c r="G21" s="225">
        <v>5393</v>
      </c>
      <c r="H21" s="225">
        <v>83970</v>
      </c>
      <c r="I21" s="225">
        <v>144714</v>
      </c>
      <c r="J21" s="225">
        <v>11</v>
      </c>
      <c r="K21" s="225">
        <v>144725</v>
      </c>
      <c r="L21" s="404">
        <v>6.3131147898536494E-2</v>
      </c>
      <c r="M21" s="271">
        <v>87808</v>
      </c>
      <c r="N21" s="226">
        <v>56917</v>
      </c>
      <c r="O21" s="224">
        <v>97672</v>
      </c>
      <c r="P21" s="225">
        <v>22490</v>
      </c>
      <c r="Q21" s="225">
        <v>3720</v>
      </c>
      <c r="R21" s="225">
        <v>20676</v>
      </c>
      <c r="S21" s="227">
        <v>14</v>
      </c>
    </row>
    <row r="22" spans="2:19" x14ac:dyDescent="0.25">
      <c r="B22" s="6" t="s">
        <v>44</v>
      </c>
      <c r="C22" s="224">
        <v>13116</v>
      </c>
      <c r="D22" s="225">
        <v>8989</v>
      </c>
      <c r="E22" s="225">
        <v>22105</v>
      </c>
      <c r="F22" s="225">
        <v>35528</v>
      </c>
      <c r="G22" s="225">
        <v>3337</v>
      </c>
      <c r="H22" s="225">
        <v>38865</v>
      </c>
      <c r="I22" s="225">
        <v>60970</v>
      </c>
      <c r="J22" s="225">
        <v>5</v>
      </c>
      <c r="K22" s="225">
        <v>60975</v>
      </c>
      <c r="L22" s="404">
        <v>2.6598180985408625E-2</v>
      </c>
      <c r="M22" s="271">
        <v>37131</v>
      </c>
      <c r="N22" s="226">
        <v>23844</v>
      </c>
      <c r="O22" s="224">
        <v>43740</v>
      </c>
      <c r="P22" s="225">
        <v>10622</v>
      </c>
      <c r="Q22" s="225">
        <v>1926</v>
      </c>
      <c r="R22" s="225">
        <v>4619</v>
      </c>
      <c r="S22" s="227">
        <v>43</v>
      </c>
    </row>
    <row r="23" spans="2:19" x14ac:dyDescent="0.25">
      <c r="B23" s="6" t="s">
        <v>45</v>
      </c>
      <c r="C23" s="224">
        <v>26071</v>
      </c>
      <c r="D23" s="225">
        <v>16477</v>
      </c>
      <c r="E23" s="225">
        <v>42548</v>
      </c>
      <c r="F23" s="225">
        <v>61882</v>
      </c>
      <c r="G23" s="225">
        <v>5412</v>
      </c>
      <c r="H23" s="225">
        <v>67294</v>
      </c>
      <c r="I23" s="225">
        <v>109842</v>
      </c>
      <c r="J23" s="225">
        <v>5</v>
      </c>
      <c r="K23" s="225">
        <v>109847</v>
      </c>
      <c r="L23" s="404">
        <v>4.7916857510523672E-2</v>
      </c>
      <c r="M23" s="271">
        <v>64921</v>
      </c>
      <c r="N23" s="226">
        <v>44926</v>
      </c>
      <c r="O23" s="224">
        <v>73688</v>
      </c>
      <c r="P23" s="225">
        <v>21399</v>
      </c>
      <c r="Q23" s="225">
        <v>3432</v>
      </c>
      <c r="R23" s="225">
        <v>11215</v>
      </c>
      <c r="S23" s="227">
        <v>2392</v>
      </c>
    </row>
    <row r="24" spans="2:19" x14ac:dyDescent="0.25">
      <c r="B24" s="6" t="s">
        <v>46</v>
      </c>
      <c r="C24" s="224">
        <v>2553</v>
      </c>
      <c r="D24" s="225">
        <v>1309</v>
      </c>
      <c r="E24" s="225">
        <v>3862</v>
      </c>
      <c r="F24" s="225">
        <v>7329</v>
      </c>
      <c r="G24" s="225">
        <v>553</v>
      </c>
      <c r="H24" s="225">
        <v>7882</v>
      </c>
      <c r="I24" s="225">
        <v>11744</v>
      </c>
      <c r="J24" s="225">
        <v>1</v>
      </c>
      <c r="K24" s="225">
        <v>11745</v>
      </c>
      <c r="L24" s="404">
        <v>5.1233396584440226E-3</v>
      </c>
      <c r="M24" s="271">
        <v>6435</v>
      </c>
      <c r="N24" s="226">
        <v>5310</v>
      </c>
      <c r="O24" s="224">
        <v>8723</v>
      </c>
      <c r="P24" s="225">
        <v>2099</v>
      </c>
      <c r="Q24" s="225">
        <v>178</v>
      </c>
      <c r="R24" s="225">
        <v>731</v>
      </c>
      <c r="S24" s="227">
        <v>66</v>
      </c>
    </row>
    <row r="25" spans="2:19" x14ac:dyDescent="0.25">
      <c r="B25" s="6" t="s">
        <v>47</v>
      </c>
      <c r="C25" s="224">
        <v>4180</v>
      </c>
      <c r="D25" s="225">
        <v>1637</v>
      </c>
      <c r="E25" s="225">
        <v>5817</v>
      </c>
      <c r="F25" s="225">
        <v>14252</v>
      </c>
      <c r="G25" s="225">
        <v>670</v>
      </c>
      <c r="H25" s="225">
        <v>14922</v>
      </c>
      <c r="I25" s="225">
        <v>20739</v>
      </c>
      <c r="J25" s="225">
        <v>1</v>
      </c>
      <c r="K25" s="225">
        <v>20740</v>
      </c>
      <c r="L25" s="404">
        <v>9.047089358546534E-3</v>
      </c>
      <c r="M25" s="271">
        <v>12875</v>
      </c>
      <c r="N25" s="226">
        <v>7865</v>
      </c>
      <c r="O25" s="224">
        <v>16415</v>
      </c>
      <c r="P25" s="225">
        <v>3434</v>
      </c>
      <c r="Q25" s="225">
        <v>798</v>
      </c>
      <c r="R25" s="225">
        <v>50</v>
      </c>
      <c r="S25" s="227">
        <v>44</v>
      </c>
    </row>
    <row r="26" spans="2:19" x14ac:dyDescent="0.25">
      <c r="B26" s="6" t="s">
        <v>48</v>
      </c>
      <c r="C26" s="224">
        <v>166382</v>
      </c>
      <c r="D26" s="225">
        <v>71591</v>
      </c>
      <c r="E26" s="225">
        <v>237973</v>
      </c>
      <c r="F26" s="225">
        <v>548349</v>
      </c>
      <c r="G26" s="225">
        <v>25269</v>
      </c>
      <c r="H26" s="225">
        <v>573618</v>
      </c>
      <c r="I26" s="225">
        <v>811591</v>
      </c>
      <c r="J26" s="225">
        <v>105</v>
      </c>
      <c r="K26" s="225">
        <v>811696</v>
      </c>
      <c r="L26" s="404">
        <v>0.3540735893912626</v>
      </c>
      <c r="M26" s="271">
        <v>522007</v>
      </c>
      <c r="N26" s="226">
        <v>289689</v>
      </c>
      <c r="O26" s="224">
        <v>490677</v>
      </c>
      <c r="P26" s="225">
        <v>127332</v>
      </c>
      <c r="Q26" s="225">
        <v>27724</v>
      </c>
      <c r="R26" s="225">
        <v>163571</v>
      </c>
      <c r="S26" s="227">
        <v>0</v>
      </c>
    </row>
    <row r="27" spans="2:19" ht="12.6" thickBot="1" x14ac:dyDescent="0.3">
      <c r="B27" s="7" t="s">
        <v>49</v>
      </c>
      <c r="C27" s="405">
        <v>474895</v>
      </c>
      <c r="D27" s="406">
        <v>266435</v>
      </c>
      <c r="E27" s="406">
        <v>741330</v>
      </c>
      <c r="F27" s="406">
        <v>1466057</v>
      </c>
      <c r="G27" s="406">
        <v>84780</v>
      </c>
      <c r="H27" s="406">
        <v>1550837</v>
      </c>
      <c r="I27" s="406">
        <v>2292167</v>
      </c>
      <c r="J27" s="406">
        <v>283</v>
      </c>
      <c r="K27" s="406">
        <v>2292450</v>
      </c>
      <c r="L27" s="407">
        <v>1</v>
      </c>
      <c r="M27" s="272">
        <v>1431918</v>
      </c>
      <c r="N27" s="230">
        <v>860532</v>
      </c>
      <c r="O27" s="228">
        <v>1444078</v>
      </c>
      <c r="P27" s="229">
        <v>364985</v>
      </c>
      <c r="Q27" s="229">
        <v>65694</v>
      </c>
      <c r="R27" s="229">
        <v>413688</v>
      </c>
      <c r="S27" s="231">
        <v>4000</v>
      </c>
    </row>
    <row r="28" spans="2:19" ht="12.6" thickBot="1" x14ac:dyDescent="0.3">
      <c r="B28" s="8" t="s">
        <v>50</v>
      </c>
      <c r="C28" s="273">
        <f>+C27/$K$27</f>
        <v>0.20715609936967</v>
      </c>
      <c r="D28" s="274">
        <f>+D27/$K$27</f>
        <v>0.1162228183820803</v>
      </c>
      <c r="E28" s="274"/>
      <c r="F28" s="274">
        <f>+F27/$K$27</f>
        <v>0.63951536565682998</v>
      </c>
      <c r="G28" s="274">
        <f>+G27/$K$27</f>
        <v>3.6982267879343063E-2</v>
      </c>
      <c r="H28" s="274"/>
      <c r="I28" s="274"/>
      <c r="J28" s="274"/>
      <c r="K28" s="408">
        <f>C28+D28+F28+G28</f>
        <v>0.99987655128792341</v>
      </c>
      <c r="L28" s="409"/>
      <c r="M28" s="232">
        <f t="shared" ref="M28:Q28" si="0">+M27/$K$27</f>
        <v>0.62462343780671337</v>
      </c>
      <c r="N28" s="233">
        <f t="shared" si="0"/>
        <v>0.37537656219328663</v>
      </c>
      <c r="O28" s="273">
        <f t="shared" si="0"/>
        <v>0.62992780649523439</v>
      </c>
      <c r="P28" s="274">
        <f t="shared" si="0"/>
        <v>0.15921176034373705</v>
      </c>
      <c r="Q28" s="274">
        <f t="shared" si="0"/>
        <v>2.865667735392266E-2</v>
      </c>
      <c r="R28" s="274">
        <f>+R27/$K$27</f>
        <v>0.1804567166132304</v>
      </c>
      <c r="S28" s="275">
        <f>+S27/$K$27</f>
        <v>1.744858121224018E-3</v>
      </c>
    </row>
    <row r="29" spans="2:19" x14ac:dyDescent="0.25">
      <c r="B29" s="17" t="s">
        <v>129</v>
      </c>
    </row>
    <row r="30" spans="2:19" x14ac:dyDescent="0.25">
      <c r="B30" s="17" t="s">
        <v>130</v>
      </c>
    </row>
  </sheetData>
  <mergeCells count="9">
    <mergeCell ref="K28:L28"/>
    <mergeCell ref="B9:B10"/>
    <mergeCell ref="B5:R5"/>
    <mergeCell ref="B6:R6"/>
    <mergeCell ref="K9:L9"/>
    <mergeCell ref="M9:N9"/>
    <mergeCell ref="O9:S9"/>
    <mergeCell ref="B8:S8"/>
    <mergeCell ref="C9:J9"/>
  </mergeCells>
  <hyperlinks>
    <hyperlink ref="T5" location="'Índice Pensiones Solidarias'!A1" display="Volver Sistema de Pensiones Solidadias" xr:uid="{00000000-0004-0000-05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T30"/>
  <sheetViews>
    <sheetView showGridLines="0" zoomScale="90" zoomScaleNormal="90" workbookViewId="0">
      <selection activeCell="I20" sqref="I20"/>
    </sheetView>
  </sheetViews>
  <sheetFormatPr baseColWidth="10" defaultColWidth="11.44140625" defaultRowHeight="12" x14ac:dyDescent="0.25"/>
  <cols>
    <col min="1" max="1" width="6" style="17" customWidth="1"/>
    <col min="2" max="2" width="21.5546875" style="17" customWidth="1"/>
    <col min="3" max="8" width="11.44140625" style="17"/>
    <col min="9" max="10" width="11.44140625" style="188"/>
    <col min="11" max="16384" width="11.44140625" style="17"/>
  </cols>
  <sheetData>
    <row r="2" spans="1:20" s="107" customFormat="1" ht="13.8" x14ac:dyDescent="0.3">
      <c r="A2" s="39" t="s">
        <v>101</v>
      </c>
    </row>
    <row r="3" spans="1:20" s="107" customFormat="1" ht="13.8" x14ac:dyDescent="0.3">
      <c r="A3" s="39" t="s">
        <v>102</v>
      </c>
    </row>
    <row r="4" spans="1:20" s="107" customFormat="1" ht="13.8" x14ac:dyDescent="0.3"/>
    <row r="5" spans="1:20" s="107" customFormat="1" ht="13.8" x14ac:dyDescent="0.3">
      <c r="B5" s="311" t="s">
        <v>53</v>
      </c>
      <c r="C5" s="311"/>
      <c r="D5" s="311"/>
      <c r="E5" s="311"/>
      <c r="F5" s="311"/>
      <c r="G5" s="311"/>
      <c r="H5" s="311"/>
      <c r="I5" s="311"/>
      <c r="J5" s="311"/>
      <c r="K5" s="311"/>
      <c r="L5" s="311"/>
      <c r="M5" s="311"/>
      <c r="N5" s="311"/>
      <c r="O5" s="311"/>
      <c r="P5" s="311"/>
      <c r="Q5" s="311"/>
      <c r="R5" s="311"/>
      <c r="T5" s="124" t="s">
        <v>574</v>
      </c>
    </row>
    <row r="6" spans="1:20" s="107" customFormat="1" ht="13.8" x14ac:dyDescent="0.3">
      <c r="B6" s="309" t="str">
        <f>'Solicitudes Regiones'!B6:R6</f>
        <v>Acumuladas de julio de 2008 a abril de 2020</v>
      </c>
      <c r="C6" s="309"/>
      <c r="D6" s="309"/>
      <c r="E6" s="309"/>
      <c r="F6" s="309"/>
      <c r="G6" s="309"/>
      <c r="H6" s="309"/>
      <c r="I6" s="309"/>
      <c r="J6" s="309"/>
      <c r="K6" s="309"/>
      <c r="L6" s="309"/>
      <c r="M6" s="309"/>
      <c r="N6" s="309"/>
      <c r="O6" s="309"/>
      <c r="P6" s="309"/>
      <c r="Q6" s="309"/>
      <c r="R6" s="309"/>
    </row>
    <row r="7" spans="1:20" ht="12.6" thickBot="1" x14ac:dyDescent="0.3"/>
    <row r="8" spans="1:20" ht="15.75" customHeight="1" thickBot="1" x14ac:dyDescent="0.3">
      <c r="B8" s="299" t="s">
        <v>51</v>
      </c>
      <c r="C8" s="302"/>
      <c r="D8" s="302"/>
      <c r="E8" s="302"/>
      <c r="F8" s="302"/>
      <c r="G8" s="302"/>
      <c r="H8" s="302"/>
      <c r="I8" s="302"/>
      <c r="J8" s="302"/>
      <c r="K8" s="302"/>
      <c r="L8" s="302"/>
      <c r="M8" s="300"/>
      <c r="N8" s="300"/>
      <c r="O8" s="300"/>
      <c r="P8" s="300"/>
      <c r="Q8" s="300"/>
      <c r="R8" s="300"/>
      <c r="S8" s="301"/>
    </row>
    <row r="9" spans="1:20" ht="15.75" customHeight="1" thickBot="1" x14ac:dyDescent="0.3">
      <c r="B9" s="298" t="s">
        <v>33</v>
      </c>
      <c r="C9" s="411" t="s">
        <v>2</v>
      </c>
      <c r="D9" s="412"/>
      <c r="E9" s="412"/>
      <c r="F9" s="412"/>
      <c r="G9" s="412"/>
      <c r="H9" s="412"/>
      <c r="I9" s="412"/>
      <c r="J9" s="413"/>
      <c r="K9" s="412" t="s">
        <v>28</v>
      </c>
      <c r="L9" s="414"/>
      <c r="M9" s="410" t="s">
        <v>3</v>
      </c>
      <c r="N9" s="313"/>
      <c r="O9" s="299" t="s">
        <v>4</v>
      </c>
      <c r="P9" s="300"/>
      <c r="Q9" s="300"/>
      <c r="R9" s="300"/>
      <c r="S9" s="301"/>
    </row>
    <row r="10" spans="1:20" ht="24" x14ac:dyDescent="0.25">
      <c r="B10" s="312"/>
      <c r="C10" s="381" t="s">
        <v>5</v>
      </c>
      <c r="D10" s="375" t="s">
        <v>6</v>
      </c>
      <c r="E10" s="398" t="s">
        <v>7</v>
      </c>
      <c r="F10" s="375" t="s">
        <v>8</v>
      </c>
      <c r="G10" s="375" t="s">
        <v>9</v>
      </c>
      <c r="H10" s="398" t="s">
        <v>10</v>
      </c>
      <c r="I10" s="376" t="s">
        <v>11</v>
      </c>
      <c r="J10" s="376" t="s">
        <v>594</v>
      </c>
      <c r="K10" s="376" t="s">
        <v>597</v>
      </c>
      <c r="L10" s="382" t="s">
        <v>598</v>
      </c>
      <c r="M10" s="263" t="s">
        <v>32</v>
      </c>
      <c r="N10" s="208" t="s">
        <v>13</v>
      </c>
      <c r="O10" s="208" t="s">
        <v>14</v>
      </c>
      <c r="P10" s="208" t="s">
        <v>15</v>
      </c>
      <c r="Q10" s="208" t="s">
        <v>16</v>
      </c>
      <c r="R10" s="208" t="s">
        <v>17</v>
      </c>
      <c r="S10" s="208" t="s">
        <v>596</v>
      </c>
    </row>
    <row r="11" spans="1:20" x14ac:dyDescent="0.25">
      <c r="B11" s="9" t="s">
        <v>34</v>
      </c>
      <c r="C11" s="237">
        <v>5184</v>
      </c>
      <c r="D11" s="238">
        <v>1786</v>
      </c>
      <c r="E11" s="238">
        <v>6970</v>
      </c>
      <c r="F11" s="238">
        <v>16336</v>
      </c>
      <c r="G11" s="238">
        <v>781</v>
      </c>
      <c r="H11" s="238">
        <v>17117</v>
      </c>
      <c r="I11" s="238">
        <v>24087</v>
      </c>
      <c r="J11" s="238">
        <v>0</v>
      </c>
      <c r="K11" s="238">
        <v>24087</v>
      </c>
      <c r="L11" s="240">
        <v>1.2752298240821332E-2</v>
      </c>
      <c r="M11" s="279">
        <v>14242</v>
      </c>
      <c r="N11" s="236">
        <v>9845</v>
      </c>
      <c r="O11" s="234">
        <v>14606</v>
      </c>
      <c r="P11" s="235">
        <v>4529</v>
      </c>
      <c r="Q11" s="235">
        <v>657</v>
      </c>
      <c r="R11" s="235">
        <v>4262</v>
      </c>
      <c r="S11" s="236">
        <v>33</v>
      </c>
    </row>
    <row r="12" spans="1:20" x14ac:dyDescent="0.25">
      <c r="B12" s="9" t="s">
        <v>35</v>
      </c>
      <c r="C12" s="237">
        <v>4947</v>
      </c>
      <c r="D12" s="238">
        <v>2593</v>
      </c>
      <c r="E12" s="238">
        <v>7540</v>
      </c>
      <c r="F12" s="238">
        <v>16433</v>
      </c>
      <c r="G12" s="238">
        <v>1294</v>
      </c>
      <c r="H12" s="238">
        <v>17727</v>
      </c>
      <c r="I12" s="238">
        <v>25267</v>
      </c>
      <c r="J12" s="238">
        <v>0</v>
      </c>
      <c r="K12" s="238">
        <v>25267</v>
      </c>
      <c r="L12" s="240">
        <v>1.3377021615428761E-2</v>
      </c>
      <c r="M12" s="280">
        <v>15157</v>
      </c>
      <c r="N12" s="239">
        <v>10110</v>
      </c>
      <c r="O12" s="237">
        <v>15152</v>
      </c>
      <c r="P12" s="238">
        <v>3815</v>
      </c>
      <c r="Q12" s="238">
        <v>891</v>
      </c>
      <c r="R12" s="238">
        <v>5367</v>
      </c>
      <c r="S12" s="239">
        <v>42</v>
      </c>
    </row>
    <row r="13" spans="1:20" x14ac:dyDescent="0.25">
      <c r="B13" s="9" t="s">
        <v>36</v>
      </c>
      <c r="C13" s="237">
        <v>9139</v>
      </c>
      <c r="D13" s="238">
        <v>3353</v>
      </c>
      <c r="E13" s="238">
        <v>12492</v>
      </c>
      <c r="F13" s="238">
        <v>28051</v>
      </c>
      <c r="G13" s="238">
        <v>1400</v>
      </c>
      <c r="H13" s="238">
        <v>29451</v>
      </c>
      <c r="I13" s="238">
        <v>41943</v>
      </c>
      <c r="J13" s="238">
        <v>0</v>
      </c>
      <c r="K13" s="238">
        <v>41943</v>
      </c>
      <c r="L13" s="240">
        <v>2.2205739407762239E-2</v>
      </c>
      <c r="M13" s="280">
        <v>26923</v>
      </c>
      <c r="N13" s="239">
        <v>15020</v>
      </c>
      <c r="O13" s="237">
        <v>29647</v>
      </c>
      <c r="P13" s="238">
        <v>5950</v>
      </c>
      <c r="Q13" s="238">
        <v>587</v>
      </c>
      <c r="R13" s="238">
        <v>5704</v>
      </c>
      <c r="S13" s="239">
        <v>55</v>
      </c>
    </row>
    <row r="14" spans="1:20" x14ac:dyDescent="0.25">
      <c r="B14" s="9" t="s">
        <v>37</v>
      </c>
      <c r="C14" s="237">
        <v>6270</v>
      </c>
      <c r="D14" s="238">
        <v>2394</v>
      </c>
      <c r="E14" s="238">
        <v>8664</v>
      </c>
      <c r="F14" s="238">
        <v>19214</v>
      </c>
      <c r="G14" s="238">
        <v>948</v>
      </c>
      <c r="H14" s="238">
        <v>20162</v>
      </c>
      <c r="I14" s="238">
        <v>28826</v>
      </c>
      <c r="J14" s="238">
        <v>0</v>
      </c>
      <c r="K14" s="238">
        <v>28826</v>
      </c>
      <c r="L14" s="240">
        <v>1.5261250844435409E-2</v>
      </c>
      <c r="M14" s="280">
        <v>17285</v>
      </c>
      <c r="N14" s="239">
        <v>11541</v>
      </c>
      <c r="O14" s="237">
        <v>17531</v>
      </c>
      <c r="P14" s="238">
        <v>5022</v>
      </c>
      <c r="Q14" s="238">
        <v>799</v>
      </c>
      <c r="R14" s="238">
        <v>5427</v>
      </c>
      <c r="S14" s="239">
        <v>47</v>
      </c>
    </row>
    <row r="15" spans="1:20" x14ac:dyDescent="0.25">
      <c r="B15" s="9" t="s">
        <v>38</v>
      </c>
      <c r="C15" s="237">
        <v>18502</v>
      </c>
      <c r="D15" s="238">
        <v>6126</v>
      </c>
      <c r="E15" s="238">
        <v>24628</v>
      </c>
      <c r="F15" s="238">
        <v>56989</v>
      </c>
      <c r="G15" s="238">
        <v>2769</v>
      </c>
      <c r="H15" s="238">
        <v>59758</v>
      </c>
      <c r="I15" s="238">
        <v>84386</v>
      </c>
      <c r="J15" s="238">
        <v>1</v>
      </c>
      <c r="K15" s="238">
        <v>84387</v>
      </c>
      <c r="L15" s="240">
        <v>4.4676721536438313E-2</v>
      </c>
      <c r="M15" s="280">
        <v>50498</v>
      </c>
      <c r="N15" s="239">
        <v>33889</v>
      </c>
      <c r="O15" s="237">
        <v>63375</v>
      </c>
      <c r="P15" s="238">
        <v>11539</v>
      </c>
      <c r="Q15" s="238">
        <v>1097</v>
      </c>
      <c r="R15" s="238">
        <v>8251</v>
      </c>
      <c r="S15" s="239">
        <v>125</v>
      </c>
    </row>
    <row r="16" spans="1:20" x14ac:dyDescent="0.25">
      <c r="B16" s="9" t="s">
        <v>39</v>
      </c>
      <c r="C16" s="237">
        <v>46137</v>
      </c>
      <c r="D16" s="238">
        <v>16618</v>
      </c>
      <c r="E16" s="238">
        <v>62755</v>
      </c>
      <c r="F16" s="238">
        <v>152028</v>
      </c>
      <c r="G16" s="238">
        <v>8130</v>
      </c>
      <c r="H16" s="238">
        <v>160158</v>
      </c>
      <c r="I16" s="238">
        <v>222913</v>
      </c>
      <c r="J16" s="238">
        <v>1</v>
      </c>
      <c r="K16" s="238">
        <v>222914</v>
      </c>
      <c r="L16" s="240">
        <v>0.11801659858240737</v>
      </c>
      <c r="M16" s="280">
        <v>137081</v>
      </c>
      <c r="N16" s="239">
        <v>85833</v>
      </c>
      <c r="O16" s="237">
        <v>143012</v>
      </c>
      <c r="P16" s="238">
        <v>40682</v>
      </c>
      <c r="Q16" s="238">
        <v>5274</v>
      </c>
      <c r="R16" s="238">
        <v>33563</v>
      </c>
      <c r="S16" s="239">
        <v>383</v>
      </c>
    </row>
    <row r="17" spans="2:19" x14ac:dyDescent="0.25">
      <c r="B17" s="9" t="s">
        <v>40</v>
      </c>
      <c r="C17" s="237">
        <v>21742</v>
      </c>
      <c r="D17" s="238">
        <v>7993</v>
      </c>
      <c r="E17" s="238">
        <v>29735</v>
      </c>
      <c r="F17" s="238">
        <v>73180</v>
      </c>
      <c r="G17" s="238">
        <v>4563</v>
      </c>
      <c r="H17" s="238">
        <v>77743</v>
      </c>
      <c r="I17" s="238">
        <v>107478</v>
      </c>
      <c r="J17" s="238">
        <v>1</v>
      </c>
      <c r="K17" s="238">
        <v>107479</v>
      </c>
      <c r="L17" s="240">
        <v>5.6902240321552534E-2</v>
      </c>
      <c r="M17" s="280">
        <v>62049</v>
      </c>
      <c r="N17" s="239">
        <v>45430</v>
      </c>
      <c r="O17" s="237">
        <v>64225</v>
      </c>
      <c r="P17" s="238">
        <v>15874</v>
      </c>
      <c r="Q17" s="238">
        <v>2636</v>
      </c>
      <c r="R17" s="238">
        <v>24600</v>
      </c>
      <c r="S17" s="239">
        <v>144</v>
      </c>
    </row>
    <row r="18" spans="2:19" x14ac:dyDescent="0.25">
      <c r="B18" s="9" t="s">
        <v>41</v>
      </c>
      <c r="C18" s="237">
        <v>30989</v>
      </c>
      <c r="D18" s="238">
        <v>10983</v>
      </c>
      <c r="E18" s="238">
        <v>41972</v>
      </c>
      <c r="F18" s="238">
        <v>87508</v>
      </c>
      <c r="G18" s="238">
        <v>5155</v>
      </c>
      <c r="H18" s="238">
        <v>92663</v>
      </c>
      <c r="I18" s="238">
        <v>134635</v>
      </c>
      <c r="J18" s="238">
        <v>0</v>
      </c>
      <c r="K18" s="238">
        <v>134635</v>
      </c>
      <c r="L18" s="240">
        <v>7.1279348762941827E-2</v>
      </c>
      <c r="M18" s="280">
        <v>76390</v>
      </c>
      <c r="N18" s="239">
        <v>58245</v>
      </c>
      <c r="O18" s="237">
        <v>83475</v>
      </c>
      <c r="P18" s="238">
        <v>23520</v>
      </c>
      <c r="Q18" s="238">
        <v>3379</v>
      </c>
      <c r="R18" s="238">
        <v>24093</v>
      </c>
      <c r="S18" s="239">
        <v>168</v>
      </c>
    </row>
    <row r="19" spans="2:19" x14ac:dyDescent="0.25">
      <c r="B19" s="9" t="s">
        <v>584</v>
      </c>
      <c r="C19" s="237">
        <v>16009</v>
      </c>
      <c r="D19" s="238">
        <v>9494</v>
      </c>
      <c r="E19" s="238">
        <v>25503</v>
      </c>
      <c r="F19" s="238">
        <v>40861</v>
      </c>
      <c r="G19" s="238">
        <v>4149</v>
      </c>
      <c r="H19" s="238">
        <v>45010</v>
      </c>
      <c r="I19" s="238">
        <v>70513</v>
      </c>
      <c r="J19" s="238">
        <v>0</v>
      </c>
      <c r="K19" s="238">
        <v>70513</v>
      </c>
      <c r="L19" s="240">
        <v>3.7331457045503155E-2</v>
      </c>
      <c r="M19" s="280">
        <v>40542</v>
      </c>
      <c r="N19" s="239">
        <v>29971</v>
      </c>
      <c r="O19" s="237">
        <v>42639</v>
      </c>
      <c r="P19" s="238">
        <v>11725</v>
      </c>
      <c r="Q19" s="238">
        <v>1474</v>
      </c>
      <c r="R19" s="238">
        <v>14675</v>
      </c>
      <c r="S19" s="239">
        <v>0</v>
      </c>
    </row>
    <row r="20" spans="2:19" x14ac:dyDescent="0.25">
      <c r="B20" s="9" t="s">
        <v>42</v>
      </c>
      <c r="C20" s="237">
        <v>40605</v>
      </c>
      <c r="D20" s="238">
        <v>17109</v>
      </c>
      <c r="E20" s="238">
        <v>57714</v>
      </c>
      <c r="F20" s="238">
        <v>117333</v>
      </c>
      <c r="G20" s="238">
        <v>6770</v>
      </c>
      <c r="H20" s="238">
        <v>124103</v>
      </c>
      <c r="I20" s="238">
        <v>181817</v>
      </c>
      <c r="J20" s="238">
        <v>1</v>
      </c>
      <c r="K20" s="238">
        <v>181818</v>
      </c>
      <c r="L20" s="240">
        <v>9.6259283495231981E-2</v>
      </c>
      <c r="M20" s="280">
        <v>109069</v>
      </c>
      <c r="N20" s="239">
        <v>72749</v>
      </c>
      <c r="O20" s="237">
        <v>108300</v>
      </c>
      <c r="P20" s="238">
        <v>28202</v>
      </c>
      <c r="Q20" s="238">
        <v>5502</v>
      </c>
      <c r="R20" s="238">
        <v>39814</v>
      </c>
      <c r="S20" s="239">
        <v>0</v>
      </c>
    </row>
    <row r="21" spans="2:19" x14ac:dyDescent="0.25">
      <c r="B21" s="9" t="s">
        <v>43</v>
      </c>
      <c r="C21" s="237">
        <v>33920</v>
      </c>
      <c r="D21" s="238">
        <v>11424</v>
      </c>
      <c r="E21" s="238">
        <v>45344</v>
      </c>
      <c r="F21" s="238">
        <v>67784</v>
      </c>
      <c r="G21" s="238">
        <v>4509</v>
      </c>
      <c r="H21" s="238">
        <v>72293</v>
      </c>
      <c r="I21" s="238">
        <v>117637</v>
      </c>
      <c r="J21" s="238">
        <v>0</v>
      </c>
      <c r="K21" s="238">
        <v>117637</v>
      </c>
      <c r="L21" s="240">
        <v>6.2280155609062936E-2</v>
      </c>
      <c r="M21" s="280">
        <v>67995</v>
      </c>
      <c r="N21" s="239">
        <v>49642</v>
      </c>
      <c r="O21" s="237">
        <v>79131</v>
      </c>
      <c r="P21" s="238">
        <v>19746</v>
      </c>
      <c r="Q21" s="238">
        <v>2887</v>
      </c>
      <c r="R21" s="238">
        <v>15741</v>
      </c>
      <c r="S21" s="239">
        <v>132</v>
      </c>
    </row>
    <row r="22" spans="2:19" x14ac:dyDescent="0.25">
      <c r="B22" s="9" t="s">
        <v>44</v>
      </c>
      <c r="C22" s="237">
        <v>12109</v>
      </c>
      <c r="D22" s="238">
        <v>6198</v>
      </c>
      <c r="E22" s="238">
        <v>18307</v>
      </c>
      <c r="F22" s="238">
        <v>30501</v>
      </c>
      <c r="G22" s="238">
        <v>2850</v>
      </c>
      <c r="H22" s="238">
        <v>33351</v>
      </c>
      <c r="I22" s="238">
        <v>51658</v>
      </c>
      <c r="J22" s="238">
        <v>0</v>
      </c>
      <c r="K22" s="238">
        <v>51658</v>
      </c>
      <c r="L22" s="240">
        <v>2.7349118716500531E-2</v>
      </c>
      <c r="M22" s="280">
        <v>30550</v>
      </c>
      <c r="N22" s="239">
        <v>21108</v>
      </c>
      <c r="O22" s="237">
        <v>36881</v>
      </c>
      <c r="P22" s="238">
        <v>9283</v>
      </c>
      <c r="Q22" s="238">
        <v>1556</v>
      </c>
      <c r="R22" s="238">
        <v>3881</v>
      </c>
      <c r="S22" s="239">
        <v>57</v>
      </c>
    </row>
    <row r="23" spans="2:19" x14ac:dyDescent="0.25">
      <c r="B23" s="9" t="s">
        <v>45</v>
      </c>
      <c r="C23" s="237">
        <v>24175</v>
      </c>
      <c r="D23" s="238">
        <v>9511</v>
      </c>
      <c r="E23" s="238">
        <v>33686</v>
      </c>
      <c r="F23" s="238">
        <v>53892</v>
      </c>
      <c r="G23" s="238">
        <v>4460</v>
      </c>
      <c r="H23" s="238">
        <v>58352</v>
      </c>
      <c r="I23" s="238">
        <v>92038</v>
      </c>
      <c r="J23" s="238">
        <v>0</v>
      </c>
      <c r="K23" s="238">
        <v>92038</v>
      </c>
      <c r="L23" s="240">
        <v>4.8727364366202251E-2</v>
      </c>
      <c r="M23" s="280">
        <v>52884</v>
      </c>
      <c r="N23" s="239">
        <v>39154</v>
      </c>
      <c r="O23" s="237">
        <v>60656</v>
      </c>
      <c r="P23" s="238">
        <v>18940</v>
      </c>
      <c r="Q23" s="238">
        <v>2845</v>
      </c>
      <c r="R23" s="238">
        <v>9506</v>
      </c>
      <c r="S23" s="239">
        <v>91</v>
      </c>
    </row>
    <row r="24" spans="2:19" x14ac:dyDescent="0.25">
      <c r="B24" s="9" t="s">
        <v>46</v>
      </c>
      <c r="C24" s="237">
        <v>2271</v>
      </c>
      <c r="D24" s="238">
        <v>656</v>
      </c>
      <c r="E24" s="238">
        <v>2927</v>
      </c>
      <c r="F24" s="238">
        <v>6013</v>
      </c>
      <c r="G24" s="238">
        <v>432</v>
      </c>
      <c r="H24" s="238">
        <v>6445</v>
      </c>
      <c r="I24" s="238">
        <v>9372</v>
      </c>
      <c r="J24" s="238">
        <v>0</v>
      </c>
      <c r="K24" s="238">
        <v>9372</v>
      </c>
      <c r="L24" s="240">
        <v>4.9617859888312164E-3</v>
      </c>
      <c r="M24" s="280">
        <v>4900</v>
      </c>
      <c r="N24" s="239">
        <v>4472</v>
      </c>
      <c r="O24" s="237">
        <v>6937</v>
      </c>
      <c r="P24" s="238">
        <v>1696</v>
      </c>
      <c r="Q24" s="238">
        <v>121</v>
      </c>
      <c r="R24" s="238">
        <v>606</v>
      </c>
      <c r="S24" s="239">
        <v>12</v>
      </c>
    </row>
    <row r="25" spans="2:19" x14ac:dyDescent="0.25">
      <c r="B25" s="9" t="s">
        <v>47</v>
      </c>
      <c r="C25" s="237">
        <v>3723</v>
      </c>
      <c r="D25" s="238">
        <v>1122</v>
      </c>
      <c r="E25" s="238">
        <v>4845</v>
      </c>
      <c r="F25" s="238">
        <v>11477</v>
      </c>
      <c r="G25" s="238">
        <v>533</v>
      </c>
      <c r="H25" s="238">
        <v>12010</v>
      </c>
      <c r="I25" s="238">
        <v>16855</v>
      </c>
      <c r="J25" s="238">
        <v>0</v>
      </c>
      <c r="K25" s="238">
        <v>16855</v>
      </c>
      <c r="L25" s="240">
        <v>8.9234851517018942E-3</v>
      </c>
      <c r="M25" s="280">
        <v>10169</v>
      </c>
      <c r="N25" s="239">
        <v>6686</v>
      </c>
      <c r="O25" s="237">
        <v>13380</v>
      </c>
      <c r="P25" s="238">
        <v>2766</v>
      </c>
      <c r="Q25" s="238">
        <v>636</v>
      </c>
      <c r="R25" s="238">
        <v>37</v>
      </c>
      <c r="S25" s="239">
        <v>36</v>
      </c>
    </row>
    <row r="26" spans="2:19" x14ac:dyDescent="0.25">
      <c r="B26" s="9" t="s">
        <v>48</v>
      </c>
      <c r="C26" s="237">
        <v>147680</v>
      </c>
      <c r="D26" s="238">
        <v>46300</v>
      </c>
      <c r="E26" s="238">
        <v>193980</v>
      </c>
      <c r="F26" s="238">
        <v>464939</v>
      </c>
      <c r="G26" s="238">
        <v>20486</v>
      </c>
      <c r="H26" s="238">
        <v>485425</v>
      </c>
      <c r="I26" s="238">
        <v>679405</v>
      </c>
      <c r="J26" s="238">
        <v>2</v>
      </c>
      <c r="K26" s="238">
        <v>679407</v>
      </c>
      <c r="L26" s="240">
        <v>0.35969613031517822</v>
      </c>
      <c r="M26" s="280">
        <v>429511</v>
      </c>
      <c r="N26" s="239">
        <v>249896</v>
      </c>
      <c r="O26" s="237">
        <v>409723</v>
      </c>
      <c r="P26" s="238">
        <v>108012</v>
      </c>
      <c r="Q26" s="238">
        <v>22569</v>
      </c>
      <c r="R26" s="238">
        <v>137088</v>
      </c>
      <c r="S26" s="239">
        <v>2015</v>
      </c>
    </row>
    <row r="27" spans="2:19" ht="12.6" thickBot="1" x14ac:dyDescent="0.3">
      <c r="B27" s="7" t="s">
        <v>49</v>
      </c>
      <c r="C27" s="405">
        <v>423402</v>
      </c>
      <c r="D27" s="406">
        <v>153660</v>
      </c>
      <c r="E27" s="406">
        <v>577062</v>
      </c>
      <c r="F27" s="406">
        <v>1242539</v>
      </c>
      <c r="G27" s="406">
        <v>69229</v>
      </c>
      <c r="H27" s="406">
        <v>1311768</v>
      </c>
      <c r="I27" s="406">
        <v>1888830</v>
      </c>
      <c r="J27" s="406">
        <v>6</v>
      </c>
      <c r="K27" s="406">
        <v>1888836</v>
      </c>
      <c r="L27" s="407">
        <v>1</v>
      </c>
      <c r="M27" s="272">
        <v>1145245</v>
      </c>
      <c r="N27" s="230">
        <v>743591</v>
      </c>
      <c r="O27" s="228">
        <v>1188670</v>
      </c>
      <c r="P27" s="229">
        <v>311301</v>
      </c>
      <c r="Q27" s="229">
        <v>52910</v>
      </c>
      <c r="R27" s="229">
        <v>332615</v>
      </c>
      <c r="S27" s="231">
        <v>3340</v>
      </c>
    </row>
    <row r="28" spans="2:19" ht="12.6" thickBot="1" x14ac:dyDescent="0.3">
      <c r="B28" s="8" t="s">
        <v>50</v>
      </c>
      <c r="C28" s="273">
        <f>+C27/$K$27</f>
        <v>0.22416027648774164</v>
      </c>
      <c r="D28" s="274">
        <f>+D27/$K$27</f>
        <v>8.1351689612015013E-2</v>
      </c>
      <c r="E28" s="274"/>
      <c r="F28" s="274">
        <f>+F27/$K$27</f>
        <v>0.65783318403503532</v>
      </c>
      <c r="G28" s="274">
        <f>+G27/$K$27</f>
        <v>3.6651673305676091E-2</v>
      </c>
      <c r="H28" s="274"/>
      <c r="I28" s="274"/>
      <c r="J28" s="274"/>
      <c r="K28" s="416">
        <f>C28+D28+F28+G28</f>
        <v>0.99999682344046814</v>
      </c>
      <c r="L28" s="417"/>
      <c r="M28" s="415">
        <f t="shared" ref="M28:S28" si="0">+M27/$K$27</f>
        <v>0.60632315351888677</v>
      </c>
      <c r="N28" s="243">
        <f t="shared" si="0"/>
        <v>0.39367684648111323</v>
      </c>
      <c r="O28" s="241">
        <f t="shared" si="0"/>
        <v>0.62931350313102885</v>
      </c>
      <c r="P28" s="242">
        <f t="shared" si="0"/>
        <v>0.16481102647344714</v>
      </c>
      <c r="Q28" s="242">
        <f t="shared" si="0"/>
        <v>2.8011960805490788E-2</v>
      </c>
      <c r="R28" s="242">
        <f t="shared" si="0"/>
        <v>0.17609522478394102</v>
      </c>
      <c r="S28" s="243">
        <f t="shared" si="0"/>
        <v>1.7682848060922177E-3</v>
      </c>
    </row>
    <row r="29" spans="2:19" x14ac:dyDescent="0.25">
      <c r="B29" s="17" t="s">
        <v>129</v>
      </c>
    </row>
    <row r="30" spans="2:19" x14ac:dyDescent="0.25">
      <c r="B30" s="17" t="s">
        <v>130</v>
      </c>
    </row>
  </sheetData>
  <mergeCells count="9">
    <mergeCell ref="B5:R5"/>
    <mergeCell ref="B6:R6"/>
    <mergeCell ref="K28:L28"/>
    <mergeCell ref="B9:B10"/>
    <mergeCell ref="K9:L9"/>
    <mergeCell ref="M9:N9"/>
    <mergeCell ref="O9:S9"/>
    <mergeCell ref="B8:S8"/>
    <mergeCell ref="C9:I9"/>
  </mergeCells>
  <hyperlinks>
    <hyperlink ref="T5" location="'Índice Pensiones Solidarias'!A1" display="Volver Sistema de Pensiones Solidadia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2:O32"/>
  <sheetViews>
    <sheetView showGridLines="0" zoomScaleNormal="100" workbookViewId="0">
      <selection activeCell="M5" sqref="M5"/>
    </sheetView>
  </sheetViews>
  <sheetFormatPr baseColWidth="10" defaultColWidth="11.44140625" defaultRowHeight="12" x14ac:dyDescent="0.25"/>
  <cols>
    <col min="1" max="1" width="6" style="17" customWidth="1"/>
    <col min="2" max="2" width="15.88671875" style="17" customWidth="1"/>
    <col min="3" max="4" width="7.109375" style="17" bestFit="1" customWidth="1"/>
    <col min="5" max="6" width="7.88671875" style="17" bestFit="1" customWidth="1"/>
    <col min="7" max="7" width="7.109375" style="17" bestFit="1" customWidth="1"/>
    <col min="8" max="8" width="9.33203125" style="17" bestFit="1" customWidth="1"/>
    <col min="9" max="10" width="7.88671875" style="17" bestFit="1" customWidth="1"/>
    <col min="11" max="11" width="12.109375" style="17" customWidth="1"/>
    <col min="12" max="16384" width="11.44140625" style="17"/>
  </cols>
  <sheetData>
    <row r="2" spans="1:15" x14ac:dyDescent="0.25">
      <c r="A2" s="39" t="s">
        <v>101</v>
      </c>
    </row>
    <row r="3" spans="1:15" x14ac:dyDescent="0.25">
      <c r="A3" s="39" t="s">
        <v>102</v>
      </c>
    </row>
    <row r="5" spans="1:15" ht="13.8" x14ac:dyDescent="0.3">
      <c r="B5" s="296" t="s">
        <v>71</v>
      </c>
      <c r="C5" s="296"/>
      <c r="D5" s="296"/>
      <c r="E5" s="296"/>
      <c r="F5" s="296"/>
      <c r="G5" s="296"/>
      <c r="H5" s="296"/>
      <c r="I5" s="296"/>
      <c r="J5" s="296"/>
      <c r="K5" s="296"/>
      <c r="M5" s="115" t="s">
        <v>572</v>
      </c>
      <c r="O5" s="98"/>
    </row>
    <row r="6" spans="1:15" ht="13.8" x14ac:dyDescent="0.3">
      <c r="B6" s="309" t="str">
        <f>'Solicitudes Regiones'!$B$6:$R$6</f>
        <v>Acumuladas de julio de 2008 a abril de 2020</v>
      </c>
      <c r="C6" s="309"/>
      <c r="D6" s="309"/>
      <c r="E6" s="309"/>
      <c r="F6" s="309"/>
      <c r="G6" s="309"/>
      <c r="H6" s="309"/>
      <c r="I6" s="309"/>
      <c r="J6" s="309"/>
      <c r="K6" s="309"/>
    </row>
    <row r="8" spans="1:15" ht="12" customHeight="1" x14ac:dyDescent="0.25">
      <c r="B8" s="316" t="s">
        <v>55</v>
      </c>
      <c r="C8" s="316"/>
      <c r="D8" s="316"/>
      <c r="E8" s="316"/>
      <c r="F8" s="316"/>
      <c r="G8" s="316"/>
      <c r="H8" s="316"/>
      <c r="I8" s="316"/>
      <c r="J8" s="316"/>
      <c r="K8" s="316"/>
      <c r="L8" s="316"/>
      <c r="M8" s="316"/>
    </row>
    <row r="9" spans="1:15" ht="15" customHeight="1" x14ac:dyDescent="0.25">
      <c r="B9" s="316" t="s">
        <v>56</v>
      </c>
      <c r="C9" s="314" t="s">
        <v>2</v>
      </c>
      <c r="D9" s="317"/>
      <c r="E9" s="317"/>
      <c r="F9" s="317"/>
      <c r="G9" s="317"/>
      <c r="H9" s="317"/>
      <c r="I9" s="317"/>
      <c r="J9" s="317"/>
      <c r="K9" s="315"/>
      <c r="L9" s="314"/>
      <c r="M9" s="315"/>
    </row>
    <row r="10" spans="1:15"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5" x14ac:dyDescent="0.25">
      <c r="B11" s="10" t="s">
        <v>67</v>
      </c>
      <c r="C11" s="10">
        <v>5519</v>
      </c>
      <c r="D11" s="10">
        <v>2452</v>
      </c>
      <c r="E11" s="10">
        <f t="shared" ref="E11:E15" si="0">C11+D11</f>
        <v>7971</v>
      </c>
      <c r="F11" s="11">
        <f>E11/$E$15</f>
        <v>0.97421168418479587</v>
      </c>
      <c r="G11" s="10">
        <v>18741</v>
      </c>
      <c r="H11" s="10">
        <v>941</v>
      </c>
      <c r="I11" s="10">
        <f t="shared" ref="I11:I15" si="1">G11+H11</f>
        <v>19682</v>
      </c>
      <c r="J11" s="11">
        <f>I11/$I$15</f>
        <v>0.99193629674427986</v>
      </c>
      <c r="K11" s="10">
        <f t="shared" ref="K11:K15" si="2">E11+I11</f>
        <v>27653</v>
      </c>
      <c r="L11" s="10">
        <v>8</v>
      </c>
      <c r="M11" s="10">
        <f>K11+L11</f>
        <v>27661</v>
      </c>
    </row>
    <row r="12" spans="1:15" x14ac:dyDescent="0.25">
      <c r="B12" s="10" t="s">
        <v>68</v>
      </c>
      <c r="C12" s="10">
        <v>26</v>
      </c>
      <c r="D12" s="10">
        <v>9</v>
      </c>
      <c r="E12" s="10">
        <f t="shared" si="0"/>
        <v>35</v>
      </c>
      <c r="F12" s="11">
        <f t="shared" ref="F12:F15" si="3">E12/$E$15</f>
        <v>4.2776827181618187E-3</v>
      </c>
      <c r="G12" s="10">
        <v>39</v>
      </c>
      <c r="H12" s="10">
        <v>1</v>
      </c>
      <c r="I12" s="10">
        <f t="shared" si="1"/>
        <v>40</v>
      </c>
      <c r="J12" s="11">
        <f t="shared" ref="J12:J15" si="4">I12/$I$15</f>
        <v>2.0159258139300475E-3</v>
      </c>
      <c r="K12" s="10">
        <f t="shared" si="2"/>
        <v>75</v>
      </c>
      <c r="L12" s="10">
        <v>0</v>
      </c>
      <c r="M12" s="10">
        <f t="shared" ref="M12:M14" si="5">K12+L12</f>
        <v>75</v>
      </c>
    </row>
    <row r="13" spans="1:15" x14ac:dyDescent="0.25">
      <c r="B13" s="10" t="s">
        <v>69</v>
      </c>
      <c r="C13" s="10">
        <v>84</v>
      </c>
      <c r="D13" s="10">
        <v>37</v>
      </c>
      <c r="E13" s="10">
        <f t="shared" si="0"/>
        <v>121</v>
      </c>
      <c r="F13" s="11">
        <f t="shared" si="3"/>
        <v>1.4788560254216572E-2</v>
      </c>
      <c r="G13" s="10">
        <v>104</v>
      </c>
      <c r="H13" s="10">
        <v>1</v>
      </c>
      <c r="I13" s="10">
        <f t="shared" si="1"/>
        <v>105</v>
      </c>
      <c r="J13" s="11">
        <f t="shared" si="4"/>
        <v>5.2918052615663746E-3</v>
      </c>
      <c r="K13" s="10">
        <f t="shared" si="2"/>
        <v>226</v>
      </c>
      <c r="L13" s="10">
        <v>0</v>
      </c>
      <c r="M13" s="10">
        <f t="shared" si="5"/>
        <v>226</v>
      </c>
    </row>
    <row r="14" spans="1:15" x14ac:dyDescent="0.25">
      <c r="B14" s="10" t="s">
        <v>70</v>
      </c>
      <c r="C14" s="10">
        <v>36</v>
      </c>
      <c r="D14" s="10">
        <v>19</v>
      </c>
      <c r="E14" s="10">
        <f t="shared" si="0"/>
        <v>55</v>
      </c>
      <c r="F14" s="11">
        <f t="shared" si="3"/>
        <v>6.7220728428257154E-3</v>
      </c>
      <c r="G14" s="10">
        <v>15</v>
      </c>
      <c r="H14" s="10">
        <v>0</v>
      </c>
      <c r="I14" s="10">
        <f t="shared" si="1"/>
        <v>15</v>
      </c>
      <c r="J14" s="11">
        <f t="shared" si="4"/>
        <v>7.5597218022376781E-4</v>
      </c>
      <c r="K14" s="10">
        <f t="shared" si="2"/>
        <v>70</v>
      </c>
      <c r="L14" s="10">
        <v>0</v>
      </c>
      <c r="M14" s="10">
        <f t="shared" si="5"/>
        <v>70</v>
      </c>
    </row>
    <row r="15" spans="1:15" x14ac:dyDescent="0.25">
      <c r="B15" s="12" t="s">
        <v>49</v>
      </c>
      <c r="C15" s="10">
        <f t="shared" ref="C15:D15" si="6">SUM(C11:C14)</f>
        <v>5665</v>
      </c>
      <c r="D15" s="10">
        <f t="shared" si="6"/>
        <v>2517</v>
      </c>
      <c r="E15" s="12">
        <f t="shared" si="0"/>
        <v>8182</v>
      </c>
      <c r="F15" s="11">
        <f t="shared" si="3"/>
        <v>1</v>
      </c>
      <c r="G15" s="10">
        <f t="shared" ref="G15:H15" si="7">SUM(G11:G14)</f>
        <v>18899</v>
      </c>
      <c r="H15" s="10">
        <f t="shared" si="7"/>
        <v>943</v>
      </c>
      <c r="I15" s="12">
        <f t="shared" si="1"/>
        <v>19842</v>
      </c>
      <c r="J15" s="11">
        <f t="shared" si="4"/>
        <v>1</v>
      </c>
      <c r="K15" s="12">
        <f t="shared" si="2"/>
        <v>28024</v>
      </c>
      <c r="L15" s="12">
        <f t="shared" ref="L15:M15" si="8">SUM(L11:L14)</f>
        <v>8</v>
      </c>
      <c r="M15" s="12">
        <f t="shared" si="8"/>
        <v>28032</v>
      </c>
    </row>
    <row r="16" spans="1:15" ht="24" x14ac:dyDescent="0.25">
      <c r="B16" s="24" t="s">
        <v>64</v>
      </c>
      <c r="C16" s="25">
        <f>+C15/$M$15</f>
        <v>0.20209046803652969</v>
      </c>
      <c r="D16" s="25">
        <f t="shared" ref="D16:E16" si="9">+D15/$M$15</f>
        <v>8.9790239726027399E-2</v>
      </c>
      <c r="E16" s="26">
        <f t="shared" si="9"/>
        <v>0.29188070776255709</v>
      </c>
      <c r="F16" s="26"/>
      <c r="G16" s="25">
        <f>+G15/$K$15</f>
        <v>0.67438624036540107</v>
      </c>
      <c r="H16" s="25">
        <f t="shared" ref="H16:I16" si="10">+H15/$M$15</f>
        <v>3.3640125570776253E-2</v>
      </c>
      <c r="I16" s="25">
        <f t="shared" si="10"/>
        <v>0.70783390410958902</v>
      </c>
      <c r="J16" s="26"/>
      <c r="K16" s="26">
        <f>E16+I16</f>
        <v>0.99971461187214605</v>
      </c>
      <c r="L16" s="26">
        <f>+L15/M15</f>
        <v>2.8538812785388126E-4</v>
      </c>
      <c r="M16" s="26">
        <f>K16+L16</f>
        <v>0.99999999999999989</v>
      </c>
    </row>
    <row r="17" spans="1:13" x14ac:dyDescent="0.25">
      <c r="A17" s="40"/>
      <c r="B17" s="44"/>
      <c r="C17" s="44"/>
      <c r="D17" s="44"/>
      <c r="E17" s="44"/>
      <c r="F17" s="44"/>
      <c r="G17" s="44"/>
      <c r="H17" s="44"/>
      <c r="I17" s="44"/>
      <c r="J17" s="44"/>
      <c r="K17" s="45"/>
      <c r="L17" s="40"/>
    </row>
    <row r="18" spans="1:13" x14ac:dyDescent="0.25">
      <c r="A18" s="40"/>
      <c r="B18" s="44"/>
      <c r="C18" s="44"/>
      <c r="D18" s="44"/>
      <c r="E18" s="44"/>
      <c r="F18" s="44"/>
      <c r="G18" s="44"/>
      <c r="H18" s="44"/>
      <c r="I18" s="44"/>
      <c r="J18" s="44"/>
      <c r="K18" s="45"/>
      <c r="L18" s="40"/>
    </row>
    <row r="19" spans="1:13" ht="13.8" x14ac:dyDescent="0.3">
      <c r="A19" s="40"/>
      <c r="B19" s="296" t="s">
        <v>126</v>
      </c>
      <c r="C19" s="296"/>
      <c r="D19" s="296"/>
      <c r="E19" s="296"/>
      <c r="F19" s="296"/>
      <c r="G19" s="296"/>
      <c r="H19" s="296"/>
      <c r="I19" s="296"/>
      <c r="J19" s="296"/>
      <c r="K19" s="296"/>
      <c r="L19" s="40"/>
    </row>
    <row r="20" spans="1:13" ht="13.8" x14ac:dyDescent="0.3">
      <c r="A20" s="40"/>
      <c r="B20" s="309" t="str">
        <f>'Solicitudes Regiones'!$B$6:$R$6</f>
        <v>Acumuladas de julio de 2008 a abril de 2020</v>
      </c>
      <c r="C20" s="309"/>
      <c r="D20" s="309"/>
      <c r="E20" s="309"/>
      <c r="F20" s="309"/>
      <c r="G20" s="309"/>
      <c r="H20" s="309"/>
      <c r="I20" s="309"/>
      <c r="J20" s="309"/>
      <c r="K20" s="309"/>
      <c r="L20" s="40"/>
    </row>
    <row r="21" spans="1:13" x14ac:dyDescent="0.25">
      <c r="A21" s="40"/>
      <c r="B21" s="44"/>
      <c r="C21" s="44"/>
      <c r="D21" s="44"/>
      <c r="E21" s="44"/>
      <c r="F21" s="44"/>
      <c r="G21" s="44"/>
      <c r="H21" s="44"/>
      <c r="I21" s="44"/>
      <c r="J21" s="44"/>
      <c r="K21" s="45"/>
      <c r="L21" s="40"/>
    </row>
    <row r="22" spans="1:13" ht="12" customHeight="1" x14ac:dyDescent="0.25">
      <c r="B22" s="316" t="s">
        <v>65</v>
      </c>
      <c r="C22" s="316"/>
      <c r="D22" s="316"/>
      <c r="E22" s="316"/>
      <c r="F22" s="316"/>
      <c r="G22" s="316"/>
      <c r="H22" s="316"/>
      <c r="I22" s="316"/>
      <c r="J22" s="316"/>
      <c r="K22" s="316"/>
      <c r="L22" s="316"/>
      <c r="M22" s="316"/>
    </row>
    <row r="23" spans="1:13" ht="15" customHeight="1" x14ac:dyDescent="0.25">
      <c r="B23" s="316" t="s">
        <v>56</v>
      </c>
      <c r="C23" s="316" t="s">
        <v>2</v>
      </c>
      <c r="D23" s="316"/>
      <c r="E23" s="316"/>
      <c r="F23" s="316"/>
      <c r="G23" s="316"/>
      <c r="H23" s="316"/>
      <c r="I23" s="316"/>
      <c r="J23" s="316"/>
      <c r="K23" s="316"/>
      <c r="L23" s="314"/>
      <c r="M23" s="317"/>
    </row>
    <row r="24" spans="1:13" ht="24" x14ac:dyDescent="0.25">
      <c r="B24" s="316"/>
      <c r="C24" s="15" t="s">
        <v>57</v>
      </c>
      <c r="D24" s="15" t="s">
        <v>58</v>
      </c>
      <c r="E24" s="15" t="s">
        <v>59</v>
      </c>
      <c r="F24" s="15" t="s">
        <v>60</v>
      </c>
      <c r="G24" s="15" t="s">
        <v>8</v>
      </c>
      <c r="H24" s="15" t="s">
        <v>61</v>
      </c>
      <c r="I24" s="15" t="s">
        <v>62</v>
      </c>
      <c r="J24" s="15" t="s">
        <v>63</v>
      </c>
      <c r="K24" s="16" t="s">
        <v>31</v>
      </c>
      <c r="L24" s="262" t="s">
        <v>594</v>
      </c>
      <c r="M24" s="262" t="s">
        <v>597</v>
      </c>
    </row>
    <row r="25" spans="1:13" x14ac:dyDescent="0.25">
      <c r="B25" s="10" t="s">
        <v>67</v>
      </c>
      <c r="C25" s="10">
        <v>5055</v>
      </c>
      <c r="D25" s="10">
        <v>1760</v>
      </c>
      <c r="E25" s="10">
        <v>6815</v>
      </c>
      <c r="F25" s="211">
        <f t="shared" ref="F25:F29" si="11">E25/$E$29</f>
        <v>0.97776183644189385</v>
      </c>
      <c r="G25" s="10">
        <v>16202</v>
      </c>
      <c r="H25" s="10">
        <v>779</v>
      </c>
      <c r="I25" s="10">
        <v>16981</v>
      </c>
      <c r="J25" s="210">
        <f t="shared" ref="J25:J29" si="12">I25/$I$29</f>
        <v>0.99205468247940642</v>
      </c>
      <c r="K25" s="10">
        <v>23796</v>
      </c>
      <c r="L25" s="10">
        <v>0</v>
      </c>
      <c r="M25" s="10">
        <f>K25+L25</f>
        <v>23796</v>
      </c>
    </row>
    <row r="26" spans="1:13" x14ac:dyDescent="0.25">
      <c r="B26" s="10" t="s">
        <v>68</v>
      </c>
      <c r="C26" s="46">
        <v>23</v>
      </c>
      <c r="D26" s="46">
        <v>3</v>
      </c>
      <c r="E26" s="10">
        <v>26</v>
      </c>
      <c r="F26" s="211">
        <f t="shared" si="11"/>
        <v>3.7302725968436155E-3</v>
      </c>
      <c r="G26" s="46">
        <v>35</v>
      </c>
      <c r="H26" s="10">
        <v>1</v>
      </c>
      <c r="I26" s="46">
        <f>G26+H26</f>
        <v>36</v>
      </c>
      <c r="J26" s="210">
        <f t="shared" si="12"/>
        <v>2.1031722848630016E-3</v>
      </c>
      <c r="K26" s="46">
        <f t="shared" ref="K26:K29" si="13">E26+I26</f>
        <v>62</v>
      </c>
      <c r="L26" s="46">
        <v>0</v>
      </c>
      <c r="M26" s="10">
        <f t="shared" ref="M26:M28" si="14">K26+L26</f>
        <v>62</v>
      </c>
    </row>
    <row r="27" spans="1:13" x14ac:dyDescent="0.25">
      <c r="B27" s="10" t="s">
        <v>69</v>
      </c>
      <c r="C27" s="46">
        <v>75</v>
      </c>
      <c r="D27" s="46">
        <v>16</v>
      </c>
      <c r="E27" s="10">
        <v>91</v>
      </c>
      <c r="F27" s="211">
        <f t="shared" si="11"/>
        <v>1.3055954088952654E-2</v>
      </c>
      <c r="G27" s="46">
        <v>85</v>
      </c>
      <c r="H27" s="10">
        <v>1</v>
      </c>
      <c r="I27" s="46">
        <f t="shared" ref="I27:I29" si="15">G27+H27</f>
        <v>86</v>
      </c>
      <c r="J27" s="210">
        <f t="shared" si="12"/>
        <v>5.0242449027282816E-3</v>
      </c>
      <c r="K27" s="46">
        <f>E27+I27</f>
        <v>177</v>
      </c>
      <c r="L27" s="46">
        <v>0</v>
      </c>
      <c r="M27" s="10">
        <f t="shared" si="14"/>
        <v>177</v>
      </c>
    </row>
    <row r="28" spans="1:13" x14ac:dyDescent="0.25">
      <c r="B28" s="10" t="s">
        <v>70</v>
      </c>
      <c r="C28" s="46">
        <v>31</v>
      </c>
      <c r="D28" s="46">
        <v>7</v>
      </c>
      <c r="E28" s="10">
        <v>38</v>
      </c>
      <c r="F28" s="211">
        <f t="shared" si="11"/>
        <v>5.4519368723098998E-3</v>
      </c>
      <c r="G28" s="46">
        <v>14</v>
      </c>
      <c r="H28" s="10">
        <v>0</v>
      </c>
      <c r="I28" s="46">
        <f t="shared" si="15"/>
        <v>14</v>
      </c>
      <c r="J28" s="210">
        <f t="shared" si="12"/>
        <v>8.1790033300227841E-4</v>
      </c>
      <c r="K28" s="46">
        <f t="shared" si="13"/>
        <v>52</v>
      </c>
      <c r="L28" s="46">
        <v>0</v>
      </c>
      <c r="M28" s="10">
        <f t="shared" si="14"/>
        <v>52</v>
      </c>
    </row>
    <row r="29" spans="1:13" x14ac:dyDescent="0.25">
      <c r="B29" s="47" t="s">
        <v>49</v>
      </c>
      <c r="C29" s="46">
        <f t="shared" ref="C29:G29" si="16">SUM(C25:C28)</f>
        <v>5184</v>
      </c>
      <c r="D29" s="46">
        <f t="shared" si="16"/>
        <v>1786</v>
      </c>
      <c r="E29" s="10">
        <v>6970</v>
      </c>
      <c r="F29" s="211">
        <f t="shared" si="11"/>
        <v>1</v>
      </c>
      <c r="G29" s="47">
        <f t="shared" si="16"/>
        <v>16336</v>
      </c>
      <c r="H29" s="10">
        <v>781</v>
      </c>
      <c r="I29" s="47">
        <f t="shared" si="15"/>
        <v>17117</v>
      </c>
      <c r="J29" s="210">
        <f t="shared" si="12"/>
        <v>1</v>
      </c>
      <c r="K29" s="47">
        <f t="shared" si="13"/>
        <v>24087</v>
      </c>
      <c r="L29" s="47">
        <f t="shared" ref="L29" si="17">SUM(L25:L28)</f>
        <v>0</v>
      </c>
      <c r="M29" s="47">
        <f>SUM(M25:M28)</f>
        <v>24087</v>
      </c>
    </row>
    <row r="30" spans="1:13" ht="24" x14ac:dyDescent="0.25">
      <c r="B30" s="24" t="s">
        <v>66</v>
      </c>
      <c r="C30" s="25">
        <f>+C29/M29</f>
        <v>0.21521982812305393</v>
      </c>
      <c r="D30" s="25">
        <f>+D29/M29</f>
        <v>7.4147880599493496E-2</v>
      </c>
      <c r="E30" s="26">
        <f>+E29/M29</f>
        <v>0.28936770872254741</v>
      </c>
      <c r="F30" s="26"/>
      <c r="G30" s="25">
        <f>+G29/M29</f>
        <v>0.67820816207912982</v>
      </c>
      <c r="H30" s="25">
        <f>+H29/M29</f>
        <v>3.242412919832275E-2</v>
      </c>
      <c r="I30" s="26">
        <f>+I29/M29</f>
        <v>0.71063229127745253</v>
      </c>
      <c r="J30" s="26"/>
      <c r="K30" s="26">
        <f>+K29/M29</f>
        <v>1</v>
      </c>
      <c r="L30" s="26">
        <f>+L29/M29</f>
        <v>0</v>
      </c>
      <c r="M30" s="26">
        <f>K30+L30</f>
        <v>1</v>
      </c>
    </row>
    <row r="31" spans="1:13" x14ac:dyDescent="0.25">
      <c r="B31" s="17" t="s">
        <v>129</v>
      </c>
    </row>
    <row r="32" spans="1:13" x14ac:dyDescent="0.25">
      <c r="B32" s="17" t="s">
        <v>130</v>
      </c>
    </row>
  </sheetData>
  <mergeCells count="12">
    <mergeCell ref="L9:M9"/>
    <mergeCell ref="B8:M8"/>
    <mergeCell ref="L23:M23"/>
    <mergeCell ref="B22:M22"/>
    <mergeCell ref="B5:K5"/>
    <mergeCell ref="B6:K6"/>
    <mergeCell ref="B19:K19"/>
    <mergeCell ref="B20:K20"/>
    <mergeCell ref="B23:B24"/>
    <mergeCell ref="C23:K23"/>
    <mergeCell ref="B9:B10"/>
    <mergeCell ref="C9:K9"/>
  </mergeCells>
  <hyperlinks>
    <hyperlink ref="M5" location="'Índice Pensiones Solidarias'!A1" display="Volver Sistema de Pensiones Solidadia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1:P41"/>
  <sheetViews>
    <sheetView showGridLines="0" zoomScaleNormal="100" workbookViewId="0">
      <selection activeCell="C19" sqref="C19:M19"/>
    </sheetView>
  </sheetViews>
  <sheetFormatPr baseColWidth="10" defaultRowHeight="12" x14ac:dyDescent="0.25"/>
  <cols>
    <col min="1" max="1" width="6" style="18" customWidth="1"/>
    <col min="2" max="2" width="18.109375" style="18" customWidth="1"/>
    <col min="3" max="4" width="7.33203125" style="18" bestFit="1" customWidth="1"/>
    <col min="5" max="6" width="7.33203125" style="18" customWidth="1"/>
    <col min="7" max="8" width="7.33203125" style="18" bestFit="1" customWidth="1"/>
    <col min="9" max="11" width="7.33203125" style="18" customWidth="1"/>
    <col min="12" max="12" width="10.33203125" style="18" customWidth="1"/>
    <col min="13" max="251" width="11.44140625" style="18"/>
    <col min="252" max="252" width="18.109375" style="18" customWidth="1"/>
    <col min="253" max="254" width="7.33203125" style="18" bestFit="1" customWidth="1"/>
    <col min="255" max="256" width="7.33203125" style="18" customWidth="1"/>
    <col min="257" max="258" width="7.33203125" style="18" bestFit="1" customWidth="1"/>
    <col min="259" max="261" width="7.33203125" style="18" customWidth="1"/>
    <col min="262" max="267" width="0" style="18" hidden="1" customWidth="1"/>
    <col min="268" max="268" width="10.33203125" style="18" customWidth="1"/>
    <col min="269" max="507" width="11.44140625" style="18"/>
    <col min="508" max="508" width="18.109375" style="18" customWidth="1"/>
    <col min="509" max="510" width="7.33203125" style="18" bestFit="1" customWidth="1"/>
    <col min="511" max="512" width="7.33203125" style="18" customWidth="1"/>
    <col min="513" max="514" width="7.33203125" style="18" bestFit="1" customWidth="1"/>
    <col min="515" max="517" width="7.33203125" style="18" customWidth="1"/>
    <col min="518" max="523" width="0" style="18" hidden="1" customWidth="1"/>
    <col min="524" max="524" width="10.33203125" style="18" customWidth="1"/>
    <col min="525" max="763" width="11.44140625" style="18"/>
    <col min="764" max="764" width="18.109375" style="18" customWidth="1"/>
    <col min="765" max="766" width="7.33203125" style="18" bestFit="1" customWidth="1"/>
    <col min="767" max="768" width="7.33203125" style="18" customWidth="1"/>
    <col min="769" max="770" width="7.33203125" style="18" bestFit="1" customWidth="1"/>
    <col min="771" max="773" width="7.33203125" style="18" customWidth="1"/>
    <col min="774" max="779" width="0" style="18" hidden="1" customWidth="1"/>
    <col min="780" max="780" width="10.33203125" style="18" customWidth="1"/>
    <col min="781" max="1019" width="11.44140625" style="18"/>
    <col min="1020" max="1020" width="18.109375" style="18" customWidth="1"/>
    <col min="1021" max="1022" width="7.33203125" style="18" bestFit="1" customWidth="1"/>
    <col min="1023" max="1024" width="7.33203125" style="18" customWidth="1"/>
    <col min="1025" max="1026" width="7.33203125" style="18" bestFit="1" customWidth="1"/>
    <col min="1027" max="1029" width="7.33203125" style="18" customWidth="1"/>
    <col min="1030" max="1035" width="0" style="18" hidden="1" customWidth="1"/>
    <col min="1036" max="1036" width="10.33203125" style="18" customWidth="1"/>
    <col min="1037" max="1275" width="11.44140625" style="18"/>
    <col min="1276" max="1276" width="18.109375" style="18" customWidth="1"/>
    <col min="1277" max="1278" width="7.33203125" style="18" bestFit="1" customWidth="1"/>
    <col min="1279" max="1280" width="7.33203125" style="18" customWidth="1"/>
    <col min="1281" max="1282" width="7.33203125" style="18" bestFit="1" customWidth="1"/>
    <col min="1283" max="1285" width="7.33203125" style="18" customWidth="1"/>
    <col min="1286" max="1291" width="0" style="18" hidden="1" customWidth="1"/>
    <col min="1292" max="1292" width="10.33203125" style="18" customWidth="1"/>
    <col min="1293" max="1531" width="11.44140625" style="18"/>
    <col min="1532" max="1532" width="18.109375" style="18" customWidth="1"/>
    <col min="1533" max="1534" width="7.33203125" style="18" bestFit="1" customWidth="1"/>
    <col min="1535" max="1536" width="7.33203125" style="18" customWidth="1"/>
    <col min="1537" max="1538" width="7.33203125" style="18" bestFit="1" customWidth="1"/>
    <col min="1539" max="1541" width="7.33203125" style="18" customWidth="1"/>
    <col min="1542" max="1547" width="0" style="18" hidden="1" customWidth="1"/>
    <col min="1548" max="1548" width="10.33203125" style="18" customWidth="1"/>
    <col min="1549" max="1787" width="11.44140625" style="18"/>
    <col min="1788" max="1788" width="18.109375" style="18" customWidth="1"/>
    <col min="1789" max="1790" width="7.33203125" style="18" bestFit="1" customWidth="1"/>
    <col min="1791" max="1792" width="7.33203125" style="18" customWidth="1"/>
    <col min="1793" max="1794" width="7.33203125" style="18" bestFit="1" customWidth="1"/>
    <col min="1795" max="1797" width="7.33203125" style="18" customWidth="1"/>
    <col min="1798" max="1803" width="0" style="18" hidden="1" customWidth="1"/>
    <col min="1804" max="1804" width="10.33203125" style="18" customWidth="1"/>
    <col min="1805" max="2043" width="11.44140625" style="18"/>
    <col min="2044" max="2044" width="18.109375" style="18" customWidth="1"/>
    <col min="2045" max="2046" width="7.33203125" style="18" bestFit="1" customWidth="1"/>
    <col min="2047" max="2048" width="7.33203125" style="18" customWidth="1"/>
    <col min="2049" max="2050" width="7.33203125" style="18" bestFit="1" customWidth="1"/>
    <col min="2051" max="2053" width="7.33203125" style="18" customWidth="1"/>
    <col min="2054" max="2059" width="0" style="18" hidden="1" customWidth="1"/>
    <col min="2060" max="2060" width="10.33203125" style="18" customWidth="1"/>
    <col min="2061" max="2299" width="11.44140625" style="18"/>
    <col min="2300" max="2300" width="18.109375" style="18" customWidth="1"/>
    <col min="2301" max="2302" width="7.33203125" style="18" bestFit="1" customWidth="1"/>
    <col min="2303" max="2304" width="7.33203125" style="18" customWidth="1"/>
    <col min="2305" max="2306" width="7.33203125" style="18" bestFit="1" customWidth="1"/>
    <col min="2307" max="2309" width="7.33203125" style="18" customWidth="1"/>
    <col min="2310" max="2315" width="0" style="18" hidden="1" customWidth="1"/>
    <col min="2316" max="2316" width="10.33203125" style="18" customWidth="1"/>
    <col min="2317" max="2555" width="11.44140625" style="18"/>
    <col min="2556" max="2556" width="18.109375" style="18" customWidth="1"/>
    <col min="2557" max="2558" width="7.33203125" style="18" bestFit="1" customWidth="1"/>
    <col min="2559" max="2560" width="7.33203125" style="18" customWidth="1"/>
    <col min="2561" max="2562" width="7.33203125" style="18" bestFit="1" customWidth="1"/>
    <col min="2563" max="2565" width="7.33203125" style="18" customWidth="1"/>
    <col min="2566" max="2571" width="0" style="18" hidden="1" customWidth="1"/>
    <col min="2572" max="2572" width="10.33203125" style="18" customWidth="1"/>
    <col min="2573" max="2811" width="11.44140625" style="18"/>
    <col min="2812" max="2812" width="18.109375" style="18" customWidth="1"/>
    <col min="2813" max="2814" width="7.33203125" style="18" bestFit="1" customWidth="1"/>
    <col min="2815" max="2816" width="7.33203125" style="18" customWidth="1"/>
    <col min="2817" max="2818" width="7.33203125" style="18" bestFit="1" customWidth="1"/>
    <col min="2819" max="2821" width="7.33203125" style="18" customWidth="1"/>
    <col min="2822" max="2827" width="0" style="18" hidden="1" customWidth="1"/>
    <col min="2828" max="2828" width="10.33203125" style="18" customWidth="1"/>
    <col min="2829" max="3067" width="11.44140625" style="18"/>
    <col min="3068" max="3068" width="18.109375" style="18" customWidth="1"/>
    <col min="3069" max="3070" width="7.33203125" style="18" bestFit="1" customWidth="1"/>
    <col min="3071" max="3072" width="7.33203125" style="18" customWidth="1"/>
    <col min="3073" max="3074" width="7.33203125" style="18" bestFit="1" customWidth="1"/>
    <col min="3075" max="3077" width="7.33203125" style="18" customWidth="1"/>
    <col min="3078" max="3083" width="0" style="18" hidden="1" customWidth="1"/>
    <col min="3084" max="3084" width="10.33203125" style="18" customWidth="1"/>
    <col min="3085" max="3323" width="11.44140625" style="18"/>
    <col min="3324" max="3324" width="18.109375" style="18" customWidth="1"/>
    <col min="3325" max="3326" width="7.33203125" style="18" bestFit="1" customWidth="1"/>
    <col min="3327" max="3328" width="7.33203125" style="18" customWidth="1"/>
    <col min="3329" max="3330" width="7.33203125" style="18" bestFit="1" customWidth="1"/>
    <col min="3331" max="3333" width="7.33203125" style="18" customWidth="1"/>
    <col min="3334" max="3339" width="0" style="18" hidden="1" customWidth="1"/>
    <col min="3340" max="3340" width="10.33203125" style="18" customWidth="1"/>
    <col min="3341" max="3579" width="11.44140625" style="18"/>
    <col min="3580" max="3580" width="18.109375" style="18" customWidth="1"/>
    <col min="3581" max="3582" width="7.33203125" style="18" bestFit="1" customWidth="1"/>
    <col min="3583" max="3584" width="7.33203125" style="18" customWidth="1"/>
    <col min="3585" max="3586" width="7.33203125" style="18" bestFit="1" customWidth="1"/>
    <col min="3587" max="3589" width="7.33203125" style="18" customWidth="1"/>
    <col min="3590" max="3595" width="0" style="18" hidden="1" customWidth="1"/>
    <col min="3596" max="3596" width="10.33203125" style="18" customWidth="1"/>
    <col min="3597" max="3835" width="11.44140625" style="18"/>
    <col min="3836" max="3836" width="18.109375" style="18" customWidth="1"/>
    <col min="3837" max="3838" width="7.33203125" style="18" bestFit="1" customWidth="1"/>
    <col min="3839" max="3840" width="7.33203125" style="18" customWidth="1"/>
    <col min="3841" max="3842" width="7.33203125" style="18" bestFit="1" customWidth="1"/>
    <col min="3843" max="3845" width="7.33203125" style="18" customWidth="1"/>
    <col min="3846" max="3851" width="0" style="18" hidden="1" customWidth="1"/>
    <col min="3852" max="3852" width="10.33203125" style="18" customWidth="1"/>
    <col min="3853" max="4091" width="11.44140625" style="18"/>
    <col min="4092" max="4092" width="18.109375" style="18" customWidth="1"/>
    <col min="4093" max="4094" width="7.33203125" style="18" bestFit="1" customWidth="1"/>
    <col min="4095" max="4096" width="7.33203125" style="18" customWidth="1"/>
    <col min="4097" max="4098" width="7.33203125" style="18" bestFit="1" customWidth="1"/>
    <col min="4099" max="4101" width="7.33203125" style="18" customWidth="1"/>
    <col min="4102" max="4107" width="0" style="18" hidden="1" customWidth="1"/>
    <col min="4108" max="4108" width="10.33203125" style="18" customWidth="1"/>
    <col min="4109" max="4347" width="11.44140625" style="18"/>
    <col min="4348" max="4348" width="18.109375" style="18" customWidth="1"/>
    <col min="4349" max="4350" width="7.33203125" style="18" bestFit="1" customWidth="1"/>
    <col min="4351" max="4352" width="7.33203125" style="18" customWidth="1"/>
    <col min="4353" max="4354" width="7.33203125" style="18" bestFit="1" customWidth="1"/>
    <col min="4355" max="4357" width="7.33203125" style="18" customWidth="1"/>
    <col min="4358" max="4363" width="0" style="18" hidden="1" customWidth="1"/>
    <col min="4364" max="4364" width="10.33203125" style="18" customWidth="1"/>
    <col min="4365" max="4603" width="11.44140625" style="18"/>
    <col min="4604" max="4604" width="18.109375" style="18" customWidth="1"/>
    <col min="4605" max="4606" width="7.33203125" style="18" bestFit="1" customWidth="1"/>
    <col min="4607" max="4608" width="7.33203125" style="18" customWidth="1"/>
    <col min="4609" max="4610" width="7.33203125" style="18" bestFit="1" customWidth="1"/>
    <col min="4611" max="4613" width="7.33203125" style="18" customWidth="1"/>
    <col min="4614" max="4619" width="0" style="18" hidden="1" customWidth="1"/>
    <col min="4620" max="4620" width="10.33203125" style="18" customWidth="1"/>
    <col min="4621" max="4859" width="11.44140625" style="18"/>
    <col min="4860" max="4860" width="18.109375" style="18" customWidth="1"/>
    <col min="4861" max="4862" width="7.33203125" style="18" bestFit="1" customWidth="1"/>
    <col min="4863" max="4864" width="7.33203125" style="18" customWidth="1"/>
    <col min="4865" max="4866" width="7.33203125" style="18" bestFit="1" customWidth="1"/>
    <col min="4867" max="4869" width="7.33203125" style="18" customWidth="1"/>
    <col min="4870" max="4875" width="0" style="18" hidden="1" customWidth="1"/>
    <col min="4876" max="4876" width="10.33203125" style="18" customWidth="1"/>
    <col min="4877" max="5115" width="11.44140625" style="18"/>
    <col min="5116" max="5116" width="18.109375" style="18" customWidth="1"/>
    <col min="5117" max="5118" width="7.33203125" style="18" bestFit="1" customWidth="1"/>
    <col min="5119" max="5120" width="7.33203125" style="18" customWidth="1"/>
    <col min="5121" max="5122" width="7.33203125" style="18" bestFit="1" customWidth="1"/>
    <col min="5123" max="5125" width="7.33203125" style="18" customWidth="1"/>
    <col min="5126" max="5131" width="0" style="18" hidden="1" customWidth="1"/>
    <col min="5132" max="5132" width="10.33203125" style="18" customWidth="1"/>
    <col min="5133" max="5371" width="11.44140625" style="18"/>
    <col min="5372" max="5372" width="18.109375" style="18" customWidth="1"/>
    <col min="5373" max="5374" width="7.33203125" style="18" bestFit="1" customWidth="1"/>
    <col min="5375" max="5376" width="7.33203125" style="18" customWidth="1"/>
    <col min="5377" max="5378" width="7.33203125" style="18" bestFit="1" customWidth="1"/>
    <col min="5379" max="5381" width="7.33203125" style="18" customWidth="1"/>
    <col min="5382" max="5387" width="0" style="18" hidden="1" customWidth="1"/>
    <col min="5388" max="5388" width="10.33203125" style="18" customWidth="1"/>
    <col min="5389" max="5627" width="11.44140625" style="18"/>
    <col min="5628" max="5628" width="18.109375" style="18" customWidth="1"/>
    <col min="5629" max="5630" width="7.33203125" style="18" bestFit="1" customWidth="1"/>
    <col min="5631" max="5632" width="7.33203125" style="18" customWidth="1"/>
    <col min="5633" max="5634" width="7.33203125" style="18" bestFit="1" customWidth="1"/>
    <col min="5635" max="5637" width="7.33203125" style="18" customWidth="1"/>
    <col min="5638" max="5643" width="0" style="18" hidden="1" customWidth="1"/>
    <col min="5644" max="5644" width="10.33203125" style="18" customWidth="1"/>
    <col min="5645" max="5883" width="11.44140625" style="18"/>
    <col min="5884" max="5884" width="18.109375" style="18" customWidth="1"/>
    <col min="5885" max="5886" width="7.33203125" style="18" bestFit="1" customWidth="1"/>
    <col min="5887" max="5888" width="7.33203125" style="18" customWidth="1"/>
    <col min="5889" max="5890" width="7.33203125" style="18" bestFit="1" customWidth="1"/>
    <col min="5891" max="5893" width="7.33203125" style="18" customWidth="1"/>
    <col min="5894" max="5899" width="0" style="18" hidden="1" customWidth="1"/>
    <col min="5900" max="5900" width="10.33203125" style="18" customWidth="1"/>
    <col min="5901" max="6139" width="11.44140625" style="18"/>
    <col min="6140" max="6140" width="18.109375" style="18" customWidth="1"/>
    <col min="6141" max="6142" width="7.33203125" style="18" bestFit="1" customWidth="1"/>
    <col min="6143" max="6144" width="7.33203125" style="18" customWidth="1"/>
    <col min="6145" max="6146" width="7.33203125" style="18" bestFit="1" customWidth="1"/>
    <col min="6147" max="6149" width="7.33203125" style="18" customWidth="1"/>
    <col min="6150" max="6155" width="0" style="18" hidden="1" customWidth="1"/>
    <col min="6156" max="6156" width="10.33203125" style="18" customWidth="1"/>
    <col min="6157" max="6395" width="11.44140625" style="18"/>
    <col min="6396" max="6396" width="18.109375" style="18" customWidth="1"/>
    <col min="6397" max="6398" width="7.33203125" style="18" bestFit="1" customWidth="1"/>
    <col min="6399" max="6400" width="7.33203125" style="18" customWidth="1"/>
    <col min="6401" max="6402" width="7.33203125" style="18" bestFit="1" customWidth="1"/>
    <col min="6403" max="6405" width="7.33203125" style="18" customWidth="1"/>
    <col min="6406" max="6411" width="0" style="18" hidden="1" customWidth="1"/>
    <col min="6412" max="6412" width="10.33203125" style="18" customWidth="1"/>
    <col min="6413" max="6651" width="11.44140625" style="18"/>
    <col min="6652" max="6652" width="18.109375" style="18" customWidth="1"/>
    <col min="6653" max="6654" width="7.33203125" style="18" bestFit="1" customWidth="1"/>
    <col min="6655" max="6656" width="7.33203125" style="18" customWidth="1"/>
    <col min="6657" max="6658" width="7.33203125" style="18" bestFit="1" customWidth="1"/>
    <col min="6659" max="6661" width="7.33203125" style="18" customWidth="1"/>
    <col min="6662" max="6667" width="0" style="18" hidden="1" customWidth="1"/>
    <col min="6668" max="6668" width="10.33203125" style="18" customWidth="1"/>
    <col min="6669" max="6907" width="11.44140625" style="18"/>
    <col min="6908" max="6908" width="18.109375" style="18" customWidth="1"/>
    <col min="6909" max="6910" width="7.33203125" style="18" bestFit="1" customWidth="1"/>
    <col min="6911" max="6912" width="7.33203125" style="18" customWidth="1"/>
    <col min="6913" max="6914" width="7.33203125" style="18" bestFit="1" customWidth="1"/>
    <col min="6915" max="6917" width="7.33203125" style="18" customWidth="1"/>
    <col min="6918" max="6923" width="0" style="18" hidden="1" customWidth="1"/>
    <col min="6924" max="6924" width="10.33203125" style="18" customWidth="1"/>
    <col min="6925" max="7163" width="11.44140625" style="18"/>
    <col min="7164" max="7164" width="18.109375" style="18" customWidth="1"/>
    <col min="7165" max="7166" width="7.33203125" style="18" bestFit="1" customWidth="1"/>
    <col min="7167" max="7168" width="7.33203125" style="18" customWidth="1"/>
    <col min="7169" max="7170" width="7.33203125" style="18" bestFit="1" customWidth="1"/>
    <col min="7171" max="7173" width="7.33203125" style="18" customWidth="1"/>
    <col min="7174" max="7179" width="0" style="18" hidden="1" customWidth="1"/>
    <col min="7180" max="7180" width="10.33203125" style="18" customWidth="1"/>
    <col min="7181" max="7419" width="11.44140625" style="18"/>
    <col min="7420" max="7420" width="18.109375" style="18" customWidth="1"/>
    <col min="7421" max="7422" width="7.33203125" style="18" bestFit="1" customWidth="1"/>
    <col min="7423" max="7424" width="7.33203125" style="18" customWidth="1"/>
    <col min="7425" max="7426" width="7.33203125" style="18" bestFit="1" customWidth="1"/>
    <col min="7427" max="7429" width="7.33203125" style="18" customWidth="1"/>
    <col min="7430" max="7435" width="0" style="18" hidden="1" customWidth="1"/>
    <col min="7436" max="7436" width="10.33203125" style="18" customWidth="1"/>
    <col min="7437" max="7675" width="11.44140625" style="18"/>
    <col min="7676" max="7676" width="18.109375" style="18" customWidth="1"/>
    <col min="7677" max="7678" width="7.33203125" style="18" bestFit="1" customWidth="1"/>
    <col min="7679" max="7680" width="7.33203125" style="18" customWidth="1"/>
    <col min="7681" max="7682" width="7.33203125" style="18" bestFit="1" customWidth="1"/>
    <col min="7683" max="7685" width="7.33203125" style="18" customWidth="1"/>
    <col min="7686" max="7691" width="0" style="18" hidden="1" customWidth="1"/>
    <col min="7692" max="7692" width="10.33203125" style="18" customWidth="1"/>
    <col min="7693" max="7931" width="11.44140625" style="18"/>
    <col min="7932" max="7932" width="18.109375" style="18" customWidth="1"/>
    <col min="7933" max="7934" width="7.33203125" style="18" bestFit="1" customWidth="1"/>
    <col min="7935" max="7936" width="7.33203125" style="18" customWidth="1"/>
    <col min="7937" max="7938" width="7.33203125" style="18" bestFit="1" customWidth="1"/>
    <col min="7939" max="7941" width="7.33203125" style="18" customWidth="1"/>
    <col min="7942" max="7947" width="0" style="18" hidden="1" customWidth="1"/>
    <col min="7948" max="7948" width="10.33203125" style="18" customWidth="1"/>
    <col min="7949" max="8187" width="11.44140625" style="18"/>
    <col min="8188" max="8188" width="18.109375" style="18" customWidth="1"/>
    <col min="8189" max="8190" width="7.33203125" style="18" bestFit="1" customWidth="1"/>
    <col min="8191" max="8192" width="7.33203125" style="18" customWidth="1"/>
    <col min="8193" max="8194" width="7.33203125" style="18" bestFit="1" customWidth="1"/>
    <col min="8195" max="8197" width="7.33203125" style="18" customWidth="1"/>
    <col min="8198" max="8203" width="0" style="18" hidden="1" customWidth="1"/>
    <col min="8204" max="8204" width="10.33203125" style="18" customWidth="1"/>
    <col min="8205" max="8443" width="11.44140625" style="18"/>
    <col min="8444" max="8444" width="18.109375" style="18" customWidth="1"/>
    <col min="8445" max="8446" width="7.33203125" style="18" bestFit="1" customWidth="1"/>
    <col min="8447" max="8448" width="7.33203125" style="18" customWidth="1"/>
    <col min="8449" max="8450" width="7.33203125" style="18" bestFit="1" customWidth="1"/>
    <col min="8451" max="8453" width="7.33203125" style="18" customWidth="1"/>
    <col min="8454" max="8459" width="0" style="18" hidden="1" customWidth="1"/>
    <col min="8460" max="8460" width="10.33203125" style="18" customWidth="1"/>
    <col min="8461" max="8699" width="11.44140625" style="18"/>
    <col min="8700" max="8700" width="18.109375" style="18" customWidth="1"/>
    <col min="8701" max="8702" width="7.33203125" style="18" bestFit="1" customWidth="1"/>
    <col min="8703" max="8704" width="7.33203125" style="18" customWidth="1"/>
    <col min="8705" max="8706" width="7.33203125" style="18" bestFit="1" customWidth="1"/>
    <col min="8707" max="8709" width="7.33203125" style="18" customWidth="1"/>
    <col min="8710" max="8715" width="0" style="18" hidden="1" customWidth="1"/>
    <col min="8716" max="8716" width="10.33203125" style="18" customWidth="1"/>
    <col min="8717" max="8955" width="11.44140625" style="18"/>
    <col min="8956" max="8956" width="18.109375" style="18" customWidth="1"/>
    <col min="8957" max="8958" width="7.33203125" style="18" bestFit="1" customWidth="1"/>
    <col min="8959" max="8960" width="7.33203125" style="18" customWidth="1"/>
    <col min="8961" max="8962" width="7.33203125" style="18" bestFit="1" customWidth="1"/>
    <col min="8963" max="8965" width="7.33203125" style="18" customWidth="1"/>
    <col min="8966" max="8971" width="0" style="18" hidden="1" customWidth="1"/>
    <col min="8972" max="8972" width="10.33203125" style="18" customWidth="1"/>
    <col min="8973" max="9211" width="11.44140625" style="18"/>
    <col min="9212" max="9212" width="18.109375" style="18" customWidth="1"/>
    <col min="9213" max="9214" width="7.33203125" style="18" bestFit="1" customWidth="1"/>
    <col min="9215" max="9216" width="7.33203125" style="18" customWidth="1"/>
    <col min="9217" max="9218" width="7.33203125" style="18" bestFit="1" customWidth="1"/>
    <col min="9219" max="9221" width="7.33203125" style="18" customWidth="1"/>
    <col min="9222" max="9227" width="0" style="18" hidden="1" customWidth="1"/>
    <col min="9228" max="9228" width="10.33203125" style="18" customWidth="1"/>
    <col min="9229" max="9467" width="11.44140625" style="18"/>
    <col min="9468" max="9468" width="18.109375" style="18" customWidth="1"/>
    <col min="9469" max="9470" width="7.33203125" style="18" bestFit="1" customWidth="1"/>
    <col min="9471" max="9472" width="7.33203125" style="18" customWidth="1"/>
    <col min="9473" max="9474" width="7.33203125" style="18" bestFit="1" customWidth="1"/>
    <col min="9475" max="9477" width="7.33203125" style="18" customWidth="1"/>
    <col min="9478" max="9483" width="0" style="18" hidden="1" customWidth="1"/>
    <col min="9484" max="9484" width="10.33203125" style="18" customWidth="1"/>
    <col min="9485" max="9723" width="11.44140625" style="18"/>
    <col min="9724" max="9724" width="18.109375" style="18" customWidth="1"/>
    <col min="9725" max="9726" width="7.33203125" style="18" bestFit="1" customWidth="1"/>
    <col min="9727" max="9728" width="7.33203125" style="18" customWidth="1"/>
    <col min="9729" max="9730" width="7.33203125" style="18" bestFit="1" customWidth="1"/>
    <col min="9731" max="9733" width="7.33203125" style="18" customWidth="1"/>
    <col min="9734" max="9739" width="0" style="18" hidden="1" customWidth="1"/>
    <col min="9740" max="9740" width="10.33203125" style="18" customWidth="1"/>
    <col min="9741" max="9979" width="11.44140625" style="18"/>
    <col min="9980" max="9980" width="18.109375" style="18" customWidth="1"/>
    <col min="9981" max="9982" width="7.33203125" style="18" bestFit="1" customWidth="1"/>
    <col min="9983" max="9984" width="7.33203125" style="18" customWidth="1"/>
    <col min="9985" max="9986" width="7.33203125" style="18" bestFit="1" customWidth="1"/>
    <col min="9987" max="9989" width="7.33203125" style="18" customWidth="1"/>
    <col min="9990" max="9995" width="0" style="18" hidden="1" customWidth="1"/>
    <col min="9996" max="9996" width="10.33203125" style="18" customWidth="1"/>
    <col min="9997" max="10235" width="11.44140625" style="18"/>
    <col min="10236" max="10236" width="18.109375" style="18" customWidth="1"/>
    <col min="10237" max="10238" width="7.33203125" style="18" bestFit="1" customWidth="1"/>
    <col min="10239" max="10240" width="7.33203125" style="18" customWidth="1"/>
    <col min="10241" max="10242" width="7.33203125" style="18" bestFit="1" customWidth="1"/>
    <col min="10243" max="10245" width="7.33203125" style="18" customWidth="1"/>
    <col min="10246" max="10251" width="0" style="18" hidden="1" customWidth="1"/>
    <col min="10252" max="10252" width="10.33203125" style="18" customWidth="1"/>
    <col min="10253" max="10491" width="11.44140625" style="18"/>
    <col min="10492" max="10492" width="18.109375" style="18" customWidth="1"/>
    <col min="10493" max="10494" width="7.33203125" style="18" bestFit="1" customWidth="1"/>
    <col min="10495" max="10496" width="7.33203125" style="18" customWidth="1"/>
    <col min="10497" max="10498" width="7.33203125" style="18" bestFit="1" customWidth="1"/>
    <col min="10499" max="10501" width="7.33203125" style="18" customWidth="1"/>
    <col min="10502" max="10507" width="0" style="18" hidden="1" customWidth="1"/>
    <col min="10508" max="10508" width="10.33203125" style="18" customWidth="1"/>
    <col min="10509" max="10747" width="11.44140625" style="18"/>
    <col min="10748" max="10748" width="18.109375" style="18" customWidth="1"/>
    <col min="10749" max="10750" width="7.33203125" style="18" bestFit="1" customWidth="1"/>
    <col min="10751" max="10752" width="7.33203125" style="18" customWidth="1"/>
    <col min="10753" max="10754" width="7.33203125" style="18" bestFit="1" customWidth="1"/>
    <col min="10755" max="10757" width="7.33203125" style="18" customWidth="1"/>
    <col min="10758" max="10763" width="0" style="18" hidden="1" customWidth="1"/>
    <col min="10764" max="10764" width="10.33203125" style="18" customWidth="1"/>
    <col min="10765" max="11003" width="11.44140625" style="18"/>
    <col min="11004" max="11004" width="18.109375" style="18" customWidth="1"/>
    <col min="11005" max="11006" width="7.33203125" style="18" bestFit="1" customWidth="1"/>
    <col min="11007" max="11008" width="7.33203125" style="18" customWidth="1"/>
    <col min="11009" max="11010" width="7.33203125" style="18" bestFit="1" customWidth="1"/>
    <col min="11011" max="11013" width="7.33203125" style="18" customWidth="1"/>
    <col min="11014" max="11019" width="0" style="18" hidden="1" customWidth="1"/>
    <col min="11020" max="11020" width="10.33203125" style="18" customWidth="1"/>
    <col min="11021" max="11259" width="11.44140625" style="18"/>
    <col min="11260" max="11260" width="18.109375" style="18" customWidth="1"/>
    <col min="11261" max="11262" width="7.33203125" style="18" bestFit="1" customWidth="1"/>
    <col min="11263" max="11264" width="7.33203125" style="18" customWidth="1"/>
    <col min="11265" max="11266" width="7.33203125" style="18" bestFit="1" customWidth="1"/>
    <col min="11267" max="11269" width="7.33203125" style="18" customWidth="1"/>
    <col min="11270" max="11275" width="0" style="18" hidden="1" customWidth="1"/>
    <col min="11276" max="11276" width="10.33203125" style="18" customWidth="1"/>
    <col min="11277" max="11515" width="11.44140625" style="18"/>
    <col min="11516" max="11516" width="18.109375" style="18" customWidth="1"/>
    <col min="11517" max="11518" width="7.33203125" style="18" bestFit="1" customWidth="1"/>
    <col min="11519" max="11520" width="7.33203125" style="18" customWidth="1"/>
    <col min="11521" max="11522" width="7.33203125" style="18" bestFit="1" customWidth="1"/>
    <col min="11523" max="11525" width="7.33203125" style="18" customWidth="1"/>
    <col min="11526" max="11531" width="0" style="18" hidden="1" customWidth="1"/>
    <col min="11532" max="11532" width="10.33203125" style="18" customWidth="1"/>
    <col min="11533" max="11771" width="11.44140625" style="18"/>
    <col min="11772" max="11772" width="18.109375" style="18" customWidth="1"/>
    <col min="11773" max="11774" width="7.33203125" style="18" bestFit="1" customWidth="1"/>
    <col min="11775" max="11776" width="7.33203125" style="18" customWidth="1"/>
    <col min="11777" max="11778" width="7.33203125" style="18" bestFit="1" customWidth="1"/>
    <col min="11779" max="11781" width="7.33203125" style="18" customWidth="1"/>
    <col min="11782" max="11787" width="0" style="18" hidden="1" customWidth="1"/>
    <col min="11788" max="11788" width="10.33203125" style="18" customWidth="1"/>
    <col min="11789" max="12027" width="11.44140625" style="18"/>
    <col min="12028" max="12028" width="18.109375" style="18" customWidth="1"/>
    <col min="12029" max="12030" width="7.33203125" style="18" bestFit="1" customWidth="1"/>
    <col min="12031" max="12032" width="7.33203125" style="18" customWidth="1"/>
    <col min="12033" max="12034" width="7.33203125" style="18" bestFit="1" customWidth="1"/>
    <col min="12035" max="12037" width="7.33203125" style="18" customWidth="1"/>
    <col min="12038" max="12043" width="0" style="18" hidden="1" customWidth="1"/>
    <col min="12044" max="12044" width="10.33203125" style="18" customWidth="1"/>
    <col min="12045" max="12283" width="11.44140625" style="18"/>
    <col min="12284" max="12284" width="18.109375" style="18" customWidth="1"/>
    <col min="12285" max="12286" width="7.33203125" style="18" bestFit="1" customWidth="1"/>
    <col min="12287" max="12288" width="7.33203125" style="18" customWidth="1"/>
    <col min="12289" max="12290" width="7.33203125" style="18" bestFit="1" customWidth="1"/>
    <col min="12291" max="12293" width="7.33203125" style="18" customWidth="1"/>
    <col min="12294" max="12299" width="0" style="18" hidden="1" customWidth="1"/>
    <col min="12300" max="12300" width="10.33203125" style="18" customWidth="1"/>
    <col min="12301" max="12539" width="11.44140625" style="18"/>
    <col min="12540" max="12540" width="18.109375" style="18" customWidth="1"/>
    <col min="12541" max="12542" width="7.33203125" style="18" bestFit="1" customWidth="1"/>
    <col min="12543" max="12544" width="7.33203125" style="18" customWidth="1"/>
    <col min="12545" max="12546" width="7.33203125" style="18" bestFit="1" customWidth="1"/>
    <col min="12547" max="12549" width="7.33203125" style="18" customWidth="1"/>
    <col min="12550" max="12555" width="0" style="18" hidden="1" customWidth="1"/>
    <col min="12556" max="12556" width="10.33203125" style="18" customWidth="1"/>
    <col min="12557" max="12795" width="11.44140625" style="18"/>
    <col min="12796" max="12796" width="18.109375" style="18" customWidth="1"/>
    <col min="12797" max="12798" width="7.33203125" style="18" bestFit="1" customWidth="1"/>
    <col min="12799" max="12800" width="7.33203125" style="18" customWidth="1"/>
    <col min="12801" max="12802" width="7.33203125" style="18" bestFit="1" customWidth="1"/>
    <col min="12803" max="12805" width="7.33203125" style="18" customWidth="1"/>
    <col min="12806" max="12811" width="0" style="18" hidden="1" customWidth="1"/>
    <col min="12812" max="12812" width="10.33203125" style="18" customWidth="1"/>
    <col min="12813" max="13051" width="11.44140625" style="18"/>
    <col min="13052" max="13052" width="18.109375" style="18" customWidth="1"/>
    <col min="13053" max="13054" width="7.33203125" style="18" bestFit="1" customWidth="1"/>
    <col min="13055" max="13056" width="7.33203125" style="18" customWidth="1"/>
    <col min="13057" max="13058" width="7.33203125" style="18" bestFit="1" customWidth="1"/>
    <col min="13059" max="13061" width="7.33203125" style="18" customWidth="1"/>
    <col min="13062" max="13067" width="0" style="18" hidden="1" customWidth="1"/>
    <col min="13068" max="13068" width="10.33203125" style="18" customWidth="1"/>
    <col min="13069" max="13307" width="11.44140625" style="18"/>
    <col min="13308" max="13308" width="18.109375" style="18" customWidth="1"/>
    <col min="13309" max="13310" width="7.33203125" style="18" bestFit="1" customWidth="1"/>
    <col min="13311" max="13312" width="7.33203125" style="18" customWidth="1"/>
    <col min="13313" max="13314" width="7.33203125" style="18" bestFit="1" customWidth="1"/>
    <col min="13315" max="13317" width="7.33203125" style="18" customWidth="1"/>
    <col min="13318" max="13323" width="0" style="18" hidden="1" customWidth="1"/>
    <col min="13324" max="13324" width="10.33203125" style="18" customWidth="1"/>
    <col min="13325" max="13563" width="11.44140625" style="18"/>
    <col min="13564" max="13564" width="18.109375" style="18" customWidth="1"/>
    <col min="13565" max="13566" width="7.33203125" style="18" bestFit="1" customWidth="1"/>
    <col min="13567" max="13568" width="7.33203125" style="18" customWidth="1"/>
    <col min="13569" max="13570" width="7.33203125" style="18" bestFit="1" customWidth="1"/>
    <col min="13571" max="13573" width="7.33203125" style="18" customWidth="1"/>
    <col min="13574" max="13579" width="0" style="18" hidden="1" customWidth="1"/>
    <col min="13580" max="13580" width="10.33203125" style="18" customWidth="1"/>
    <col min="13581" max="13819" width="11.44140625" style="18"/>
    <col min="13820" max="13820" width="18.109375" style="18" customWidth="1"/>
    <col min="13821" max="13822" width="7.33203125" style="18" bestFit="1" customWidth="1"/>
    <col min="13823" max="13824" width="7.33203125" style="18" customWidth="1"/>
    <col min="13825" max="13826" width="7.33203125" style="18" bestFit="1" customWidth="1"/>
    <col min="13827" max="13829" width="7.33203125" style="18" customWidth="1"/>
    <col min="13830" max="13835" width="0" style="18" hidden="1" customWidth="1"/>
    <col min="13836" max="13836" width="10.33203125" style="18" customWidth="1"/>
    <col min="13837" max="14075" width="11.44140625" style="18"/>
    <col min="14076" max="14076" width="18.109375" style="18" customWidth="1"/>
    <col min="14077" max="14078" width="7.33203125" style="18" bestFit="1" customWidth="1"/>
    <col min="14079" max="14080" width="7.33203125" style="18" customWidth="1"/>
    <col min="14081" max="14082" width="7.33203125" style="18" bestFit="1" customWidth="1"/>
    <col min="14083" max="14085" width="7.33203125" style="18" customWidth="1"/>
    <col min="14086" max="14091" width="0" style="18" hidden="1" customWidth="1"/>
    <col min="14092" max="14092" width="10.33203125" style="18" customWidth="1"/>
    <col min="14093" max="14331" width="11.44140625" style="18"/>
    <col min="14332" max="14332" width="18.109375" style="18" customWidth="1"/>
    <col min="14333" max="14334" width="7.33203125" style="18" bestFit="1" customWidth="1"/>
    <col min="14335" max="14336" width="7.33203125" style="18" customWidth="1"/>
    <col min="14337" max="14338" width="7.33203125" style="18" bestFit="1" customWidth="1"/>
    <col min="14339" max="14341" width="7.33203125" style="18" customWidth="1"/>
    <col min="14342" max="14347" width="0" style="18" hidden="1" customWidth="1"/>
    <col min="14348" max="14348" width="10.33203125" style="18" customWidth="1"/>
    <col min="14349" max="14587" width="11.44140625" style="18"/>
    <col min="14588" max="14588" width="18.109375" style="18" customWidth="1"/>
    <col min="14589" max="14590" width="7.33203125" style="18" bestFit="1" customWidth="1"/>
    <col min="14591" max="14592" width="7.33203125" style="18" customWidth="1"/>
    <col min="14593" max="14594" width="7.33203125" style="18" bestFit="1" customWidth="1"/>
    <col min="14595" max="14597" width="7.33203125" style="18" customWidth="1"/>
    <col min="14598" max="14603" width="0" style="18" hidden="1" customWidth="1"/>
    <col min="14604" max="14604" width="10.33203125" style="18" customWidth="1"/>
    <col min="14605" max="14843" width="11.44140625" style="18"/>
    <col min="14844" max="14844" width="18.109375" style="18" customWidth="1"/>
    <col min="14845" max="14846" width="7.33203125" style="18" bestFit="1" customWidth="1"/>
    <col min="14847" max="14848" width="7.33203125" style="18" customWidth="1"/>
    <col min="14849" max="14850" width="7.33203125" style="18" bestFit="1" customWidth="1"/>
    <col min="14851" max="14853" width="7.33203125" style="18" customWidth="1"/>
    <col min="14854" max="14859" width="0" style="18" hidden="1" customWidth="1"/>
    <col min="14860" max="14860" width="10.33203125" style="18" customWidth="1"/>
    <col min="14861" max="15099" width="11.44140625" style="18"/>
    <col min="15100" max="15100" width="18.109375" style="18" customWidth="1"/>
    <col min="15101" max="15102" width="7.33203125" style="18" bestFit="1" customWidth="1"/>
    <col min="15103" max="15104" width="7.33203125" style="18" customWidth="1"/>
    <col min="15105" max="15106" width="7.33203125" style="18" bestFit="1" customWidth="1"/>
    <col min="15107" max="15109" width="7.33203125" style="18" customWidth="1"/>
    <col min="15110" max="15115" width="0" style="18" hidden="1" customWidth="1"/>
    <col min="15116" max="15116" width="10.33203125" style="18" customWidth="1"/>
    <col min="15117" max="15355" width="11.44140625" style="18"/>
    <col min="15356" max="15356" width="18.109375" style="18" customWidth="1"/>
    <col min="15357" max="15358" width="7.33203125" style="18" bestFit="1" customWidth="1"/>
    <col min="15359" max="15360" width="7.33203125" style="18" customWidth="1"/>
    <col min="15361" max="15362" width="7.33203125" style="18" bestFit="1" customWidth="1"/>
    <col min="15363" max="15365" width="7.33203125" style="18" customWidth="1"/>
    <col min="15366" max="15371" width="0" style="18" hidden="1" customWidth="1"/>
    <col min="15372" max="15372" width="10.33203125" style="18" customWidth="1"/>
    <col min="15373" max="15611" width="11.44140625" style="18"/>
    <col min="15612" max="15612" width="18.109375" style="18" customWidth="1"/>
    <col min="15613" max="15614" width="7.33203125" style="18" bestFit="1" customWidth="1"/>
    <col min="15615" max="15616" width="7.33203125" style="18" customWidth="1"/>
    <col min="15617" max="15618" width="7.33203125" style="18" bestFit="1" customWidth="1"/>
    <col min="15619" max="15621" width="7.33203125" style="18" customWidth="1"/>
    <col min="15622" max="15627" width="0" style="18" hidden="1" customWidth="1"/>
    <col min="15628" max="15628" width="10.33203125" style="18" customWidth="1"/>
    <col min="15629" max="15867" width="11.44140625" style="18"/>
    <col min="15868" max="15868" width="18.109375" style="18" customWidth="1"/>
    <col min="15869" max="15870" width="7.33203125" style="18" bestFit="1" customWidth="1"/>
    <col min="15871" max="15872" width="7.33203125" style="18" customWidth="1"/>
    <col min="15873" max="15874" width="7.33203125" style="18" bestFit="1" customWidth="1"/>
    <col min="15875" max="15877" width="7.33203125" style="18" customWidth="1"/>
    <col min="15878" max="15883" width="0" style="18" hidden="1" customWidth="1"/>
    <col min="15884" max="15884" width="10.33203125" style="18" customWidth="1"/>
    <col min="15885" max="16123" width="11.44140625" style="18"/>
    <col min="16124" max="16124" width="18.109375" style="18" customWidth="1"/>
    <col min="16125" max="16126" width="7.33203125" style="18" bestFit="1" customWidth="1"/>
    <col min="16127" max="16128" width="7.33203125" style="18" customWidth="1"/>
    <col min="16129" max="16130" width="7.33203125" style="18" bestFit="1" customWidth="1"/>
    <col min="16131" max="16133" width="7.33203125" style="18" customWidth="1"/>
    <col min="16134" max="16139" width="0" style="18" hidden="1" customWidth="1"/>
    <col min="16140" max="16140" width="10.33203125" style="18" customWidth="1"/>
    <col min="16141" max="16384" width="11.44140625" style="18"/>
  </cols>
  <sheetData>
    <row r="1" spans="1:16" s="19" customFormat="1" x14ac:dyDescent="0.25"/>
    <row r="2" spans="1:16" s="19" customFormat="1" x14ac:dyDescent="0.25">
      <c r="A2" s="39" t="s">
        <v>101</v>
      </c>
    </row>
    <row r="3" spans="1:16" s="19" customFormat="1" x14ac:dyDescent="0.25">
      <c r="A3" s="39" t="s">
        <v>102</v>
      </c>
    </row>
    <row r="4" spans="1:16" s="19" customFormat="1" x14ac:dyDescent="0.25"/>
    <row r="5" spans="1:16" s="19" customFormat="1" ht="13.8" x14ac:dyDescent="0.3">
      <c r="B5" s="296" t="s">
        <v>79</v>
      </c>
      <c r="C5" s="296"/>
      <c r="D5" s="296"/>
      <c r="E5" s="296"/>
      <c r="F5" s="296"/>
      <c r="G5" s="296"/>
      <c r="H5" s="296"/>
      <c r="I5" s="296"/>
      <c r="J5" s="296"/>
      <c r="K5" s="296"/>
      <c r="M5" s="125" t="s">
        <v>572</v>
      </c>
      <c r="O5" s="97"/>
    </row>
    <row r="6" spans="1:16" s="19" customFormat="1" ht="13.8" x14ac:dyDescent="0.3">
      <c r="B6" s="309" t="str">
        <f>'Solicitudes Regiones'!$B$6:$R$6</f>
        <v>Acumuladas de julio de 2008 a abril de 2020</v>
      </c>
      <c r="C6" s="309"/>
      <c r="D6" s="309"/>
      <c r="E6" s="309"/>
      <c r="F6" s="309"/>
      <c r="G6" s="309"/>
      <c r="H6" s="309"/>
      <c r="I6" s="309"/>
      <c r="J6" s="309"/>
      <c r="K6" s="309"/>
    </row>
    <row r="7" spans="1:16" x14ac:dyDescent="0.25">
      <c r="B7" s="20"/>
    </row>
    <row r="8" spans="1:16" ht="15" customHeight="1" x14ac:dyDescent="0.25">
      <c r="B8" s="316" t="s">
        <v>55</v>
      </c>
      <c r="C8" s="316"/>
      <c r="D8" s="316"/>
      <c r="E8" s="316"/>
      <c r="F8" s="316"/>
      <c r="G8" s="316"/>
      <c r="H8" s="316"/>
      <c r="I8" s="316"/>
      <c r="J8" s="316"/>
      <c r="K8" s="316"/>
      <c r="L8" s="316"/>
      <c r="M8" s="316"/>
    </row>
    <row r="9" spans="1:16" ht="21" customHeight="1" x14ac:dyDescent="0.25">
      <c r="B9" s="316" t="s">
        <v>56</v>
      </c>
      <c r="C9" s="314" t="s">
        <v>2</v>
      </c>
      <c r="D9" s="317"/>
      <c r="E9" s="317"/>
      <c r="F9" s="317"/>
      <c r="G9" s="317"/>
      <c r="H9" s="317"/>
      <c r="I9" s="317"/>
      <c r="J9" s="317"/>
      <c r="K9" s="315"/>
      <c r="L9" s="314"/>
      <c r="M9" s="315"/>
    </row>
    <row r="10" spans="1:16" ht="24" x14ac:dyDescent="0.25">
      <c r="B10" s="316"/>
      <c r="C10" s="15" t="s">
        <v>57</v>
      </c>
      <c r="D10" s="15" t="s">
        <v>58</v>
      </c>
      <c r="E10" s="15" t="s">
        <v>59</v>
      </c>
      <c r="F10" s="15" t="s">
        <v>60</v>
      </c>
      <c r="G10" s="15" t="s">
        <v>8</v>
      </c>
      <c r="H10" s="15" t="s">
        <v>61</v>
      </c>
      <c r="I10" s="15" t="s">
        <v>62</v>
      </c>
      <c r="J10" s="15" t="s">
        <v>63</v>
      </c>
      <c r="K10" s="262" t="s">
        <v>31</v>
      </c>
      <c r="L10" s="262" t="s">
        <v>594</v>
      </c>
      <c r="M10" s="262" t="s">
        <v>597</v>
      </c>
    </row>
    <row r="11" spans="1:16" x14ac:dyDescent="0.25">
      <c r="B11" s="10" t="s">
        <v>131</v>
      </c>
      <c r="C11" s="10">
        <v>3918</v>
      </c>
      <c r="D11" s="10">
        <v>2473</v>
      </c>
      <c r="E11" s="10">
        <f>C11+D11</f>
        <v>6391</v>
      </c>
      <c r="F11" s="11">
        <f>E11/$E$18</f>
        <v>0.63636363636363635</v>
      </c>
      <c r="G11" s="10">
        <v>14563</v>
      </c>
      <c r="H11" s="10">
        <v>1018</v>
      </c>
      <c r="I11" s="10">
        <f>G11+H11</f>
        <v>15581</v>
      </c>
      <c r="J11" s="11">
        <f>I11/$I$18</f>
        <v>0.70854934060936792</v>
      </c>
      <c r="K11" s="10">
        <f t="shared" ref="K11:K17" si="0">E11+I11</f>
        <v>21972</v>
      </c>
      <c r="L11" s="10">
        <v>4</v>
      </c>
      <c r="M11" s="10">
        <f>K11+L11</f>
        <v>21976</v>
      </c>
      <c r="P11" s="23"/>
    </row>
    <row r="12" spans="1:16" x14ac:dyDescent="0.25">
      <c r="B12" s="10" t="s">
        <v>72</v>
      </c>
      <c r="C12" s="10">
        <v>1158</v>
      </c>
      <c r="D12" s="10">
        <v>1411</v>
      </c>
      <c r="E12" s="10">
        <f t="shared" ref="E12:E17" si="1">C12+D12</f>
        <v>2569</v>
      </c>
      <c r="F12" s="11">
        <f t="shared" ref="F12:F17" si="2">E12/$E$18</f>
        <v>0.25580005974310466</v>
      </c>
      <c r="G12" s="10">
        <v>4137</v>
      </c>
      <c r="H12" s="10">
        <v>521</v>
      </c>
      <c r="I12" s="10">
        <f t="shared" ref="I12:I17" si="3">G12+H12</f>
        <v>4658</v>
      </c>
      <c r="J12" s="11">
        <f t="shared" ref="J12:J17" si="4">I12/$I$18</f>
        <v>0.21182355616189177</v>
      </c>
      <c r="K12" s="10">
        <f t="shared" si="0"/>
        <v>7227</v>
      </c>
      <c r="L12" s="10">
        <v>0</v>
      </c>
      <c r="M12" s="10">
        <f t="shared" ref="M12:M18" si="5">K12+L12</f>
        <v>7227</v>
      </c>
      <c r="P12" s="23"/>
    </row>
    <row r="13" spans="1:16" x14ac:dyDescent="0.25">
      <c r="B13" s="10" t="s">
        <v>73</v>
      </c>
      <c r="C13" s="10">
        <v>280</v>
      </c>
      <c r="D13" s="10">
        <v>172</v>
      </c>
      <c r="E13" s="10">
        <f t="shared" si="1"/>
        <v>452</v>
      </c>
      <c r="F13" s="11">
        <f t="shared" si="2"/>
        <v>4.5006472169670415E-2</v>
      </c>
      <c r="G13" s="10">
        <v>829</v>
      </c>
      <c r="H13" s="10">
        <v>68</v>
      </c>
      <c r="I13" s="10">
        <f t="shared" si="3"/>
        <v>897</v>
      </c>
      <c r="J13" s="11">
        <f t="shared" si="4"/>
        <v>4.0791268758526601E-2</v>
      </c>
      <c r="K13" s="10">
        <f t="shared" si="0"/>
        <v>1349</v>
      </c>
      <c r="L13" s="10">
        <v>0</v>
      </c>
      <c r="M13" s="10">
        <f t="shared" si="5"/>
        <v>1349</v>
      </c>
      <c r="P13" s="23"/>
    </row>
    <row r="14" spans="1:16" x14ac:dyDescent="0.25">
      <c r="B14" s="10" t="s">
        <v>74</v>
      </c>
      <c r="C14" s="10">
        <v>58</v>
      </c>
      <c r="D14" s="10">
        <v>42</v>
      </c>
      <c r="E14" s="10">
        <f t="shared" si="1"/>
        <v>100</v>
      </c>
      <c r="F14" s="11">
        <f t="shared" si="2"/>
        <v>9.9571841083341637E-3</v>
      </c>
      <c r="G14" s="10">
        <v>71</v>
      </c>
      <c r="H14" s="10">
        <v>10</v>
      </c>
      <c r="I14" s="10">
        <f t="shared" si="3"/>
        <v>81</v>
      </c>
      <c r="J14" s="11">
        <f t="shared" si="4"/>
        <v>3.6834924965893586E-3</v>
      </c>
      <c r="K14" s="10">
        <f t="shared" si="0"/>
        <v>181</v>
      </c>
      <c r="L14" s="10">
        <v>0</v>
      </c>
      <c r="M14" s="10">
        <f t="shared" si="5"/>
        <v>181</v>
      </c>
      <c r="P14" s="23"/>
    </row>
    <row r="15" spans="1:16" x14ac:dyDescent="0.25">
      <c r="B15" s="10" t="s">
        <v>75</v>
      </c>
      <c r="C15" s="10">
        <v>55</v>
      </c>
      <c r="D15" s="10">
        <v>35</v>
      </c>
      <c r="E15" s="10">
        <f t="shared" si="1"/>
        <v>90</v>
      </c>
      <c r="F15" s="11">
        <f t="shared" si="2"/>
        <v>8.9614656975007465E-3</v>
      </c>
      <c r="G15" s="10">
        <v>40</v>
      </c>
      <c r="H15" s="10">
        <v>5</v>
      </c>
      <c r="I15" s="10">
        <f t="shared" si="3"/>
        <v>45</v>
      </c>
      <c r="J15" s="11">
        <f t="shared" si="4"/>
        <v>2.0463847203274215E-3</v>
      </c>
      <c r="K15" s="10">
        <f t="shared" si="0"/>
        <v>135</v>
      </c>
      <c r="L15" s="10">
        <v>0</v>
      </c>
      <c r="M15" s="10">
        <f t="shared" si="5"/>
        <v>135</v>
      </c>
      <c r="P15" s="23"/>
    </row>
    <row r="16" spans="1:16" x14ac:dyDescent="0.25">
      <c r="B16" s="10" t="s">
        <v>76</v>
      </c>
      <c r="C16" s="10">
        <v>105</v>
      </c>
      <c r="D16" s="10">
        <v>86</v>
      </c>
      <c r="E16" s="10">
        <f t="shared" si="1"/>
        <v>191</v>
      </c>
      <c r="F16" s="11">
        <f t="shared" si="2"/>
        <v>1.901822164691825E-2</v>
      </c>
      <c r="G16" s="10">
        <v>234</v>
      </c>
      <c r="H16" s="10">
        <v>20</v>
      </c>
      <c r="I16" s="10">
        <f t="shared" si="3"/>
        <v>254</v>
      </c>
      <c r="J16" s="11">
        <f t="shared" si="4"/>
        <v>1.1550704865848112E-2</v>
      </c>
      <c r="K16" s="10">
        <f t="shared" si="0"/>
        <v>445</v>
      </c>
      <c r="L16" s="10">
        <v>0</v>
      </c>
      <c r="M16" s="10">
        <f t="shared" si="5"/>
        <v>445</v>
      </c>
      <c r="P16" s="23"/>
    </row>
    <row r="17" spans="2:16" x14ac:dyDescent="0.25">
      <c r="B17" s="10" t="s">
        <v>77</v>
      </c>
      <c r="C17" s="10">
        <v>165</v>
      </c>
      <c r="D17" s="10">
        <v>85</v>
      </c>
      <c r="E17" s="10">
        <f t="shared" si="1"/>
        <v>250</v>
      </c>
      <c r="F17" s="11">
        <f t="shared" si="2"/>
        <v>2.4892960270835408E-2</v>
      </c>
      <c r="G17" s="10">
        <v>451</v>
      </c>
      <c r="H17" s="10">
        <v>23</v>
      </c>
      <c r="I17" s="10">
        <f t="shared" si="3"/>
        <v>474</v>
      </c>
      <c r="J17" s="11">
        <f t="shared" si="4"/>
        <v>2.1555252387448841E-2</v>
      </c>
      <c r="K17" s="10">
        <f t="shared" si="0"/>
        <v>724</v>
      </c>
      <c r="L17" s="10">
        <v>0</v>
      </c>
      <c r="M17" s="10">
        <f t="shared" si="5"/>
        <v>724</v>
      </c>
      <c r="P17" s="23"/>
    </row>
    <row r="18" spans="2:16" x14ac:dyDescent="0.25">
      <c r="B18" s="12" t="s">
        <v>49</v>
      </c>
      <c r="C18" s="10">
        <f>SUM(C11:C17)</f>
        <v>5739</v>
      </c>
      <c r="D18" s="10">
        <f t="shared" ref="D18:H18" si="6">SUM(D11:D17)</f>
        <v>4304</v>
      </c>
      <c r="E18" s="12">
        <f t="shared" ref="E18" si="7">C18+D18</f>
        <v>10043</v>
      </c>
      <c r="F18" s="13">
        <f t="shared" ref="F18" si="8">E18/$E$18</f>
        <v>1</v>
      </c>
      <c r="G18" s="10">
        <f t="shared" si="6"/>
        <v>20325</v>
      </c>
      <c r="H18" s="10">
        <f t="shared" si="6"/>
        <v>1665</v>
      </c>
      <c r="I18" s="12">
        <f t="shared" ref="I18" si="9">G18+H18</f>
        <v>21990</v>
      </c>
      <c r="J18" s="14">
        <f t="shared" ref="J18" si="10">I18/$I$18</f>
        <v>1</v>
      </c>
      <c r="K18" s="12">
        <f>SUM(K11:K17)</f>
        <v>32033</v>
      </c>
      <c r="L18" s="10">
        <f t="shared" ref="L18" si="11">SUM(L11:L17)</f>
        <v>4</v>
      </c>
      <c r="M18" s="10">
        <f t="shared" si="5"/>
        <v>32037</v>
      </c>
      <c r="P18" s="23"/>
    </row>
    <row r="19" spans="2:16" ht="25.5" customHeight="1" x14ac:dyDescent="0.25">
      <c r="B19" s="24" t="s">
        <v>64</v>
      </c>
      <c r="C19" s="25">
        <f>+C18/M18</f>
        <v>0.17913662327933327</v>
      </c>
      <c r="D19" s="25">
        <f>+D18/M18</f>
        <v>0.13434466398227049</v>
      </c>
      <c r="E19" s="26">
        <f>+E18/M18</f>
        <v>0.31348128726160379</v>
      </c>
      <c r="F19" s="26"/>
      <c r="G19" s="25">
        <f>+G18/M18</f>
        <v>0.63442269875456503</v>
      </c>
      <c r="H19" s="25">
        <f>+H18/M18</f>
        <v>5.1971158348159942E-2</v>
      </c>
      <c r="I19" s="26">
        <f>+I18/M18</f>
        <v>0.68639385710272494</v>
      </c>
      <c r="J19" s="26"/>
      <c r="K19" s="26">
        <f>+K18/M18</f>
        <v>0.99987514436432878</v>
      </c>
      <c r="L19" s="26">
        <f>+L18/M18</f>
        <v>1.248556356712551E-4</v>
      </c>
      <c r="M19" s="26">
        <f>K19+L19</f>
        <v>1</v>
      </c>
    </row>
    <row r="20" spans="2:16" x14ac:dyDescent="0.25">
      <c r="B20" s="27"/>
      <c r="C20" s="42"/>
      <c r="D20" s="42"/>
      <c r="E20" s="43"/>
      <c r="F20" s="43"/>
      <c r="G20" s="42"/>
      <c r="H20" s="42"/>
      <c r="I20" s="43"/>
      <c r="J20" s="43"/>
      <c r="K20" s="43"/>
    </row>
    <row r="21" spans="2:16" ht="13.8" x14ac:dyDescent="0.3">
      <c r="B21" s="296" t="s">
        <v>128</v>
      </c>
      <c r="C21" s="296"/>
      <c r="D21" s="296"/>
      <c r="E21" s="296"/>
      <c r="F21" s="296"/>
      <c r="G21" s="296"/>
      <c r="H21" s="296"/>
      <c r="I21" s="296"/>
      <c r="J21" s="296"/>
      <c r="K21" s="296"/>
    </row>
    <row r="22" spans="2:16" ht="13.8" x14ac:dyDescent="0.3">
      <c r="B22" s="309" t="str">
        <f>'Solicitudes Regiones'!$B$6:$R$6</f>
        <v>Acumuladas de julio de 2008 a abril de 2020</v>
      </c>
      <c r="C22" s="309"/>
      <c r="D22" s="309"/>
      <c r="E22" s="309"/>
      <c r="F22" s="309"/>
      <c r="G22" s="309"/>
      <c r="H22" s="309"/>
      <c r="I22" s="309"/>
      <c r="J22" s="309"/>
      <c r="K22" s="309"/>
    </row>
    <row r="23" spans="2:16" x14ac:dyDescent="0.25">
      <c r="B23" s="27"/>
      <c r="C23" s="43"/>
      <c r="D23" s="43"/>
      <c r="E23" s="43"/>
      <c r="F23" s="43"/>
      <c r="G23" s="43"/>
      <c r="H23" s="43"/>
      <c r="I23" s="43"/>
      <c r="J23" s="43"/>
      <c r="K23" s="43"/>
      <c r="L23" s="55"/>
    </row>
    <row r="24" spans="2:16" ht="12.75" customHeight="1" x14ac:dyDescent="0.25">
      <c r="B24" s="316" t="s">
        <v>65</v>
      </c>
      <c r="C24" s="316"/>
      <c r="D24" s="316"/>
      <c r="E24" s="316"/>
      <c r="F24" s="316"/>
      <c r="G24" s="316"/>
      <c r="H24" s="316"/>
      <c r="I24" s="316"/>
      <c r="J24" s="316"/>
      <c r="K24" s="316"/>
      <c r="L24" s="316"/>
      <c r="M24" s="316"/>
    </row>
    <row r="25" spans="2:16" ht="20.25" customHeight="1" x14ac:dyDescent="0.25">
      <c r="B25" s="316" t="s">
        <v>56</v>
      </c>
      <c r="C25" s="316" t="s">
        <v>2</v>
      </c>
      <c r="D25" s="316"/>
      <c r="E25" s="316"/>
      <c r="F25" s="316"/>
      <c r="G25" s="316"/>
      <c r="H25" s="316"/>
      <c r="I25" s="316"/>
      <c r="J25" s="316"/>
      <c r="K25" s="316"/>
      <c r="L25" s="314"/>
      <c r="M25" s="315"/>
    </row>
    <row r="26" spans="2:16" ht="21" customHeight="1" x14ac:dyDescent="0.25">
      <c r="B26" s="316"/>
      <c r="C26" s="15" t="s">
        <v>57</v>
      </c>
      <c r="D26" s="15" t="s">
        <v>58</v>
      </c>
      <c r="E26" s="15" t="s">
        <v>59</v>
      </c>
      <c r="F26" s="15" t="s">
        <v>60</v>
      </c>
      <c r="G26" s="15" t="s">
        <v>8</v>
      </c>
      <c r="H26" s="15" t="s">
        <v>61</v>
      </c>
      <c r="I26" s="15" t="s">
        <v>62</v>
      </c>
      <c r="J26" s="15" t="s">
        <v>63</v>
      </c>
      <c r="K26" s="16" t="s">
        <v>31</v>
      </c>
      <c r="L26" s="262" t="s">
        <v>594</v>
      </c>
      <c r="M26" s="262" t="s">
        <v>597</v>
      </c>
    </row>
    <row r="27" spans="2:16" x14ac:dyDescent="0.25">
      <c r="B27" s="10" t="s">
        <v>131</v>
      </c>
      <c r="C27" s="10">
        <v>3332</v>
      </c>
      <c r="D27" s="10">
        <v>1505</v>
      </c>
      <c r="E27" s="10">
        <f>C27+D27</f>
        <v>4837</v>
      </c>
      <c r="F27" s="11">
        <f>E27/$E$18</f>
        <v>0.48162899532012349</v>
      </c>
      <c r="G27" s="10">
        <v>11583</v>
      </c>
      <c r="H27" s="10">
        <v>779</v>
      </c>
      <c r="I27" s="10">
        <f>G27+H27</f>
        <v>12362</v>
      </c>
      <c r="J27" s="11">
        <f>I27/$I$18</f>
        <v>0.56216462028194636</v>
      </c>
      <c r="K27" s="10">
        <f t="shared" ref="K27:K33" si="12">E27+I27</f>
        <v>17199</v>
      </c>
      <c r="L27" s="10">
        <v>0</v>
      </c>
      <c r="M27" s="10">
        <f>K27+L27</f>
        <v>17199</v>
      </c>
    </row>
    <row r="28" spans="2:16" x14ac:dyDescent="0.25">
      <c r="B28" s="10" t="s">
        <v>72</v>
      </c>
      <c r="C28" s="10">
        <v>1043</v>
      </c>
      <c r="D28" s="10">
        <v>865</v>
      </c>
      <c r="E28" s="10">
        <f t="shared" ref="E28:E33" si="13">C28+D28</f>
        <v>1908</v>
      </c>
      <c r="F28" s="11">
        <f t="shared" ref="F28:F33" si="14">E28/$E$18</f>
        <v>0.18998307278701584</v>
      </c>
      <c r="G28" s="10">
        <v>3513</v>
      </c>
      <c r="H28" s="10">
        <v>413</v>
      </c>
      <c r="I28" s="10">
        <f t="shared" ref="I28:I33" si="15">G28+H28</f>
        <v>3926</v>
      </c>
      <c r="J28" s="11">
        <f t="shared" ref="J28:J33" si="16">I28/$I$18</f>
        <v>0.1785356980445657</v>
      </c>
      <c r="K28" s="10">
        <f t="shared" si="12"/>
        <v>5834</v>
      </c>
      <c r="L28" s="10">
        <v>0</v>
      </c>
      <c r="M28" s="10">
        <f t="shared" ref="M28:M34" si="17">K28+L28</f>
        <v>5834</v>
      </c>
    </row>
    <row r="29" spans="2:16" x14ac:dyDescent="0.25">
      <c r="B29" s="10" t="s">
        <v>73</v>
      </c>
      <c r="C29" s="10">
        <v>232</v>
      </c>
      <c r="D29" s="10">
        <v>92</v>
      </c>
      <c r="E29" s="10">
        <f t="shared" si="13"/>
        <v>324</v>
      </c>
      <c r="F29" s="11">
        <f t="shared" si="14"/>
        <v>3.226127651100269E-2</v>
      </c>
      <c r="G29" s="10">
        <v>670</v>
      </c>
      <c r="H29" s="10">
        <v>53</v>
      </c>
      <c r="I29" s="10">
        <f t="shared" si="15"/>
        <v>723</v>
      </c>
      <c r="J29" s="11">
        <f t="shared" si="16"/>
        <v>3.287858117326057E-2</v>
      </c>
      <c r="K29" s="10">
        <f t="shared" si="12"/>
        <v>1047</v>
      </c>
      <c r="L29" s="10">
        <v>0</v>
      </c>
      <c r="M29" s="10">
        <f t="shared" si="17"/>
        <v>1047</v>
      </c>
    </row>
    <row r="30" spans="2:16" x14ac:dyDescent="0.25">
      <c r="B30" s="10" t="s">
        <v>74</v>
      </c>
      <c r="C30" s="10">
        <v>57</v>
      </c>
      <c r="D30" s="10">
        <v>22</v>
      </c>
      <c r="E30" s="10">
        <f t="shared" si="13"/>
        <v>79</v>
      </c>
      <c r="F30" s="11">
        <f t="shared" si="14"/>
        <v>7.8661754455839894E-3</v>
      </c>
      <c r="G30" s="10">
        <v>67</v>
      </c>
      <c r="H30" s="10">
        <v>8</v>
      </c>
      <c r="I30" s="10">
        <f t="shared" si="15"/>
        <v>75</v>
      </c>
      <c r="J30" s="11">
        <f t="shared" si="16"/>
        <v>3.4106412005457027E-3</v>
      </c>
      <c r="K30" s="10">
        <f t="shared" si="12"/>
        <v>154</v>
      </c>
      <c r="L30" s="10">
        <v>0</v>
      </c>
      <c r="M30" s="10">
        <f t="shared" si="17"/>
        <v>154</v>
      </c>
    </row>
    <row r="31" spans="2:16" x14ac:dyDescent="0.25">
      <c r="B31" s="10" t="s">
        <v>75</v>
      </c>
      <c r="C31" s="10">
        <v>51</v>
      </c>
      <c r="D31" s="10">
        <v>18</v>
      </c>
      <c r="E31" s="10">
        <f t="shared" si="13"/>
        <v>69</v>
      </c>
      <c r="F31" s="11">
        <f t="shared" si="14"/>
        <v>6.8704570347505722E-3</v>
      </c>
      <c r="G31" s="10">
        <v>36</v>
      </c>
      <c r="H31" s="10">
        <v>5</v>
      </c>
      <c r="I31" s="10">
        <f t="shared" si="15"/>
        <v>41</v>
      </c>
      <c r="J31" s="11">
        <f t="shared" si="16"/>
        <v>1.8644838562983175E-3</v>
      </c>
      <c r="K31" s="10">
        <f t="shared" si="12"/>
        <v>110</v>
      </c>
      <c r="L31" s="10">
        <v>0</v>
      </c>
      <c r="M31" s="10">
        <f t="shared" si="17"/>
        <v>110</v>
      </c>
    </row>
    <row r="32" spans="2:16" x14ac:dyDescent="0.25">
      <c r="B32" s="10" t="s">
        <v>76</v>
      </c>
      <c r="C32" s="10">
        <v>95</v>
      </c>
      <c r="D32" s="10">
        <v>44</v>
      </c>
      <c r="E32" s="10">
        <f t="shared" si="13"/>
        <v>139</v>
      </c>
      <c r="F32" s="11">
        <f t="shared" si="14"/>
        <v>1.3840485910584486E-2</v>
      </c>
      <c r="G32" s="10">
        <v>195</v>
      </c>
      <c r="H32" s="10">
        <v>20</v>
      </c>
      <c r="I32" s="10">
        <f t="shared" si="15"/>
        <v>215</v>
      </c>
      <c r="J32" s="11">
        <f t="shared" si="16"/>
        <v>9.777171441564347E-3</v>
      </c>
      <c r="K32" s="10">
        <f t="shared" si="12"/>
        <v>354</v>
      </c>
      <c r="L32" s="10">
        <v>0</v>
      </c>
      <c r="M32" s="10">
        <f t="shared" si="17"/>
        <v>354</v>
      </c>
    </row>
    <row r="33" spans="2:13" x14ac:dyDescent="0.25">
      <c r="B33" s="10" t="s">
        <v>77</v>
      </c>
      <c r="C33" s="10">
        <v>137</v>
      </c>
      <c r="D33" s="10">
        <v>47</v>
      </c>
      <c r="E33" s="10">
        <f t="shared" si="13"/>
        <v>184</v>
      </c>
      <c r="F33" s="11">
        <f t="shared" si="14"/>
        <v>1.8321218759334859E-2</v>
      </c>
      <c r="G33" s="10">
        <v>369</v>
      </c>
      <c r="H33" s="10">
        <v>16</v>
      </c>
      <c r="I33" s="10">
        <f t="shared" si="15"/>
        <v>385</v>
      </c>
      <c r="J33" s="11">
        <f t="shared" si="16"/>
        <v>1.7507958162801273E-2</v>
      </c>
      <c r="K33" s="10">
        <f t="shared" si="12"/>
        <v>569</v>
      </c>
      <c r="L33" s="10">
        <v>0</v>
      </c>
      <c r="M33" s="10">
        <f t="shared" si="17"/>
        <v>569</v>
      </c>
    </row>
    <row r="34" spans="2:13" x14ac:dyDescent="0.25">
      <c r="B34" s="12" t="s">
        <v>49</v>
      </c>
      <c r="C34" s="10">
        <f>SUM(C27:C33)</f>
        <v>4947</v>
      </c>
      <c r="D34" s="10">
        <f>SUM(D27:D33)</f>
        <v>2593</v>
      </c>
      <c r="E34" s="12">
        <f t="shared" ref="E34" si="18">C34+D34</f>
        <v>7540</v>
      </c>
      <c r="F34" s="13">
        <f t="shared" ref="F34" si="19">E34/$E$18</f>
        <v>0.75077168176839593</v>
      </c>
      <c r="G34" s="10">
        <f>SUM(G27:G33)</f>
        <v>16433</v>
      </c>
      <c r="H34" s="10">
        <f>SUM(H27:H33)</f>
        <v>1294</v>
      </c>
      <c r="I34" s="12">
        <f t="shared" ref="I34" si="20">G34+H34</f>
        <v>17727</v>
      </c>
      <c r="J34" s="14">
        <f t="shared" ref="J34" si="21">I34/$I$18</f>
        <v>0.80613915416098225</v>
      </c>
      <c r="K34" s="12">
        <f>SUM(K27:K33)</f>
        <v>25267</v>
      </c>
      <c r="L34" s="12">
        <f>SUM(L27:L33)</f>
        <v>0</v>
      </c>
      <c r="M34" s="12">
        <f t="shared" si="17"/>
        <v>25267</v>
      </c>
    </row>
    <row r="35" spans="2:13" ht="24" x14ac:dyDescent="0.25">
      <c r="B35" s="24" t="s">
        <v>66</v>
      </c>
      <c r="C35" s="25">
        <f>+C34/M34</f>
        <v>0.19578897376024063</v>
      </c>
      <c r="D35" s="25">
        <f>+D34/M34</f>
        <v>0.10262397593699292</v>
      </c>
      <c r="E35" s="26">
        <f>+E34/M34</f>
        <v>0.29841294969723353</v>
      </c>
      <c r="F35" s="26"/>
      <c r="G35" s="25">
        <f>+G34/M34</f>
        <v>0.6503740056199786</v>
      </c>
      <c r="H35" s="25">
        <f>+H34/M34</f>
        <v>5.1213044682787826E-2</v>
      </c>
      <c r="I35" s="26">
        <f>+I34/M34</f>
        <v>0.70158705030276647</v>
      </c>
      <c r="J35" s="26"/>
      <c r="K35" s="26">
        <f>+K34/M34</f>
        <v>1</v>
      </c>
      <c r="L35" s="26">
        <f>+L34/M34</f>
        <v>0</v>
      </c>
      <c r="M35" s="26">
        <f>K35+L35</f>
        <v>1</v>
      </c>
    </row>
    <row r="36" spans="2:13" x14ac:dyDescent="0.25">
      <c r="B36" s="17" t="s">
        <v>129</v>
      </c>
      <c r="L36" s="19"/>
    </row>
    <row r="37" spans="2:13" x14ac:dyDescent="0.25">
      <c r="B37" s="17" t="s">
        <v>130</v>
      </c>
      <c r="C37" s="56"/>
      <c r="D37" s="56"/>
      <c r="E37" s="56"/>
      <c r="F37" s="56"/>
      <c r="G37" s="56"/>
      <c r="H37" s="56"/>
      <c r="I37" s="56"/>
      <c r="J37" s="56"/>
      <c r="K37" s="56"/>
    </row>
    <row r="38" spans="2:13" x14ac:dyDescent="0.25">
      <c r="C38" s="57"/>
      <c r="D38" s="56"/>
      <c r="E38" s="56"/>
      <c r="F38" s="56"/>
      <c r="G38" s="56"/>
      <c r="H38" s="56"/>
      <c r="I38" s="56"/>
      <c r="J38" s="56"/>
      <c r="K38" s="56"/>
      <c r="L38" s="58"/>
    </row>
    <row r="39" spans="2:13" ht="15.75" customHeight="1" x14ac:dyDescent="0.25">
      <c r="D39" s="59"/>
      <c r="E39" s="59"/>
      <c r="F39" s="59"/>
      <c r="G39" s="59"/>
      <c r="H39" s="59"/>
      <c r="I39" s="59"/>
      <c r="J39" s="59"/>
      <c r="K39" s="59"/>
      <c r="L39" s="58"/>
    </row>
    <row r="40" spans="2:13" ht="15.75" customHeight="1" x14ac:dyDescent="0.25">
      <c r="C40" s="60"/>
      <c r="D40" s="60"/>
      <c r="E40" s="60"/>
      <c r="F40" s="60"/>
      <c r="G40" s="60"/>
      <c r="H40" s="60"/>
      <c r="I40" s="60"/>
      <c r="J40" s="60"/>
      <c r="K40" s="60"/>
      <c r="L40" s="59"/>
    </row>
    <row r="41" spans="2:13" x14ac:dyDescent="0.25">
      <c r="L41" s="19"/>
    </row>
  </sheetData>
  <mergeCells count="12">
    <mergeCell ref="B6:K6"/>
    <mergeCell ref="B5:K5"/>
    <mergeCell ref="B21:K21"/>
    <mergeCell ref="B22:K22"/>
    <mergeCell ref="B25:B26"/>
    <mergeCell ref="C25:K25"/>
    <mergeCell ref="B9:B10"/>
    <mergeCell ref="C9:K9"/>
    <mergeCell ref="B8:M8"/>
    <mergeCell ref="L9:M9"/>
    <mergeCell ref="B24:M24"/>
    <mergeCell ref="L25:M25"/>
  </mergeCells>
  <hyperlinks>
    <hyperlink ref="M5" location="'Índice Pensiones Solidarias'!A1" display="Volver Sistema de Pensiones Solidadias" xr:uid="{00000000-0004-0000-0800-000000000000}"/>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15</vt:i4>
      </vt:variant>
    </vt:vector>
  </HeadingPairs>
  <TitlesOfParts>
    <vt:vector size="48"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XVI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lpstr>XVI!Área_de_impresión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Ivonne Patricia Bueno Velasco</cp:lastModifiedBy>
  <dcterms:created xsi:type="dcterms:W3CDTF">2018-05-04T15:44:38Z</dcterms:created>
  <dcterms:modified xsi:type="dcterms:W3CDTF">2020-06-19T16:26:15Z</dcterms:modified>
</cp:coreProperties>
</file>