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Arturo\OneDrive - SUBSECRETARIA DE PREVISION SOCIAL\1. Enero\"/>
    </mc:Choice>
  </mc:AlternateContent>
  <bookViews>
    <workbookView xWindow="-120" yWindow="-120" windowWidth="29040" windowHeight="15840" tabRatio="825" firstSheet="1" activeTab="1"/>
  </bookViews>
  <sheets>
    <sheet name="datos" sheetId="21" state="hidden" r:id="rId1"/>
    <sheet name="Índice" sheetId="23" r:id="rId2"/>
    <sheet name="Índice Pensiones Solidarias" sheetId="20" r:id="rId3"/>
    <sheet name="Solicitudes Nacional" sheetId="1" r:id="rId4"/>
    <sheet name="Concesiones Nacional" sheetId="2" r:id="rId5"/>
    <sheet name="Solicitudes Regiones" sheetId="3" r:id="rId6"/>
    <sheet name="Concesiones Regiones" sheetId="4" r:id="rId7"/>
    <sheet name="XV" sheetId="5" r:id="rId8"/>
    <sheet name="I" sheetId="6" r:id="rId9"/>
    <sheet name="II" sheetId="7" r:id="rId10"/>
    <sheet name="III" sheetId="8" r:id="rId11"/>
    <sheet name="IV" sheetId="9" r:id="rId12"/>
    <sheet name="V" sheetId="10" r:id="rId13"/>
    <sheet name="VI" sheetId="11" r:id="rId14"/>
    <sheet name="VII" sheetId="12" r:id="rId15"/>
    <sheet name="XVI" sheetId="34" r:id="rId16"/>
    <sheet name="VIII" sheetId="13" r:id="rId17"/>
    <sheet name="IX" sheetId="14" r:id="rId18"/>
    <sheet name="XIV" sheetId="15" r:id="rId19"/>
    <sheet name="X" sheetId="16" r:id="rId20"/>
    <sheet name="XI" sheetId="17" r:id="rId21"/>
    <sheet name="XII" sheetId="18" r:id="rId22"/>
    <sheet name="XIII" sheetId="19" r:id="rId23"/>
    <sheet name="Índice BxH" sheetId="22" r:id="rId24"/>
    <sheet name="Concesiones Mensuales BxH" sheetId="25" r:id="rId25"/>
    <sheet name="Solicitudes y Rechazos BxH" sheetId="26" r:id="rId26"/>
    <sheet name="Concesiones Mensuales Regional" sheetId="27" r:id="rId27"/>
    <sheet name="Índice STJ" sheetId="24" r:id="rId28"/>
    <sheet name="Contratación Solicitudes" sheetId="29" r:id="rId29"/>
    <sheet name="Contratación Trámite" sheetId="30" r:id="rId30"/>
    <sheet name="Cotización Solicitudes" sheetId="31" r:id="rId31"/>
    <sheet name="Cotización Trámite" sheetId="32" r:id="rId32"/>
    <sheet name="Subsidios Pagados" sheetId="33" r:id="rId33"/>
  </sheets>
  <definedNames>
    <definedName name="_xlnm.Print_Area" localSheetId="8">I!$B$1:$L$37</definedName>
    <definedName name="_xlnm.Print_Area" localSheetId="9">II!$B$1:$L$41</definedName>
    <definedName name="_xlnm.Print_Area" localSheetId="10">III!$B$1:$L$41</definedName>
    <definedName name="_xlnm.Print_Area" localSheetId="11">IV!$B$1:$L$53</definedName>
    <definedName name="_xlnm.Print_Area" localSheetId="17">IX!$B$1:$L$86</definedName>
    <definedName name="_xlnm.Print_Area" localSheetId="12">V!$B$1:$L$99</definedName>
    <definedName name="_xlnm.Print_Area" localSheetId="13">VI!$B$1:$L$89</definedName>
    <definedName name="_xlnm.Print_Area" localSheetId="14">VII!$B$1:$L$82</definedName>
    <definedName name="_xlnm.Print_Area" localSheetId="16">VIII!$B$1:$L$88</definedName>
    <definedName name="_xlnm.Print_Area" localSheetId="19">X!$B$1:$L$82</definedName>
    <definedName name="_xlnm.Print_Area" localSheetId="20">XI!$B$1:$L$42</definedName>
    <definedName name="_xlnm.Print_Area" localSheetId="21">XII!$B$1:$L$44</definedName>
    <definedName name="_xlnm.Print_Area" localSheetId="22">XIII!$B$1:$L$127</definedName>
    <definedName name="_xlnm.Print_Area" localSheetId="18">XIV!$B$1:$L$46</definedName>
    <definedName name="_xlnm.Print_Area" localSheetId="15">XVI!$B$1:$L$64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4" i="32" l="1"/>
  <c r="H104" i="32"/>
  <c r="E104" i="32"/>
  <c r="L104" i="32" s="1"/>
  <c r="K103" i="32"/>
  <c r="H103" i="32"/>
  <c r="E103" i="32"/>
  <c r="L102" i="32"/>
  <c r="L101" i="32"/>
  <c r="L100" i="32"/>
  <c r="L99" i="32"/>
  <c r="L98" i="32"/>
  <c r="L97" i="32"/>
  <c r="L96" i="32"/>
  <c r="L95" i="32"/>
  <c r="L94" i="32"/>
  <c r="L93" i="32"/>
  <c r="L92" i="32"/>
  <c r="L91" i="32"/>
  <c r="L103" i="32" s="1"/>
  <c r="K90" i="32"/>
  <c r="H90" i="32"/>
  <c r="L89" i="32"/>
  <c r="L88" i="32"/>
  <c r="K88" i="32"/>
  <c r="H88" i="32"/>
  <c r="E88" i="32"/>
  <c r="L87" i="32"/>
  <c r="K87" i="32"/>
  <c r="H87" i="32"/>
  <c r="E87" i="32"/>
  <c r="L86" i="32"/>
  <c r="K86" i="32"/>
  <c r="H86" i="32"/>
  <c r="E86" i="32"/>
  <c r="L85" i="32"/>
  <c r="K85" i="32"/>
  <c r="H85" i="32"/>
  <c r="E85" i="32"/>
  <c r="L84" i="32"/>
  <c r="K84" i="32"/>
  <c r="H84" i="32"/>
  <c r="E84" i="32"/>
  <c r="L83" i="32"/>
  <c r="K83" i="32"/>
  <c r="H83" i="32"/>
  <c r="E83" i="32"/>
  <c r="L82" i="32"/>
  <c r="K82" i="32"/>
  <c r="H82" i="32"/>
  <c r="E82" i="32"/>
  <c r="L81" i="32"/>
  <c r="K81" i="32"/>
  <c r="H81" i="32"/>
  <c r="E81" i="32"/>
  <c r="L80" i="32"/>
  <c r="K80" i="32"/>
  <c r="H80" i="32"/>
  <c r="E80" i="32"/>
  <c r="L79" i="32"/>
  <c r="K79" i="32"/>
  <c r="H79" i="32"/>
  <c r="E79" i="32"/>
  <c r="L78" i="32"/>
  <c r="L90" i="32" s="1"/>
  <c r="K78" i="32"/>
  <c r="H78" i="32"/>
  <c r="E78" i="32"/>
  <c r="E90" i="32" s="1"/>
  <c r="L76" i="32"/>
  <c r="K76" i="32"/>
  <c r="H76" i="32"/>
  <c r="E76" i="32"/>
  <c r="L75" i="32"/>
  <c r="K75" i="32"/>
  <c r="H75" i="32"/>
  <c r="E75" i="32"/>
  <c r="L74" i="32"/>
  <c r="K74" i="32"/>
  <c r="H74" i="32"/>
  <c r="E74" i="32"/>
  <c r="L73" i="32"/>
  <c r="K73" i="32"/>
  <c r="H73" i="32"/>
  <c r="E73" i="32"/>
  <c r="L72" i="32"/>
  <c r="K72" i="32"/>
  <c r="H72" i="32"/>
  <c r="E72" i="32"/>
  <c r="L71" i="32"/>
  <c r="K71" i="32"/>
  <c r="H71" i="32"/>
  <c r="E71" i="32"/>
  <c r="L70" i="32"/>
  <c r="K70" i="32"/>
  <c r="H70" i="32"/>
  <c r="E70" i="32"/>
  <c r="L69" i="32"/>
  <c r="K69" i="32"/>
  <c r="H69" i="32"/>
  <c r="E69" i="32"/>
  <c r="L68" i="32"/>
  <c r="K68" i="32"/>
  <c r="H68" i="32"/>
  <c r="E68" i="32"/>
  <c r="L67" i="32"/>
  <c r="K67" i="32"/>
  <c r="H67" i="32"/>
  <c r="E67" i="32"/>
  <c r="L66" i="32"/>
  <c r="K66" i="32"/>
  <c r="H66" i="32"/>
  <c r="E66" i="32"/>
  <c r="L65" i="32"/>
  <c r="L77" i="32" s="1"/>
  <c r="K65" i="32"/>
  <c r="K77" i="32" s="1"/>
  <c r="H65" i="32"/>
  <c r="H77" i="32" s="1"/>
  <c r="E65" i="32"/>
  <c r="E77" i="32" s="1"/>
  <c r="L63" i="32"/>
  <c r="K63" i="32"/>
  <c r="H63" i="32"/>
  <c r="E63" i="32"/>
  <c r="L62" i="32"/>
  <c r="K62" i="32"/>
  <c r="H62" i="32"/>
  <c r="E62" i="32"/>
  <c r="L61" i="32"/>
  <c r="K61" i="32"/>
  <c r="H61" i="32"/>
  <c r="E61" i="32"/>
  <c r="L60" i="32"/>
  <c r="K60" i="32"/>
  <c r="H60" i="32"/>
  <c r="E60" i="32"/>
  <c r="L59" i="32"/>
  <c r="K59" i="32"/>
  <c r="H59" i="32"/>
  <c r="E59" i="32"/>
  <c r="L58" i="32"/>
  <c r="K58" i="32"/>
  <c r="H58" i="32"/>
  <c r="E58" i="32"/>
  <c r="L57" i="32"/>
  <c r="K57" i="32"/>
  <c r="H57" i="32"/>
  <c r="E57" i="32"/>
  <c r="L56" i="32"/>
  <c r="K56" i="32"/>
  <c r="K64" i="32" s="1"/>
  <c r="H56" i="32"/>
  <c r="H64" i="32" s="1"/>
  <c r="E56" i="32"/>
  <c r="E64" i="32" s="1"/>
  <c r="L55" i="32"/>
  <c r="L64" i="32" s="1"/>
  <c r="L54" i="32"/>
  <c r="L53" i="32"/>
  <c r="L52" i="32"/>
  <c r="K51" i="32"/>
  <c r="H51" i="32"/>
  <c r="E51" i="32"/>
  <c r="L50" i="32"/>
  <c r="L49" i="32"/>
  <c r="L48" i="32"/>
  <c r="L47" i="32"/>
  <c r="L46" i="32"/>
  <c r="L45" i="32"/>
  <c r="L44" i="32"/>
  <c r="L43" i="32"/>
  <c r="L42" i="32"/>
  <c r="L51" i="32" s="1"/>
  <c r="L41" i="32"/>
  <c r="L40" i="32"/>
  <c r="L39" i="32"/>
  <c r="K38" i="32"/>
  <c r="H38" i="32"/>
  <c r="E38" i="32"/>
  <c r="L37" i="32"/>
  <c r="L36" i="32"/>
  <c r="L35" i="32"/>
  <c r="L34" i="32"/>
  <c r="L33" i="32"/>
  <c r="L32" i="32"/>
  <c r="L31" i="32"/>
  <c r="L30" i="32"/>
  <c r="L29" i="32"/>
  <c r="L38" i="32" s="1"/>
  <c r="L28" i="32"/>
  <c r="L27" i="32"/>
  <c r="L26" i="32"/>
  <c r="K25" i="32"/>
  <c r="H25" i="32"/>
  <c r="E25" i="32"/>
  <c r="L24" i="32"/>
  <c r="L23" i="32"/>
  <c r="L22" i="32"/>
  <c r="L21" i="32"/>
  <c r="L20" i="32"/>
  <c r="L19" i="32"/>
  <c r="L18" i="32"/>
  <c r="L17" i="32"/>
  <c r="L16" i="32"/>
  <c r="L25" i="32" s="1"/>
  <c r="L15" i="32"/>
  <c r="L14" i="32"/>
  <c r="L13" i="32"/>
  <c r="L12" i="32"/>
  <c r="K11" i="32"/>
  <c r="H11" i="32"/>
  <c r="E11" i="32"/>
  <c r="L11" i="32" s="1"/>
  <c r="E103" i="31"/>
  <c r="E102" i="31"/>
  <c r="D102" i="31"/>
  <c r="C102" i="31"/>
  <c r="F102" i="30"/>
  <c r="E101" i="30"/>
  <c r="D101" i="30"/>
  <c r="F101" i="30" s="1"/>
  <c r="C101" i="30"/>
  <c r="F108" i="29"/>
  <c r="C108" i="29"/>
  <c r="F107" i="29"/>
  <c r="F106" i="29"/>
  <c r="E106" i="29"/>
  <c r="D106" i="29"/>
  <c r="C106" i="29"/>
  <c r="F15" i="29"/>
  <c r="C28" i="29"/>
  <c r="F28" i="29"/>
  <c r="C41" i="29"/>
  <c r="F41" i="29"/>
  <c r="C54" i="29"/>
  <c r="F54" i="29"/>
  <c r="F59" i="29"/>
  <c r="F61" i="29"/>
  <c r="F62" i="29"/>
  <c r="F63" i="29"/>
  <c r="F64" i="29"/>
  <c r="F65" i="29"/>
  <c r="F66" i="29"/>
  <c r="C67" i="29"/>
  <c r="F67" i="29"/>
  <c r="F68" i="29"/>
  <c r="F69" i="29"/>
  <c r="F70" i="29"/>
  <c r="F71" i="29"/>
  <c r="F72" i="29"/>
  <c r="F73" i="29"/>
  <c r="F74" i="29"/>
  <c r="F75" i="29"/>
  <c r="F76" i="29"/>
  <c r="F77" i="29"/>
  <c r="F78" i="29"/>
  <c r="F79" i="29"/>
  <c r="C80" i="29"/>
  <c r="D80" i="29"/>
  <c r="E80" i="29"/>
  <c r="F80" i="29"/>
  <c r="F81" i="29"/>
  <c r="F82" i="29"/>
  <c r="F83" i="29"/>
  <c r="F84" i="29"/>
  <c r="F93" i="29" s="1"/>
  <c r="F85" i="29"/>
  <c r="F86" i="29"/>
  <c r="F87" i="29"/>
  <c r="F88" i="29"/>
  <c r="F89" i="29"/>
  <c r="F90" i="29"/>
  <c r="F91" i="29"/>
  <c r="C93" i="29"/>
  <c r="D93" i="29"/>
  <c r="E93" i="29"/>
  <c r="H43" i="27" l="1"/>
  <c r="G43" i="27"/>
  <c r="F43" i="27"/>
  <c r="E43" i="27"/>
  <c r="I43" i="27" s="1"/>
  <c r="H42" i="27"/>
  <c r="G42" i="27"/>
  <c r="F42" i="27"/>
  <c r="E42" i="27"/>
  <c r="I42" i="27" s="1"/>
  <c r="I41" i="27"/>
  <c r="I40" i="27"/>
  <c r="I39" i="27"/>
  <c r="I38" i="27"/>
  <c r="I37" i="27"/>
  <c r="I36" i="27"/>
  <c r="I35" i="27"/>
  <c r="I34" i="27"/>
  <c r="I33" i="27"/>
  <c r="I32" i="27"/>
  <c r="I31" i="27"/>
  <c r="I30" i="27"/>
  <c r="I29" i="27"/>
  <c r="I28" i="27"/>
  <c r="I27" i="27"/>
  <c r="I26" i="27"/>
  <c r="I25" i="27"/>
  <c r="I24" i="27"/>
  <c r="I23" i="27"/>
  <c r="I22" i="27"/>
  <c r="I21" i="27"/>
  <c r="I20" i="27"/>
  <c r="I19" i="27"/>
  <c r="I18" i="27"/>
  <c r="I17" i="27"/>
  <c r="I16" i="27"/>
  <c r="I15" i="27"/>
  <c r="I14" i="27"/>
  <c r="I13" i="27"/>
  <c r="I12" i="27"/>
  <c r="I11" i="27"/>
  <c r="I10" i="27"/>
  <c r="D94" i="26"/>
  <c r="E93" i="26"/>
  <c r="E92" i="26"/>
  <c r="D92" i="26"/>
  <c r="C92" i="26"/>
  <c r="D79" i="26"/>
  <c r="C79" i="26"/>
  <c r="E76" i="26"/>
  <c r="E75" i="26"/>
  <c r="E74" i="26"/>
  <c r="E73" i="26"/>
  <c r="E72" i="26"/>
  <c r="E71" i="26"/>
  <c r="E79" i="26" s="1"/>
  <c r="E70" i="26"/>
  <c r="E68" i="26"/>
  <c r="E67" i="26"/>
  <c r="D66" i="26"/>
  <c r="E65" i="26"/>
  <c r="E64" i="26"/>
  <c r="E63" i="26"/>
  <c r="E62" i="26"/>
  <c r="E61" i="26"/>
  <c r="E60" i="26"/>
  <c r="C66" i="26"/>
  <c r="C94" i="26" s="1"/>
  <c r="E58" i="26"/>
  <c r="E57" i="26"/>
  <c r="E56" i="26"/>
  <c r="E55" i="26"/>
  <c r="E54" i="26"/>
  <c r="D53" i="26"/>
  <c r="C53" i="26"/>
  <c r="E52" i="26"/>
  <c r="E51" i="26"/>
  <c r="E50" i="26"/>
  <c r="E49" i="26"/>
  <c r="E48" i="26"/>
  <c r="E47" i="26"/>
  <c r="E46" i="26"/>
  <c r="E45" i="26"/>
  <c r="E44" i="26"/>
  <c r="E43" i="26"/>
  <c r="E42" i="26"/>
  <c r="E41" i="26"/>
  <c r="E53" i="26" s="1"/>
  <c r="D40" i="26"/>
  <c r="C40" i="26"/>
  <c r="E39" i="26"/>
  <c r="E38" i="26"/>
  <c r="E37" i="26"/>
  <c r="E36" i="26"/>
  <c r="E35" i="26"/>
  <c r="E34" i="26"/>
  <c r="E33" i="26"/>
  <c r="E32" i="26"/>
  <c r="E31" i="26"/>
  <c r="E30" i="26"/>
  <c r="E40" i="26" s="1"/>
  <c r="E29" i="26"/>
  <c r="E28" i="26"/>
  <c r="E27" i="26"/>
  <c r="D27" i="26"/>
  <c r="C27" i="26"/>
  <c r="E14" i="26"/>
  <c r="E13" i="26"/>
  <c r="E12" i="26"/>
  <c r="E11" i="26"/>
  <c r="E10" i="26"/>
  <c r="J106" i="25"/>
  <c r="I106" i="25"/>
  <c r="J105" i="25"/>
  <c r="I105" i="25"/>
  <c r="H105" i="25"/>
  <c r="G105" i="25"/>
  <c r="F105" i="25"/>
  <c r="E105" i="25"/>
  <c r="D105" i="25"/>
  <c r="C105" i="25"/>
  <c r="H92" i="25"/>
  <c r="G92" i="25"/>
  <c r="F92" i="25"/>
  <c r="E92" i="25"/>
  <c r="D92" i="25"/>
  <c r="C92" i="25"/>
  <c r="J89" i="25"/>
  <c r="I89" i="25"/>
  <c r="J88" i="25"/>
  <c r="I88" i="25"/>
  <c r="J87" i="25"/>
  <c r="I87" i="25"/>
  <c r="J86" i="25"/>
  <c r="I86" i="25"/>
  <c r="J85" i="25"/>
  <c r="I85" i="25"/>
  <c r="J84" i="25"/>
  <c r="I84" i="25"/>
  <c r="J83" i="25"/>
  <c r="I83" i="25"/>
  <c r="J82" i="25"/>
  <c r="I82" i="25"/>
  <c r="J81" i="25"/>
  <c r="I81" i="25"/>
  <c r="J80" i="25"/>
  <c r="J92" i="25" s="1"/>
  <c r="I80" i="25"/>
  <c r="I92" i="25" s="1"/>
  <c r="H79" i="25"/>
  <c r="G79" i="25"/>
  <c r="F79" i="25"/>
  <c r="E79" i="25"/>
  <c r="D79" i="25"/>
  <c r="C79" i="25"/>
  <c r="J78" i="25"/>
  <c r="I78" i="25"/>
  <c r="J77" i="25"/>
  <c r="I77" i="25"/>
  <c r="J76" i="25"/>
  <c r="I76" i="25"/>
  <c r="J75" i="25"/>
  <c r="I75" i="25"/>
  <c r="J74" i="25"/>
  <c r="I74" i="25"/>
  <c r="J73" i="25"/>
  <c r="I73" i="25"/>
  <c r="J72" i="25"/>
  <c r="I72" i="25"/>
  <c r="J71" i="25"/>
  <c r="I71" i="25"/>
  <c r="J70" i="25"/>
  <c r="I70" i="25"/>
  <c r="J69" i="25"/>
  <c r="I69" i="25"/>
  <c r="J68" i="25"/>
  <c r="I68" i="25"/>
  <c r="J67" i="25"/>
  <c r="J79" i="25" s="1"/>
  <c r="I67" i="25"/>
  <c r="I79" i="25" s="1"/>
  <c r="H66" i="25"/>
  <c r="G66" i="25"/>
  <c r="F66" i="25"/>
  <c r="E66" i="25"/>
  <c r="D66" i="25"/>
  <c r="C66" i="25"/>
  <c r="J65" i="25"/>
  <c r="I65" i="25"/>
  <c r="J64" i="25"/>
  <c r="I64" i="25"/>
  <c r="J63" i="25"/>
  <c r="I63" i="25"/>
  <c r="J62" i="25"/>
  <c r="I62" i="25"/>
  <c r="J61" i="25"/>
  <c r="I61" i="25"/>
  <c r="J60" i="25"/>
  <c r="I60" i="25"/>
  <c r="J59" i="25"/>
  <c r="I59" i="25"/>
  <c r="J58" i="25"/>
  <c r="I58" i="25"/>
  <c r="J57" i="25"/>
  <c r="I57" i="25"/>
  <c r="J56" i="25"/>
  <c r="I56" i="25"/>
  <c r="J55" i="25"/>
  <c r="I55" i="25"/>
  <c r="J54" i="25"/>
  <c r="J66" i="25" s="1"/>
  <c r="I54" i="25"/>
  <c r="I66" i="25" s="1"/>
  <c r="H53" i="25"/>
  <c r="G53" i="25"/>
  <c r="F53" i="25"/>
  <c r="E53" i="25"/>
  <c r="D53" i="25"/>
  <c r="C53" i="25"/>
  <c r="J52" i="25"/>
  <c r="I52" i="25"/>
  <c r="J51" i="25"/>
  <c r="I51" i="25"/>
  <c r="J50" i="25"/>
  <c r="I50" i="25"/>
  <c r="J49" i="25"/>
  <c r="I49" i="25"/>
  <c r="J48" i="25"/>
  <c r="I48" i="25"/>
  <c r="J47" i="25"/>
  <c r="I47" i="25"/>
  <c r="J46" i="25"/>
  <c r="I46" i="25"/>
  <c r="J45" i="25"/>
  <c r="I45" i="25"/>
  <c r="J44" i="25"/>
  <c r="I44" i="25"/>
  <c r="J43" i="25"/>
  <c r="I43" i="25"/>
  <c r="J42" i="25"/>
  <c r="I42" i="25"/>
  <c r="J41" i="25"/>
  <c r="J53" i="25" s="1"/>
  <c r="I41" i="25"/>
  <c r="I53" i="25" s="1"/>
  <c r="H40" i="25"/>
  <c r="G40" i="25"/>
  <c r="F40" i="25"/>
  <c r="E40" i="25"/>
  <c r="D40" i="25"/>
  <c r="C40" i="25"/>
  <c r="J39" i="25"/>
  <c r="I39" i="25"/>
  <c r="J38" i="25"/>
  <c r="I38" i="25"/>
  <c r="J37" i="25"/>
  <c r="I37" i="25"/>
  <c r="J36" i="25"/>
  <c r="I36" i="25"/>
  <c r="J35" i="25"/>
  <c r="J40" i="25" s="1"/>
  <c r="I35" i="25"/>
  <c r="I40" i="25" s="1"/>
  <c r="J27" i="25"/>
  <c r="J107" i="25" s="1"/>
  <c r="I27" i="25"/>
  <c r="I107" i="25" s="1"/>
  <c r="E59" i="26" l="1"/>
  <c r="E66" i="26" s="1"/>
  <c r="E94" i="26" s="1"/>
  <c r="F100" i="30" l="1"/>
  <c r="F97" i="30" l="1"/>
  <c r="F96" i="30" l="1"/>
  <c r="F95" i="30" l="1"/>
  <c r="F94" i="30" l="1"/>
  <c r="F93" i="30"/>
  <c r="H127" i="33" l="1"/>
  <c r="H126" i="33"/>
  <c r="H125" i="33"/>
  <c r="H124" i="33"/>
  <c r="H123" i="33"/>
  <c r="H122" i="33"/>
  <c r="H121" i="33"/>
  <c r="H120" i="33"/>
  <c r="H119" i="33"/>
  <c r="H118" i="33"/>
  <c r="H117" i="33"/>
  <c r="H116" i="33"/>
  <c r="H115" i="33"/>
  <c r="H114" i="33"/>
  <c r="H113" i="33"/>
  <c r="H112" i="33"/>
  <c r="H111" i="33"/>
  <c r="H110" i="33"/>
  <c r="H109" i="33"/>
  <c r="H108" i="33"/>
  <c r="H107" i="33"/>
  <c r="H106" i="33"/>
  <c r="H105" i="33"/>
  <c r="H104" i="33"/>
  <c r="H103" i="33"/>
  <c r="H102" i="33"/>
  <c r="H101" i="33"/>
  <c r="H100" i="33"/>
  <c r="H99" i="33"/>
  <c r="H98" i="33"/>
  <c r="H97" i="33"/>
  <c r="D89" i="31"/>
  <c r="C89" i="31"/>
  <c r="E87" i="31"/>
  <c r="E86" i="31"/>
  <c r="E85" i="31"/>
  <c r="E84" i="31"/>
  <c r="E83" i="31"/>
  <c r="E82" i="31"/>
  <c r="E81" i="31"/>
  <c r="E80" i="31"/>
  <c r="E79" i="31"/>
  <c r="E78" i="31"/>
  <c r="E77" i="31"/>
  <c r="D76" i="31"/>
  <c r="C76" i="31"/>
  <c r="E75" i="31"/>
  <c r="E74" i="31"/>
  <c r="E73" i="31"/>
  <c r="E72" i="31"/>
  <c r="E71" i="31"/>
  <c r="E70" i="31"/>
  <c r="E69" i="31"/>
  <c r="E68" i="31"/>
  <c r="E67" i="31"/>
  <c r="E66" i="31"/>
  <c r="E65" i="31"/>
  <c r="E64" i="31"/>
  <c r="E62" i="31"/>
  <c r="E61" i="31"/>
  <c r="E60" i="31"/>
  <c r="E59" i="31"/>
  <c r="E58" i="31"/>
  <c r="E57" i="31"/>
  <c r="E56" i="31"/>
  <c r="E55" i="31"/>
  <c r="E50" i="31"/>
  <c r="E37" i="31"/>
  <c r="E24" i="31"/>
  <c r="E10" i="31"/>
  <c r="F89" i="30"/>
  <c r="E88" i="30"/>
  <c r="D88" i="30"/>
  <c r="C88" i="30"/>
  <c r="F87" i="30"/>
  <c r="F86" i="30"/>
  <c r="F85" i="30"/>
  <c r="F84" i="30"/>
  <c r="F83" i="30"/>
  <c r="F82" i="30"/>
  <c r="F81" i="30"/>
  <c r="F80" i="30"/>
  <c r="F79" i="30"/>
  <c r="F78" i="30"/>
  <c r="F77" i="30"/>
  <c r="F76" i="30"/>
  <c r="E75" i="30"/>
  <c r="D75" i="30"/>
  <c r="C75" i="30"/>
  <c r="F74" i="30"/>
  <c r="F73" i="30"/>
  <c r="F72" i="30"/>
  <c r="F71" i="30"/>
  <c r="F70" i="30"/>
  <c r="F69" i="30"/>
  <c r="F68" i="30"/>
  <c r="F67" i="30"/>
  <c r="F66" i="30"/>
  <c r="F65" i="30"/>
  <c r="F64" i="30"/>
  <c r="F63" i="30"/>
  <c r="E62" i="30"/>
  <c r="D62" i="30"/>
  <c r="C62" i="30"/>
  <c r="F61" i="30"/>
  <c r="F60" i="30"/>
  <c r="F59" i="30"/>
  <c r="F58" i="30"/>
  <c r="F57" i="30"/>
  <c r="F56" i="30"/>
  <c r="F55" i="30"/>
  <c r="F54" i="30"/>
  <c r="F53" i="30"/>
  <c r="F52" i="30"/>
  <c r="F51" i="30"/>
  <c r="F50" i="30"/>
  <c r="E49" i="30"/>
  <c r="D49" i="30"/>
  <c r="C49" i="30"/>
  <c r="F48" i="30"/>
  <c r="F47" i="30"/>
  <c r="F46" i="30"/>
  <c r="F45" i="30"/>
  <c r="F44" i="30"/>
  <c r="F43" i="30"/>
  <c r="F42" i="30"/>
  <c r="F41" i="30"/>
  <c r="F40" i="30"/>
  <c r="F39" i="30"/>
  <c r="F38" i="30"/>
  <c r="F37" i="30"/>
  <c r="E36" i="30"/>
  <c r="D36" i="30"/>
  <c r="C36" i="30"/>
  <c r="F35" i="30"/>
  <c r="F34" i="30"/>
  <c r="F33" i="30"/>
  <c r="F32" i="30"/>
  <c r="F31" i="30"/>
  <c r="F30" i="30"/>
  <c r="F29" i="30"/>
  <c r="F28" i="30"/>
  <c r="F27" i="30"/>
  <c r="F26" i="30"/>
  <c r="F25" i="30"/>
  <c r="F24" i="30"/>
  <c r="E23" i="30"/>
  <c r="D23" i="30"/>
  <c r="C23" i="30"/>
  <c r="F22" i="30"/>
  <c r="F21" i="30"/>
  <c r="F20" i="30"/>
  <c r="F19" i="30"/>
  <c r="F18" i="30"/>
  <c r="F17" i="30"/>
  <c r="F16" i="30"/>
  <c r="F15" i="30"/>
  <c r="F14" i="30"/>
  <c r="F13" i="30"/>
  <c r="F12" i="30"/>
  <c r="F11" i="30"/>
  <c r="F10" i="30"/>
  <c r="F49" i="30" l="1"/>
  <c r="E63" i="31"/>
  <c r="E104" i="31" s="1"/>
  <c r="E76" i="31"/>
  <c r="E89" i="31"/>
  <c r="F36" i="30"/>
  <c r="F75" i="30"/>
  <c r="F88" i="30"/>
  <c r="F23" i="30"/>
  <c r="F62" i="30"/>
  <c r="E61" i="34" l="1"/>
  <c r="E60" i="34"/>
  <c r="E59" i="34"/>
  <c r="E58" i="34"/>
  <c r="E57" i="34"/>
  <c r="E56" i="34"/>
  <c r="E55" i="34"/>
  <c r="E54" i="34"/>
  <c r="E53" i="34"/>
  <c r="E52" i="34"/>
  <c r="E51" i="34"/>
  <c r="E50" i="34"/>
  <c r="E49" i="34"/>
  <c r="E48" i="34"/>
  <c r="E47" i="34"/>
  <c r="E46" i="34"/>
  <c r="E45" i="34"/>
  <c r="E44" i="34"/>
  <c r="E43" i="34"/>
  <c r="E42" i="34"/>
  <c r="E41" i="34"/>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I28" i="5"/>
  <c r="I27" i="5"/>
  <c r="I26" i="5"/>
  <c r="J11" i="3" l="1"/>
  <c r="B6" i="26" l="1"/>
  <c r="I58" i="34" l="1"/>
  <c r="I50" i="34"/>
  <c r="I48" i="34"/>
  <c r="I47" i="34"/>
  <c r="K47" i="34" s="1"/>
  <c r="I46" i="34"/>
  <c r="I42" i="34"/>
  <c r="I31" i="34"/>
  <c r="I30" i="34"/>
  <c r="I28" i="34"/>
  <c r="I27" i="34"/>
  <c r="I24" i="34"/>
  <c r="I23" i="34"/>
  <c r="I20" i="34"/>
  <c r="I19" i="34"/>
  <c r="I16" i="34"/>
  <c r="I15" i="34"/>
  <c r="I12" i="34"/>
  <c r="I11" i="34"/>
  <c r="E31" i="34"/>
  <c r="E28" i="34"/>
  <c r="E27" i="34"/>
  <c r="E26" i="34"/>
  <c r="E24" i="34"/>
  <c r="E23" i="34"/>
  <c r="E22" i="34"/>
  <c r="E21" i="34"/>
  <c r="E20" i="34"/>
  <c r="E19" i="34"/>
  <c r="E18" i="34"/>
  <c r="E16" i="34"/>
  <c r="E15" i="34"/>
  <c r="E14" i="34"/>
  <c r="E12" i="34"/>
  <c r="B36" i="34"/>
  <c r="B6" i="34"/>
  <c r="D32" i="34" l="1"/>
  <c r="I51" i="34"/>
  <c r="K51" i="34" s="1"/>
  <c r="I52" i="34"/>
  <c r="K52" i="34" s="1"/>
  <c r="I53" i="34"/>
  <c r="K53" i="34" s="1"/>
  <c r="I54" i="34"/>
  <c r="K54" i="34" s="1"/>
  <c r="I59" i="34"/>
  <c r="K59" i="34" s="1"/>
  <c r="G62" i="34"/>
  <c r="I43" i="34"/>
  <c r="K43" i="34" s="1"/>
  <c r="I44" i="34"/>
  <c r="K44" i="34" s="1"/>
  <c r="I45" i="34"/>
  <c r="K45" i="34" s="1"/>
  <c r="E11" i="34"/>
  <c r="K11" i="34" s="1"/>
  <c r="H32" i="34"/>
  <c r="I55" i="34"/>
  <c r="K55" i="34" s="1"/>
  <c r="I56" i="34"/>
  <c r="K56" i="34" s="1"/>
  <c r="I57" i="34"/>
  <c r="K57" i="34" s="1"/>
  <c r="E30" i="34"/>
  <c r="K30" i="34" s="1"/>
  <c r="E29" i="34"/>
  <c r="I18" i="34"/>
  <c r="K18" i="34" s="1"/>
  <c r="I17" i="34"/>
  <c r="I14" i="34"/>
  <c r="K14" i="34" s="1"/>
  <c r="C62" i="34"/>
  <c r="I60" i="34"/>
  <c r="K60" i="34" s="1"/>
  <c r="I61" i="34"/>
  <c r="K61" i="34" s="1"/>
  <c r="I26" i="34"/>
  <c r="K26" i="34" s="1"/>
  <c r="I25" i="34"/>
  <c r="I22" i="34"/>
  <c r="K22" i="34" s="1"/>
  <c r="I49" i="34"/>
  <c r="K49" i="34" s="1"/>
  <c r="E13" i="34"/>
  <c r="K20" i="34"/>
  <c r="K28" i="34"/>
  <c r="K12" i="34"/>
  <c r="C32" i="34"/>
  <c r="K31" i="34"/>
  <c r="I29" i="34"/>
  <c r="E25" i="34"/>
  <c r="K24" i="34"/>
  <c r="K23" i="34"/>
  <c r="I21" i="34"/>
  <c r="E17" i="34"/>
  <c r="K16" i="34"/>
  <c r="K15" i="34"/>
  <c r="G32" i="34"/>
  <c r="K27" i="34"/>
  <c r="K19" i="34"/>
  <c r="I13" i="34"/>
  <c r="K42" i="34"/>
  <c r="K58" i="34"/>
  <c r="D62" i="34"/>
  <c r="K48" i="34"/>
  <c r="K50" i="34"/>
  <c r="H62" i="34"/>
  <c r="I41" i="34"/>
  <c r="K46" i="34"/>
  <c r="I62" i="34" l="1"/>
  <c r="J54" i="34" s="1"/>
  <c r="K21" i="34"/>
  <c r="K25" i="34"/>
  <c r="K29" i="34"/>
  <c r="K13" i="34"/>
  <c r="I32" i="34"/>
  <c r="J13" i="34" s="1"/>
  <c r="E32" i="34"/>
  <c r="F17" i="34" s="1"/>
  <c r="K17" i="34"/>
  <c r="E62" i="34"/>
  <c r="K41" i="34"/>
  <c r="J47" i="34" l="1"/>
  <c r="J55" i="34"/>
  <c r="J51" i="34"/>
  <c r="J42" i="34"/>
  <c r="J43" i="34"/>
  <c r="J59" i="34"/>
  <c r="J41" i="34"/>
  <c r="J50" i="34"/>
  <c r="J57" i="34"/>
  <c r="J61" i="34"/>
  <c r="J58" i="34"/>
  <c r="J49" i="34"/>
  <c r="J53" i="34"/>
  <c r="J45" i="34"/>
  <c r="J62" i="34"/>
  <c r="J48" i="34"/>
  <c r="J44" i="34"/>
  <c r="J56" i="34"/>
  <c r="J46" i="34"/>
  <c r="J60" i="34"/>
  <c r="J52" i="34"/>
  <c r="J29" i="34"/>
  <c r="J21" i="34"/>
  <c r="F32" i="34"/>
  <c r="F11" i="34"/>
  <c r="K32" i="34"/>
  <c r="F15" i="34"/>
  <c r="F22" i="34"/>
  <c r="F23" i="34"/>
  <c r="F30" i="34"/>
  <c r="F31" i="34"/>
  <c r="F14" i="34"/>
  <c r="F24" i="34"/>
  <c r="F21" i="34"/>
  <c r="F26" i="34"/>
  <c r="F13" i="34"/>
  <c r="F16" i="34"/>
  <c r="F29" i="34"/>
  <c r="F27" i="34"/>
  <c r="F20" i="34"/>
  <c r="F28" i="34"/>
  <c r="F18" i="34"/>
  <c r="F12" i="34"/>
  <c r="F19" i="34"/>
  <c r="J32" i="34"/>
  <c r="J11" i="34"/>
  <c r="J22" i="34"/>
  <c r="J30" i="34"/>
  <c r="J15" i="34"/>
  <c r="J23" i="34"/>
  <c r="J31" i="34"/>
  <c r="J16" i="34"/>
  <c r="J12" i="34"/>
  <c r="J24" i="34"/>
  <c r="J14" i="34"/>
  <c r="J18" i="34"/>
  <c r="J26" i="34"/>
  <c r="J27" i="34"/>
  <c r="J28" i="34"/>
  <c r="J17" i="34"/>
  <c r="J19" i="34"/>
  <c r="J20" i="34"/>
  <c r="J25" i="34"/>
  <c r="F25" i="34"/>
  <c r="F62" i="34"/>
  <c r="F60" i="34"/>
  <c r="F56" i="34"/>
  <c r="F52" i="34"/>
  <c r="F48" i="34"/>
  <c r="F44" i="34"/>
  <c r="F61" i="34"/>
  <c r="F57" i="34"/>
  <c r="F53" i="34"/>
  <c r="F49" i="34"/>
  <c r="F45" i="34"/>
  <c r="F41" i="34"/>
  <c r="F58" i="34"/>
  <c r="F54" i="34"/>
  <c r="F50" i="34"/>
  <c r="F46" i="34"/>
  <c r="F42" i="34"/>
  <c r="K62" i="34"/>
  <c r="F59" i="34"/>
  <c r="F43" i="34"/>
  <c r="F47" i="34"/>
  <c r="F51" i="34"/>
  <c r="F55" i="34"/>
  <c r="D33" i="34" l="1"/>
  <c r="H33" i="34"/>
  <c r="G33" i="34"/>
  <c r="C33" i="34"/>
  <c r="G63" i="34"/>
  <c r="C63" i="34"/>
  <c r="D63" i="34"/>
  <c r="H63" i="34"/>
  <c r="E33" i="34" l="1"/>
  <c r="I33" i="34"/>
  <c r="E63" i="34"/>
  <c r="I63" i="34"/>
  <c r="K33" i="34" l="1"/>
  <c r="K63" i="34"/>
  <c r="I123" i="19" l="1"/>
  <c r="E123" i="19"/>
  <c r="I122" i="19"/>
  <c r="E122" i="19"/>
  <c r="I121" i="19"/>
  <c r="E121" i="19"/>
  <c r="I120" i="19"/>
  <c r="E120" i="19"/>
  <c r="I119" i="19"/>
  <c r="E119" i="19"/>
  <c r="I118" i="19"/>
  <c r="E118" i="19"/>
  <c r="I117" i="19"/>
  <c r="E117" i="19"/>
  <c r="I116" i="19"/>
  <c r="E116" i="19"/>
  <c r="I115" i="19"/>
  <c r="E115" i="19"/>
  <c r="I114" i="19"/>
  <c r="E114" i="19"/>
  <c r="I113" i="19"/>
  <c r="E113" i="19"/>
  <c r="I112" i="19"/>
  <c r="E112" i="19"/>
  <c r="I111" i="19"/>
  <c r="E111" i="19"/>
  <c r="I110" i="19"/>
  <c r="E110" i="19"/>
  <c r="I109" i="19"/>
  <c r="E109" i="19"/>
  <c r="I108" i="19"/>
  <c r="E108" i="19"/>
  <c r="I107" i="19"/>
  <c r="E107" i="19"/>
  <c r="I106" i="19"/>
  <c r="E106" i="19"/>
  <c r="I105" i="19"/>
  <c r="E105" i="19"/>
  <c r="I104" i="19"/>
  <c r="E104" i="19"/>
  <c r="I103" i="19"/>
  <c r="E103" i="19"/>
  <c r="I102" i="19"/>
  <c r="E102" i="19"/>
  <c r="I101" i="19"/>
  <c r="E101" i="19"/>
  <c r="I100" i="19"/>
  <c r="E100" i="19"/>
  <c r="I99" i="19"/>
  <c r="E99" i="19"/>
  <c r="I98" i="19"/>
  <c r="E98" i="19"/>
  <c r="I97" i="19"/>
  <c r="E97" i="19"/>
  <c r="I96" i="19"/>
  <c r="E96" i="19"/>
  <c r="I95" i="19"/>
  <c r="E95" i="19"/>
  <c r="I94" i="19"/>
  <c r="E94" i="19"/>
  <c r="I93" i="19"/>
  <c r="E93" i="19"/>
  <c r="I92" i="19"/>
  <c r="E92" i="19"/>
  <c r="I91" i="19"/>
  <c r="E91" i="19"/>
  <c r="I90" i="19"/>
  <c r="E90" i="19"/>
  <c r="I89" i="19"/>
  <c r="E89" i="19"/>
  <c r="I88" i="19"/>
  <c r="E88" i="19"/>
  <c r="I87" i="19"/>
  <c r="E87" i="19"/>
  <c r="I86" i="19"/>
  <c r="E86" i="19"/>
  <c r="I85" i="19"/>
  <c r="E85" i="19"/>
  <c r="I84" i="19"/>
  <c r="E84" i="19"/>
  <c r="I83" i="19"/>
  <c r="E83" i="19"/>
  <c r="I82" i="19"/>
  <c r="E82" i="19"/>
  <c r="I81" i="19"/>
  <c r="E81" i="19"/>
  <c r="I80" i="19"/>
  <c r="E80" i="19"/>
  <c r="I79" i="19"/>
  <c r="E79" i="19"/>
  <c r="I78" i="19"/>
  <c r="E78" i="19"/>
  <c r="I77" i="19"/>
  <c r="E77" i="19"/>
  <c r="I76" i="19"/>
  <c r="E76" i="19"/>
  <c r="I75" i="19"/>
  <c r="E75" i="19"/>
  <c r="I74" i="19"/>
  <c r="E74" i="19"/>
  <c r="I73" i="19"/>
  <c r="E73" i="19"/>
  <c r="I72" i="19"/>
  <c r="E72" i="19"/>
  <c r="I62" i="19"/>
  <c r="E62" i="19"/>
  <c r="I61" i="19"/>
  <c r="E61" i="19"/>
  <c r="I60" i="19"/>
  <c r="E60" i="19"/>
  <c r="I59" i="19"/>
  <c r="E59" i="19"/>
  <c r="I58" i="19"/>
  <c r="E58" i="19"/>
  <c r="I57" i="19"/>
  <c r="E57" i="19"/>
  <c r="I56" i="19"/>
  <c r="E56" i="19"/>
  <c r="I55" i="19"/>
  <c r="E55" i="19"/>
  <c r="I54" i="19"/>
  <c r="E54" i="19"/>
  <c r="I53" i="19"/>
  <c r="E53" i="19"/>
  <c r="I52" i="19"/>
  <c r="E52" i="19"/>
  <c r="I51" i="19"/>
  <c r="E51" i="19"/>
  <c r="I50" i="19"/>
  <c r="E50" i="19"/>
  <c r="I49" i="19"/>
  <c r="E49" i="19"/>
  <c r="I48" i="19"/>
  <c r="E48" i="19"/>
  <c r="I47" i="19"/>
  <c r="E47" i="19"/>
  <c r="I46" i="19"/>
  <c r="E46" i="19"/>
  <c r="I45" i="19"/>
  <c r="E45" i="19"/>
  <c r="I44" i="19"/>
  <c r="E44" i="19"/>
  <c r="I43" i="19"/>
  <c r="E43" i="19"/>
  <c r="I42" i="19"/>
  <c r="E42" i="19"/>
  <c r="I41" i="19"/>
  <c r="E41" i="19"/>
  <c r="I40" i="19"/>
  <c r="E40" i="19"/>
  <c r="I39" i="19"/>
  <c r="E39" i="19"/>
  <c r="I38" i="19"/>
  <c r="E38" i="19"/>
  <c r="I37" i="19"/>
  <c r="E37" i="19"/>
  <c r="I36" i="19"/>
  <c r="E36" i="19"/>
  <c r="I35" i="19"/>
  <c r="E35" i="19"/>
  <c r="I34" i="19"/>
  <c r="E34" i="19"/>
  <c r="I33" i="19"/>
  <c r="E33" i="19"/>
  <c r="I32" i="19"/>
  <c r="E32" i="19"/>
  <c r="I31" i="19"/>
  <c r="E31" i="19"/>
  <c r="I30" i="19"/>
  <c r="E30" i="19"/>
  <c r="I29" i="19"/>
  <c r="E29" i="19"/>
  <c r="I28" i="19"/>
  <c r="E28" i="19"/>
  <c r="I27" i="19"/>
  <c r="E27" i="19"/>
  <c r="I26" i="19"/>
  <c r="E26" i="19"/>
  <c r="I25" i="19"/>
  <c r="E25" i="19"/>
  <c r="I24" i="19"/>
  <c r="E24" i="19"/>
  <c r="I23" i="19"/>
  <c r="E23" i="19"/>
  <c r="I22" i="19"/>
  <c r="E22" i="19"/>
  <c r="I21" i="19"/>
  <c r="E21" i="19"/>
  <c r="I20" i="19"/>
  <c r="E20" i="19"/>
  <c r="I19" i="19"/>
  <c r="E19" i="19"/>
  <c r="I18" i="19"/>
  <c r="E18" i="19"/>
  <c r="I17" i="19"/>
  <c r="E17" i="19"/>
  <c r="I16" i="19"/>
  <c r="E16" i="19"/>
  <c r="I15" i="19"/>
  <c r="E15" i="19"/>
  <c r="I14" i="19"/>
  <c r="E14" i="19"/>
  <c r="I13" i="19"/>
  <c r="E13" i="19"/>
  <c r="I12" i="19"/>
  <c r="E12" i="19"/>
  <c r="I11" i="19"/>
  <c r="E11" i="19"/>
  <c r="I41" i="18"/>
  <c r="E41" i="18"/>
  <c r="I40" i="18"/>
  <c r="E40" i="18"/>
  <c r="I39" i="18"/>
  <c r="E39" i="18"/>
  <c r="I38" i="18"/>
  <c r="E38" i="18"/>
  <c r="I37" i="18"/>
  <c r="E37" i="18"/>
  <c r="I36" i="18"/>
  <c r="E36" i="18"/>
  <c r="I35" i="18"/>
  <c r="E35" i="18"/>
  <c r="I34" i="18"/>
  <c r="E34" i="18"/>
  <c r="I33" i="18"/>
  <c r="E33" i="18"/>
  <c r="I32" i="18"/>
  <c r="E32" i="18"/>
  <c r="I31" i="18"/>
  <c r="E31" i="18"/>
  <c r="I21" i="18"/>
  <c r="E21" i="18"/>
  <c r="I20" i="18"/>
  <c r="E20" i="18"/>
  <c r="I19" i="18"/>
  <c r="E19" i="18"/>
  <c r="I18" i="18"/>
  <c r="E18" i="18"/>
  <c r="I17" i="18"/>
  <c r="E17" i="18"/>
  <c r="I16" i="18"/>
  <c r="E16" i="18"/>
  <c r="I15" i="18"/>
  <c r="E15" i="18"/>
  <c r="I14" i="18"/>
  <c r="E14" i="18"/>
  <c r="I13" i="18"/>
  <c r="E13" i="18"/>
  <c r="I12" i="18"/>
  <c r="E12" i="18"/>
  <c r="I11" i="18"/>
  <c r="E11" i="18"/>
  <c r="I39" i="17"/>
  <c r="E39" i="17"/>
  <c r="I38" i="17"/>
  <c r="E38" i="17"/>
  <c r="I37" i="17"/>
  <c r="E37" i="17"/>
  <c r="I36" i="17"/>
  <c r="E36" i="17"/>
  <c r="I35" i="17"/>
  <c r="E35" i="17"/>
  <c r="I34" i="17"/>
  <c r="E34" i="17"/>
  <c r="I33" i="17"/>
  <c r="E33" i="17"/>
  <c r="I32" i="17"/>
  <c r="E32" i="17"/>
  <c r="I31" i="17"/>
  <c r="E31" i="17"/>
  <c r="I30" i="17"/>
  <c r="E30" i="17"/>
  <c r="I20" i="17"/>
  <c r="E20" i="17"/>
  <c r="I19" i="17"/>
  <c r="E19" i="17"/>
  <c r="I18" i="17"/>
  <c r="E18" i="17"/>
  <c r="I17" i="17"/>
  <c r="E17" i="17"/>
  <c r="I16" i="17"/>
  <c r="E16" i="17"/>
  <c r="I15" i="17"/>
  <c r="E15" i="17"/>
  <c r="I14" i="17"/>
  <c r="E14" i="17"/>
  <c r="I13" i="17"/>
  <c r="E13" i="17"/>
  <c r="I12" i="17"/>
  <c r="E12" i="17"/>
  <c r="I11" i="17"/>
  <c r="E11" i="17"/>
  <c r="I79" i="16"/>
  <c r="E79" i="16"/>
  <c r="I78" i="16"/>
  <c r="E78" i="16"/>
  <c r="I77" i="16"/>
  <c r="E77" i="16"/>
  <c r="I76" i="16"/>
  <c r="E76" i="16"/>
  <c r="I75" i="16"/>
  <c r="E75" i="16"/>
  <c r="I74" i="16"/>
  <c r="E74" i="16"/>
  <c r="I73" i="16"/>
  <c r="E73" i="16"/>
  <c r="I72" i="16"/>
  <c r="E72" i="16"/>
  <c r="I71" i="16"/>
  <c r="E71" i="16"/>
  <c r="I70" i="16"/>
  <c r="E70" i="16"/>
  <c r="I69" i="16"/>
  <c r="E69" i="16"/>
  <c r="I68" i="16"/>
  <c r="E68" i="16"/>
  <c r="I67" i="16"/>
  <c r="E67" i="16"/>
  <c r="I66" i="16"/>
  <c r="E66" i="16"/>
  <c r="I65" i="16"/>
  <c r="E65" i="16"/>
  <c r="I64" i="16"/>
  <c r="E64" i="16"/>
  <c r="I63" i="16"/>
  <c r="E63" i="16"/>
  <c r="I62" i="16"/>
  <c r="E62" i="16"/>
  <c r="I61" i="16"/>
  <c r="E61" i="16"/>
  <c r="I60" i="16"/>
  <c r="E60" i="16"/>
  <c r="I59" i="16"/>
  <c r="E59" i="16"/>
  <c r="I58" i="16"/>
  <c r="E58" i="16"/>
  <c r="I57" i="16"/>
  <c r="E57" i="16"/>
  <c r="I56" i="16"/>
  <c r="E56" i="16"/>
  <c r="I55" i="16"/>
  <c r="E55" i="16"/>
  <c r="I54" i="16"/>
  <c r="E54" i="16"/>
  <c r="I53" i="16"/>
  <c r="E53" i="16"/>
  <c r="I52" i="16"/>
  <c r="E52" i="16"/>
  <c r="I51" i="16"/>
  <c r="E51" i="16"/>
  <c r="I50" i="16"/>
  <c r="E50" i="16"/>
  <c r="I40" i="16"/>
  <c r="E40" i="16"/>
  <c r="I39" i="16"/>
  <c r="E39" i="16"/>
  <c r="I38" i="16"/>
  <c r="E38" i="16"/>
  <c r="I37" i="16"/>
  <c r="E37" i="16"/>
  <c r="I36" i="16"/>
  <c r="E36" i="16"/>
  <c r="I35" i="16"/>
  <c r="E35" i="16"/>
  <c r="I34" i="16"/>
  <c r="E34" i="16"/>
  <c r="I33" i="16"/>
  <c r="E33" i="16"/>
  <c r="I32" i="16"/>
  <c r="E32" i="16"/>
  <c r="I31" i="16"/>
  <c r="E31" i="16"/>
  <c r="I30" i="16"/>
  <c r="E30" i="16"/>
  <c r="I29" i="16"/>
  <c r="E29" i="16"/>
  <c r="I28" i="16"/>
  <c r="E28" i="16"/>
  <c r="I27" i="16"/>
  <c r="E27" i="16"/>
  <c r="I26" i="16"/>
  <c r="E26" i="16"/>
  <c r="I25" i="16"/>
  <c r="E25" i="16"/>
  <c r="I24" i="16"/>
  <c r="E24" i="16"/>
  <c r="I23" i="16"/>
  <c r="E23" i="16"/>
  <c r="I22" i="16"/>
  <c r="E22" i="16"/>
  <c r="I21" i="16"/>
  <c r="E21" i="16"/>
  <c r="I20" i="16"/>
  <c r="E20" i="16"/>
  <c r="I19" i="16"/>
  <c r="E19" i="16"/>
  <c r="I18" i="16"/>
  <c r="E18" i="16"/>
  <c r="I17" i="16"/>
  <c r="E17" i="16"/>
  <c r="I16" i="16"/>
  <c r="E16" i="16"/>
  <c r="I15" i="16"/>
  <c r="E15" i="16"/>
  <c r="I14" i="16"/>
  <c r="E14" i="16"/>
  <c r="I13" i="16"/>
  <c r="E13" i="16"/>
  <c r="I12" i="16"/>
  <c r="E12" i="16"/>
  <c r="I11" i="16"/>
  <c r="E11" i="16"/>
  <c r="I43" i="15"/>
  <c r="E43" i="15"/>
  <c r="I42" i="15"/>
  <c r="E42" i="15"/>
  <c r="I41" i="15"/>
  <c r="E41" i="15"/>
  <c r="I40" i="15"/>
  <c r="E40" i="15"/>
  <c r="I39" i="15"/>
  <c r="E39" i="15"/>
  <c r="I38" i="15"/>
  <c r="E38" i="15"/>
  <c r="I37" i="15"/>
  <c r="E37" i="15"/>
  <c r="I36" i="15"/>
  <c r="E36" i="15"/>
  <c r="I35" i="15"/>
  <c r="E35" i="15"/>
  <c r="I34" i="15"/>
  <c r="E34" i="15"/>
  <c r="I33" i="15"/>
  <c r="E33" i="15"/>
  <c r="I32" i="15"/>
  <c r="E32" i="15"/>
  <c r="I22" i="15"/>
  <c r="E22" i="15"/>
  <c r="I21" i="15"/>
  <c r="E21" i="15"/>
  <c r="I20" i="15"/>
  <c r="E20" i="15"/>
  <c r="I19" i="15"/>
  <c r="E19" i="15"/>
  <c r="I18" i="15"/>
  <c r="E18" i="15"/>
  <c r="I17" i="15"/>
  <c r="E17" i="15"/>
  <c r="I16" i="15"/>
  <c r="E16" i="15"/>
  <c r="I15" i="15"/>
  <c r="E15" i="15"/>
  <c r="I14" i="15"/>
  <c r="E14" i="15"/>
  <c r="I13" i="15"/>
  <c r="E13" i="15"/>
  <c r="I12" i="15"/>
  <c r="E12" i="15"/>
  <c r="I11" i="15"/>
  <c r="E11" i="15"/>
  <c r="I83" i="14"/>
  <c r="E83" i="14"/>
  <c r="I82" i="14"/>
  <c r="E82" i="14"/>
  <c r="I81" i="14"/>
  <c r="E81" i="14"/>
  <c r="I80" i="14"/>
  <c r="E80" i="14"/>
  <c r="I79" i="14"/>
  <c r="E79" i="14"/>
  <c r="I78" i="14"/>
  <c r="E78" i="14"/>
  <c r="I77" i="14"/>
  <c r="E77" i="14"/>
  <c r="I76" i="14"/>
  <c r="E76" i="14"/>
  <c r="I75" i="14"/>
  <c r="E75" i="14"/>
  <c r="I74" i="14"/>
  <c r="E74" i="14"/>
  <c r="I73" i="14"/>
  <c r="E73" i="14"/>
  <c r="I72" i="14"/>
  <c r="E72" i="14"/>
  <c r="I71" i="14"/>
  <c r="E71" i="14"/>
  <c r="I70" i="14"/>
  <c r="E70" i="14"/>
  <c r="I69" i="14"/>
  <c r="E69" i="14"/>
  <c r="I68" i="14"/>
  <c r="E68" i="14"/>
  <c r="I67" i="14"/>
  <c r="E67" i="14"/>
  <c r="I66" i="14"/>
  <c r="E66" i="14"/>
  <c r="I65" i="14"/>
  <c r="E65" i="14"/>
  <c r="I64" i="14"/>
  <c r="E64" i="14"/>
  <c r="I63" i="14"/>
  <c r="E63" i="14"/>
  <c r="I62" i="14"/>
  <c r="E62" i="14"/>
  <c r="I61" i="14"/>
  <c r="E61" i="14"/>
  <c r="I60" i="14"/>
  <c r="E60" i="14"/>
  <c r="I59" i="14"/>
  <c r="E59" i="14"/>
  <c r="I58" i="14"/>
  <c r="E58" i="14"/>
  <c r="I57" i="14"/>
  <c r="E57" i="14"/>
  <c r="I56" i="14"/>
  <c r="E56" i="14"/>
  <c r="I55" i="14"/>
  <c r="E55" i="14"/>
  <c r="I54" i="14"/>
  <c r="E54" i="14"/>
  <c r="I53" i="14"/>
  <c r="E53" i="14"/>
  <c r="I52" i="14"/>
  <c r="E52" i="14"/>
  <c r="I42" i="14"/>
  <c r="E42" i="14"/>
  <c r="I41" i="14"/>
  <c r="E41" i="14"/>
  <c r="I40" i="14"/>
  <c r="E40" i="14"/>
  <c r="I39" i="14"/>
  <c r="E39" i="14"/>
  <c r="I38" i="14"/>
  <c r="E38" i="14"/>
  <c r="I37" i="14"/>
  <c r="E37" i="14"/>
  <c r="I36" i="14"/>
  <c r="E36" i="14"/>
  <c r="I35" i="14"/>
  <c r="E35" i="14"/>
  <c r="I34" i="14"/>
  <c r="E34" i="14"/>
  <c r="I33" i="14"/>
  <c r="E33" i="14"/>
  <c r="I32" i="14"/>
  <c r="E32" i="14"/>
  <c r="I31" i="14"/>
  <c r="E31" i="14"/>
  <c r="I30" i="14"/>
  <c r="E30" i="14"/>
  <c r="I29" i="14"/>
  <c r="E29" i="14"/>
  <c r="I28" i="14"/>
  <c r="E28" i="14"/>
  <c r="I27" i="14"/>
  <c r="E27" i="14"/>
  <c r="I26" i="14"/>
  <c r="E26" i="14"/>
  <c r="I25" i="14"/>
  <c r="E25" i="14"/>
  <c r="I24" i="14"/>
  <c r="E24" i="14"/>
  <c r="I23" i="14"/>
  <c r="E23" i="14"/>
  <c r="I22" i="14"/>
  <c r="E22" i="14"/>
  <c r="I21" i="14"/>
  <c r="E21" i="14"/>
  <c r="I20" i="14"/>
  <c r="E20" i="14"/>
  <c r="I19" i="14"/>
  <c r="E19" i="14"/>
  <c r="I18" i="14"/>
  <c r="E18" i="14"/>
  <c r="I17" i="14"/>
  <c r="E17" i="14"/>
  <c r="I16" i="14"/>
  <c r="E16" i="14"/>
  <c r="I15" i="14"/>
  <c r="E15" i="14"/>
  <c r="I14" i="14"/>
  <c r="E14" i="14"/>
  <c r="I13" i="14"/>
  <c r="E13" i="14"/>
  <c r="I12" i="14"/>
  <c r="E12" i="14"/>
  <c r="I11" i="14"/>
  <c r="E11" i="14"/>
  <c r="I85" i="13"/>
  <c r="E85" i="13"/>
  <c r="I84" i="13"/>
  <c r="E84" i="13"/>
  <c r="I83" i="13"/>
  <c r="E83" i="13"/>
  <c r="I82" i="13"/>
  <c r="E82" i="13"/>
  <c r="I81" i="13"/>
  <c r="E81" i="13"/>
  <c r="I80" i="13"/>
  <c r="E80" i="13"/>
  <c r="I79" i="13"/>
  <c r="E79" i="13"/>
  <c r="I78" i="13"/>
  <c r="E78" i="13"/>
  <c r="I77" i="13"/>
  <c r="E77" i="13"/>
  <c r="I76" i="13"/>
  <c r="E76" i="13"/>
  <c r="I75" i="13"/>
  <c r="E75" i="13"/>
  <c r="I74" i="13"/>
  <c r="E74" i="13"/>
  <c r="I73" i="13"/>
  <c r="E73" i="13"/>
  <c r="I72" i="13"/>
  <c r="E72" i="13"/>
  <c r="I71" i="13"/>
  <c r="E71" i="13"/>
  <c r="I70" i="13"/>
  <c r="E70" i="13"/>
  <c r="I69" i="13"/>
  <c r="E69" i="13"/>
  <c r="I68" i="13"/>
  <c r="E68" i="13"/>
  <c r="I67" i="13"/>
  <c r="E67" i="13"/>
  <c r="I66" i="13"/>
  <c r="E66" i="13"/>
  <c r="I65" i="13"/>
  <c r="E65" i="13"/>
  <c r="I64" i="13"/>
  <c r="E64" i="13"/>
  <c r="I63" i="13"/>
  <c r="E63" i="13"/>
  <c r="I62" i="13"/>
  <c r="E62" i="13"/>
  <c r="I61" i="13"/>
  <c r="E61" i="13"/>
  <c r="I60" i="13"/>
  <c r="E60" i="13"/>
  <c r="I59" i="13"/>
  <c r="E59" i="13"/>
  <c r="I58" i="13"/>
  <c r="E58" i="13"/>
  <c r="I57" i="13"/>
  <c r="E57" i="13"/>
  <c r="I56" i="13"/>
  <c r="E56" i="13"/>
  <c r="I55" i="13"/>
  <c r="E55" i="13"/>
  <c r="I54" i="13"/>
  <c r="E54" i="13"/>
  <c r="I53" i="13"/>
  <c r="E53" i="13"/>
  <c r="I43" i="13"/>
  <c r="E43" i="13"/>
  <c r="I42" i="13"/>
  <c r="E42" i="13"/>
  <c r="I41" i="13"/>
  <c r="E41" i="13"/>
  <c r="I40" i="13"/>
  <c r="E40" i="13"/>
  <c r="I39" i="13"/>
  <c r="E39" i="13"/>
  <c r="I38" i="13"/>
  <c r="E38" i="13"/>
  <c r="I37" i="13"/>
  <c r="E37" i="13"/>
  <c r="I36" i="13"/>
  <c r="E36" i="13"/>
  <c r="I35" i="13"/>
  <c r="E35" i="13"/>
  <c r="I34" i="13"/>
  <c r="E34" i="13"/>
  <c r="I33" i="13"/>
  <c r="E33" i="13"/>
  <c r="I32" i="13"/>
  <c r="E32" i="13"/>
  <c r="I31" i="13"/>
  <c r="E31" i="13"/>
  <c r="I30" i="13"/>
  <c r="E30" i="13"/>
  <c r="I29" i="13"/>
  <c r="E29" i="13"/>
  <c r="I28" i="13"/>
  <c r="E28" i="13"/>
  <c r="I27" i="13"/>
  <c r="E27" i="13"/>
  <c r="I26" i="13"/>
  <c r="E26" i="13"/>
  <c r="I25" i="13"/>
  <c r="E25" i="13"/>
  <c r="I24" i="13"/>
  <c r="E24" i="13"/>
  <c r="I23" i="13"/>
  <c r="E23" i="13"/>
  <c r="I22" i="13"/>
  <c r="E22" i="13"/>
  <c r="I21" i="13"/>
  <c r="E21" i="13"/>
  <c r="I20" i="13"/>
  <c r="E20" i="13"/>
  <c r="I19" i="13"/>
  <c r="E19" i="13"/>
  <c r="I18" i="13"/>
  <c r="E18" i="13"/>
  <c r="I17" i="13"/>
  <c r="E17" i="13"/>
  <c r="I16" i="13"/>
  <c r="E16" i="13"/>
  <c r="I15" i="13"/>
  <c r="E15" i="13"/>
  <c r="I14" i="13"/>
  <c r="E14" i="13"/>
  <c r="I13" i="13"/>
  <c r="E13" i="13"/>
  <c r="I12" i="13"/>
  <c r="E12" i="13"/>
  <c r="I11" i="13"/>
  <c r="E11" i="13"/>
  <c r="I79" i="12"/>
  <c r="K79" i="12" s="1"/>
  <c r="I78" i="12"/>
  <c r="K78" i="12" s="1"/>
  <c r="I77" i="12"/>
  <c r="K77" i="12" s="1"/>
  <c r="I76" i="12"/>
  <c r="K76" i="12" s="1"/>
  <c r="I75" i="12"/>
  <c r="K75" i="12" s="1"/>
  <c r="I74" i="12"/>
  <c r="K74" i="12" s="1"/>
  <c r="I73" i="12"/>
  <c r="K73" i="12" s="1"/>
  <c r="I72" i="12"/>
  <c r="K72" i="12" s="1"/>
  <c r="I71" i="12"/>
  <c r="K71" i="12" s="1"/>
  <c r="I70" i="12"/>
  <c r="K70" i="12" s="1"/>
  <c r="I69" i="12"/>
  <c r="K69" i="12" s="1"/>
  <c r="I68" i="12"/>
  <c r="K68" i="12" s="1"/>
  <c r="I67" i="12"/>
  <c r="K67" i="12" s="1"/>
  <c r="I66" i="12"/>
  <c r="K66" i="12" s="1"/>
  <c r="I65" i="12"/>
  <c r="K65" i="12" s="1"/>
  <c r="I64" i="12"/>
  <c r="K64" i="12" s="1"/>
  <c r="I63" i="12"/>
  <c r="K63" i="12" s="1"/>
  <c r="I62" i="12"/>
  <c r="K62" i="12" s="1"/>
  <c r="I61" i="12"/>
  <c r="K61" i="12" s="1"/>
  <c r="I60" i="12"/>
  <c r="K60" i="12" s="1"/>
  <c r="I59" i="12"/>
  <c r="K59" i="12" s="1"/>
  <c r="I58" i="12"/>
  <c r="K58" i="12" s="1"/>
  <c r="I57" i="12"/>
  <c r="K57" i="12" s="1"/>
  <c r="I56" i="12"/>
  <c r="K56" i="12" s="1"/>
  <c r="I55" i="12"/>
  <c r="K55" i="12" s="1"/>
  <c r="I54" i="12"/>
  <c r="K54" i="12" s="1"/>
  <c r="I53" i="12"/>
  <c r="K53" i="12" s="1"/>
  <c r="I52" i="12"/>
  <c r="K52" i="12" s="1"/>
  <c r="I51" i="12"/>
  <c r="K51" i="12" s="1"/>
  <c r="I50" i="12"/>
  <c r="K50" i="12" s="1"/>
  <c r="I40" i="12"/>
  <c r="E40" i="12"/>
  <c r="I39" i="12"/>
  <c r="E39" i="12"/>
  <c r="I38" i="12"/>
  <c r="E38" i="12"/>
  <c r="I37" i="12"/>
  <c r="E37" i="12"/>
  <c r="I36" i="12"/>
  <c r="E36" i="12"/>
  <c r="I35" i="12"/>
  <c r="E35" i="12"/>
  <c r="I34" i="12"/>
  <c r="E34" i="12"/>
  <c r="I33" i="12"/>
  <c r="E33" i="12"/>
  <c r="I32" i="12"/>
  <c r="E32" i="12"/>
  <c r="I31" i="12"/>
  <c r="E31" i="12"/>
  <c r="I30" i="12"/>
  <c r="E30" i="12"/>
  <c r="I29" i="12"/>
  <c r="E29" i="12"/>
  <c r="I28" i="12"/>
  <c r="E28" i="12"/>
  <c r="I27" i="12"/>
  <c r="E27" i="12"/>
  <c r="I26" i="12"/>
  <c r="E26" i="12"/>
  <c r="I25" i="12"/>
  <c r="E25" i="12"/>
  <c r="I24" i="12"/>
  <c r="E24" i="12"/>
  <c r="I23" i="12"/>
  <c r="E23" i="12"/>
  <c r="I22" i="12"/>
  <c r="E22" i="12"/>
  <c r="I21" i="12"/>
  <c r="E21" i="12"/>
  <c r="I20" i="12"/>
  <c r="E20" i="12"/>
  <c r="I19" i="12"/>
  <c r="E19" i="12"/>
  <c r="I18" i="12"/>
  <c r="E18" i="12"/>
  <c r="I17" i="12"/>
  <c r="E17" i="12"/>
  <c r="I16" i="12"/>
  <c r="E16" i="12"/>
  <c r="I15" i="12"/>
  <c r="E15" i="12"/>
  <c r="I14" i="12"/>
  <c r="E14" i="12"/>
  <c r="I13" i="12"/>
  <c r="E13" i="12"/>
  <c r="I12" i="12"/>
  <c r="E12" i="12"/>
  <c r="I11" i="12"/>
  <c r="E11" i="12"/>
  <c r="I85" i="11"/>
  <c r="E85" i="11"/>
  <c r="I84" i="11"/>
  <c r="E84" i="11"/>
  <c r="I83" i="11"/>
  <c r="E83" i="11"/>
  <c r="I82" i="11"/>
  <c r="E82" i="11"/>
  <c r="I81" i="11"/>
  <c r="E81" i="11"/>
  <c r="I80" i="11"/>
  <c r="E80" i="11"/>
  <c r="I79" i="11"/>
  <c r="E79" i="11"/>
  <c r="I78" i="11"/>
  <c r="E78" i="11"/>
  <c r="I77" i="11"/>
  <c r="E77" i="11"/>
  <c r="I76" i="11"/>
  <c r="E76" i="11"/>
  <c r="I75" i="11"/>
  <c r="E75" i="11"/>
  <c r="I74" i="11"/>
  <c r="E74" i="11"/>
  <c r="I73" i="11"/>
  <c r="E73" i="11"/>
  <c r="I72" i="11"/>
  <c r="E72" i="11"/>
  <c r="I71" i="11"/>
  <c r="E71" i="11"/>
  <c r="I70" i="11"/>
  <c r="E70" i="11"/>
  <c r="I69" i="11"/>
  <c r="E69" i="11"/>
  <c r="I68" i="11"/>
  <c r="E68" i="11"/>
  <c r="I67" i="11"/>
  <c r="E67" i="11"/>
  <c r="I66" i="11"/>
  <c r="E66" i="11"/>
  <c r="I65" i="11"/>
  <c r="E65" i="11"/>
  <c r="I64" i="11"/>
  <c r="E64" i="11"/>
  <c r="I63" i="11"/>
  <c r="E63" i="11"/>
  <c r="I62" i="11"/>
  <c r="E62" i="11"/>
  <c r="I61" i="11"/>
  <c r="E61" i="11"/>
  <c r="I60" i="11"/>
  <c r="E60" i="11"/>
  <c r="I59" i="11"/>
  <c r="E59" i="11"/>
  <c r="I58" i="11"/>
  <c r="E58" i="11"/>
  <c r="I57" i="11"/>
  <c r="E57" i="11"/>
  <c r="I56" i="11"/>
  <c r="E56" i="11"/>
  <c r="I55" i="11"/>
  <c r="E55" i="11"/>
  <c r="I54" i="11"/>
  <c r="E54" i="11"/>
  <c r="I53" i="11"/>
  <c r="E53" i="11"/>
  <c r="I43" i="11"/>
  <c r="E43" i="11"/>
  <c r="I42" i="11"/>
  <c r="E42" i="11"/>
  <c r="I41" i="11"/>
  <c r="E41" i="11"/>
  <c r="I40" i="11"/>
  <c r="E40" i="11"/>
  <c r="I39" i="11"/>
  <c r="E39" i="11"/>
  <c r="I38" i="11"/>
  <c r="E38" i="11"/>
  <c r="I37" i="11"/>
  <c r="E37" i="11"/>
  <c r="I36" i="11"/>
  <c r="E36" i="11"/>
  <c r="I35" i="11"/>
  <c r="E35" i="11"/>
  <c r="I34" i="11"/>
  <c r="E34" i="11"/>
  <c r="I33" i="11"/>
  <c r="E33" i="11"/>
  <c r="I32" i="11"/>
  <c r="E32" i="11"/>
  <c r="I31" i="11"/>
  <c r="E31" i="11"/>
  <c r="I30" i="11"/>
  <c r="E30" i="11"/>
  <c r="I29" i="11"/>
  <c r="E29" i="11"/>
  <c r="I28" i="11"/>
  <c r="E28" i="11"/>
  <c r="I27" i="11"/>
  <c r="E27" i="11"/>
  <c r="I26" i="11"/>
  <c r="E26" i="11"/>
  <c r="I25" i="11"/>
  <c r="E25" i="11"/>
  <c r="I24" i="11"/>
  <c r="E24" i="11"/>
  <c r="I23" i="11"/>
  <c r="E23" i="11"/>
  <c r="I22" i="11"/>
  <c r="E22" i="11"/>
  <c r="I21" i="11"/>
  <c r="E21" i="11"/>
  <c r="I20" i="11"/>
  <c r="E20" i="11"/>
  <c r="I19" i="11"/>
  <c r="E19" i="11"/>
  <c r="I18" i="11"/>
  <c r="E18" i="11"/>
  <c r="I17" i="11"/>
  <c r="E17" i="11"/>
  <c r="I16" i="11"/>
  <c r="E16" i="11"/>
  <c r="I15" i="11"/>
  <c r="E15" i="11"/>
  <c r="I14" i="11"/>
  <c r="E14" i="11"/>
  <c r="I13" i="11"/>
  <c r="E13" i="11"/>
  <c r="I12" i="11"/>
  <c r="E12" i="11"/>
  <c r="I11" i="11"/>
  <c r="E11" i="11"/>
  <c r="K14" i="11" l="1"/>
  <c r="K38" i="11"/>
  <c r="K42" i="11"/>
  <c r="K57" i="11"/>
  <c r="K16" i="13"/>
  <c r="K55" i="13"/>
  <c r="K34" i="15"/>
  <c r="K36" i="15"/>
  <c r="K38" i="15"/>
  <c r="K40" i="15"/>
  <c r="K11" i="18"/>
  <c r="K13" i="18"/>
  <c r="K15" i="18"/>
  <c r="K17" i="18"/>
  <c r="K19" i="18"/>
  <c r="K21" i="18"/>
  <c r="K58" i="11"/>
  <c r="K17" i="12"/>
  <c r="K58" i="13"/>
  <c r="K60" i="13"/>
  <c r="K32" i="18"/>
  <c r="K79" i="13"/>
  <c r="K54" i="11"/>
  <c r="K32" i="13"/>
  <c r="K18" i="11"/>
  <c r="K22" i="11"/>
  <c r="K26" i="11"/>
  <c r="K30" i="11"/>
  <c r="K34" i="11"/>
  <c r="K19" i="13"/>
  <c r="K23" i="13"/>
  <c r="K64" i="13"/>
  <c r="K72" i="13"/>
  <c r="K82" i="13"/>
  <c r="K84" i="13"/>
  <c r="K63" i="13"/>
  <c r="K67" i="13"/>
  <c r="K71" i="13"/>
  <c r="K75" i="13"/>
  <c r="K34" i="13"/>
  <c r="K40" i="13"/>
  <c r="K42" i="13"/>
  <c r="K59" i="13"/>
  <c r="K74" i="13"/>
  <c r="K76" i="13"/>
  <c r="K15" i="13"/>
  <c r="K80" i="13"/>
  <c r="K61" i="11"/>
  <c r="K65" i="11"/>
  <c r="K69" i="11"/>
  <c r="K73" i="11"/>
  <c r="K77" i="11"/>
  <c r="K81" i="11"/>
  <c r="K85" i="11"/>
  <c r="K31" i="13"/>
  <c r="K56" i="13"/>
  <c r="K66" i="13"/>
  <c r="K68" i="13"/>
  <c r="K83" i="13"/>
  <c r="K12" i="14"/>
  <c r="K14" i="14"/>
  <c r="K16" i="14"/>
  <c r="K18" i="14"/>
  <c r="K20" i="14"/>
  <c r="K22" i="14"/>
  <c r="K24" i="14"/>
  <c r="K26" i="14"/>
  <c r="K28" i="14"/>
  <c r="K30" i="14"/>
  <c r="K32" i="14"/>
  <c r="K34" i="14"/>
  <c r="K36" i="14"/>
  <c r="K15" i="16"/>
  <c r="K38" i="14"/>
  <c r="K40" i="14"/>
  <c r="K42" i="14"/>
  <c r="K53" i="14"/>
  <c r="K55" i="14"/>
  <c r="K57" i="14"/>
  <c r="K59" i="14"/>
  <c r="K61" i="14"/>
  <c r="K63" i="14"/>
  <c r="K65" i="14"/>
  <c r="K67" i="14"/>
  <c r="K69" i="14"/>
  <c r="K71" i="14"/>
  <c r="K73" i="14"/>
  <c r="K75" i="14"/>
  <c r="K77" i="14"/>
  <c r="K79" i="14"/>
  <c r="K81" i="14"/>
  <c r="K83" i="14"/>
  <c r="K35" i="15"/>
  <c r="K39" i="15"/>
  <c r="K43" i="15"/>
  <c r="K14" i="16"/>
  <c r="K18" i="16"/>
  <c r="K22" i="16"/>
  <c r="K26" i="16"/>
  <c r="K30" i="16"/>
  <c r="K34" i="16"/>
  <c r="K38" i="16"/>
  <c r="K53" i="16"/>
  <c r="K57" i="16"/>
  <c r="K61" i="16"/>
  <c r="K65" i="16"/>
  <c r="K69" i="16"/>
  <c r="K73" i="16"/>
  <c r="K77" i="16"/>
  <c r="K33" i="18"/>
  <c r="K35" i="18"/>
  <c r="K37" i="18"/>
  <c r="K39" i="18"/>
  <c r="K41" i="18"/>
  <c r="K14" i="19"/>
  <c r="K16" i="19"/>
  <c r="K18" i="19"/>
  <c r="K20" i="19"/>
  <c r="K22" i="19"/>
  <c r="K26" i="19"/>
  <c r="K28" i="19"/>
  <c r="K30" i="19"/>
  <c r="K32" i="19"/>
  <c r="K34" i="19"/>
  <c r="K36" i="19"/>
  <c r="K38" i="19"/>
  <c r="K40" i="19"/>
  <c r="K42" i="19"/>
  <c r="K44" i="19"/>
  <c r="K46" i="19"/>
  <c r="K50" i="19"/>
  <c r="K54" i="19"/>
  <c r="K56" i="19"/>
  <c r="K58" i="19"/>
  <c r="K60" i="19"/>
  <c r="K62" i="19"/>
  <c r="K73" i="19"/>
  <c r="K75" i="19"/>
  <c r="K77" i="19"/>
  <c r="K79" i="19"/>
  <c r="K81" i="19"/>
  <c r="K83" i="19"/>
  <c r="K85" i="19"/>
  <c r="K87" i="19"/>
  <c r="K91" i="19"/>
  <c r="K95" i="19"/>
  <c r="K97" i="19"/>
  <c r="K99" i="19"/>
  <c r="K103" i="19"/>
  <c r="K105" i="19"/>
  <c r="K107" i="19"/>
  <c r="K109" i="19"/>
  <c r="K111" i="19"/>
  <c r="K113" i="19"/>
  <c r="K115" i="19"/>
  <c r="K117" i="19"/>
  <c r="K119" i="19"/>
  <c r="K123" i="19"/>
  <c r="K80" i="19"/>
  <c r="K88" i="19"/>
  <c r="K96" i="19"/>
  <c r="K104" i="19"/>
  <c r="K112" i="19"/>
  <c r="K116" i="19"/>
  <c r="K120" i="19"/>
  <c r="K122" i="19"/>
  <c r="K11" i="19"/>
  <c r="K15" i="19"/>
  <c r="K31" i="19"/>
  <c r="K35" i="19"/>
  <c r="K39" i="19"/>
  <c r="K43" i="19"/>
  <c r="K51" i="19"/>
  <c r="K31" i="18"/>
  <c r="K12" i="18"/>
  <c r="K30" i="17"/>
  <c r="K34" i="17"/>
  <c r="K31" i="17"/>
  <c r="K33" i="17"/>
  <c r="K35" i="17"/>
  <c r="K39" i="17"/>
  <c r="K14" i="17"/>
  <c r="K18" i="17"/>
  <c r="K50" i="16"/>
  <c r="K54" i="16"/>
  <c r="K32" i="15"/>
  <c r="K42" i="15"/>
  <c r="K13" i="15"/>
  <c r="K17" i="15"/>
  <c r="K21" i="15"/>
  <c r="K11" i="13"/>
  <c r="K18" i="13"/>
  <c r="K24" i="13"/>
  <c r="K26" i="13"/>
  <c r="K39" i="13"/>
  <c r="K12" i="12"/>
  <c r="K16" i="12"/>
  <c r="K20" i="12"/>
  <c r="K24" i="12"/>
  <c r="K28" i="12"/>
  <c r="K32" i="12"/>
  <c r="K36" i="12"/>
  <c r="K40" i="12"/>
  <c r="K53" i="11"/>
  <c r="K70" i="11"/>
  <c r="K15" i="11"/>
  <c r="K19" i="11"/>
  <c r="K72" i="19"/>
  <c r="K76" i="19"/>
  <c r="K84" i="19"/>
  <c r="K92" i="19"/>
  <c r="K100" i="19"/>
  <c r="K108" i="19"/>
  <c r="K89" i="19"/>
  <c r="K93" i="19"/>
  <c r="K101" i="19"/>
  <c r="K121" i="19"/>
  <c r="K74" i="19"/>
  <c r="K78" i="19"/>
  <c r="K82" i="19"/>
  <c r="K86" i="19"/>
  <c r="K90" i="19"/>
  <c r="K94" i="19"/>
  <c r="K98" i="19"/>
  <c r="K102" i="19"/>
  <c r="K106" i="19"/>
  <c r="K110" i="19"/>
  <c r="K114" i="19"/>
  <c r="K118" i="19"/>
  <c r="K19" i="19"/>
  <c r="K23" i="19"/>
  <c r="K27" i="19"/>
  <c r="K55" i="19"/>
  <c r="K12" i="19"/>
  <c r="K24" i="19"/>
  <c r="K48" i="19"/>
  <c r="K52" i="19"/>
  <c r="K13" i="19"/>
  <c r="K17" i="19"/>
  <c r="K21" i="19"/>
  <c r="K25" i="19"/>
  <c r="K29" i="19"/>
  <c r="K33" i="19"/>
  <c r="K37" i="19"/>
  <c r="K41" i="19"/>
  <c r="K45" i="19"/>
  <c r="K49" i="19"/>
  <c r="K53" i="19"/>
  <c r="K57" i="19"/>
  <c r="K61" i="19"/>
  <c r="K47" i="19"/>
  <c r="K59" i="19"/>
  <c r="K34" i="18"/>
  <c r="K36" i="18"/>
  <c r="K40" i="18"/>
  <c r="K38" i="18"/>
  <c r="K14" i="18"/>
  <c r="K16" i="18"/>
  <c r="K20" i="18"/>
  <c r="K18" i="18"/>
  <c r="K32" i="17"/>
  <c r="K36" i="17"/>
  <c r="K37" i="17"/>
  <c r="K38" i="17"/>
  <c r="K11" i="17"/>
  <c r="K15" i="17"/>
  <c r="K19" i="17"/>
  <c r="K12" i="17"/>
  <c r="K16" i="17"/>
  <c r="K20" i="17"/>
  <c r="K13" i="17"/>
  <c r="K17" i="17"/>
  <c r="K58" i="16"/>
  <c r="K62" i="16"/>
  <c r="K66" i="16"/>
  <c r="K70" i="16"/>
  <c r="K74" i="16"/>
  <c r="K78" i="16"/>
  <c r="K51" i="16"/>
  <c r="K55" i="16"/>
  <c r="K59" i="16"/>
  <c r="K63" i="16"/>
  <c r="K67" i="16"/>
  <c r="K71" i="16"/>
  <c r="K75" i="16"/>
  <c r="K79" i="16"/>
  <c r="K52" i="16"/>
  <c r="K56" i="16"/>
  <c r="K60" i="16"/>
  <c r="K64" i="16"/>
  <c r="K68" i="16"/>
  <c r="K72" i="16"/>
  <c r="K76" i="16"/>
  <c r="K11" i="16"/>
  <c r="K19" i="16"/>
  <c r="K23" i="16"/>
  <c r="K27" i="16"/>
  <c r="K31" i="16"/>
  <c r="K35" i="16"/>
  <c r="K39" i="16"/>
  <c r="K12" i="16"/>
  <c r="K16" i="16"/>
  <c r="K20" i="16"/>
  <c r="K24" i="16"/>
  <c r="K28" i="16"/>
  <c r="K32" i="16"/>
  <c r="K36" i="16"/>
  <c r="K40" i="16"/>
  <c r="K13" i="16"/>
  <c r="K17" i="16"/>
  <c r="K21" i="16"/>
  <c r="K25" i="16"/>
  <c r="K29" i="16"/>
  <c r="K33" i="16"/>
  <c r="K37" i="16"/>
  <c r="K33" i="15"/>
  <c r="K37" i="15"/>
  <c r="K41" i="15"/>
  <c r="K14" i="15"/>
  <c r="K18" i="15"/>
  <c r="K22" i="15"/>
  <c r="K11" i="15"/>
  <c r="K15" i="15"/>
  <c r="K19" i="15"/>
  <c r="K12" i="15"/>
  <c r="K16" i="15"/>
  <c r="K20" i="15"/>
  <c r="K52" i="14"/>
  <c r="K56" i="14"/>
  <c r="K60" i="14"/>
  <c r="K64" i="14"/>
  <c r="K68" i="14"/>
  <c r="K72" i="14"/>
  <c r="K76" i="14"/>
  <c r="K80" i="14"/>
  <c r="K54" i="14"/>
  <c r="K58" i="14"/>
  <c r="K62" i="14"/>
  <c r="K66" i="14"/>
  <c r="K70" i="14"/>
  <c r="K74" i="14"/>
  <c r="K78" i="14"/>
  <c r="K82" i="14"/>
  <c r="K11" i="14"/>
  <c r="K15" i="14"/>
  <c r="K19" i="14"/>
  <c r="K23" i="14"/>
  <c r="K27" i="14"/>
  <c r="K31" i="14"/>
  <c r="K35" i="14"/>
  <c r="K39" i="14"/>
  <c r="K13" i="14"/>
  <c r="K17" i="14"/>
  <c r="K21" i="14"/>
  <c r="K25" i="14"/>
  <c r="K29" i="14"/>
  <c r="K33" i="14"/>
  <c r="K37" i="14"/>
  <c r="K41" i="14"/>
  <c r="K54" i="13"/>
  <c r="K62" i="13"/>
  <c r="K70" i="13"/>
  <c r="K78" i="13"/>
  <c r="K53" i="13"/>
  <c r="K57" i="13"/>
  <c r="K61" i="13"/>
  <c r="K65" i="13"/>
  <c r="K69" i="13"/>
  <c r="K73" i="13"/>
  <c r="K77" i="13"/>
  <c r="K81" i="13"/>
  <c r="K85" i="13"/>
  <c r="K28" i="13"/>
  <c r="K43" i="13"/>
  <c r="K12" i="13"/>
  <c r="K36" i="13"/>
  <c r="K27" i="13"/>
  <c r="K20" i="13"/>
  <c r="K35" i="13"/>
  <c r="K14" i="13"/>
  <c r="K22" i="13"/>
  <c r="K30" i="13"/>
  <c r="K38" i="13"/>
  <c r="K13" i="13"/>
  <c r="K17" i="13"/>
  <c r="K21" i="13"/>
  <c r="K25" i="13"/>
  <c r="K29" i="13"/>
  <c r="K33" i="13"/>
  <c r="K37" i="13"/>
  <c r="K41" i="13"/>
  <c r="K13" i="12"/>
  <c r="K21" i="12"/>
  <c r="K25" i="12"/>
  <c r="K29" i="12"/>
  <c r="K33" i="12"/>
  <c r="K37" i="12"/>
  <c r="K14" i="12"/>
  <c r="K18" i="12"/>
  <c r="K22" i="12"/>
  <c r="K26" i="12"/>
  <c r="K30" i="12"/>
  <c r="K34" i="12"/>
  <c r="K38" i="12"/>
  <c r="K11" i="12"/>
  <c r="K15" i="12"/>
  <c r="K19" i="12"/>
  <c r="K23" i="12"/>
  <c r="K27" i="12"/>
  <c r="K31" i="12"/>
  <c r="K35" i="12"/>
  <c r="K39" i="12"/>
  <c r="K66" i="11"/>
  <c r="K62" i="11"/>
  <c r="K74" i="11"/>
  <c r="K78" i="11"/>
  <c r="K82" i="11"/>
  <c r="K55" i="11"/>
  <c r="K59" i="11"/>
  <c r="K63" i="11"/>
  <c r="K67" i="11"/>
  <c r="K71" i="11"/>
  <c r="K75" i="11"/>
  <c r="K79" i="11"/>
  <c r="K83" i="11"/>
  <c r="K56" i="11"/>
  <c r="K60" i="11"/>
  <c r="K64" i="11"/>
  <c r="K68" i="11"/>
  <c r="K72" i="11"/>
  <c r="K76" i="11"/>
  <c r="K80" i="11"/>
  <c r="K84" i="11"/>
  <c r="K11" i="11"/>
  <c r="K27" i="11"/>
  <c r="K23" i="11"/>
  <c r="K31" i="11"/>
  <c r="K35" i="11"/>
  <c r="K39" i="11"/>
  <c r="K43" i="11"/>
  <c r="K12" i="11"/>
  <c r="K16" i="11"/>
  <c r="K20" i="11"/>
  <c r="K24" i="11"/>
  <c r="K28" i="11"/>
  <c r="K32" i="11"/>
  <c r="K36" i="11"/>
  <c r="K40" i="11"/>
  <c r="K13" i="11"/>
  <c r="K17" i="11"/>
  <c r="K21" i="11"/>
  <c r="K25" i="11"/>
  <c r="K29" i="11"/>
  <c r="K33" i="11"/>
  <c r="K37" i="11"/>
  <c r="K41" i="11"/>
  <c r="I95" i="10"/>
  <c r="E95" i="10"/>
  <c r="I94" i="10"/>
  <c r="E94" i="10"/>
  <c r="I93" i="10"/>
  <c r="E93" i="10"/>
  <c r="I92" i="10"/>
  <c r="E92" i="10"/>
  <c r="I91" i="10"/>
  <c r="E91" i="10"/>
  <c r="I90" i="10"/>
  <c r="E90" i="10"/>
  <c r="I89" i="10"/>
  <c r="E89" i="10"/>
  <c r="I88" i="10"/>
  <c r="E88" i="10"/>
  <c r="I87" i="10"/>
  <c r="E87" i="10"/>
  <c r="I86" i="10"/>
  <c r="E86" i="10"/>
  <c r="I85" i="10"/>
  <c r="E85" i="10"/>
  <c r="I84" i="10"/>
  <c r="E84" i="10"/>
  <c r="I83" i="10"/>
  <c r="E83" i="10"/>
  <c r="I82" i="10"/>
  <c r="E82" i="10"/>
  <c r="I81" i="10"/>
  <c r="E81" i="10"/>
  <c r="I80" i="10"/>
  <c r="E80" i="10"/>
  <c r="I79" i="10"/>
  <c r="E79" i="10"/>
  <c r="I78" i="10"/>
  <c r="E78" i="10"/>
  <c r="I77" i="10"/>
  <c r="E77" i="10"/>
  <c r="I76" i="10"/>
  <c r="E76" i="10"/>
  <c r="I75" i="10"/>
  <c r="E75" i="10"/>
  <c r="I74" i="10"/>
  <c r="E74" i="10"/>
  <c r="I73" i="10"/>
  <c r="E73" i="10"/>
  <c r="I72" i="10"/>
  <c r="E72" i="10"/>
  <c r="I71" i="10"/>
  <c r="E71" i="10"/>
  <c r="I70" i="10"/>
  <c r="E70" i="10"/>
  <c r="I69" i="10"/>
  <c r="E69" i="10"/>
  <c r="I68" i="10"/>
  <c r="E68" i="10"/>
  <c r="I67" i="10"/>
  <c r="E67" i="10"/>
  <c r="I66" i="10"/>
  <c r="E66" i="10"/>
  <c r="I65" i="10"/>
  <c r="E65" i="10"/>
  <c r="I64" i="10"/>
  <c r="E64" i="10"/>
  <c r="I63" i="10"/>
  <c r="E63" i="10"/>
  <c r="I62" i="10"/>
  <c r="E62" i="10"/>
  <c r="I61" i="10"/>
  <c r="E61" i="10"/>
  <c r="I60" i="10"/>
  <c r="E60" i="10"/>
  <c r="I59" i="10"/>
  <c r="E59" i="10"/>
  <c r="I58" i="10"/>
  <c r="E58" i="10"/>
  <c r="I48" i="10"/>
  <c r="E48" i="10"/>
  <c r="I47" i="10"/>
  <c r="E47" i="10"/>
  <c r="I46" i="10"/>
  <c r="E46" i="10"/>
  <c r="I45" i="10"/>
  <c r="E45" i="10"/>
  <c r="I44" i="10"/>
  <c r="E44" i="10"/>
  <c r="I43" i="10"/>
  <c r="E43" i="10"/>
  <c r="I42" i="10"/>
  <c r="E42" i="10"/>
  <c r="I41" i="10"/>
  <c r="E41" i="10"/>
  <c r="I40" i="10"/>
  <c r="E40" i="10"/>
  <c r="I39" i="10"/>
  <c r="E39" i="10"/>
  <c r="I38" i="10"/>
  <c r="E38" i="10"/>
  <c r="I37" i="10"/>
  <c r="E37" i="10"/>
  <c r="I36" i="10"/>
  <c r="E36" i="10"/>
  <c r="I35" i="10"/>
  <c r="E35" i="10"/>
  <c r="I34" i="10"/>
  <c r="E34" i="10"/>
  <c r="I33" i="10"/>
  <c r="E33" i="10"/>
  <c r="I32" i="10"/>
  <c r="E32" i="10"/>
  <c r="I31" i="10"/>
  <c r="E31" i="10"/>
  <c r="I30" i="10"/>
  <c r="E30" i="10"/>
  <c r="I29" i="10"/>
  <c r="E29" i="10"/>
  <c r="I28" i="10"/>
  <c r="E28" i="10"/>
  <c r="I27" i="10"/>
  <c r="E27" i="10"/>
  <c r="I26" i="10"/>
  <c r="E26" i="10"/>
  <c r="I25" i="10"/>
  <c r="E25" i="10"/>
  <c r="I24" i="10"/>
  <c r="E24" i="10"/>
  <c r="I23" i="10"/>
  <c r="E23" i="10"/>
  <c r="I22" i="10"/>
  <c r="E22" i="10"/>
  <c r="I21" i="10"/>
  <c r="E21" i="10"/>
  <c r="I20" i="10"/>
  <c r="E20" i="10"/>
  <c r="I19" i="10"/>
  <c r="E19" i="10"/>
  <c r="I18" i="10"/>
  <c r="E18" i="10"/>
  <c r="I17" i="10"/>
  <c r="E17" i="10"/>
  <c r="I16" i="10"/>
  <c r="E16" i="10"/>
  <c r="I15" i="10"/>
  <c r="E15" i="10"/>
  <c r="I14" i="10"/>
  <c r="E14" i="10"/>
  <c r="I13" i="10"/>
  <c r="E13" i="10"/>
  <c r="I12" i="10"/>
  <c r="E12" i="10"/>
  <c r="I11" i="10"/>
  <c r="E11" i="10"/>
  <c r="I49" i="9"/>
  <c r="E49" i="9"/>
  <c r="I48" i="9"/>
  <c r="E48" i="9"/>
  <c r="I47" i="9"/>
  <c r="E47" i="9"/>
  <c r="I46" i="9"/>
  <c r="E46" i="9"/>
  <c r="I45" i="9"/>
  <c r="E45" i="9"/>
  <c r="I44" i="9"/>
  <c r="E44" i="9"/>
  <c r="I43" i="9"/>
  <c r="E43" i="9"/>
  <c r="I42" i="9"/>
  <c r="E42" i="9"/>
  <c r="I41" i="9"/>
  <c r="E41" i="9"/>
  <c r="I40" i="9"/>
  <c r="E40" i="9"/>
  <c r="I39" i="9"/>
  <c r="E39" i="9"/>
  <c r="I38" i="9"/>
  <c r="E38" i="9"/>
  <c r="I37" i="9"/>
  <c r="E37" i="9"/>
  <c r="I36" i="9"/>
  <c r="E36" i="9"/>
  <c r="I35" i="9"/>
  <c r="E35" i="9"/>
  <c r="I25" i="9"/>
  <c r="E25" i="9"/>
  <c r="I24" i="9"/>
  <c r="E24" i="9"/>
  <c r="I23" i="9"/>
  <c r="E23" i="9"/>
  <c r="I22" i="9"/>
  <c r="E22" i="9"/>
  <c r="I21" i="9"/>
  <c r="E21" i="9"/>
  <c r="I20" i="9"/>
  <c r="E20" i="9"/>
  <c r="I19" i="9"/>
  <c r="E19" i="9"/>
  <c r="I18" i="9"/>
  <c r="E18" i="9"/>
  <c r="I17" i="9"/>
  <c r="E17" i="9"/>
  <c r="I16" i="9"/>
  <c r="E16" i="9"/>
  <c r="I15" i="9"/>
  <c r="E15" i="9"/>
  <c r="I14" i="9"/>
  <c r="E14" i="9"/>
  <c r="I13" i="9"/>
  <c r="E13" i="9"/>
  <c r="I12" i="9"/>
  <c r="E12" i="9"/>
  <c r="I11" i="9"/>
  <c r="E11" i="9"/>
  <c r="I37" i="8"/>
  <c r="E37" i="8"/>
  <c r="I36" i="8"/>
  <c r="E36" i="8"/>
  <c r="I35" i="8"/>
  <c r="E35" i="8"/>
  <c r="I34" i="8"/>
  <c r="E34" i="8"/>
  <c r="I33" i="8"/>
  <c r="E33" i="8"/>
  <c r="I32" i="8"/>
  <c r="E32" i="8"/>
  <c r="I31" i="8"/>
  <c r="E31" i="8"/>
  <c r="I30" i="8"/>
  <c r="E30" i="8"/>
  <c r="I29" i="8"/>
  <c r="E29" i="8"/>
  <c r="I19" i="8"/>
  <c r="E19" i="8"/>
  <c r="I18" i="8"/>
  <c r="E18" i="8"/>
  <c r="I17" i="8"/>
  <c r="E17" i="8"/>
  <c r="I16" i="8"/>
  <c r="E16" i="8"/>
  <c r="I15" i="8"/>
  <c r="E15" i="8"/>
  <c r="I14" i="8"/>
  <c r="E14" i="8"/>
  <c r="I13" i="8"/>
  <c r="E13" i="8"/>
  <c r="I12" i="8"/>
  <c r="E12" i="8"/>
  <c r="I11" i="8"/>
  <c r="E11" i="8"/>
  <c r="I37" i="7"/>
  <c r="E37" i="7"/>
  <c r="I36" i="7"/>
  <c r="E36" i="7"/>
  <c r="I35" i="7"/>
  <c r="E35" i="7"/>
  <c r="I34" i="7"/>
  <c r="E34" i="7"/>
  <c r="I33" i="7"/>
  <c r="E33" i="7"/>
  <c r="I32" i="7"/>
  <c r="E32" i="7"/>
  <c r="I31" i="7"/>
  <c r="E31" i="7"/>
  <c r="I30" i="7"/>
  <c r="E30" i="7"/>
  <c r="I29" i="7"/>
  <c r="E29" i="7"/>
  <c r="I19" i="7"/>
  <c r="E19" i="7"/>
  <c r="I18" i="7"/>
  <c r="E18" i="7"/>
  <c r="I17" i="7"/>
  <c r="E17" i="7"/>
  <c r="I16" i="7"/>
  <c r="E16" i="7"/>
  <c r="I15" i="7"/>
  <c r="E15" i="7"/>
  <c r="I14" i="7"/>
  <c r="E14" i="7"/>
  <c r="I13" i="7"/>
  <c r="E13" i="7"/>
  <c r="I12" i="7"/>
  <c r="E12" i="7"/>
  <c r="I11" i="7"/>
  <c r="E11" i="7"/>
  <c r="I33" i="6"/>
  <c r="E33" i="6"/>
  <c r="I32" i="6"/>
  <c r="E32" i="6"/>
  <c r="I31" i="6"/>
  <c r="E31" i="6"/>
  <c r="I30" i="6"/>
  <c r="E30" i="6"/>
  <c r="I29" i="6"/>
  <c r="E29" i="6"/>
  <c r="I28" i="6"/>
  <c r="E28" i="6"/>
  <c r="I27" i="6"/>
  <c r="E27" i="6"/>
  <c r="I17" i="6"/>
  <c r="E17" i="6"/>
  <c r="I16" i="6"/>
  <c r="E16" i="6"/>
  <c r="I15" i="6"/>
  <c r="E15" i="6"/>
  <c r="I14" i="6"/>
  <c r="E14" i="6"/>
  <c r="I13" i="6"/>
  <c r="E13" i="6"/>
  <c r="I12" i="6"/>
  <c r="E12" i="6"/>
  <c r="I11" i="6"/>
  <c r="E11" i="6"/>
  <c r="G29" i="5"/>
  <c r="I29" i="5" s="1"/>
  <c r="D29" i="5"/>
  <c r="C29" i="5"/>
  <c r="K27" i="5"/>
  <c r="H15" i="5"/>
  <c r="G15" i="5"/>
  <c r="D15" i="5"/>
  <c r="C15" i="5"/>
  <c r="I14" i="5"/>
  <c r="E14" i="5"/>
  <c r="I13" i="5"/>
  <c r="E13" i="5"/>
  <c r="I12" i="5"/>
  <c r="E12" i="5"/>
  <c r="I11" i="5"/>
  <c r="E11" i="5"/>
  <c r="B6" i="2"/>
  <c r="K26" i="5" l="1"/>
  <c r="K28" i="5"/>
  <c r="K11" i="6"/>
  <c r="K13" i="6"/>
  <c r="K15" i="6"/>
  <c r="K17" i="6"/>
  <c r="K13" i="7"/>
  <c r="K15" i="7"/>
  <c r="K17" i="7"/>
  <c r="K11" i="8"/>
  <c r="K13" i="8"/>
  <c r="I15" i="5"/>
  <c r="J12" i="5" s="1"/>
  <c r="K11" i="5"/>
  <c r="K13" i="5"/>
  <c r="J25" i="5"/>
  <c r="K27" i="6"/>
  <c r="K29" i="6"/>
  <c r="K31" i="6"/>
  <c r="K33" i="6"/>
  <c r="K29" i="7"/>
  <c r="K31" i="7"/>
  <c r="K33" i="7"/>
  <c r="K35" i="7"/>
  <c r="K37" i="7"/>
  <c r="K18" i="8"/>
  <c r="K29" i="8"/>
  <c r="K33" i="8"/>
  <c r="K37" i="8"/>
  <c r="K37" i="9"/>
  <c r="K39" i="9"/>
  <c r="K41" i="9"/>
  <c r="K43" i="9"/>
  <c r="K45" i="9"/>
  <c r="K47" i="9"/>
  <c r="K49" i="9"/>
  <c r="K59" i="10"/>
  <c r="K61" i="10"/>
  <c r="K63" i="10"/>
  <c r="K65" i="10"/>
  <c r="K67" i="10"/>
  <c r="K69" i="10"/>
  <c r="K71" i="10"/>
  <c r="K73" i="10"/>
  <c r="K75" i="10"/>
  <c r="K77" i="10"/>
  <c r="K79" i="10"/>
  <c r="K81" i="10"/>
  <c r="K83" i="10"/>
  <c r="K85" i="10"/>
  <c r="K87" i="10"/>
  <c r="K89" i="10"/>
  <c r="K91" i="10"/>
  <c r="K93" i="10"/>
  <c r="K95" i="10"/>
  <c r="K12" i="10"/>
  <c r="K14" i="10"/>
  <c r="K16" i="10"/>
  <c r="K18" i="10"/>
  <c r="K20" i="10"/>
  <c r="K22" i="10"/>
  <c r="K24" i="10"/>
  <c r="K26" i="10"/>
  <c r="K28" i="10"/>
  <c r="K30" i="10"/>
  <c r="K32" i="10"/>
  <c r="K34" i="10"/>
  <c r="K36" i="10"/>
  <c r="K38" i="10"/>
  <c r="K40" i="10"/>
  <c r="K42" i="10"/>
  <c r="K44" i="10"/>
  <c r="K46" i="10"/>
  <c r="K48" i="10"/>
  <c r="K21" i="10"/>
  <c r="K37" i="10"/>
  <c r="K45" i="10"/>
  <c r="K39" i="10"/>
  <c r="K42" i="9"/>
  <c r="K46" i="9"/>
  <c r="K48" i="9"/>
  <c r="K11" i="9"/>
  <c r="K13" i="9"/>
  <c r="K15" i="9"/>
  <c r="K17" i="9"/>
  <c r="K19" i="9"/>
  <c r="K21" i="9"/>
  <c r="K23" i="9"/>
  <c r="K25" i="9"/>
  <c r="K15" i="8"/>
  <c r="K17" i="8"/>
  <c r="K19" i="8"/>
  <c r="K11" i="7"/>
  <c r="K19" i="7"/>
  <c r="E15" i="5"/>
  <c r="F12" i="5" s="1"/>
  <c r="K60" i="10"/>
  <c r="K64" i="10"/>
  <c r="K68" i="10"/>
  <c r="K72" i="10"/>
  <c r="K76" i="10"/>
  <c r="K80" i="10"/>
  <c r="K84" i="10"/>
  <c r="K88" i="10"/>
  <c r="K92" i="10"/>
  <c r="K58" i="10"/>
  <c r="K62" i="10"/>
  <c r="K66" i="10"/>
  <c r="K70" i="10"/>
  <c r="K74" i="10"/>
  <c r="K78" i="10"/>
  <c r="K82" i="10"/>
  <c r="K86" i="10"/>
  <c r="K90" i="10"/>
  <c r="K94" i="10"/>
  <c r="K13" i="10"/>
  <c r="K17" i="10"/>
  <c r="K25" i="10"/>
  <c r="K29" i="10"/>
  <c r="K33" i="10"/>
  <c r="K41" i="10"/>
  <c r="K15" i="10"/>
  <c r="K19" i="10"/>
  <c r="K11" i="10"/>
  <c r="K23" i="10"/>
  <c r="K27" i="10"/>
  <c r="K31" i="10"/>
  <c r="K35" i="10"/>
  <c r="K43" i="10"/>
  <c r="K47" i="10"/>
  <c r="K38" i="9"/>
  <c r="K35" i="9"/>
  <c r="K36" i="9"/>
  <c r="K40" i="9"/>
  <c r="K44" i="9"/>
  <c r="K14" i="9"/>
  <c r="K18" i="9"/>
  <c r="K22" i="9"/>
  <c r="K12" i="9"/>
  <c r="K16" i="9"/>
  <c r="K20" i="9"/>
  <c r="K24" i="9"/>
  <c r="K30" i="8"/>
  <c r="K34" i="8"/>
  <c r="K31" i="8"/>
  <c r="K35" i="8"/>
  <c r="K32" i="8"/>
  <c r="K36" i="8"/>
  <c r="K14" i="8"/>
  <c r="K12" i="8"/>
  <c r="K16" i="8"/>
  <c r="K30" i="7"/>
  <c r="K34" i="7"/>
  <c r="K32" i="7"/>
  <c r="K36" i="7"/>
  <c r="K12" i="7"/>
  <c r="K16" i="7"/>
  <c r="K14" i="7"/>
  <c r="K18" i="7"/>
  <c r="K30" i="6"/>
  <c r="K28" i="6"/>
  <c r="K32" i="6"/>
  <c r="K14" i="6"/>
  <c r="K12" i="6"/>
  <c r="K16" i="6"/>
  <c r="K12" i="5"/>
  <c r="K14" i="5"/>
  <c r="J27" i="5" l="1"/>
  <c r="F26" i="5"/>
  <c r="F27" i="5"/>
  <c r="F28" i="5"/>
  <c r="F25" i="5"/>
  <c r="J26" i="5"/>
  <c r="J28" i="5"/>
  <c r="F13" i="5"/>
  <c r="K29" i="5"/>
  <c r="D30" i="5" s="1"/>
  <c r="F15" i="5"/>
  <c r="J13" i="5"/>
  <c r="F11" i="5"/>
  <c r="F14" i="5"/>
  <c r="J29" i="5"/>
  <c r="J15" i="5"/>
  <c r="F29" i="5"/>
  <c r="J11" i="5"/>
  <c r="K15" i="5"/>
  <c r="J14" i="5"/>
  <c r="G30" i="5" l="1"/>
  <c r="E30" i="5"/>
  <c r="H30" i="5"/>
  <c r="C30" i="5"/>
  <c r="I30" i="5"/>
  <c r="B67" i="19"/>
  <c r="B26" i="18"/>
  <c r="B25" i="17"/>
  <c r="B45" i="16"/>
  <c r="B27" i="15"/>
  <c r="B47" i="14"/>
  <c r="B48" i="13"/>
  <c r="B45" i="12"/>
  <c r="B48" i="11"/>
  <c r="B53" i="10"/>
  <c r="B30" i="9"/>
  <c r="B24" i="8"/>
  <c r="B24" i="7"/>
  <c r="B6" i="7"/>
  <c r="B6" i="8"/>
  <c r="B6" i="9"/>
  <c r="B6" i="10"/>
  <c r="B6" i="11"/>
  <c r="B6" i="12"/>
  <c r="B6" i="13"/>
  <c r="B6" i="14"/>
  <c r="B6" i="15"/>
  <c r="B6" i="16"/>
  <c r="B6" i="17"/>
  <c r="B6" i="18"/>
  <c r="B6" i="19"/>
  <c r="B6" i="6"/>
  <c r="K30" i="5" l="1"/>
  <c r="B22" i="6"/>
  <c r="B20" i="5"/>
  <c r="B6" i="5"/>
  <c r="B6" i="4"/>
  <c r="H63" i="19" l="1"/>
  <c r="D63" i="19"/>
  <c r="G124" i="19"/>
  <c r="G63" i="19"/>
  <c r="C63" i="19"/>
  <c r="C124" i="19"/>
  <c r="D124" i="19"/>
  <c r="H124" i="19"/>
  <c r="D42" i="18"/>
  <c r="H42" i="18"/>
  <c r="G42" i="18"/>
  <c r="G22" i="18"/>
  <c r="C22" i="18"/>
  <c r="H22" i="18"/>
  <c r="C42" i="18"/>
  <c r="D22" i="18"/>
  <c r="H21" i="17"/>
  <c r="D40" i="17"/>
  <c r="C21" i="17"/>
  <c r="H40" i="17"/>
  <c r="D21" i="17"/>
  <c r="C40" i="17"/>
  <c r="G40" i="17"/>
  <c r="G21" i="17"/>
  <c r="C41" i="16"/>
  <c r="G80" i="16"/>
  <c r="H41" i="16"/>
  <c r="D41" i="16"/>
  <c r="H80" i="16"/>
  <c r="C80" i="16"/>
  <c r="D80" i="16"/>
  <c r="G41" i="16"/>
  <c r="H44" i="15"/>
  <c r="H23" i="15"/>
  <c r="D44" i="15"/>
  <c r="D23" i="15"/>
  <c r="C44" i="15"/>
  <c r="C23" i="15"/>
  <c r="G44" i="15"/>
  <c r="G23" i="15"/>
  <c r="H43" i="14"/>
  <c r="H84" i="14"/>
  <c r="D84" i="14"/>
  <c r="D43" i="14"/>
  <c r="C43" i="14"/>
  <c r="G84" i="14"/>
  <c r="G43" i="14"/>
  <c r="C84" i="14"/>
  <c r="H44" i="13"/>
  <c r="D44" i="13"/>
  <c r="H86" i="13"/>
  <c r="G44" i="13"/>
  <c r="C44" i="13"/>
  <c r="D86" i="13"/>
  <c r="C86" i="13"/>
  <c r="G86" i="13"/>
  <c r="G41" i="12"/>
  <c r="H41" i="12"/>
  <c r="D80" i="12"/>
  <c r="H80" i="12"/>
  <c r="D41" i="12"/>
  <c r="C41" i="12"/>
  <c r="C80" i="12"/>
  <c r="G80" i="12"/>
  <c r="D44" i="11"/>
  <c r="G44" i="11"/>
  <c r="D86" i="11"/>
  <c r="C86" i="11"/>
  <c r="C44" i="11"/>
  <c r="H86" i="11"/>
  <c r="G86" i="11"/>
  <c r="H44" i="11"/>
  <c r="G49" i="10"/>
  <c r="C49" i="10"/>
  <c r="H96" i="10"/>
  <c r="D96" i="10"/>
  <c r="C96" i="10"/>
  <c r="D49" i="10"/>
  <c r="H49" i="10"/>
  <c r="G96" i="10"/>
  <c r="H50" i="9"/>
  <c r="H26" i="9"/>
  <c r="G26" i="9"/>
  <c r="C26" i="9"/>
  <c r="C50" i="9"/>
  <c r="D50" i="9"/>
  <c r="D26" i="9"/>
  <c r="G50" i="9"/>
  <c r="H20" i="8"/>
  <c r="H38" i="8"/>
  <c r="D20" i="8"/>
  <c r="C20" i="8"/>
  <c r="D38" i="8"/>
  <c r="G38" i="8"/>
  <c r="G20" i="8"/>
  <c r="C38" i="8"/>
  <c r="H38" i="7"/>
  <c r="H20" i="7"/>
  <c r="D20" i="7"/>
  <c r="G20" i="7"/>
  <c r="C38" i="7"/>
  <c r="C20" i="7"/>
  <c r="D38" i="7"/>
  <c r="G38" i="7"/>
  <c r="D34" i="6"/>
  <c r="H18" i="6"/>
  <c r="H34" i="6"/>
  <c r="G34" i="6"/>
  <c r="C34" i="6"/>
  <c r="D18" i="6"/>
  <c r="C18" i="6"/>
  <c r="G18" i="6"/>
  <c r="E44" i="15" l="1"/>
  <c r="F42" i="15" s="1"/>
  <c r="E41" i="16"/>
  <c r="E63" i="19"/>
  <c r="E124" i="19"/>
  <c r="I124" i="19"/>
  <c r="I63" i="19"/>
  <c r="I42" i="18"/>
  <c r="E42" i="18"/>
  <c r="E22" i="18"/>
  <c r="I22" i="18"/>
  <c r="E40" i="17"/>
  <c r="E21" i="17"/>
  <c r="I21" i="17"/>
  <c r="I40" i="17"/>
  <c r="I80" i="16"/>
  <c r="E80" i="16"/>
  <c r="I41" i="16"/>
  <c r="I23" i="15"/>
  <c r="I44" i="15"/>
  <c r="E23" i="15"/>
  <c r="F44" i="15"/>
  <c r="I84" i="14"/>
  <c r="E84" i="14"/>
  <c r="E43" i="14"/>
  <c r="I43" i="14"/>
  <c r="I86" i="13"/>
  <c r="I44" i="13"/>
  <c r="E86" i="13"/>
  <c r="E44" i="13"/>
  <c r="I41" i="12"/>
  <c r="I80" i="12"/>
  <c r="E41" i="12"/>
  <c r="E80" i="12"/>
  <c r="E44" i="11"/>
  <c r="I86" i="11"/>
  <c r="E86" i="11"/>
  <c r="I44" i="11"/>
  <c r="E49" i="10"/>
  <c r="I96" i="10"/>
  <c r="E96" i="10"/>
  <c r="I49" i="10"/>
  <c r="I50" i="9"/>
  <c r="E50" i="9"/>
  <c r="E26" i="9"/>
  <c r="I26" i="9"/>
  <c r="E20" i="8"/>
  <c r="E38" i="8"/>
  <c r="I38" i="8"/>
  <c r="I20" i="8"/>
  <c r="I20" i="7"/>
  <c r="I38" i="7"/>
  <c r="E20" i="7"/>
  <c r="E38" i="7"/>
  <c r="E34" i="6"/>
  <c r="I34" i="6"/>
  <c r="E18" i="6"/>
  <c r="I18" i="6"/>
  <c r="F43" i="15" l="1"/>
  <c r="K84" i="14"/>
  <c r="F39" i="15"/>
  <c r="F37" i="15"/>
  <c r="F40" i="15"/>
  <c r="F32" i="15"/>
  <c r="F41" i="15"/>
  <c r="F34" i="15"/>
  <c r="F33" i="15"/>
  <c r="F38" i="15"/>
  <c r="F35" i="15"/>
  <c r="F36" i="15"/>
  <c r="J29" i="6"/>
  <c r="J27" i="6"/>
  <c r="J33" i="6"/>
  <c r="J31" i="6"/>
  <c r="J28" i="6"/>
  <c r="J30" i="6"/>
  <c r="J32" i="6"/>
  <c r="F33" i="6"/>
  <c r="F29" i="6"/>
  <c r="F31" i="6"/>
  <c r="F27" i="6"/>
  <c r="F28" i="6"/>
  <c r="F32" i="6"/>
  <c r="F30" i="6"/>
  <c r="J120" i="19"/>
  <c r="J117" i="19"/>
  <c r="J109" i="19"/>
  <c r="J105" i="19"/>
  <c r="J101" i="19"/>
  <c r="J97" i="19"/>
  <c r="J93" i="19"/>
  <c r="J85" i="19"/>
  <c r="J77" i="19"/>
  <c r="J73" i="19"/>
  <c r="J115" i="19"/>
  <c r="J111" i="19"/>
  <c r="J103" i="19"/>
  <c r="J83" i="19"/>
  <c r="J79" i="19"/>
  <c r="J75" i="19"/>
  <c r="J121" i="19"/>
  <c r="J113" i="19"/>
  <c r="J89" i="19"/>
  <c r="J81" i="19"/>
  <c r="J76" i="19"/>
  <c r="J84" i="19"/>
  <c r="J92" i="19"/>
  <c r="J100" i="19"/>
  <c r="J108" i="19"/>
  <c r="J116" i="19"/>
  <c r="J91" i="19"/>
  <c r="J119" i="19"/>
  <c r="J107" i="19"/>
  <c r="J78" i="19"/>
  <c r="J86" i="19"/>
  <c r="J94" i="19"/>
  <c r="J102" i="19"/>
  <c r="J110" i="19"/>
  <c r="J118" i="19"/>
  <c r="J95" i="19"/>
  <c r="J123" i="19"/>
  <c r="J74" i="19"/>
  <c r="J82" i="19"/>
  <c r="J98" i="19"/>
  <c r="J114" i="19"/>
  <c r="J87" i="19"/>
  <c r="J72" i="19"/>
  <c r="J80" i="19"/>
  <c r="J88" i="19"/>
  <c r="J96" i="19"/>
  <c r="J104" i="19"/>
  <c r="J112" i="19"/>
  <c r="J122" i="19"/>
  <c r="J99" i="19"/>
  <c r="J90" i="19"/>
  <c r="J106" i="19"/>
  <c r="F122" i="19"/>
  <c r="F115" i="19"/>
  <c r="F99" i="19"/>
  <c r="F95" i="19"/>
  <c r="F87" i="19"/>
  <c r="F117" i="19"/>
  <c r="F113" i="19"/>
  <c r="F109" i="19"/>
  <c r="F105" i="19"/>
  <c r="F97" i="19"/>
  <c r="F85" i="19"/>
  <c r="F81" i="19"/>
  <c r="F77" i="19"/>
  <c r="F73" i="19"/>
  <c r="F119" i="19"/>
  <c r="F107" i="19"/>
  <c r="F103" i="19"/>
  <c r="F83" i="19"/>
  <c r="F123" i="19"/>
  <c r="F111" i="19"/>
  <c r="F91" i="19"/>
  <c r="F79" i="19"/>
  <c r="F75" i="19"/>
  <c r="F74" i="19"/>
  <c r="F92" i="19"/>
  <c r="F110" i="19"/>
  <c r="F118" i="19"/>
  <c r="F121" i="19"/>
  <c r="F94" i="19"/>
  <c r="F80" i="19"/>
  <c r="F96" i="19"/>
  <c r="F116" i="19"/>
  <c r="F106" i="19"/>
  <c r="F101" i="19"/>
  <c r="F76" i="19"/>
  <c r="F98" i="19"/>
  <c r="F114" i="19"/>
  <c r="F89" i="19"/>
  <c r="F72" i="19"/>
  <c r="F100" i="19"/>
  <c r="F88" i="19"/>
  <c r="F120" i="19"/>
  <c r="F82" i="19"/>
  <c r="F102" i="19"/>
  <c r="F93" i="19"/>
  <c r="F84" i="19"/>
  <c r="F108" i="19"/>
  <c r="F104" i="19"/>
  <c r="F86" i="19"/>
  <c r="F78" i="19"/>
  <c r="F90" i="19"/>
  <c r="F112" i="19"/>
  <c r="J60" i="19"/>
  <c r="J56" i="19"/>
  <c r="J52" i="19"/>
  <c r="J44" i="19"/>
  <c r="J28" i="19"/>
  <c r="J24" i="19"/>
  <c r="J20" i="19"/>
  <c r="J48" i="19"/>
  <c r="J40" i="19"/>
  <c r="J36" i="19"/>
  <c r="J32" i="19"/>
  <c r="J16" i="19"/>
  <c r="J12" i="19"/>
  <c r="J31" i="19"/>
  <c r="J51" i="19"/>
  <c r="J11" i="19"/>
  <c r="J23" i="19"/>
  <c r="J37" i="19"/>
  <c r="J49" i="19"/>
  <c r="J61" i="19"/>
  <c r="J26" i="19"/>
  <c r="J42" i="19"/>
  <c r="J58" i="19"/>
  <c r="J41" i="19"/>
  <c r="J29" i="19"/>
  <c r="J55" i="19"/>
  <c r="J18" i="19"/>
  <c r="J50" i="19"/>
  <c r="J45" i="19"/>
  <c r="J21" i="19"/>
  <c r="J33" i="19"/>
  <c r="J47" i="19"/>
  <c r="J22" i="19"/>
  <c r="J38" i="19"/>
  <c r="J13" i="19"/>
  <c r="J35" i="19"/>
  <c r="J59" i="19"/>
  <c r="J15" i="19"/>
  <c r="J27" i="19"/>
  <c r="J39" i="19"/>
  <c r="J53" i="19"/>
  <c r="J14" i="19"/>
  <c r="J30" i="19"/>
  <c r="J46" i="19"/>
  <c r="J62" i="19"/>
  <c r="J19" i="19"/>
  <c r="J17" i="19"/>
  <c r="J43" i="19"/>
  <c r="J34" i="19"/>
  <c r="J25" i="19"/>
  <c r="J57" i="19"/>
  <c r="J54" i="19"/>
  <c r="F62" i="19"/>
  <c r="F58" i="19"/>
  <c r="F50" i="19"/>
  <c r="F46" i="19"/>
  <c r="F54" i="19"/>
  <c r="F42" i="19"/>
  <c r="F38" i="19"/>
  <c r="F34" i="19"/>
  <c r="F30" i="19"/>
  <c r="F26" i="19"/>
  <c r="F22" i="19"/>
  <c r="F18" i="19"/>
  <c r="F14" i="19"/>
  <c r="F19" i="19"/>
  <c r="F59" i="19"/>
  <c r="F48" i="19"/>
  <c r="F21" i="19"/>
  <c r="F37" i="19"/>
  <c r="F53" i="19"/>
  <c r="F15" i="19"/>
  <c r="F39" i="19"/>
  <c r="F20" i="19"/>
  <c r="F29" i="19"/>
  <c r="F12" i="19"/>
  <c r="F13" i="19"/>
  <c r="F45" i="19"/>
  <c r="F57" i="19"/>
  <c r="F11" i="19"/>
  <c r="F31" i="19"/>
  <c r="F49" i="19"/>
  <c r="F24" i="19"/>
  <c r="F17" i="19"/>
  <c r="F33" i="19"/>
  <c r="F47" i="19"/>
  <c r="F61" i="19"/>
  <c r="F35" i="19"/>
  <c r="F51" i="19"/>
  <c r="F36" i="19"/>
  <c r="F56" i="19"/>
  <c r="F25" i="19"/>
  <c r="F52" i="19"/>
  <c r="F23" i="19"/>
  <c r="F41" i="19"/>
  <c r="F55" i="19"/>
  <c r="F43" i="19"/>
  <c r="F32" i="19"/>
  <c r="F40" i="19"/>
  <c r="F60" i="19"/>
  <c r="F27" i="19"/>
  <c r="F16" i="19"/>
  <c r="F28" i="19"/>
  <c r="F44" i="19"/>
  <c r="F37" i="18"/>
  <c r="F39" i="18"/>
  <c r="F33" i="18"/>
  <c r="F31" i="18"/>
  <c r="F34" i="18"/>
  <c r="F36" i="18"/>
  <c r="F38" i="18"/>
  <c r="F40" i="18"/>
  <c r="J39" i="18"/>
  <c r="J33" i="18"/>
  <c r="J31" i="18"/>
  <c r="J37" i="18"/>
  <c r="J34" i="18"/>
  <c r="J36" i="18"/>
  <c r="J38" i="18"/>
  <c r="J40" i="18"/>
  <c r="J19" i="18"/>
  <c r="J13" i="18"/>
  <c r="J11" i="18"/>
  <c r="J17" i="18"/>
  <c r="J14" i="18"/>
  <c r="J20" i="18"/>
  <c r="J16" i="18"/>
  <c r="J18" i="18"/>
  <c r="F17" i="18"/>
  <c r="F19" i="18"/>
  <c r="F13" i="18"/>
  <c r="F11" i="18"/>
  <c r="F14" i="18"/>
  <c r="F16" i="18"/>
  <c r="F20" i="18"/>
  <c r="F18" i="18"/>
  <c r="J32" i="17"/>
  <c r="J37" i="17"/>
  <c r="J33" i="17"/>
  <c r="J36" i="17"/>
  <c r="J31" i="17"/>
  <c r="J38" i="17"/>
  <c r="J35" i="17"/>
  <c r="J30" i="17"/>
  <c r="J39" i="17"/>
  <c r="J34" i="17"/>
  <c r="F34" i="17"/>
  <c r="F30" i="17"/>
  <c r="F31" i="17"/>
  <c r="F39" i="17"/>
  <c r="F35" i="17"/>
  <c r="F32" i="17"/>
  <c r="F36" i="17"/>
  <c r="F38" i="17"/>
  <c r="F37" i="17"/>
  <c r="F33" i="17"/>
  <c r="J20" i="17"/>
  <c r="J16" i="17"/>
  <c r="J12" i="17"/>
  <c r="J14" i="17"/>
  <c r="J13" i="17"/>
  <c r="J18" i="17"/>
  <c r="J15" i="17"/>
  <c r="J17" i="17"/>
  <c r="J11" i="17"/>
  <c r="J19" i="17"/>
  <c r="F18" i="17"/>
  <c r="F14" i="17"/>
  <c r="F15" i="17"/>
  <c r="F12" i="17"/>
  <c r="F17" i="17"/>
  <c r="F16" i="17"/>
  <c r="F11" i="17"/>
  <c r="F19" i="17"/>
  <c r="F20" i="17"/>
  <c r="F13" i="17"/>
  <c r="F77" i="16"/>
  <c r="F73" i="16"/>
  <c r="F69" i="16"/>
  <c r="F65" i="16"/>
  <c r="F61" i="16"/>
  <c r="F57" i="16"/>
  <c r="F53" i="16"/>
  <c r="F58" i="16"/>
  <c r="F66" i="16"/>
  <c r="F74" i="16"/>
  <c r="F54" i="16"/>
  <c r="F71" i="16"/>
  <c r="F60" i="16"/>
  <c r="F68" i="16"/>
  <c r="F76" i="16"/>
  <c r="F55" i="16"/>
  <c r="F59" i="16"/>
  <c r="F75" i="16"/>
  <c r="F62" i="16"/>
  <c r="F70" i="16"/>
  <c r="F78" i="16"/>
  <c r="F51" i="16"/>
  <c r="F63" i="16"/>
  <c r="F79" i="16"/>
  <c r="F56" i="16"/>
  <c r="F64" i="16"/>
  <c r="F72" i="16"/>
  <c r="F52" i="16"/>
  <c r="F67" i="16"/>
  <c r="F50" i="16"/>
  <c r="J80" i="16"/>
  <c r="J79" i="16"/>
  <c r="J75" i="16"/>
  <c r="J71" i="16"/>
  <c r="J67" i="16"/>
  <c r="J63" i="16"/>
  <c r="J59" i="16"/>
  <c r="J55" i="16"/>
  <c r="J51" i="16"/>
  <c r="J53" i="16"/>
  <c r="J64" i="16"/>
  <c r="J62" i="16"/>
  <c r="J72" i="16"/>
  <c r="J54" i="16"/>
  <c r="J69" i="16"/>
  <c r="J76" i="16"/>
  <c r="J66" i="16"/>
  <c r="J74" i="16"/>
  <c r="J57" i="16"/>
  <c r="J73" i="16"/>
  <c r="J50" i="16"/>
  <c r="J58" i="16"/>
  <c r="J68" i="16"/>
  <c r="J78" i="16"/>
  <c r="J61" i="16"/>
  <c r="J77" i="16"/>
  <c r="J60" i="16"/>
  <c r="J52" i="16"/>
  <c r="J56" i="16"/>
  <c r="J70" i="16"/>
  <c r="J65" i="16"/>
  <c r="J40" i="16"/>
  <c r="J36" i="16"/>
  <c r="J32" i="16"/>
  <c r="J28" i="16"/>
  <c r="J24" i="16"/>
  <c r="J20" i="16"/>
  <c r="J12" i="16"/>
  <c r="J16" i="16"/>
  <c r="J15" i="16"/>
  <c r="J30" i="16"/>
  <c r="J17" i="16"/>
  <c r="J25" i="16"/>
  <c r="J33" i="16"/>
  <c r="J18" i="16"/>
  <c r="J34" i="16"/>
  <c r="J19" i="16"/>
  <c r="J27" i="16"/>
  <c r="J35" i="16"/>
  <c r="J13" i="16"/>
  <c r="J22" i="16"/>
  <c r="J38" i="16"/>
  <c r="J14" i="16"/>
  <c r="J21" i="16"/>
  <c r="J29" i="16"/>
  <c r="J37" i="16"/>
  <c r="J26" i="16"/>
  <c r="J11" i="16"/>
  <c r="J23" i="16"/>
  <c r="J31" i="16"/>
  <c r="J39" i="16"/>
  <c r="F38" i="16"/>
  <c r="F34" i="16"/>
  <c r="F30" i="16"/>
  <c r="F26" i="16"/>
  <c r="F22" i="16"/>
  <c r="F18" i="16"/>
  <c r="F14" i="16"/>
  <c r="F17" i="16"/>
  <c r="F25" i="16"/>
  <c r="F33" i="16"/>
  <c r="F12" i="16"/>
  <c r="F24" i="16"/>
  <c r="F40" i="16"/>
  <c r="F19" i="16"/>
  <c r="F27" i="16"/>
  <c r="F35" i="16"/>
  <c r="F13" i="16"/>
  <c r="F28" i="16"/>
  <c r="F21" i="16"/>
  <c r="F29" i="16"/>
  <c r="F37" i="16"/>
  <c r="F15" i="16"/>
  <c r="F32" i="16"/>
  <c r="F11" i="16"/>
  <c r="F23" i="16"/>
  <c r="F31" i="16"/>
  <c r="F39" i="16"/>
  <c r="F16" i="16"/>
  <c r="F20" i="16"/>
  <c r="F36" i="16"/>
  <c r="K44" i="15"/>
  <c r="G45" i="15" s="1"/>
  <c r="J40" i="15"/>
  <c r="J36" i="15"/>
  <c r="J32" i="15"/>
  <c r="J42" i="15"/>
  <c r="J38" i="15"/>
  <c r="J34" i="15"/>
  <c r="J35" i="15"/>
  <c r="J43" i="15"/>
  <c r="J37" i="15"/>
  <c r="J39" i="15"/>
  <c r="J33" i="15"/>
  <c r="J41" i="15"/>
  <c r="J19" i="15"/>
  <c r="J15" i="15"/>
  <c r="J11" i="15"/>
  <c r="J13" i="15"/>
  <c r="J12" i="15"/>
  <c r="J20" i="15"/>
  <c r="J17" i="15"/>
  <c r="J14" i="15"/>
  <c r="J22" i="15"/>
  <c r="J21" i="15"/>
  <c r="J16" i="15"/>
  <c r="J18" i="15"/>
  <c r="F21" i="15"/>
  <c r="F17" i="15"/>
  <c r="F13" i="15"/>
  <c r="F14" i="15"/>
  <c r="F16" i="15"/>
  <c r="F11" i="15"/>
  <c r="F18" i="15"/>
  <c r="F15" i="15"/>
  <c r="F20" i="15"/>
  <c r="F19" i="15"/>
  <c r="F12" i="15"/>
  <c r="F22" i="15"/>
  <c r="F81" i="14"/>
  <c r="F77" i="14"/>
  <c r="F73" i="14"/>
  <c r="F69" i="14"/>
  <c r="F65" i="14"/>
  <c r="F61" i="14"/>
  <c r="F57" i="14"/>
  <c r="F53" i="14"/>
  <c r="F83" i="14"/>
  <c r="F79" i="14"/>
  <c r="F75" i="14"/>
  <c r="F71" i="14"/>
  <c r="F67" i="14"/>
  <c r="F63" i="14"/>
  <c r="F59" i="14"/>
  <c r="F55" i="14"/>
  <c r="F52" i="14"/>
  <c r="F60" i="14"/>
  <c r="F68" i="14"/>
  <c r="F76" i="14"/>
  <c r="F54" i="14"/>
  <c r="F62" i="14"/>
  <c r="F70" i="14"/>
  <c r="F78" i="14"/>
  <c r="F56" i="14"/>
  <c r="F64" i="14"/>
  <c r="F72" i="14"/>
  <c r="F80" i="14"/>
  <c r="F58" i="14"/>
  <c r="F66" i="14"/>
  <c r="F74" i="14"/>
  <c r="F82" i="14"/>
  <c r="J83" i="14"/>
  <c r="J79" i="14"/>
  <c r="J75" i="14"/>
  <c r="J71" i="14"/>
  <c r="J67" i="14"/>
  <c r="J63" i="14"/>
  <c r="J59" i="14"/>
  <c r="J55" i="14"/>
  <c r="J81" i="14"/>
  <c r="J77" i="14"/>
  <c r="J73" i="14"/>
  <c r="J69" i="14"/>
  <c r="J65" i="14"/>
  <c r="J61" i="14"/>
  <c r="J57" i="14"/>
  <c r="J53" i="14"/>
  <c r="J52" i="14"/>
  <c r="J60" i="14"/>
  <c r="J68" i="14"/>
  <c r="J76" i="14"/>
  <c r="J54" i="14"/>
  <c r="J62" i="14"/>
  <c r="J70" i="14"/>
  <c r="J78" i="14"/>
  <c r="J56" i="14"/>
  <c r="J64" i="14"/>
  <c r="J72" i="14"/>
  <c r="J80" i="14"/>
  <c r="J58" i="14"/>
  <c r="J66" i="14"/>
  <c r="J74" i="14"/>
  <c r="J82" i="14"/>
  <c r="J42" i="14"/>
  <c r="J38" i="14"/>
  <c r="J34" i="14"/>
  <c r="J30" i="14"/>
  <c r="J26" i="14"/>
  <c r="J22" i="14"/>
  <c r="J18" i="14"/>
  <c r="J14" i="14"/>
  <c r="J40" i="14"/>
  <c r="J36" i="14"/>
  <c r="J32" i="14"/>
  <c r="J28" i="14"/>
  <c r="J24" i="14"/>
  <c r="J20" i="14"/>
  <c r="J16" i="14"/>
  <c r="J12" i="14"/>
  <c r="J11" i="14"/>
  <c r="J19" i="14"/>
  <c r="J27" i="14"/>
  <c r="J35" i="14"/>
  <c r="J13" i="14"/>
  <c r="J21" i="14"/>
  <c r="J29" i="14"/>
  <c r="J37" i="14"/>
  <c r="J17" i="14"/>
  <c r="J25" i="14"/>
  <c r="J33" i="14"/>
  <c r="J41" i="14"/>
  <c r="J15" i="14"/>
  <c r="J23" i="14"/>
  <c r="J31" i="14"/>
  <c r="J39" i="14"/>
  <c r="F40" i="14"/>
  <c r="F36" i="14"/>
  <c r="F32" i="14"/>
  <c r="F28" i="14"/>
  <c r="F24" i="14"/>
  <c r="F20" i="14"/>
  <c r="F16" i="14"/>
  <c r="F12" i="14"/>
  <c r="F42" i="14"/>
  <c r="F38" i="14"/>
  <c r="F34" i="14"/>
  <c r="F30" i="14"/>
  <c r="F26" i="14"/>
  <c r="F22" i="14"/>
  <c r="F18" i="14"/>
  <c r="F14" i="14"/>
  <c r="F11" i="14"/>
  <c r="F19" i="14"/>
  <c r="F27" i="14"/>
  <c r="F35" i="14"/>
  <c r="F13" i="14"/>
  <c r="F21" i="14"/>
  <c r="F29" i="14"/>
  <c r="F37" i="14"/>
  <c r="F17" i="14"/>
  <c r="F25" i="14"/>
  <c r="F33" i="14"/>
  <c r="F41" i="14"/>
  <c r="F15" i="14"/>
  <c r="F23" i="14"/>
  <c r="F31" i="14"/>
  <c r="F39" i="14"/>
  <c r="J80" i="13"/>
  <c r="J72" i="13"/>
  <c r="J64" i="13"/>
  <c r="J56" i="13"/>
  <c r="J84" i="13"/>
  <c r="J76" i="13"/>
  <c r="J68" i="13"/>
  <c r="J60" i="13"/>
  <c r="J69" i="13"/>
  <c r="J81" i="13"/>
  <c r="J62" i="13"/>
  <c r="J75" i="13"/>
  <c r="J58" i="13"/>
  <c r="J74" i="13"/>
  <c r="J71" i="13"/>
  <c r="J77" i="13"/>
  <c r="J57" i="13"/>
  <c r="J70" i="13"/>
  <c r="J67" i="13"/>
  <c r="J63" i="13"/>
  <c r="J53" i="13"/>
  <c r="J85" i="13"/>
  <c r="J65" i="13"/>
  <c r="J78" i="13"/>
  <c r="J59" i="13"/>
  <c r="J66" i="13"/>
  <c r="J82" i="13"/>
  <c r="J55" i="13"/>
  <c r="J61" i="13"/>
  <c r="J73" i="13"/>
  <c r="J54" i="13"/>
  <c r="J83" i="13"/>
  <c r="J79" i="13"/>
  <c r="F78" i="13"/>
  <c r="F70" i="13"/>
  <c r="F62" i="13"/>
  <c r="F54" i="13"/>
  <c r="F82" i="13"/>
  <c r="F74" i="13"/>
  <c r="F66" i="13"/>
  <c r="F58" i="13"/>
  <c r="F83" i="13"/>
  <c r="F75" i="13"/>
  <c r="F67" i="13"/>
  <c r="F59" i="13"/>
  <c r="F55" i="13"/>
  <c r="F56" i="13"/>
  <c r="F65" i="13"/>
  <c r="F61" i="13"/>
  <c r="F84" i="13"/>
  <c r="F63" i="13"/>
  <c r="F57" i="13"/>
  <c r="F80" i="13"/>
  <c r="F53" i="13"/>
  <c r="F76" i="13"/>
  <c r="F85" i="13"/>
  <c r="F71" i="13"/>
  <c r="F72" i="13"/>
  <c r="F81" i="13"/>
  <c r="F68" i="13"/>
  <c r="F77" i="13"/>
  <c r="F79" i="13"/>
  <c r="F64" i="13"/>
  <c r="F73" i="13"/>
  <c r="F60" i="13"/>
  <c r="F69" i="13"/>
  <c r="J36" i="13"/>
  <c r="J28" i="13"/>
  <c r="J20" i="13"/>
  <c r="J12" i="13"/>
  <c r="J25" i="13"/>
  <c r="J24" i="13"/>
  <c r="J41" i="13"/>
  <c r="J40" i="13"/>
  <c r="J17" i="13"/>
  <c r="J16" i="13"/>
  <c r="J33" i="13"/>
  <c r="J32" i="13"/>
  <c r="J13" i="13"/>
  <c r="J31" i="13"/>
  <c r="J15" i="13"/>
  <c r="J23" i="13"/>
  <c r="J38" i="13"/>
  <c r="J11" i="13"/>
  <c r="J43" i="13"/>
  <c r="J26" i="13"/>
  <c r="J42" i="13"/>
  <c r="J37" i="13"/>
  <c r="J39" i="13"/>
  <c r="J14" i="13"/>
  <c r="J29" i="13"/>
  <c r="J35" i="13"/>
  <c r="J22" i="13"/>
  <c r="J27" i="13"/>
  <c r="J18" i="13"/>
  <c r="J34" i="13"/>
  <c r="J21" i="13"/>
  <c r="J30" i="13"/>
  <c r="J19" i="13"/>
  <c r="F42" i="13"/>
  <c r="F34" i="13"/>
  <c r="F26" i="13"/>
  <c r="F18" i="13"/>
  <c r="F38" i="13"/>
  <c r="F14" i="13"/>
  <c r="F30" i="13"/>
  <c r="F22" i="13"/>
  <c r="F43" i="13"/>
  <c r="F23" i="13"/>
  <c r="F13" i="13"/>
  <c r="F35" i="13"/>
  <c r="F24" i="13"/>
  <c r="F33" i="13"/>
  <c r="F15" i="13"/>
  <c r="F19" i="13"/>
  <c r="F37" i="13"/>
  <c r="F16" i="13"/>
  <c r="F25" i="13"/>
  <c r="F28" i="13"/>
  <c r="F39" i="13"/>
  <c r="F12" i="13"/>
  <c r="F21" i="13"/>
  <c r="F27" i="13"/>
  <c r="F20" i="13"/>
  <c r="F31" i="13"/>
  <c r="F17" i="13"/>
  <c r="F40" i="13"/>
  <c r="F36" i="13"/>
  <c r="F29" i="13"/>
  <c r="F11" i="13"/>
  <c r="F32" i="13"/>
  <c r="F41" i="13"/>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F40" i="12"/>
  <c r="F36" i="12"/>
  <c r="F32" i="12"/>
  <c r="F28" i="12"/>
  <c r="F24" i="12"/>
  <c r="F20" i="12"/>
  <c r="F12" i="12"/>
  <c r="F16" i="12"/>
  <c r="F21" i="12"/>
  <c r="F29" i="12"/>
  <c r="F37" i="12"/>
  <c r="F30" i="12"/>
  <c r="F13" i="12"/>
  <c r="F23" i="12"/>
  <c r="F31" i="12"/>
  <c r="F39" i="12"/>
  <c r="F18" i="12"/>
  <c r="F34" i="12"/>
  <c r="F14" i="12"/>
  <c r="F25" i="12"/>
  <c r="F33" i="12"/>
  <c r="F22" i="12"/>
  <c r="F38" i="12"/>
  <c r="F19" i="12"/>
  <c r="F27" i="12"/>
  <c r="F35" i="12"/>
  <c r="F15" i="12"/>
  <c r="F26" i="12"/>
  <c r="F11" i="12"/>
  <c r="F17" i="12"/>
  <c r="J38" i="12"/>
  <c r="J34" i="12"/>
  <c r="J30" i="12"/>
  <c r="J26" i="12"/>
  <c r="J22" i="12"/>
  <c r="J18" i="12"/>
  <c r="J14" i="12"/>
  <c r="J11" i="12"/>
  <c r="J21" i="12"/>
  <c r="J29" i="12"/>
  <c r="J37" i="12"/>
  <c r="J16" i="12"/>
  <c r="J12" i="12"/>
  <c r="J20" i="12"/>
  <c r="J36" i="12"/>
  <c r="J23" i="12"/>
  <c r="J31" i="12"/>
  <c r="J39" i="12"/>
  <c r="J24" i="12"/>
  <c r="J40" i="12"/>
  <c r="J17" i="12"/>
  <c r="J13" i="12"/>
  <c r="J25" i="12"/>
  <c r="J33" i="12"/>
  <c r="J15" i="12"/>
  <c r="J28" i="12"/>
  <c r="J19" i="12"/>
  <c r="J27" i="12"/>
  <c r="J35" i="12"/>
  <c r="J32" i="12"/>
  <c r="F85" i="11"/>
  <c r="F81" i="11"/>
  <c r="F77" i="11"/>
  <c r="F73" i="11"/>
  <c r="F61" i="11"/>
  <c r="F65" i="11"/>
  <c r="F69" i="11"/>
  <c r="F53" i="11"/>
  <c r="F57" i="11"/>
  <c r="F74" i="11"/>
  <c r="F82" i="11"/>
  <c r="F59" i="11"/>
  <c r="F55" i="11"/>
  <c r="F75" i="11"/>
  <c r="F67" i="11"/>
  <c r="F60" i="11"/>
  <c r="F66" i="11"/>
  <c r="F76" i="11"/>
  <c r="F84" i="11"/>
  <c r="F68" i="11"/>
  <c r="F79" i="11"/>
  <c r="F78" i="11"/>
  <c r="F56" i="11"/>
  <c r="F62" i="11"/>
  <c r="F58" i="11"/>
  <c r="F83" i="11"/>
  <c r="F64" i="11"/>
  <c r="F70" i="11"/>
  <c r="F63" i="11"/>
  <c r="F72" i="11"/>
  <c r="F80" i="11"/>
  <c r="F71" i="11"/>
  <c r="F54" i="11"/>
  <c r="J83" i="11"/>
  <c r="J79" i="11"/>
  <c r="J75" i="11"/>
  <c r="J71" i="11"/>
  <c r="J59" i="11"/>
  <c r="J63" i="11"/>
  <c r="J67" i="11"/>
  <c r="J55" i="11"/>
  <c r="J54" i="11"/>
  <c r="J64" i="11"/>
  <c r="J72" i="11"/>
  <c r="J80" i="11"/>
  <c r="J58" i="11"/>
  <c r="J77" i="11"/>
  <c r="J60" i="11"/>
  <c r="J74" i="11"/>
  <c r="J82" i="11"/>
  <c r="J56" i="11"/>
  <c r="J68" i="11"/>
  <c r="J81" i="11"/>
  <c r="J61" i="11"/>
  <c r="J70" i="11"/>
  <c r="J76" i="11"/>
  <c r="J84" i="11"/>
  <c r="J69" i="11"/>
  <c r="J85" i="11"/>
  <c r="J57" i="11"/>
  <c r="J66" i="11"/>
  <c r="J78" i="11"/>
  <c r="J53" i="11"/>
  <c r="J62" i="11"/>
  <c r="J65" i="11"/>
  <c r="J73" i="11"/>
  <c r="J40" i="11"/>
  <c r="J36" i="11"/>
  <c r="J32" i="11"/>
  <c r="J20" i="11"/>
  <c r="J24" i="11"/>
  <c r="J28" i="11"/>
  <c r="J12" i="11"/>
  <c r="J16" i="11"/>
  <c r="J18" i="11"/>
  <c r="J27" i="11"/>
  <c r="J42" i="11"/>
  <c r="J19" i="11"/>
  <c r="J35" i="11"/>
  <c r="J43" i="11"/>
  <c r="J15" i="11"/>
  <c r="J25" i="11"/>
  <c r="J30" i="11"/>
  <c r="J17" i="11"/>
  <c r="J29" i="11"/>
  <c r="J37" i="11"/>
  <c r="J11" i="11"/>
  <c r="J21" i="11"/>
  <c r="J34" i="11"/>
  <c r="J13" i="11"/>
  <c r="J31" i="11"/>
  <c r="J39" i="11"/>
  <c r="J22" i="11"/>
  <c r="J38" i="11"/>
  <c r="J14" i="11"/>
  <c r="J23" i="11"/>
  <c r="J26" i="11"/>
  <c r="J33" i="11"/>
  <c r="J41" i="11"/>
  <c r="F42" i="11"/>
  <c r="F38" i="11"/>
  <c r="F34" i="11"/>
  <c r="F30" i="11"/>
  <c r="F22" i="11"/>
  <c r="F26" i="11"/>
  <c r="F14" i="11"/>
  <c r="F18" i="11"/>
  <c r="F11" i="11"/>
  <c r="F24" i="11"/>
  <c r="F36" i="11"/>
  <c r="F16" i="11"/>
  <c r="F35" i="11"/>
  <c r="F43" i="11"/>
  <c r="F28" i="11"/>
  <c r="F40" i="11"/>
  <c r="F20" i="11"/>
  <c r="F29" i="11"/>
  <c r="F37" i="11"/>
  <c r="F12" i="11"/>
  <c r="F21" i="11"/>
  <c r="F27" i="11"/>
  <c r="F13" i="11"/>
  <c r="F19" i="11"/>
  <c r="F31" i="11"/>
  <c r="F39" i="11"/>
  <c r="F25" i="11"/>
  <c r="F32" i="11"/>
  <c r="F17" i="11"/>
  <c r="F23" i="11"/>
  <c r="F33" i="11"/>
  <c r="F41" i="11"/>
  <c r="F15" i="11"/>
  <c r="J95" i="10"/>
  <c r="J91" i="10"/>
  <c r="J87" i="10"/>
  <c r="J83" i="10"/>
  <c r="J79" i="10"/>
  <c r="J75" i="10"/>
  <c r="J71" i="10"/>
  <c r="J67" i="10"/>
  <c r="J63" i="10"/>
  <c r="J59" i="10"/>
  <c r="J93" i="10"/>
  <c r="J89" i="10"/>
  <c r="J85" i="10"/>
  <c r="J81" i="10"/>
  <c r="J77" i="10"/>
  <c r="J73" i="10"/>
  <c r="J69" i="10"/>
  <c r="J65" i="10"/>
  <c r="J61" i="10"/>
  <c r="J64" i="10"/>
  <c r="J74" i="10"/>
  <c r="J82" i="10"/>
  <c r="J90" i="10"/>
  <c r="J58" i="10"/>
  <c r="J66" i="10"/>
  <c r="J76" i="10"/>
  <c r="J84" i="10"/>
  <c r="J94" i="10"/>
  <c r="J68" i="10"/>
  <c r="J60" i="10"/>
  <c r="J70" i="10"/>
  <c r="J78" i="10"/>
  <c r="J86" i="10"/>
  <c r="J92" i="10"/>
  <c r="J62" i="10"/>
  <c r="J72" i="10"/>
  <c r="J80" i="10"/>
  <c r="J88" i="10"/>
  <c r="F93" i="10"/>
  <c r="F89" i="10"/>
  <c r="F85" i="10"/>
  <c r="F81" i="10"/>
  <c r="F77" i="10"/>
  <c r="F73" i="10"/>
  <c r="F69" i="10"/>
  <c r="F65" i="10"/>
  <c r="F61" i="10"/>
  <c r="F59" i="10"/>
  <c r="F95" i="10"/>
  <c r="F91" i="10"/>
  <c r="F87" i="10"/>
  <c r="F83" i="10"/>
  <c r="F79" i="10"/>
  <c r="F75" i="10"/>
  <c r="F71" i="10"/>
  <c r="F67" i="10"/>
  <c r="F63" i="10"/>
  <c r="F62" i="10"/>
  <c r="F94" i="10"/>
  <c r="F58" i="10"/>
  <c r="F70" i="10"/>
  <c r="F82" i="10"/>
  <c r="F90" i="10"/>
  <c r="F66" i="10"/>
  <c r="F60" i="10"/>
  <c r="F74" i="10"/>
  <c r="F84" i="10"/>
  <c r="F92" i="10"/>
  <c r="F72" i="10"/>
  <c r="F64" i="10"/>
  <c r="F76" i="10"/>
  <c r="F86" i="10"/>
  <c r="F80" i="10"/>
  <c r="F68" i="10"/>
  <c r="F78" i="10"/>
  <c r="F88" i="10"/>
  <c r="J48" i="10"/>
  <c r="J44" i="10"/>
  <c r="J40" i="10"/>
  <c r="J36" i="10"/>
  <c r="J32" i="10"/>
  <c r="J28" i="10"/>
  <c r="J24" i="10"/>
  <c r="J20" i="10"/>
  <c r="J16" i="10"/>
  <c r="J12" i="10"/>
  <c r="J34" i="10"/>
  <c r="J26" i="10"/>
  <c r="J22" i="10"/>
  <c r="J14" i="10"/>
  <c r="J46" i="10"/>
  <c r="J42" i="10"/>
  <c r="J38" i="10"/>
  <c r="J30" i="10"/>
  <c r="J18" i="10"/>
  <c r="J13" i="10"/>
  <c r="J21" i="10"/>
  <c r="J29" i="10"/>
  <c r="J37" i="10"/>
  <c r="J47" i="10"/>
  <c r="J19" i="10"/>
  <c r="J15" i="10"/>
  <c r="J23" i="10"/>
  <c r="J31" i="10"/>
  <c r="J41" i="10"/>
  <c r="J11" i="10"/>
  <c r="J35" i="10"/>
  <c r="J17" i="10"/>
  <c r="J25" i="10"/>
  <c r="J33" i="10"/>
  <c r="J43" i="10"/>
  <c r="J39" i="10"/>
  <c r="J27" i="10"/>
  <c r="J45" i="10"/>
  <c r="F46" i="10"/>
  <c r="F42" i="10"/>
  <c r="F38" i="10"/>
  <c r="F34" i="10"/>
  <c r="F30" i="10"/>
  <c r="F22" i="10"/>
  <c r="F14" i="10"/>
  <c r="F48" i="10"/>
  <c r="F44" i="10"/>
  <c r="F40" i="10"/>
  <c r="F26" i="10"/>
  <c r="F18" i="10"/>
  <c r="F24" i="10"/>
  <c r="F36" i="10"/>
  <c r="F32" i="10"/>
  <c r="F28" i="10"/>
  <c r="F20" i="10"/>
  <c r="F16" i="10"/>
  <c r="F12" i="10"/>
  <c r="F13" i="10"/>
  <c r="F33" i="10"/>
  <c r="F35" i="10"/>
  <c r="F41" i="10"/>
  <c r="F21" i="10"/>
  <c r="F19" i="10"/>
  <c r="F39" i="10"/>
  <c r="F11" i="10"/>
  <c r="F15" i="10"/>
  <c r="F47" i="10"/>
  <c r="F37" i="10"/>
  <c r="F27" i="10"/>
  <c r="F23" i="10"/>
  <c r="F43" i="10"/>
  <c r="F17" i="10"/>
  <c r="F25" i="10"/>
  <c r="F29" i="10"/>
  <c r="F31" i="10"/>
  <c r="F45" i="10"/>
  <c r="F48" i="9"/>
  <c r="F49" i="9"/>
  <c r="F45" i="9"/>
  <c r="F37" i="9"/>
  <c r="F41" i="9"/>
  <c r="F38" i="9"/>
  <c r="F36" i="9"/>
  <c r="F39" i="9"/>
  <c r="F44" i="9"/>
  <c r="F35" i="9"/>
  <c r="F46" i="9"/>
  <c r="F43" i="9"/>
  <c r="F40" i="9"/>
  <c r="F47" i="9"/>
  <c r="F42" i="9"/>
  <c r="J47" i="9"/>
  <c r="J43" i="9"/>
  <c r="J39" i="9"/>
  <c r="J35" i="9"/>
  <c r="J40" i="9"/>
  <c r="J37" i="9"/>
  <c r="J46" i="9"/>
  <c r="J44" i="9"/>
  <c r="J45" i="9"/>
  <c r="J48" i="9"/>
  <c r="J36" i="9"/>
  <c r="J42" i="9"/>
  <c r="J41" i="9"/>
  <c r="J38" i="9"/>
  <c r="J49" i="9"/>
  <c r="J25" i="9"/>
  <c r="J21" i="9"/>
  <c r="J17" i="9"/>
  <c r="J13" i="9"/>
  <c r="J23" i="9"/>
  <c r="J19" i="9"/>
  <c r="J15" i="9"/>
  <c r="J11" i="9"/>
  <c r="J12" i="9"/>
  <c r="J20" i="9"/>
  <c r="J14" i="9"/>
  <c r="J24" i="9"/>
  <c r="J22" i="9"/>
  <c r="J16" i="9"/>
  <c r="J18" i="9"/>
  <c r="F23" i="9"/>
  <c r="F19" i="9"/>
  <c r="F15" i="9"/>
  <c r="F11" i="9"/>
  <c r="F25" i="9"/>
  <c r="F21" i="9"/>
  <c r="F17" i="9"/>
  <c r="F13" i="9"/>
  <c r="F14" i="9"/>
  <c r="F16" i="9"/>
  <c r="F22" i="9"/>
  <c r="F18" i="9"/>
  <c r="F20" i="9"/>
  <c r="F12" i="9"/>
  <c r="F24" i="9"/>
  <c r="J35" i="8"/>
  <c r="J31" i="8"/>
  <c r="J30" i="8"/>
  <c r="J37" i="8"/>
  <c r="J32" i="8"/>
  <c r="J36" i="8"/>
  <c r="J34" i="8"/>
  <c r="J29" i="8"/>
  <c r="J33" i="8"/>
  <c r="F37" i="8"/>
  <c r="F33" i="8"/>
  <c r="F29" i="8"/>
  <c r="F30" i="8"/>
  <c r="F31" i="8"/>
  <c r="F32" i="8"/>
  <c r="F35" i="8"/>
  <c r="F34" i="8"/>
  <c r="F36" i="8"/>
  <c r="F19" i="8"/>
  <c r="F15" i="8"/>
  <c r="F11" i="8"/>
  <c r="F17" i="8"/>
  <c r="F13" i="8"/>
  <c r="F12" i="8"/>
  <c r="F14" i="8"/>
  <c r="F16" i="8"/>
  <c r="F18" i="8"/>
  <c r="J11" i="8"/>
  <c r="J17" i="8"/>
  <c r="J13" i="8"/>
  <c r="J19" i="8"/>
  <c r="J15" i="8"/>
  <c r="J12" i="8"/>
  <c r="J14" i="8"/>
  <c r="J16" i="8"/>
  <c r="J18" i="8"/>
  <c r="J38" i="7"/>
  <c r="J37" i="7"/>
  <c r="J33" i="7"/>
  <c r="J29" i="7"/>
  <c r="J35" i="7"/>
  <c r="J31" i="7"/>
  <c r="J30" i="7"/>
  <c r="J34" i="7"/>
  <c r="J32" i="7"/>
  <c r="J36" i="7"/>
  <c r="F38" i="7"/>
  <c r="F35" i="7"/>
  <c r="F31" i="7"/>
  <c r="F37" i="7"/>
  <c r="F33" i="7"/>
  <c r="F29" i="7"/>
  <c r="F32" i="7"/>
  <c r="F30" i="7"/>
  <c r="F34" i="7"/>
  <c r="F36" i="7"/>
  <c r="F17" i="7"/>
  <c r="F13" i="7"/>
  <c r="F19" i="7"/>
  <c r="F15" i="7"/>
  <c r="F11" i="7"/>
  <c r="F14" i="7"/>
  <c r="F18" i="7"/>
  <c r="F12" i="7"/>
  <c r="F16" i="7"/>
  <c r="J19" i="7"/>
  <c r="J15" i="7"/>
  <c r="J11" i="7"/>
  <c r="J17" i="7"/>
  <c r="J13" i="7"/>
  <c r="J16" i="7"/>
  <c r="J18" i="7"/>
  <c r="J14" i="7"/>
  <c r="J12" i="7"/>
  <c r="F15" i="6"/>
  <c r="F11" i="6"/>
  <c r="F17" i="6"/>
  <c r="F13" i="6"/>
  <c r="F12" i="6"/>
  <c r="F14" i="6"/>
  <c r="F16" i="6"/>
  <c r="J17" i="6"/>
  <c r="J13" i="6"/>
  <c r="J15" i="6"/>
  <c r="J11" i="6"/>
  <c r="J14" i="6"/>
  <c r="J12" i="6"/>
  <c r="J16" i="6"/>
  <c r="F41" i="16"/>
  <c r="F49" i="10"/>
  <c r="F21" i="17"/>
  <c r="K21" i="17"/>
  <c r="G22" i="17" s="1"/>
  <c r="J124" i="19"/>
  <c r="F124" i="19"/>
  <c r="K124" i="19"/>
  <c r="K63" i="19"/>
  <c r="F63" i="19"/>
  <c r="J63" i="19"/>
  <c r="J22" i="18"/>
  <c r="K22" i="18"/>
  <c r="F22" i="18"/>
  <c r="J42" i="18"/>
  <c r="F42" i="18"/>
  <c r="K42" i="18"/>
  <c r="F40" i="17"/>
  <c r="J40" i="17"/>
  <c r="J21" i="17"/>
  <c r="K40" i="17"/>
  <c r="F80" i="16"/>
  <c r="K80" i="16"/>
  <c r="D81" i="16" s="1"/>
  <c r="J41" i="16"/>
  <c r="K41" i="16"/>
  <c r="F23" i="15"/>
  <c r="K23" i="15"/>
  <c r="J23" i="15"/>
  <c r="J44" i="15"/>
  <c r="J84" i="14"/>
  <c r="F84" i="14"/>
  <c r="J43" i="14"/>
  <c r="F43" i="14"/>
  <c r="K43" i="14"/>
  <c r="K86" i="13"/>
  <c r="F86" i="13"/>
  <c r="K44" i="13"/>
  <c r="F44" i="13"/>
  <c r="J44" i="13"/>
  <c r="J86" i="13"/>
  <c r="J41" i="12"/>
  <c r="F80" i="12"/>
  <c r="K80" i="12"/>
  <c r="F41" i="12"/>
  <c r="K41" i="12"/>
  <c r="J80" i="12"/>
  <c r="K44" i="11"/>
  <c r="F44" i="11"/>
  <c r="J44" i="11"/>
  <c r="J86" i="11"/>
  <c r="F86" i="11"/>
  <c r="K86" i="11"/>
  <c r="K49" i="10"/>
  <c r="C50" i="10" s="1"/>
  <c r="J49" i="10"/>
  <c r="F96" i="10"/>
  <c r="K96" i="10"/>
  <c r="J96" i="10"/>
  <c r="F50" i="9"/>
  <c r="K50" i="9"/>
  <c r="F26" i="9"/>
  <c r="K26" i="9"/>
  <c r="J50" i="9"/>
  <c r="J26" i="9"/>
  <c r="F20" i="8"/>
  <c r="K20" i="8"/>
  <c r="J38" i="8"/>
  <c r="J20" i="8"/>
  <c r="F38" i="8"/>
  <c r="K38" i="8"/>
  <c r="J20" i="7"/>
  <c r="K20" i="7"/>
  <c r="C21" i="7" s="1"/>
  <c r="F20" i="7"/>
  <c r="K38" i="7"/>
  <c r="K34" i="6"/>
  <c r="D35" i="6" s="1"/>
  <c r="F18" i="6"/>
  <c r="K18" i="6"/>
  <c r="F34" i="6"/>
  <c r="J18" i="6"/>
  <c r="J34" i="6"/>
  <c r="H45" i="15" l="1"/>
  <c r="I45" i="15" s="1"/>
  <c r="C45" i="15"/>
  <c r="D45" i="15"/>
  <c r="G50" i="10"/>
  <c r="M28" i="3"/>
  <c r="D50" i="10"/>
  <c r="E50" i="10" s="1"/>
  <c r="D28" i="3"/>
  <c r="C28" i="3"/>
  <c r="P28" i="3"/>
  <c r="L28" i="3"/>
  <c r="K28" i="3"/>
  <c r="G28" i="3"/>
  <c r="F28" i="3"/>
  <c r="N28" i="3"/>
  <c r="O28" i="3"/>
  <c r="H22" i="17"/>
  <c r="I22" i="17" s="1"/>
  <c r="D21" i="8"/>
  <c r="D22" i="17"/>
  <c r="C22" i="17"/>
  <c r="H21" i="7"/>
  <c r="H64" i="19"/>
  <c r="D64" i="19"/>
  <c r="G64" i="19"/>
  <c r="C64" i="19"/>
  <c r="G125" i="19"/>
  <c r="H125" i="19"/>
  <c r="D125" i="19"/>
  <c r="C125" i="19"/>
  <c r="D23" i="18"/>
  <c r="C23" i="18"/>
  <c r="G23" i="18"/>
  <c r="H23" i="18"/>
  <c r="H43" i="18"/>
  <c r="D43" i="18"/>
  <c r="C43" i="18"/>
  <c r="G43" i="18"/>
  <c r="H41" i="17"/>
  <c r="D41" i="17"/>
  <c r="C41" i="17"/>
  <c r="G41" i="17"/>
  <c r="H81" i="16"/>
  <c r="C81" i="16"/>
  <c r="E81" i="16" s="1"/>
  <c r="G81" i="16"/>
  <c r="D42" i="16"/>
  <c r="H42" i="16"/>
  <c r="C42" i="16"/>
  <c r="G42" i="16"/>
  <c r="H24" i="15"/>
  <c r="D24" i="15"/>
  <c r="G24" i="15"/>
  <c r="C24" i="15"/>
  <c r="D85" i="14"/>
  <c r="H85" i="14"/>
  <c r="G85" i="14"/>
  <c r="C85" i="14"/>
  <c r="D44" i="14"/>
  <c r="H44" i="14"/>
  <c r="G44" i="14"/>
  <c r="C44" i="14"/>
  <c r="H45" i="13"/>
  <c r="D45" i="13"/>
  <c r="G45" i="13"/>
  <c r="C45" i="13"/>
  <c r="H87" i="13"/>
  <c r="G87" i="13"/>
  <c r="D87" i="13"/>
  <c r="C87" i="13"/>
  <c r="H81" i="12"/>
  <c r="D81" i="12"/>
  <c r="G81" i="12"/>
  <c r="C81" i="12"/>
  <c r="D42" i="12"/>
  <c r="G42" i="12"/>
  <c r="H42" i="12"/>
  <c r="C42" i="12"/>
  <c r="G45" i="11"/>
  <c r="D45" i="11"/>
  <c r="C45" i="11"/>
  <c r="H45" i="11"/>
  <c r="H87" i="11"/>
  <c r="C87" i="11"/>
  <c r="G87" i="11"/>
  <c r="D87" i="11"/>
  <c r="H50" i="10"/>
  <c r="D97" i="10"/>
  <c r="H97" i="10"/>
  <c r="G97" i="10"/>
  <c r="C97" i="10"/>
  <c r="H51" i="9"/>
  <c r="G51" i="9"/>
  <c r="D51" i="9"/>
  <c r="C51" i="9"/>
  <c r="H27" i="9"/>
  <c r="D27" i="9"/>
  <c r="C27" i="9"/>
  <c r="G27" i="9"/>
  <c r="G21" i="8"/>
  <c r="H21" i="8"/>
  <c r="C21" i="8"/>
  <c r="D39" i="8"/>
  <c r="H39" i="8"/>
  <c r="C39" i="8"/>
  <c r="G39" i="8"/>
  <c r="G21" i="7"/>
  <c r="D21" i="7"/>
  <c r="E21" i="7" s="1"/>
  <c r="H39" i="7"/>
  <c r="G39" i="7"/>
  <c r="C39" i="7"/>
  <c r="D39" i="7"/>
  <c r="G35" i="6"/>
  <c r="H35" i="6"/>
  <c r="C35" i="6"/>
  <c r="E35" i="6" s="1"/>
  <c r="H19" i="6"/>
  <c r="D19" i="6"/>
  <c r="C19" i="6"/>
  <c r="G19" i="6"/>
  <c r="H16" i="5"/>
  <c r="G16" i="5"/>
  <c r="I16" i="5"/>
  <c r="E16" i="5"/>
  <c r="D16" i="5"/>
  <c r="C16" i="5"/>
  <c r="C28" i="4"/>
  <c r="L28" i="4"/>
  <c r="N28" i="4"/>
  <c r="P28" i="4"/>
  <c r="M28" i="4"/>
  <c r="K28" i="4"/>
  <c r="F28" i="4"/>
  <c r="G28" i="4"/>
  <c r="O28" i="4"/>
  <c r="D28" i="4"/>
  <c r="I50" i="10" l="1"/>
  <c r="E45" i="15"/>
  <c r="K45" i="15" s="1"/>
  <c r="I51" i="9"/>
  <c r="I28" i="3"/>
  <c r="I81" i="16"/>
  <c r="K81" i="16" s="1"/>
  <c r="E81" i="12"/>
  <c r="E44" i="14"/>
  <c r="I21" i="7"/>
  <c r="K21" i="7" s="1"/>
  <c r="E22" i="17"/>
  <c r="K22" i="17" s="1"/>
  <c r="E21" i="8"/>
  <c r="I21" i="8"/>
  <c r="E97" i="10"/>
  <c r="I64" i="19"/>
  <c r="E125" i="19"/>
  <c r="E64" i="19"/>
  <c r="I125" i="19"/>
  <c r="E23" i="18"/>
  <c r="E43" i="18"/>
  <c r="I23" i="18"/>
  <c r="I43" i="18"/>
  <c r="I41" i="17"/>
  <c r="E41" i="17"/>
  <c r="E42" i="16"/>
  <c r="I42" i="16"/>
  <c r="E24" i="15"/>
  <c r="I24" i="15"/>
  <c r="I85" i="14"/>
  <c r="E85" i="14"/>
  <c r="I44" i="14"/>
  <c r="I45" i="13"/>
  <c r="I87" i="13"/>
  <c r="E87" i="13"/>
  <c r="E45" i="13"/>
  <c r="E42" i="12"/>
  <c r="I42" i="12"/>
  <c r="I81" i="12"/>
  <c r="E87" i="11"/>
  <c r="E45" i="11"/>
  <c r="I87" i="11"/>
  <c r="I45" i="11"/>
  <c r="K50" i="10"/>
  <c r="I97" i="10"/>
  <c r="I27" i="9"/>
  <c r="E51" i="9"/>
  <c r="E27" i="9"/>
  <c r="E39" i="8"/>
  <c r="I39" i="8"/>
  <c r="I39" i="7"/>
  <c r="E39" i="7"/>
  <c r="I35" i="6"/>
  <c r="K35" i="6" s="1"/>
  <c r="E19" i="6"/>
  <c r="I19" i="6"/>
  <c r="K16" i="5"/>
  <c r="I28" i="4"/>
  <c r="K51" i="9" l="1"/>
  <c r="K81" i="12"/>
  <c r="K44" i="14"/>
  <c r="K97" i="10"/>
  <c r="K87" i="13"/>
  <c r="K21" i="8"/>
  <c r="K39" i="7"/>
  <c r="K64" i="19"/>
  <c r="K125" i="19"/>
  <c r="K43" i="18"/>
  <c r="K23" i="18"/>
  <c r="K41" i="17"/>
  <c r="K42" i="16"/>
  <c r="K24" i="15"/>
  <c r="K85" i="14"/>
  <c r="K45" i="13"/>
  <c r="K42" i="12"/>
  <c r="K45" i="11"/>
  <c r="K87" i="11"/>
  <c r="K27" i="9"/>
  <c r="K39" i="8"/>
  <c r="K19" i="6"/>
</calcChain>
</file>

<file path=xl/comments1.xml><?xml version="1.0" encoding="utf-8"?>
<comments xmlns="http://schemas.openxmlformats.org/spreadsheetml/2006/main">
  <authors>
    <author>Ivonne Patricia Bueno Velasco</author>
  </authors>
  <commentList>
    <comment ref="E10" authorId="0" shapeId="0">
      <text>
        <r>
          <rPr>
            <b/>
            <sz val="9"/>
            <color indexed="81"/>
            <rFont val="Tahoma"/>
            <family val="2"/>
          </rPr>
          <t>Ivonne Patricia Bueno Velasco:</t>
        </r>
        <r>
          <rPr>
            <sz val="9"/>
            <color indexed="81"/>
            <rFont val="Tahoma"/>
            <family val="2"/>
          </rPr>
          <t xml:space="preserve">
Año en que migraron 104.495 solicitudes STJ contración </t>
        </r>
      </text>
    </comment>
  </commentList>
</comments>
</file>

<file path=xl/sharedStrings.xml><?xml version="1.0" encoding="utf-8"?>
<sst xmlns="http://schemas.openxmlformats.org/spreadsheetml/2006/main" count="1793" uniqueCount="653">
  <si>
    <t>TOTAL SOLICITUDES  (no incluye ex Pasis)</t>
  </si>
  <si>
    <t>PERIODO</t>
  </si>
  <si>
    <t>TOTAL PBS Y APS</t>
  </si>
  <si>
    <t>SEXO</t>
  </si>
  <si>
    <t>ORIGEN DE TRAMITACIÓN DEL BENEFICIO</t>
  </si>
  <si>
    <t xml:space="preserve">PBSV </t>
  </si>
  <si>
    <t xml:space="preserve">PBSI </t>
  </si>
  <si>
    <t>TOTAL PBS</t>
  </si>
  <si>
    <t>APSV</t>
  </si>
  <si>
    <t xml:space="preserve">APSI </t>
  </si>
  <si>
    <t>TOTAL APS</t>
  </si>
  <si>
    <t>Total PBS + APS</t>
  </si>
  <si>
    <t xml:space="preserve">Femenino </t>
  </si>
  <si>
    <t xml:space="preserve">Masculino </t>
  </si>
  <si>
    <t xml:space="preserve">En IPS </t>
  </si>
  <si>
    <t xml:space="preserve">En AFP </t>
  </si>
  <si>
    <t xml:space="preserve">En Cías. de Seguro </t>
  </si>
  <si>
    <t xml:space="preserve">En Municipio </t>
  </si>
  <si>
    <t>Jul a Dic 2008</t>
  </si>
  <si>
    <t>Total 2009</t>
  </si>
  <si>
    <t>Total 2010</t>
  </si>
  <si>
    <t>Total 2011</t>
  </si>
  <si>
    <t>Total 2012</t>
  </si>
  <si>
    <t>Total 2013</t>
  </si>
  <si>
    <t>Total 2014</t>
  </si>
  <si>
    <t>Total 2015</t>
  </si>
  <si>
    <t>Total 2016</t>
  </si>
  <si>
    <t>Total 2017</t>
  </si>
  <si>
    <t>TOTAL</t>
  </si>
  <si>
    <t>TOTAL CONCEDIDAS  (no incluye ex Pasis)</t>
  </si>
  <si>
    <t>MES</t>
  </si>
  <si>
    <t>Total PBS+APS</t>
  </si>
  <si>
    <t>Femenino</t>
  </si>
  <si>
    <t>REGIÓN</t>
  </si>
  <si>
    <t>% de Solicitudes PBS+APS</t>
  </si>
  <si>
    <t>ARICA Y PARINACOTA</t>
  </si>
  <si>
    <t>TARAPACA</t>
  </si>
  <si>
    <t>ANTOFAGASTA</t>
  </si>
  <si>
    <t>ATACAMA</t>
  </si>
  <si>
    <t>COQUIMBO</t>
  </si>
  <si>
    <t>VALPARAISO</t>
  </si>
  <si>
    <t>L. G. B. OHIGGINS</t>
  </si>
  <si>
    <t>MAULE</t>
  </si>
  <si>
    <t>BIO-BIO</t>
  </si>
  <si>
    <t>LA ARAUCANIA</t>
  </si>
  <si>
    <t>LOS RIOS</t>
  </si>
  <si>
    <t>LOS LAGOS</t>
  </si>
  <si>
    <t>AYSÉN</t>
  </si>
  <si>
    <t>MAGALLANES Y ANTARTICA</t>
  </si>
  <si>
    <t>METROPOLITANA</t>
  </si>
  <si>
    <t>Totales</t>
  </si>
  <si>
    <t>Participación sobre el total</t>
  </si>
  <si>
    <t>TOTAL CONCEDIDAS  (no incluye ex  Pasis)</t>
  </si>
  <si>
    <t>% de Concesiones PBS+APS</t>
  </si>
  <si>
    <t>Número de solicitudes del Sistema de Pensiones Solidarias según región, tipo de beneficio, sexo y origen de tramitación del beneficio</t>
  </si>
  <si>
    <t>Número de concesiones del Sistema de Pensiones Solidarias según región, tipo de beneficio, sexo y origen de tramitación del beneficio</t>
  </si>
  <si>
    <t>Número de solicitudes mensuales recibidas en el Sistema de Pensiones Solidarias, según tipo de beneficio, sexo y origen de tramitación del beneficio</t>
  </si>
  <si>
    <t>Distribución Regional Solicitudes del Pilar Solidario - no incluye ex Pasis</t>
  </si>
  <si>
    <t>COMUNA</t>
  </si>
  <si>
    <t>PBSV</t>
  </si>
  <si>
    <t>PBSI</t>
  </si>
  <si>
    <t>Total PBS</t>
  </si>
  <si>
    <t>% PBS</t>
  </si>
  <si>
    <t>APSI</t>
  </si>
  <si>
    <t>Total APS</t>
  </si>
  <si>
    <t>%APS</t>
  </si>
  <si>
    <t>% respecto del total de solicitudes</t>
  </si>
  <si>
    <t>Concesiones del Pilar Solidario  a nivel comunal</t>
  </si>
  <si>
    <t>% respecto del total de concesiones</t>
  </si>
  <si>
    <t>ARICA</t>
  </si>
  <si>
    <t>CAMARONES</t>
  </si>
  <si>
    <t>PUTRE</t>
  </si>
  <si>
    <t>GENERAL LAGOS</t>
  </si>
  <si>
    <t>Número de Solicitudes de Beneficios del Pilar Solidario según tipo de beneficio - XV Región de Arica y Parinacota</t>
  </si>
  <si>
    <t>ALTO HOSPICIO</t>
  </si>
  <si>
    <t>POZO ALMONTE</t>
  </si>
  <si>
    <t>CAMIÑA</t>
  </si>
  <si>
    <t>COLCHANE</t>
  </si>
  <si>
    <t>HUARA</t>
  </si>
  <si>
    <t>PICA</t>
  </si>
  <si>
    <t>Copiar extraccion TODOS desde casilla A140, luego formatear numeros con punto sindecimales</t>
  </si>
  <si>
    <t>Número de Solicitudes de Beneficios del Pilar Solidario según tipo de beneficio - I Región de Tarapacá</t>
  </si>
  <si>
    <t>Distribución Regional Solicitudes del Pilar Solidario  - no incluye ex Pasis</t>
  </si>
  <si>
    <t>Número de Solicitudes de Beneficios del Pilar Solidario según tipo de beneficio - II Región de Antofagasta</t>
  </si>
  <si>
    <t>Número de Concesiones de Beneficios del Pilar Solidario según tipo de beneficio - II Región de Antofagasta</t>
  </si>
  <si>
    <t>Número de Solicitudes de Beneficios del Pilar Solidario según tipo de beneficio - IV Región de Coquimbo</t>
  </si>
  <si>
    <t>Número de Concesiones de Beneficios del Pilar Solidario según tipo de beneficio - IV Región de Coquimbo</t>
  </si>
  <si>
    <t>Número de Solicitudes de Beneficios del Pilar Solidario según tipo de beneficio - V Región de Vaparaíso</t>
  </si>
  <si>
    <t>Número de Concesiones de Beneficios del Pilar Solidario según tipo de beneficio - V Región de Vaparaíso</t>
  </si>
  <si>
    <t>Número de Solicitudes de Beneficios del Pilar Solidario según tipo de beneficio - VI Región de L.G.B. O'Higgins</t>
  </si>
  <si>
    <t>Número de Solicitudes de Beneficios del Pilar Solidario según tipo de beneficio - VII Región del Maule</t>
  </si>
  <si>
    <t>Número de Concesiones de Beneficios del Pilar Solidario según tipo de beneficio - VII Región del Maule</t>
  </si>
  <si>
    <t>Número de Concesiones de Beneficios del Pilar Solidario según tipo de beneficio - VI Región de L.G.B. O'Higgins</t>
  </si>
  <si>
    <t>Número de Solicitudes de Beneficios del Pilar Solidario según tipo de beneficio - IX Región de la Araucanía</t>
  </si>
  <si>
    <t>Número de Concesiones de Beneficios del Pilar Solidario según tipo de beneficio - IX Región de la Araucanía</t>
  </si>
  <si>
    <t>Número de Solicitudes de Beneficios del Pilar Solidario según tipo de beneficio - XIV Región de Los Rios</t>
  </si>
  <si>
    <t>Número de Concesiones de Beneficios del Pilar Solidario según tipo de beneficio - XIV Región de Los Rios</t>
  </si>
  <si>
    <t>Número de Solicitudes de Beneficios del Pilar Solidario según tipo de beneficio - X Región de Los Lagos</t>
  </si>
  <si>
    <t>Número de Concesiones de Beneficios del Pilar Solidario según tipo de beneficio - X Región de Los Lagos</t>
  </si>
  <si>
    <t xml:space="preserve">TOTAL </t>
  </si>
  <si>
    <t>Número de Solicitudes de Beneficios del Pilar Solidario según tipo de beneficio - XI Región de Aysen</t>
  </si>
  <si>
    <t>Número de Conceciones de Beneficios del Pilar Solidario según tipo de beneficio - XI Región de Aysen</t>
  </si>
  <si>
    <t>Número de Solicitudes de Beneficios del Pilar Solidario según tipo de beneficio - XII Región de Magallanes</t>
  </si>
  <si>
    <t>Número de Concesiones de Beneficios del Pilar Solidario según tipo de beneficio - XII Región de Magallanes</t>
  </si>
  <si>
    <t xml:space="preserve"> </t>
  </si>
  <si>
    <t>Subsecretaría de Previsión Social</t>
  </si>
  <si>
    <t>Dirección de Estudios Previsionales</t>
  </si>
  <si>
    <t>XV Arica y Parinacota</t>
  </si>
  <si>
    <t>I Tarapaca</t>
  </si>
  <si>
    <t>III Atacama</t>
  </si>
  <si>
    <t>IV Coquimbo</t>
  </si>
  <si>
    <t>V Valparaiso</t>
  </si>
  <si>
    <t>VI Libertador General Bernardo O'Higgins</t>
  </si>
  <si>
    <t>VII Maule</t>
  </si>
  <si>
    <t>VIII Bio Bio</t>
  </si>
  <si>
    <t>II Antofagasta</t>
  </si>
  <si>
    <t>IX Araucania</t>
  </si>
  <si>
    <t>XIV Los Rios</t>
  </si>
  <si>
    <t>X Los Lagos</t>
  </si>
  <si>
    <t>XI Aysen</t>
  </si>
  <si>
    <t>XII Magallanes</t>
  </si>
  <si>
    <t>XIII Metropolitana</t>
  </si>
  <si>
    <t>Número de concesiones de Beneficios del Pilar Solidario según tipo de beneficio - III Región de Atacama</t>
  </si>
  <si>
    <t>Número de Solicitudes de Beneficios del Pilar Solidario según tipo de beneficio - III Región de Atacama</t>
  </si>
  <si>
    <t>Número de Solicitudes de Beneficios del Pilar Solidario según tipo de beneficio - VIII Región del Bio Bio</t>
  </si>
  <si>
    <t>Número de Concesiones de Beneficios del Pilar Solidario según tipo de beneficio - VIII Región del Bio Bio</t>
  </si>
  <si>
    <t>Número de Solicitudes de Beneficios del Pilar Solidario según tipo de beneficio - XIII Región Metropolitana</t>
  </si>
  <si>
    <t>Número de Concesiones de Beneficios del Pilar Solidario según tipo de beneficio - XIII Región Metropolitana</t>
  </si>
  <si>
    <t>Introducción</t>
  </si>
  <si>
    <t>Nacional</t>
  </si>
  <si>
    <t>Número de Concesiones de Beneficios del Pilar Solidario según tipo de beneficio - XV Región de Arica y Parinacota</t>
  </si>
  <si>
    <t>Regional</t>
  </si>
  <si>
    <t>Número de Concesiones de Beneficios del Pilar Solidario según tipo de beneficio - I Región de Tarapacá</t>
  </si>
  <si>
    <t>Fuente: Elaboración propia sobre la base de información del IPS.</t>
  </si>
  <si>
    <t>Nota: La información estadística reportada del número de solicitudes concesionadas, en trámite, rechazadas y anuladas varía mes a mes por actualización de cifras.</t>
  </si>
  <si>
    <t>IQUIQUE</t>
  </si>
  <si>
    <t>MEJILLONES</t>
  </si>
  <si>
    <t>SIERRA GORDA</t>
  </si>
  <si>
    <t>TALTAL</t>
  </si>
  <si>
    <t>CALAMA</t>
  </si>
  <si>
    <t>OLLAGUE</t>
  </si>
  <si>
    <t>SAN PEDRO DE ATACAMA</t>
  </si>
  <si>
    <t>TOCOPILLA</t>
  </si>
  <si>
    <t>MARIA ELENA</t>
  </si>
  <si>
    <t>COPIAPO</t>
  </si>
  <si>
    <t>CALDERA</t>
  </si>
  <si>
    <t>TIERRA AMARILLA</t>
  </si>
  <si>
    <t>CHAÑARAL</t>
  </si>
  <si>
    <t>DIEGO DE ALMAGRO</t>
  </si>
  <si>
    <t>VALLENAR</t>
  </si>
  <si>
    <t>ALTO DEL CARMEN</t>
  </si>
  <si>
    <t>FREIRINA</t>
  </si>
  <si>
    <t>HUASCO</t>
  </si>
  <si>
    <t>LA SERENA</t>
  </si>
  <si>
    <t>ANDACOLLO</t>
  </si>
  <si>
    <t>LA HIGUERA</t>
  </si>
  <si>
    <t>PAIHUANO</t>
  </si>
  <si>
    <t>VICUÑA</t>
  </si>
  <si>
    <t>ILLAPEL</t>
  </si>
  <si>
    <t>CANELA</t>
  </si>
  <si>
    <t>LOS VILOS</t>
  </si>
  <si>
    <t>SALAMANCA</t>
  </si>
  <si>
    <t>OVALLE</t>
  </si>
  <si>
    <t>COMBARBALA</t>
  </si>
  <si>
    <t>MONTE PATRIA</t>
  </si>
  <si>
    <t>PUNITAQUI</t>
  </si>
  <si>
    <t>RIO HURTADO</t>
  </si>
  <si>
    <t>CONCON</t>
  </si>
  <si>
    <t>PUCHUNCAVI</t>
  </si>
  <si>
    <t>VIÑA DEL MAR</t>
  </si>
  <si>
    <t>ISLA DE PASCUA</t>
  </si>
  <si>
    <t>LOS ANDES</t>
  </si>
  <si>
    <t>RINCONADA</t>
  </si>
  <si>
    <t>SAN ESTEBAN</t>
  </si>
  <si>
    <t>PAPUDO</t>
  </si>
  <si>
    <t>LA CALERA</t>
  </si>
  <si>
    <t>HIJUELAS</t>
  </si>
  <si>
    <t>LA CRUZ</t>
  </si>
  <si>
    <t>SAN ANTONIO</t>
  </si>
  <si>
    <t>CARTAGENA</t>
  </si>
  <si>
    <t>EL QUISCO</t>
  </si>
  <si>
    <t>SAN FELIPE</t>
  </si>
  <si>
    <t>LLAY LLAY</t>
  </si>
  <si>
    <t>PUTAENDO</t>
  </si>
  <si>
    <t>JUAN FERNANDEZ</t>
  </si>
  <si>
    <t>CASABLANCA</t>
  </si>
  <si>
    <t>QUINTERO</t>
  </si>
  <si>
    <t>QUILLOTA</t>
  </si>
  <si>
    <t>LA LIGUA</t>
  </si>
  <si>
    <t>CABILDO</t>
  </si>
  <si>
    <t>NOGALES</t>
  </si>
  <si>
    <t>ZAPALLAR</t>
  </si>
  <si>
    <t>PETORCA</t>
  </si>
  <si>
    <t>ALGARROBO</t>
  </si>
  <si>
    <t>EL TABO</t>
  </si>
  <si>
    <t>SANTO DOMINGO</t>
  </si>
  <si>
    <t>CALLE LARGA</t>
  </si>
  <si>
    <t>CATEMU</t>
  </si>
  <si>
    <t>PANQUEHUE</t>
  </si>
  <si>
    <t>SANTA MARIA</t>
  </si>
  <si>
    <t>QUILPUE</t>
  </si>
  <si>
    <t>LIMACHE</t>
  </si>
  <si>
    <t>OLMUE</t>
  </si>
  <si>
    <t>VILLA ALEMANA</t>
  </si>
  <si>
    <t>RANCAGUA</t>
  </si>
  <si>
    <t>COLTAUCO</t>
  </si>
  <si>
    <t>GRANEROS</t>
  </si>
  <si>
    <t>PICHIDEGUA</t>
  </si>
  <si>
    <t>REQUINOA</t>
  </si>
  <si>
    <t>LITUECHE</t>
  </si>
  <si>
    <t>PAREDONES</t>
  </si>
  <si>
    <t>CHEPICA</t>
  </si>
  <si>
    <t>PALMILLA</t>
  </si>
  <si>
    <t>PLACILLA</t>
  </si>
  <si>
    <t>SANTA CRUZ</t>
  </si>
  <si>
    <t>CODEGUA</t>
  </si>
  <si>
    <t>LAS CABRAS</t>
  </si>
  <si>
    <t>MOSTAZAL</t>
  </si>
  <si>
    <t>PEUMO</t>
  </si>
  <si>
    <t>QUINTA TILCOCO</t>
  </si>
  <si>
    <t>RENGO</t>
  </si>
  <si>
    <t>MARCHIGUE</t>
  </si>
  <si>
    <t>NAVIDAD</t>
  </si>
  <si>
    <t>CHIMBARONGO</t>
  </si>
  <si>
    <t>COINCO</t>
  </si>
  <si>
    <t>DOÑIHUE</t>
  </si>
  <si>
    <t>MACHALI</t>
  </si>
  <si>
    <t>OLIVAR</t>
  </si>
  <si>
    <t>MALLOA</t>
  </si>
  <si>
    <t>SAN FERNANDO</t>
  </si>
  <si>
    <t>NANCAGUA</t>
  </si>
  <si>
    <t>PERALILLO</t>
  </si>
  <si>
    <t>LOLOL</t>
  </si>
  <si>
    <t>PUMANQUE</t>
  </si>
  <si>
    <t>SAN VICENTE</t>
  </si>
  <si>
    <t>PICHILEMU</t>
  </si>
  <si>
    <t>LA ESTRELLA</t>
  </si>
  <si>
    <t>CUREPTO</t>
  </si>
  <si>
    <t>PELARCO</t>
  </si>
  <si>
    <t>SAN RAFAEL</t>
  </si>
  <si>
    <t>PELLUHUE</t>
  </si>
  <si>
    <t>LICANTEN</t>
  </si>
  <si>
    <t>ROMERAL</t>
  </si>
  <si>
    <t>LONGAVI</t>
  </si>
  <si>
    <t>YERBAS BUENAS</t>
  </si>
  <si>
    <t>EMPEDRADO</t>
  </si>
  <si>
    <t>SAN CLEMENTE</t>
  </si>
  <si>
    <t>CAUQUENES</t>
  </si>
  <si>
    <t>MOLINA</t>
  </si>
  <si>
    <t>RAUCO</t>
  </si>
  <si>
    <t>TENO</t>
  </si>
  <si>
    <t>VICHUQUEN</t>
  </si>
  <si>
    <t>LINARES</t>
  </si>
  <si>
    <t>RETIRO</t>
  </si>
  <si>
    <t>VILLA ALEGRE</t>
  </si>
  <si>
    <t>TALCA</t>
  </si>
  <si>
    <t>PENCAHUE</t>
  </si>
  <si>
    <t>RIO CLARO</t>
  </si>
  <si>
    <t>CURICO</t>
  </si>
  <si>
    <t>SAGRADA FAMILIA</t>
  </si>
  <si>
    <t>HUALAÑE</t>
  </si>
  <si>
    <t>CHANCO</t>
  </si>
  <si>
    <t>CONSTITUCION</t>
  </si>
  <si>
    <t>SAN JAVIER</t>
  </si>
  <si>
    <t>COLBUN</t>
  </si>
  <si>
    <t>PARRAL</t>
  </si>
  <si>
    <t>CHIGUAYANTE</t>
  </si>
  <si>
    <t>LOTA</t>
  </si>
  <si>
    <t>HUALPEN</t>
  </si>
  <si>
    <t>LOS ANGELES</t>
  </si>
  <si>
    <t>LAJA</t>
  </si>
  <si>
    <t>SANTA BARBARA</t>
  </si>
  <si>
    <t>ALTO BIOBIO</t>
  </si>
  <si>
    <t>CHILLAN VIEJO</t>
  </si>
  <si>
    <t>PEMUCO</t>
  </si>
  <si>
    <t>RANQUIL</t>
  </si>
  <si>
    <t>SAN NICOLAS</t>
  </si>
  <si>
    <t>CORONEL</t>
  </si>
  <si>
    <t>HUALQUI</t>
  </si>
  <si>
    <t>PENCO</t>
  </si>
  <si>
    <t>SANTA JUANA</t>
  </si>
  <si>
    <t>TALCAHUANO</t>
  </si>
  <si>
    <t>LEBU</t>
  </si>
  <si>
    <t>CONTULMO</t>
  </si>
  <si>
    <t>LOS ALAMOS</t>
  </si>
  <si>
    <t>TIRUA</t>
  </si>
  <si>
    <t>ANTUCO</t>
  </si>
  <si>
    <t>CABRERO</t>
  </si>
  <si>
    <t>MULCHEN</t>
  </si>
  <si>
    <t>NEGRETE</t>
  </si>
  <si>
    <t>QUILACO</t>
  </si>
  <si>
    <t>SAN ROSENDO</t>
  </si>
  <si>
    <t>TUCAPEL</t>
  </si>
  <si>
    <t>YUMBEL</t>
  </si>
  <si>
    <t>CHILLAN</t>
  </si>
  <si>
    <t>BULNES</t>
  </si>
  <si>
    <t>COELEMU</t>
  </si>
  <si>
    <t>COIHUECO</t>
  </si>
  <si>
    <t>EL CARMEN</t>
  </si>
  <si>
    <t>NINHUE</t>
  </si>
  <si>
    <t>ÑIQUEN</t>
  </si>
  <si>
    <t>PINTO</t>
  </si>
  <si>
    <t>QUILLON</t>
  </si>
  <si>
    <t>QUIRIHUE</t>
  </si>
  <si>
    <t>SAN CARLOS</t>
  </si>
  <si>
    <t>SAN IGNACIO</t>
  </si>
  <si>
    <t>TREHUACO</t>
  </si>
  <si>
    <t>YUNGAY</t>
  </si>
  <si>
    <t>CONCEPCION</t>
  </si>
  <si>
    <t>TOME</t>
  </si>
  <si>
    <t>SAN PEDRO DE LA PAZ</t>
  </si>
  <si>
    <t>FLORIDA</t>
  </si>
  <si>
    <t>ARAUCO</t>
  </si>
  <si>
    <t>CAÑETE</t>
  </si>
  <si>
    <t>CURANILAHUE</t>
  </si>
  <si>
    <t>COBQUECURA</t>
  </si>
  <si>
    <t>PORTEZUELO</t>
  </si>
  <si>
    <t>SAN FABIAN</t>
  </si>
  <si>
    <t>NACIMIENTO</t>
  </si>
  <si>
    <t>QUILLECO</t>
  </si>
  <si>
    <t>CARAHUE</t>
  </si>
  <si>
    <t>CURARREHUE</t>
  </si>
  <si>
    <t>PITRUFQUEN</t>
  </si>
  <si>
    <t>TEODORO SCHMIDT</t>
  </si>
  <si>
    <t>VILLARRICA</t>
  </si>
  <si>
    <t>COLLIPULLI</t>
  </si>
  <si>
    <t>TRAIGUEN</t>
  </si>
  <si>
    <t>TEMUCO</t>
  </si>
  <si>
    <t>CUNCO</t>
  </si>
  <si>
    <t>FREIRE</t>
  </si>
  <si>
    <t>GALVARINO</t>
  </si>
  <si>
    <t>LAUTARO</t>
  </si>
  <si>
    <t>MELIPEUCO</t>
  </si>
  <si>
    <t>PADRE LAS CASAS</t>
  </si>
  <si>
    <t>PERQUENCO</t>
  </si>
  <si>
    <t>PUCON</t>
  </si>
  <si>
    <t>SAAVEDRA</t>
  </si>
  <si>
    <t>TOLTEN</t>
  </si>
  <si>
    <t>VILCUN</t>
  </si>
  <si>
    <t>CHOLCHOL</t>
  </si>
  <si>
    <t>ANGOL</t>
  </si>
  <si>
    <t>CURACAUTIN</t>
  </si>
  <si>
    <t>ERCILLA</t>
  </si>
  <si>
    <t>LOS SAUCES</t>
  </si>
  <si>
    <t>LUMACO</t>
  </si>
  <si>
    <t>RENAICO</t>
  </si>
  <si>
    <t>VICTORIA</t>
  </si>
  <si>
    <t>NUEVA IMPERIAL</t>
  </si>
  <si>
    <t>GORBEA</t>
  </si>
  <si>
    <t>PUREN</t>
  </si>
  <si>
    <t>LONQUIMAY</t>
  </si>
  <si>
    <t>LONCOCHE</t>
  </si>
  <si>
    <t>VALDIVIA</t>
  </si>
  <si>
    <t>CORRAL</t>
  </si>
  <si>
    <t>LANCO</t>
  </si>
  <si>
    <t>MAFIL</t>
  </si>
  <si>
    <t>SAN JOSE DE LA MARIQUINA</t>
  </si>
  <si>
    <t>PAILLACO</t>
  </si>
  <si>
    <t>PANGUIPULLI</t>
  </si>
  <si>
    <t>LA UNION</t>
  </si>
  <si>
    <t>FUTRONO</t>
  </si>
  <si>
    <t>LAGO RANCO</t>
  </si>
  <si>
    <t>RIO BUENO</t>
  </si>
  <si>
    <t>CALBUCO</t>
  </si>
  <si>
    <t>PUERTO VARAS</t>
  </si>
  <si>
    <t>QUELLON</t>
  </si>
  <si>
    <t>QUINCHAO</t>
  </si>
  <si>
    <t>PURRANQUE</t>
  </si>
  <si>
    <t>RIO NEGRO</t>
  </si>
  <si>
    <t>FUTALEUFU</t>
  </si>
  <si>
    <t>PUERTO MONTT</t>
  </si>
  <si>
    <t>COCHAMO</t>
  </si>
  <si>
    <t>MAULLIN</t>
  </si>
  <si>
    <t>ANCUD</t>
  </si>
  <si>
    <t>PUQUELDON</t>
  </si>
  <si>
    <t>QUEILEN</t>
  </si>
  <si>
    <t>PUYEHUE</t>
  </si>
  <si>
    <t>SAN JUAN DE LA COSTA</t>
  </si>
  <si>
    <t>CHAITEN</t>
  </si>
  <si>
    <t>HUALAIHUE</t>
  </si>
  <si>
    <t>OSORNO</t>
  </si>
  <si>
    <t>SAN PABLO</t>
  </si>
  <si>
    <t>PUERTO OCTAY</t>
  </si>
  <si>
    <t>FRUTILLAR</t>
  </si>
  <si>
    <t>FRESIA</t>
  </si>
  <si>
    <t>LLANQUIHUE</t>
  </si>
  <si>
    <t>LOS MUERMOS</t>
  </si>
  <si>
    <t>CASTRO</t>
  </si>
  <si>
    <t>CHONCHI</t>
  </si>
  <si>
    <t>DALCAHUE</t>
  </si>
  <si>
    <t>CURACO DE VELEZ</t>
  </si>
  <si>
    <t>QUEMCHI</t>
  </si>
  <si>
    <t>PALENA</t>
  </si>
  <si>
    <t>COYHAIQUE</t>
  </si>
  <si>
    <t>LAGO VERDE</t>
  </si>
  <si>
    <t>PUERTO AYSEN</t>
  </si>
  <si>
    <t>CISNES</t>
  </si>
  <si>
    <t>GUAITECAS</t>
  </si>
  <si>
    <t>COCHRANE</t>
  </si>
  <si>
    <t>OHIGGINS</t>
  </si>
  <si>
    <t>TORTEL</t>
  </si>
  <si>
    <t>CHILE CHICO</t>
  </si>
  <si>
    <t>RIO IBAÑEZ</t>
  </si>
  <si>
    <t>PUNTA ARENAS</t>
  </si>
  <si>
    <t>LAGUNA BLANCA</t>
  </si>
  <si>
    <t>RIO VERDE</t>
  </si>
  <si>
    <t>SAN GREGORIO</t>
  </si>
  <si>
    <t>CABO DE HORNOS</t>
  </si>
  <si>
    <t>LA ANTARTICA</t>
  </si>
  <si>
    <t>PORVENIR</t>
  </si>
  <si>
    <t>PRIMAVERA</t>
  </si>
  <si>
    <t>TIMAUKEL</t>
  </si>
  <si>
    <t>NATALES</t>
  </si>
  <si>
    <t>TORRES DEL PAINE</t>
  </si>
  <si>
    <t>SANTIAGO</t>
  </si>
  <si>
    <t>CERRILLOS</t>
  </si>
  <si>
    <t>EL BOSQUE</t>
  </si>
  <si>
    <t>HUECHURABA</t>
  </si>
  <si>
    <t>INDEPENDENCIA</t>
  </si>
  <si>
    <t>LA CISTERNA</t>
  </si>
  <si>
    <t>LA PINTANA</t>
  </si>
  <si>
    <t>LAS CONDES</t>
  </si>
  <si>
    <t>LO BARNECHEA</t>
  </si>
  <si>
    <t>LO PRADO</t>
  </si>
  <si>
    <t>MACUL</t>
  </si>
  <si>
    <t>PEDRO AGUIRRE CERDA</t>
  </si>
  <si>
    <t>PEÑALOLEN</t>
  </si>
  <si>
    <t>QUINTA NORMAL</t>
  </si>
  <si>
    <t>RENCA</t>
  </si>
  <si>
    <t>SAN JOAQUIN</t>
  </si>
  <si>
    <t>PUENTE ALTO</t>
  </si>
  <si>
    <t>SAN JOSE DE MAIPO</t>
  </si>
  <si>
    <t>LAMPA</t>
  </si>
  <si>
    <t>TIL TIL</t>
  </si>
  <si>
    <t>BUIN</t>
  </si>
  <si>
    <t>CALERA DE TANGO</t>
  </si>
  <si>
    <t>ALHUE</t>
  </si>
  <si>
    <t>CURACAVI</t>
  </si>
  <si>
    <t>SAN PEDRO</t>
  </si>
  <si>
    <t>EL MONTE</t>
  </si>
  <si>
    <t>PADRE HURTADO</t>
  </si>
  <si>
    <t>PEÑAFLOR</t>
  </si>
  <si>
    <t>QUILICURA</t>
  </si>
  <si>
    <t>CERRO NAVIA</t>
  </si>
  <si>
    <t>CONCHALI</t>
  </si>
  <si>
    <t>RECOLETA</t>
  </si>
  <si>
    <t>COLINA</t>
  </si>
  <si>
    <t>SAN MIGUEL</t>
  </si>
  <si>
    <t>SAN RAMON</t>
  </si>
  <si>
    <t>LA GRANJA</t>
  </si>
  <si>
    <t>LO ESPEJO</t>
  </si>
  <si>
    <t>PIRQUE</t>
  </si>
  <si>
    <t>PAINE</t>
  </si>
  <si>
    <t>SAN BERNARDO</t>
  </si>
  <si>
    <t>ESTACION CENTRAL</t>
  </si>
  <si>
    <t>PUDAHUEL</t>
  </si>
  <si>
    <t>MAIPU</t>
  </si>
  <si>
    <t>TALAGANTE</t>
  </si>
  <si>
    <t>ISLA DE MAIPO</t>
  </si>
  <si>
    <t>MELIPILLA</t>
  </si>
  <si>
    <t>MARIA PINTO</t>
  </si>
  <si>
    <t>PROVIDENCIA</t>
  </si>
  <si>
    <t>VITACURA</t>
  </si>
  <si>
    <t>ÑUÑOA</t>
  </si>
  <si>
    <t>LA REINA</t>
  </si>
  <si>
    <t>LA FLORIDA</t>
  </si>
  <si>
    <t>Informe Estadístico Mensual del Pilar Solidario</t>
  </si>
  <si>
    <t>Mes</t>
  </si>
  <si>
    <t>Número de concesiones de Bono por Hijo, según tipo de pago y mes</t>
  </si>
  <si>
    <t>NÚMERO DE CONCESIONES DE BONO POR HIJO REALIZADAS CADA MES</t>
  </si>
  <si>
    <t>Pago Mensual Con PBS</t>
  </si>
  <si>
    <t>Pago Mensual Con APS</t>
  </si>
  <si>
    <t xml:space="preserve">Pago Único  </t>
  </si>
  <si>
    <t>Nº Beneficiarias</t>
  </si>
  <si>
    <t>Nº de Hijos</t>
  </si>
  <si>
    <t>Nº de Hijos (causantes)</t>
  </si>
  <si>
    <t>Ago-dic 2009</t>
  </si>
  <si>
    <t>Fuente: IPS</t>
  </si>
  <si>
    <t>Nota: La información corresponde al total de concesiones (beneficiarias) del Bono por Hijo de cada mes.</t>
  </si>
  <si>
    <t>El pago único corresponde a las pensionadas de las AFP y Compañías de Seguros.</t>
  </si>
  <si>
    <t>Número de solicitudes y concesiones de Bono por Hijo, según mes</t>
  </si>
  <si>
    <t>Solicitudes y Concesiones de Bono por Hijo, por mes</t>
  </si>
  <si>
    <t>Número de Solicitudes Concedidas</t>
  </si>
  <si>
    <t>Número de Solicitudes Rechazadas</t>
  </si>
  <si>
    <t>Total Solicitudes</t>
  </si>
  <si>
    <t>S/I</t>
  </si>
  <si>
    <t>Total  2015</t>
  </si>
  <si>
    <t>Nota: Esta estadística reporta el dato del último mes disponible, no se actualizan los meses anteriores.</t>
  </si>
  <si>
    <t>S/I: Sin información</t>
  </si>
  <si>
    <t>Número de concesiones de Bono por Hijo según región y origen de la solicitud</t>
  </si>
  <si>
    <t>Región</t>
  </si>
  <si>
    <t>Total</t>
  </si>
  <si>
    <t>PBS</t>
  </si>
  <si>
    <t>APS</t>
  </si>
  <si>
    <t>Arica y Parinacota</t>
  </si>
  <si>
    <t>Nº Beneficiarios</t>
  </si>
  <si>
    <t>XV</t>
  </si>
  <si>
    <t>Nº de Causantes (hijos)</t>
  </si>
  <si>
    <t>Tarapacá</t>
  </si>
  <si>
    <t>I</t>
  </si>
  <si>
    <t>Antofagasta</t>
  </si>
  <si>
    <t>II</t>
  </si>
  <si>
    <t>Atacama</t>
  </si>
  <si>
    <t>III</t>
  </si>
  <si>
    <t>Coquimbo</t>
  </si>
  <si>
    <t>IV</t>
  </si>
  <si>
    <t>Valparaíso</t>
  </si>
  <si>
    <t>V</t>
  </si>
  <si>
    <t>B.O'Higgins</t>
  </si>
  <si>
    <t>VI</t>
  </si>
  <si>
    <t>Maule</t>
  </si>
  <si>
    <t>VII</t>
  </si>
  <si>
    <t>Bío Bío</t>
  </si>
  <si>
    <t>VIII</t>
  </si>
  <si>
    <t>Araucanía</t>
  </si>
  <si>
    <t>IX</t>
  </si>
  <si>
    <t>Los Ríos</t>
  </si>
  <si>
    <t>XIV</t>
  </si>
  <si>
    <t>Los Lagos</t>
  </si>
  <si>
    <t>X</t>
  </si>
  <si>
    <t>Aysén</t>
  </si>
  <si>
    <t>XI</t>
  </si>
  <si>
    <t>Magallanes</t>
  </si>
  <si>
    <t>XII</t>
  </si>
  <si>
    <t>Metropolitana</t>
  </si>
  <si>
    <t>XIII</t>
  </si>
  <si>
    <t>Índice</t>
  </si>
  <si>
    <t>Número de solicitudes del Subsidio a la Contratación por parte del empleador, según sexo y mes</t>
  </si>
  <si>
    <t xml:space="preserve">MES </t>
  </si>
  <si>
    <t>TOTAL SOLICITUDES CADA MES 
(Subsidio a la Contratación)</t>
  </si>
  <si>
    <t>Total Trabajadores</t>
  </si>
  <si>
    <t xml:space="preserve">Total </t>
  </si>
  <si>
    <t>Mujeres</t>
  </si>
  <si>
    <t>Hombres</t>
  </si>
  <si>
    <t>Oct. a Dic. 2008</t>
  </si>
  <si>
    <t xml:space="preserve">Nota: El Subsidio a la Contratación comenzó a pagarse en marzo de 2009
Esta estadística reporta el dato del último mes disponible, no se actualizan los meses anteriores. </t>
  </si>
  <si>
    <t>Número de solicitudes de subsidio a la contratación, según estado de la solicitud y mes</t>
  </si>
  <si>
    <t>ESTADO DE LAS SOLICITUDES
 (Subsidio a la  Contratación)</t>
  </si>
  <si>
    <t>CONCEDIDAS</t>
  </si>
  <si>
    <t>RECHAZADAS</t>
  </si>
  <si>
    <t>EN TRÁMITE</t>
  </si>
  <si>
    <t>Ene. a Dic. 2012</t>
  </si>
  <si>
    <t>Ene. a Dic. 2013</t>
  </si>
  <si>
    <t>Ene. a Dic. 2014</t>
  </si>
  <si>
    <t>Total a Dic-15</t>
  </si>
  <si>
    <t>Total a Dic-16</t>
  </si>
  <si>
    <t>Total a Dic-17</t>
  </si>
  <si>
    <t>Número de solicitudes del Subsidio a la cotización según sexo y mes</t>
  </si>
  <si>
    <t>TOTAL SOLICITUDES CADA MES 
(Subsidio a la Cotización)</t>
  </si>
  <si>
    <t>Jul. a Dic. 2011</t>
  </si>
  <si>
    <t>Nota: A partir del 1 de julio de 2011 comenzó a pagarse el Subsidio a la Cotización.
Esta estadística reporta el dato del último mes disponible, no se actualizan los meses anteriores.</t>
  </si>
  <si>
    <t>Número mensual de solicitudes del subsidio a la cotización, según estado de las solicitudes, sexo y mes</t>
  </si>
  <si>
    <t>ESTADO DE LAS SOLICITUDES 
(Subsidio a la Cotización)</t>
  </si>
  <si>
    <t>Número de subsidios pagados según tipo de subsidio</t>
  </si>
  <si>
    <t>Subsidio a la Contratación</t>
  </si>
  <si>
    <t>Subsidio a la Cotización</t>
  </si>
  <si>
    <t xml:space="preserve">Número de subsidios pagados </t>
  </si>
  <si>
    <t>Número de empleadores que recibieron pago en el mes</t>
  </si>
  <si>
    <t xml:space="preserve">Número de trabajadores que recibieron pago en el mes  </t>
  </si>
  <si>
    <t xml:space="preserve">Hombre </t>
  </si>
  <si>
    <t>Mujer</t>
  </si>
  <si>
    <t>-</t>
  </si>
  <si>
    <t>jun-16*</t>
  </si>
  <si>
    <t>jun-17**</t>
  </si>
  <si>
    <t xml:space="preserve">A partir del 1 de julio de 2011 comenzó a solicitarse el subsidio a la Cotización. </t>
  </si>
  <si>
    <t xml:space="preserve">El número de subsidios pagados podría ser mayor que el número de trabajadores que originan el beneficio por cuanto algunos de ellos podrían tener más de un empleo con subsidio. Además incluye pagos retroactivos. </t>
  </si>
  <si>
    <t>S/I: Sin Información.</t>
  </si>
  <si>
    <t>A contar de esa fecha, es el propio Fondo de Salud, quien efectúa a través de Previred la recaudación de las cotizaciones de salud. Por este motivo, IPS no cuenta con la información del pago de salud efectuado a través de Previred, sólo dispone de la información de la recaudación manual y de otros portales de recaudación. En estos momentos se encuentra en tramitación un convenio de transferencia de datos con Fonasa que permita a IPS volver a operar con normalidad distintos procesos  como  el STJ.</t>
  </si>
  <si>
    <t xml:space="preserve">** En el mes de Junio 2017, el IPS cursó pagos retroactivos de Subsidios a la Contratación y Cotización.  Esto fue parte del  proceso de regularización de pagos que no se habían cursado por falta de información para otorgan el beneficio. </t>
  </si>
  <si>
    <t>Estadísticas del Sistema de Pensiones Solidarias</t>
  </si>
  <si>
    <t>Estadísticas del Subsidio Previsional a los Trabajadores Jóvenes (STJ)</t>
  </si>
  <si>
    <t>Estadísticas del Bono por Hijo (BxH)</t>
  </si>
  <si>
    <t>Estadísticas Bono por Hijo (BxH)</t>
  </si>
  <si>
    <t>Estadísticas Subsidio Previsional a los Trabajadores Jóvenes (STJ)</t>
  </si>
  <si>
    <t>Se entrega información de los subsidios a la contratación y a la cotización.</t>
  </si>
  <si>
    <t>Sistema de Pensiones Solidarias</t>
  </si>
  <si>
    <t>Volver Sistema de Pensiones Solidadias</t>
  </si>
  <si>
    <t>Volver a Bono por Hijo</t>
  </si>
  <si>
    <t>Volver Sistema de Pensiones Solidarias</t>
  </si>
  <si>
    <t>Volver a Subsidio Previsional a los Trabajadores Jóvenes</t>
  </si>
  <si>
    <t>Volver a Índice</t>
  </si>
  <si>
    <t>Subsecretaría de Previsión Social
Dirección de Estudios Previsionales</t>
  </si>
  <si>
    <r>
      <t>*</t>
    </r>
    <r>
      <rPr>
        <sz val="9"/>
        <color rgb="FF000000"/>
        <rFont val="Calibri"/>
        <family val="2"/>
        <scheme val="minor"/>
      </rPr>
      <t xml:space="preserve"> Con fecha febrero 2016 Fonasa puso término al convenio de recaudación que mantenía con IPS.</t>
    </r>
  </si>
  <si>
    <t>Número de beneficios concedidos mensuales en el Sistema de Pensiones Solidarias, según tipo de beneficio, sexo y origen de tramitación del beneficio</t>
  </si>
  <si>
    <t>Número de Solicitudes de Beneficios del Pilar Solidario según tipo de beneficio - XVI Región de Ñuble</t>
  </si>
  <si>
    <t>Número de Concesiones de Beneficios del Pilar Solidario según tipo de beneficio - XVI Región de Ñuble</t>
  </si>
  <si>
    <t>Cuota Única</t>
  </si>
  <si>
    <t>Ñuble</t>
  </si>
  <si>
    <t>XVI</t>
  </si>
  <si>
    <t>ÑUBLE</t>
  </si>
  <si>
    <t>A dic-18</t>
  </si>
  <si>
    <t>Diciembre de 2018</t>
  </si>
  <si>
    <t>Total 2018</t>
  </si>
  <si>
    <t>Total a Dic-18</t>
  </si>
  <si>
    <t>El número de beneficios concesionados no coincide con el número de beneficios pagados por las siguientes razones:
•El total acumulado de concesiones de la Reforma Previsional incluye personas fallecidas:
El número de personas fallecidas durante el mes de enero -19 con PBS correspondió a 1.743.
El número aproximado de personas fallecidas con PBS durante el periodo jul-08 a enero-19 correspondió a 153.376. 
•Existen personas a quienes se les ha extinguido o suspendido el beneficio.
•El mes de concedida la pensión no necesariamente coincide con el primer mes de pago.</t>
  </si>
  <si>
    <t>IPS</t>
  </si>
  <si>
    <t>AFP y Cías. de Seguros</t>
  </si>
  <si>
    <t>Total 2019</t>
  </si>
  <si>
    <t>Solicitudes recibidas en el Sistema de Pensiones Solidarias, según mes, desde julio 2008 a enero 2020</t>
  </si>
  <si>
    <t>Concesiones en el Sistema de Pensiones Solidarias, por mes, desde julio 2008 a enero 2020</t>
  </si>
  <si>
    <t>Solicitudes recibidas en el Sistema de Pensiones Solidarias acumuladas desde julio 2008 a enero 2020, según región</t>
  </si>
  <si>
    <t>Concesiones en el Sistema de Pensiones Solidarias acumuladas desde julio 2008 a enero 2020, según región</t>
  </si>
  <si>
    <t>Solicitudes y Concesiones en el Sistema de Pensiones Solidarias acumulado a enero 2020 por región y comuna:</t>
  </si>
  <si>
    <t>Julio de 2008 a enero 2020</t>
  </si>
  <si>
    <t>Acumuladas de julio de 2008 a enero de 2020</t>
  </si>
  <si>
    <t>A continuación se entregan los principales cuadros sobre Bono por Hijo que contiene el Informe Estadístico Mensual del Pilar Solidario del mes de enero 2020, incluyendo información de Solicitudes, Concesiones y Rechazos de Bono por hijo a nivel nacional, desde su implementación a la fecha, y las concesiones a nivel regional.</t>
  </si>
  <si>
    <t>Concesiones de Bono por Hijo a nivel nacional, por mes, desde Agosto 2009 a enero 2020</t>
  </si>
  <si>
    <t>Solicitudes, Rechazos y concesiones a nivel nacional, por mes, desde Agosto 2009 a enero 2020</t>
  </si>
  <si>
    <t>Concesiones de Bono por Hijo a nivel regional en el mes de enero 2020</t>
  </si>
  <si>
    <t>Agosto 2009 a enero 2020</t>
  </si>
  <si>
    <t>A continuación se entregan los principales cuadros sobre el Subsidio Previsional a los Trabajadores Jóvenes del Informe Estadístico Mensual del Pilar Solidario a enero 2020</t>
  </si>
  <si>
    <t>Solicitudes del Subsidio a la Contratación por parte del empleador, por mes, desde octubre 2008 a enero 2020</t>
  </si>
  <si>
    <t>Solicitudes de subsidio a la contratación, según estado de la solicitud, por mes, desde enero 2012 a enero 2020</t>
  </si>
  <si>
    <t>Solicitudes del Subsidio a la cotización según sexo, por mes, julio 2011 a enero 2020</t>
  </si>
  <si>
    <t>Solicitudes del subsidio a la cotización, según estado de las solicitudes, sexo, por mes, desde julio 2011 a enero 2020</t>
  </si>
  <si>
    <t>Subsidios pagados según tipo de subsidio, por mes, desde abril 2009 a enero 2020</t>
  </si>
  <si>
    <t>Octubre de 2008 a enero 2020</t>
  </si>
  <si>
    <t>Julio de 2011 a enero 2020</t>
  </si>
  <si>
    <t>Enero de 2012 a Enero 2020</t>
  </si>
  <si>
    <t>Julio de 2011 a enero de 2020</t>
  </si>
  <si>
    <t>Total a Dic-19</t>
  </si>
  <si>
    <t>Marzo 2009 a enero 2020</t>
  </si>
  <si>
    <t>El presente archivo contiene los principales cuadros del Informe Estadístico Mensual del Pilar Solidario del mes de enero de 2020. 
Correspondiente a:</t>
  </si>
  <si>
    <t>El presente archivo contiene los principales cuadros sobre el Sistema de Pensiones Solidarias del Informe Estadístico Mensual del Pilar Solidario del mes enero de 2020. 
Los cuadros entregan información de los beneficios solicitados y concedidos mensualmente a nivel nacional, desde julio de 2008 a enero de 2020, asi como también la información de las solicitudes y concesiones a nivel regional y comunal acumulado a enero de 2020.</t>
  </si>
  <si>
    <t>Este archivo contiene información al 16 de marzo de 2020.</t>
  </si>
  <si>
    <t>Enero'18</t>
  </si>
  <si>
    <t>Febrero'18</t>
  </si>
  <si>
    <t>Marzo'18</t>
  </si>
  <si>
    <t>Abril'18</t>
  </si>
  <si>
    <t>Mayo'18</t>
  </si>
  <si>
    <t>Junio'18</t>
  </si>
  <si>
    <t>Julio'18</t>
  </si>
  <si>
    <t>Agosto'18</t>
  </si>
  <si>
    <t>Septiembre'18</t>
  </si>
  <si>
    <t>Octubre '18</t>
  </si>
  <si>
    <t>Noviembre '18</t>
  </si>
  <si>
    <t>Diciembre '18</t>
  </si>
  <si>
    <t>Enero'19</t>
  </si>
  <si>
    <t>Febrero '19</t>
  </si>
  <si>
    <t>Marzo '19</t>
  </si>
  <si>
    <t>Abril '19</t>
  </si>
  <si>
    <t>Mayo '19</t>
  </si>
  <si>
    <t>Junio '19</t>
  </si>
  <si>
    <t>Julio '19</t>
  </si>
  <si>
    <t>Agosto '19</t>
  </si>
  <si>
    <t>Septiembre '19</t>
  </si>
  <si>
    <t>Octubre '19</t>
  </si>
  <si>
    <t>Noviembre '19</t>
  </si>
  <si>
    <t>Diciembre '19</t>
  </si>
  <si>
    <t>Enero'20</t>
  </si>
  <si>
    <t>Enero´18</t>
  </si>
  <si>
    <t>Enero' 19</t>
  </si>
  <si>
    <t>Enero' 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</si>
</sst>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_-;\-* #,##0.00\ _€_-;_-* &quot;-&quot;??\ _€_-;_-@_-"/>
    <numFmt numFmtId="165" formatCode="_-* #,##0.00_-;\-* #,##0.00_-;_-* &quot;-&quot;??_-;_-@_-"/>
    <numFmt numFmtId="166" formatCode="_-* #,##0_-;\-* #,##0_-;_-* &quot;-&quot;??_-;_-@_-"/>
    <numFmt numFmtId="167" formatCode="0.0%"/>
    <numFmt numFmtId="168" formatCode="0.0"/>
    <numFmt numFmtId="169" formatCode="_-* #,##0_-;\-* #,##0_-;_-* &quot;-&quot;_-;_-@_-"/>
    <numFmt numFmtId="170" formatCode="_-&quot;$&quot;\ * #,##0.00_-;\-&quot;$&quot;\ * #,##0.00_-;_-&quot;$&quot;\ * &quot;-&quot;??_-;_-@_-"/>
    <numFmt numFmtId="171" formatCode="_-[$€-2]\ * #,##0.00_-;\-[$€-2]\ * #,##0.00_-;_-[$€-2]\ * &quot;-&quot;??_-"/>
  </numFmts>
  <fonts count="77" x14ac:knownFonts="1">
    <font>
      <sz val="11"/>
      <color theme="1"/>
      <name val="Calibri"/>
      <family val="2"/>
      <scheme val="minor"/>
    </font>
    <font>
      <sz val="11"/>
      <color theme="1"/>
      <name val="Calibri"/>
      <family val="2"/>
      <scheme val="minor"/>
    </font>
    <font>
      <sz val="11"/>
      <color theme="0"/>
      <name val="Calibri"/>
      <family val="2"/>
      <scheme val="minor"/>
    </font>
    <font>
      <b/>
      <sz val="9"/>
      <color theme="0"/>
      <name val="Calibri"/>
      <family val="2"/>
      <scheme val="minor"/>
    </font>
    <font>
      <sz val="9"/>
      <color theme="0"/>
      <name val="Calibri"/>
      <family val="2"/>
      <scheme val="minor"/>
    </font>
    <font>
      <b/>
      <sz val="9"/>
      <name val="Calibri"/>
      <family val="2"/>
      <scheme val="minor"/>
    </font>
    <font>
      <sz val="9"/>
      <name val="Calibri"/>
      <family val="2"/>
      <scheme val="minor"/>
    </font>
    <font>
      <b/>
      <sz val="9"/>
      <color theme="1"/>
      <name val="Calibri"/>
      <family val="2"/>
      <scheme val="minor"/>
    </font>
    <font>
      <sz val="9"/>
      <color theme="1"/>
      <name val="Calibri"/>
      <family val="2"/>
      <scheme val="minor"/>
    </font>
    <font>
      <sz val="10"/>
      <name val="Arial"/>
      <family val="2"/>
    </font>
    <font>
      <u/>
      <sz val="11"/>
      <color theme="10"/>
      <name val="Calibri"/>
      <family val="2"/>
    </font>
    <font>
      <sz val="9"/>
      <color indexed="8"/>
      <name val="Calibri"/>
      <family val="2"/>
      <scheme val="minor"/>
    </font>
    <font>
      <b/>
      <sz val="9"/>
      <color indexed="8"/>
      <name val="Calibri"/>
      <family val="2"/>
      <scheme val="minor"/>
    </font>
    <font>
      <u/>
      <sz val="9"/>
      <color theme="10"/>
      <name val="Calibri"/>
      <family val="2"/>
      <scheme val="minor"/>
    </font>
    <font>
      <b/>
      <sz val="9"/>
      <color theme="3"/>
      <name val="Calibri"/>
      <family val="2"/>
      <scheme val="minor"/>
    </font>
    <font>
      <b/>
      <u/>
      <sz val="9"/>
      <color indexed="8"/>
      <name val="Calibri"/>
      <family val="2"/>
      <scheme val="minor"/>
    </font>
    <font>
      <b/>
      <sz val="10"/>
      <color theme="1"/>
      <name val="Calibri"/>
      <family val="2"/>
      <scheme val="minor"/>
    </font>
    <font>
      <b/>
      <sz val="9"/>
      <color rgb="FFFFFFFF"/>
      <name val="Calibri"/>
      <family val="2"/>
      <scheme val="minor"/>
    </font>
    <font>
      <b/>
      <sz val="9"/>
      <color rgb="FF000000"/>
      <name val="Calibri"/>
      <family val="2"/>
      <scheme val="minor"/>
    </font>
    <font>
      <sz val="9"/>
      <color rgb="FF000000"/>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u/>
      <sz val="10"/>
      <color theme="10"/>
      <name val="Calibri"/>
      <family val="2"/>
    </font>
    <font>
      <b/>
      <sz val="10"/>
      <color indexed="8"/>
      <name val="Calibri"/>
      <family val="2"/>
      <scheme val="minor"/>
    </font>
    <font>
      <b/>
      <u/>
      <sz val="9"/>
      <color theme="10"/>
      <name val="Calibri"/>
      <family val="2"/>
    </font>
    <font>
      <b/>
      <u/>
      <sz val="10"/>
      <color theme="10"/>
      <name val="Calibri"/>
      <family val="2"/>
    </font>
    <font>
      <b/>
      <u/>
      <sz val="9"/>
      <color indexed="30"/>
      <name val="Calibri"/>
      <family val="2"/>
    </font>
    <font>
      <b/>
      <u/>
      <sz val="10"/>
      <color theme="10"/>
      <name val="Calibri"/>
      <family val="2"/>
      <scheme val="minor"/>
    </font>
    <font>
      <sz val="9"/>
      <color rgb="FF000000"/>
      <name val="Calibri"/>
      <family val="2"/>
    </font>
    <font>
      <sz val="8"/>
      <name val="Arial"/>
      <family val="2"/>
    </font>
    <font>
      <b/>
      <sz val="9"/>
      <color rgb="FF000000"/>
      <name val="Calibri"/>
      <family val="2"/>
    </font>
    <font>
      <sz val="8"/>
      <color rgb="FF000000"/>
      <name val="Calibri"/>
      <family val="2"/>
    </font>
    <font>
      <sz val="10"/>
      <name val="Arial"/>
      <family val="2"/>
    </font>
    <font>
      <b/>
      <sz val="8"/>
      <color rgb="FF000000"/>
      <name val="Calibri"/>
      <family val="2"/>
    </font>
    <font>
      <b/>
      <sz val="8"/>
      <color rgb="FFFFFFFF"/>
      <name val="Calibri"/>
      <family val="2"/>
    </font>
    <font>
      <b/>
      <sz val="9"/>
      <color rgb="FFFFFFFF"/>
      <name val="Calibri"/>
      <family val="2"/>
    </font>
    <font>
      <sz val="9"/>
      <color rgb="FFFFFFFF"/>
      <name val="Calibri"/>
      <family val="2"/>
    </font>
    <font>
      <b/>
      <sz val="9"/>
      <name val="Calibri"/>
      <family val="2"/>
    </font>
    <font>
      <sz val="9"/>
      <name val="Calibri"/>
      <family val="2"/>
    </font>
    <font>
      <b/>
      <sz val="9"/>
      <color indexed="81"/>
      <name val="Tahoma"/>
      <family val="2"/>
    </font>
    <font>
      <sz val="9"/>
      <color indexed="81"/>
      <name val="Tahoma"/>
      <family val="2"/>
    </font>
    <font>
      <b/>
      <sz val="10"/>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rgb="FF9C6500"/>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name val="Comic Sans MS"/>
      <family val="4"/>
    </font>
    <font>
      <sz val="10"/>
      <name val="Verdan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b/>
      <sz val="18"/>
      <color theme="3"/>
      <name val="Calibri Light"/>
      <family val="2"/>
      <scheme val="major"/>
    </font>
    <font>
      <sz val="8"/>
      <name val="Calibri"/>
      <family val="2"/>
      <scheme val="minor"/>
    </font>
  </fonts>
  <fills count="46">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C0504D"/>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bgColor indexed="64"/>
      </patternFill>
    </fill>
    <fill>
      <patternFill patternType="solid">
        <fgColor rgb="FFF68A8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top/>
      <bottom style="medium">
        <color rgb="FF000000"/>
      </bottom>
      <diagonal/>
    </border>
    <border>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style="medium">
        <color indexed="64"/>
      </right>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242">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9" fillId="0" borderId="0"/>
    <xf numFmtId="165" fontId="9" fillId="0" borderId="0" applyFont="0" applyFill="0" applyBorder="0" applyAlignment="0" applyProtection="0"/>
    <xf numFmtId="0" fontId="10" fillId="0" borderId="0" applyNumberFormat="0" applyFill="0" applyBorder="0" applyAlignment="0" applyProtection="0">
      <alignment vertical="top"/>
      <protection locked="0"/>
    </xf>
    <xf numFmtId="9" fontId="9" fillId="0" borderId="0" applyFont="0" applyFill="0" applyBorder="0" applyAlignment="0" applyProtection="0"/>
    <xf numFmtId="0" fontId="20" fillId="0" borderId="0" applyNumberFormat="0" applyFill="0" applyBorder="0" applyAlignment="0" applyProtection="0"/>
    <xf numFmtId="0" fontId="9" fillId="0" borderId="0"/>
    <xf numFmtId="0" fontId="9" fillId="0" borderId="0"/>
    <xf numFmtId="0" fontId="34" fillId="0" borderId="0"/>
    <xf numFmtId="0" fontId="1" fillId="0" borderId="0"/>
    <xf numFmtId="0" fontId="9" fillId="0" borderId="0"/>
    <xf numFmtId="0" fontId="1" fillId="0" borderId="0"/>
    <xf numFmtId="0" fontId="1" fillId="0" borderId="0"/>
    <xf numFmtId="0" fontId="45" fillId="0" borderId="62" applyNumberFormat="0" applyFill="0" applyAlignment="0" applyProtection="0"/>
    <xf numFmtId="0" fontId="46" fillId="0" borderId="63" applyNumberFormat="0" applyFill="0" applyAlignment="0" applyProtection="0"/>
    <xf numFmtId="0" fontId="46" fillId="0" borderId="0" applyNumberFormat="0" applyFill="0" applyBorder="0" applyAlignment="0" applyProtection="0"/>
    <xf numFmtId="0" fontId="48" fillId="16" borderId="0" applyNumberFormat="0" applyBorder="0" applyAlignment="0" applyProtection="0"/>
    <xf numFmtId="0" fontId="49" fillId="18" borderId="64" applyNumberFormat="0" applyAlignment="0" applyProtection="0"/>
    <xf numFmtId="0" fontId="50" fillId="19" borderId="65" applyNumberFormat="0" applyAlignment="0" applyProtection="0"/>
    <xf numFmtId="0" fontId="51" fillId="19" borderId="64" applyNumberFormat="0" applyAlignment="0" applyProtection="0"/>
    <xf numFmtId="0" fontId="52" fillId="0" borderId="66" applyNumberFormat="0" applyFill="0" applyAlignment="0" applyProtection="0"/>
    <xf numFmtId="0" fontId="53" fillId="20" borderId="67"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1" fillId="0" borderId="69" applyNumberFormat="0" applyFill="0" applyAlignment="0" applyProtection="0"/>
    <xf numFmtId="0" fontId="1" fillId="22" borderId="0" applyNumberFormat="0" applyBorder="0" applyAlignment="0" applyProtection="0"/>
    <xf numFmtId="0" fontId="1" fillId="23"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9" fontId="9" fillId="0" borderId="0" applyFont="0" applyFill="0" applyBorder="0" applyAlignment="0" applyProtection="0"/>
    <xf numFmtId="0" fontId="1" fillId="0" borderId="0"/>
    <xf numFmtId="0" fontId="9" fillId="0" borderId="0"/>
    <xf numFmtId="0" fontId="1" fillId="0" borderId="0"/>
    <xf numFmtId="0" fontId="1" fillId="0" borderId="0"/>
    <xf numFmtId="0" fontId="57" fillId="30"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57" fillId="26" borderId="0" applyNumberFormat="0" applyBorder="0" applyAlignment="0" applyProtection="0"/>
    <xf numFmtId="0" fontId="1" fillId="26" borderId="0" applyNumberFormat="0" applyBorder="0" applyAlignment="0" applyProtection="0"/>
    <xf numFmtId="0" fontId="57" fillId="22" borderId="0" applyNumberFormat="0" applyBorder="0" applyAlignment="0" applyProtection="0"/>
    <xf numFmtId="0" fontId="1" fillId="22" borderId="0" applyNumberFormat="0" applyBorder="0" applyAlignment="0" applyProtection="0"/>
    <xf numFmtId="0" fontId="57" fillId="34" borderId="0" applyNumberFormat="0" applyBorder="0" applyAlignment="0" applyProtection="0"/>
    <xf numFmtId="0" fontId="1" fillId="38" borderId="0" applyNumberFormat="0" applyBorder="0" applyAlignment="0" applyProtection="0"/>
    <xf numFmtId="0" fontId="57" fillId="38" borderId="0" applyNumberFormat="0" applyBorder="0" applyAlignment="0" applyProtection="0"/>
    <xf numFmtId="0" fontId="1" fillId="42" borderId="0" applyNumberFormat="0" applyBorder="0" applyAlignment="0" applyProtection="0"/>
    <xf numFmtId="0" fontId="57" fillId="42" borderId="0" applyNumberFormat="0" applyBorder="0" applyAlignment="0" applyProtection="0"/>
    <xf numFmtId="0" fontId="1" fillId="23" borderId="0" applyNumberFormat="0" applyBorder="0" applyAlignment="0" applyProtection="0"/>
    <xf numFmtId="0" fontId="57" fillId="23" borderId="0" applyNumberFormat="0" applyBorder="0" applyAlignment="0" applyProtection="0"/>
    <xf numFmtId="0" fontId="1" fillId="27" borderId="0" applyNumberFormat="0" applyBorder="0" applyAlignment="0" applyProtection="0"/>
    <xf numFmtId="0" fontId="57" fillId="27" borderId="0" applyNumberFormat="0" applyBorder="0" applyAlignment="0" applyProtection="0"/>
    <xf numFmtId="0" fontId="1" fillId="31" borderId="0" applyNumberFormat="0" applyBorder="0" applyAlignment="0" applyProtection="0"/>
    <xf numFmtId="0" fontId="57" fillId="31" borderId="0" applyNumberFormat="0" applyBorder="0" applyAlignment="0" applyProtection="0"/>
    <xf numFmtId="0" fontId="1" fillId="35" borderId="0" applyNumberFormat="0" applyBorder="0" applyAlignment="0" applyProtection="0"/>
    <xf numFmtId="0" fontId="57" fillId="35" borderId="0" applyNumberFormat="0" applyBorder="0" applyAlignment="0" applyProtection="0"/>
    <xf numFmtId="0" fontId="1" fillId="39" borderId="0" applyNumberFormat="0" applyBorder="0" applyAlignment="0" applyProtection="0"/>
    <xf numFmtId="0" fontId="57" fillId="39" borderId="0" applyNumberFormat="0" applyBorder="0" applyAlignment="0" applyProtection="0"/>
    <xf numFmtId="0" fontId="1" fillId="43" borderId="0" applyNumberFormat="0" applyBorder="0" applyAlignment="0" applyProtection="0"/>
    <xf numFmtId="0" fontId="57" fillId="43" borderId="0" applyNumberFormat="0" applyBorder="0" applyAlignment="0" applyProtection="0"/>
    <xf numFmtId="0" fontId="2" fillId="24" borderId="0" applyNumberFormat="0" applyBorder="0" applyAlignment="0" applyProtection="0"/>
    <xf numFmtId="0" fontId="58" fillId="24" borderId="0" applyNumberFormat="0" applyBorder="0" applyAlignment="0" applyProtection="0"/>
    <xf numFmtId="0" fontId="2" fillId="28" borderId="0" applyNumberFormat="0" applyBorder="0" applyAlignment="0" applyProtection="0"/>
    <xf numFmtId="0" fontId="58" fillId="28" borderId="0" applyNumberFormat="0" applyBorder="0" applyAlignment="0" applyProtection="0"/>
    <xf numFmtId="0" fontId="2" fillId="32" borderId="0" applyNumberFormat="0" applyBorder="0" applyAlignment="0" applyProtection="0"/>
    <xf numFmtId="0" fontId="58" fillId="32" borderId="0" applyNumberFormat="0" applyBorder="0" applyAlignment="0" applyProtection="0"/>
    <xf numFmtId="0" fontId="2" fillId="36" borderId="0" applyNumberFormat="0" applyBorder="0" applyAlignment="0" applyProtection="0"/>
    <xf numFmtId="0" fontId="58" fillId="36" borderId="0" applyNumberFormat="0" applyBorder="0" applyAlignment="0" applyProtection="0"/>
    <xf numFmtId="0" fontId="2" fillId="40" borderId="0" applyNumberFormat="0" applyBorder="0" applyAlignment="0" applyProtection="0"/>
    <xf numFmtId="0" fontId="58" fillId="40" borderId="0" applyNumberFormat="0" applyBorder="0" applyAlignment="0" applyProtection="0"/>
    <xf numFmtId="0" fontId="2" fillId="44" borderId="0" applyNumberFormat="0" applyBorder="0" applyAlignment="0" applyProtection="0"/>
    <xf numFmtId="0" fontId="58" fillId="44" borderId="0" applyNumberFormat="0" applyBorder="0" applyAlignment="0" applyProtection="0"/>
    <xf numFmtId="0" fontId="47" fillId="15" borderId="0" applyNumberFormat="0" applyBorder="0" applyAlignment="0" applyProtection="0"/>
    <xf numFmtId="0" fontId="59" fillId="15" borderId="0" applyNumberFormat="0" applyBorder="0" applyAlignment="0" applyProtection="0"/>
    <xf numFmtId="0" fontId="51" fillId="19" borderId="64" applyNumberFormat="0" applyAlignment="0" applyProtection="0"/>
    <xf numFmtId="0" fontId="60" fillId="19" borderId="64" applyNumberFormat="0" applyAlignment="0" applyProtection="0"/>
    <xf numFmtId="0" fontId="53" fillId="20" borderId="67" applyNumberFormat="0" applyAlignment="0" applyProtection="0"/>
    <xf numFmtId="0" fontId="61" fillId="20" borderId="67" applyNumberFormat="0" applyAlignment="0" applyProtection="0"/>
    <xf numFmtId="0" fontId="52" fillId="0" borderId="66" applyNumberFormat="0" applyFill="0" applyAlignment="0" applyProtection="0"/>
    <xf numFmtId="0" fontId="62" fillId="0" borderId="66" applyNumberFormat="0" applyFill="0" applyAlignment="0" applyProtection="0"/>
    <xf numFmtId="0" fontId="46" fillId="0" borderId="0" applyNumberFormat="0" applyFill="0" applyBorder="0" applyAlignment="0" applyProtection="0"/>
    <xf numFmtId="0" fontId="63" fillId="0" borderId="0" applyNumberFormat="0" applyFill="0" applyBorder="0" applyAlignment="0" applyProtection="0"/>
    <xf numFmtId="0" fontId="2" fillId="2" borderId="0" applyNumberFormat="0" applyBorder="0" applyAlignment="0" applyProtection="0"/>
    <xf numFmtId="0" fontId="58" fillId="2" borderId="0" applyNumberFormat="0" applyBorder="0" applyAlignment="0" applyProtection="0"/>
    <xf numFmtId="0" fontId="2" fillId="25" borderId="0" applyNumberFormat="0" applyBorder="0" applyAlignment="0" applyProtection="0"/>
    <xf numFmtId="0" fontId="58" fillId="25" borderId="0" applyNumberFormat="0" applyBorder="0" applyAlignment="0" applyProtection="0"/>
    <xf numFmtId="0" fontId="2" fillId="29" borderId="0" applyNumberFormat="0" applyBorder="0" applyAlignment="0" applyProtection="0"/>
    <xf numFmtId="0" fontId="58" fillId="29" borderId="0" applyNumberFormat="0" applyBorder="0" applyAlignment="0" applyProtection="0"/>
    <xf numFmtId="0" fontId="2" fillId="33" borderId="0" applyNumberFormat="0" applyBorder="0" applyAlignment="0" applyProtection="0"/>
    <xf numFmtId="0" fontId="58" fillId="33" borderId="0" applyNumberFormat="0" applyBorder="0" applyAlignment="0" applyProtection="0"/>
    <xf numFmtId="0" fontId="2" fillId="37" borderId="0" applyNumberFormat="0" applyBorder="0" applyAlignment="0" applyProtection="0"/>
    <xf numFmtId="0" fontId="58" fillId="37" borderId="0" applyNumberFormat="0" applyBorder="0" applyAlignment="0" applyProtection="0"/>
    <xf numFmtId="0" fontId="2" fillId="41" borderId="0" applyNumberFormat="0" applyBorder="0" applyAlignment="0" applyProtection="0"/>
    <xf numFmtId="0" fontId="58" fillId="41" borderId="0" applyNumberFormat="0" applyBorder="0" applyAlignment="0" applyProtection="0"/>
    <xf numFmtId="0" fontId="49" fillId="18" borderId="64" applyNumberFormat="0" applyAlignment="0" applyProtection="0"/>
    <xf numFmtId="0" fontId="64" fillId="18" borderId="64" applyNumberFormat="0" applyAlignment="0" applyProtection="0"/>
    <xf numFmtId="171" fontId="9" fillId="0" borderId="0" applyFont="0" applyFill="0" applyBorder="0" applyAlignment="0" applyProtection="0"/>
    <xf numFmtId="171" fontId="9" fillId="0" borderId="0" applyFont="0" applyFill="0" applyBorder="0" applyAlignment="0" applyProtection="0"/>
    <xf numFmtId="0" fontId="48" fillId="16" borderId="0" applyNumberFormat="0" applyBorder="0" applyAlignment="0" applyProtection="0"/>
    <xf numFmtId="0" fontId="65" fillId="16" borderId="0" applyNumberFormat="0" applyBorder="0" applyAlignment="0" applyProtection="0"/>
    <xf numFmtId="169"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56" fillId="17" borderId="0" applyNumberFormat="0" applyBorder="0" applyAlignment="0" applyProtection="0"/>
    <xf numFmtId="0" fontId="66" fillId="17"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6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21" borderId="68" applyNumberFormat="0" applyFont="0" applyAlignment="0" applyProtection="0"/>
    <xf numFmtId="9" fontId="9" fillId="0" borderId="0" applyFont="0" applyFill="0" applyBorder="0" applyAlignment="0" applyProtection="0"/>
    <xf numFmtId="0" fontId="50" fillId="19" borderId="65" applyNumberFormat="0" applyAlignment="0" applyProtection="0"/>
    <xf numFmtId="0" fontId="69" fillId="19" borderId="65" applyNumberFormat="0" applyAlignment="0" applyProtection="0"/>
    <xf numFmtId="0" fontId="54" fillId="0" borderId="0" applyNumberFormat="0" applyFill="0" applyBorder="0" applyAlignment="0" applyProtection="0"/>
    <xf numFmtId="0" fontId="70" fillId="0" borderId="0" applyNumberFormat="0" applyFill="0" applyBorder="0" applyAlignment="0" applyProtection="0"/>
    <xf numFmtId="0" fontId="55" fillId="0" borderId="0" applyNumberFormat="0" applyFill="0" applyBorder="0" applyAlignment="0" applyProtection="0"/>
    <xf numFmtId="0" fontId="71" fillId="0" borderId="0" applyNumberFormat="0" applyFill="0" applyBorder="0" applyAlignment="0" applyProtection="0"/>
    <xf numFmtId="0" fontId="44" fillId="0" borderId="61" applyNumberFormat="0" applyFill="0" applyAlignment="0" applyProtection="0"/>
    <xf numFmtId="0" fontId="72" fillId="0" borderId="61" applyNumberFormat="0" applyFill="0" applyAlignment="0" applyProtection="0"/>
    <xf numFmtId="0" fontId="45" fillId="0" borderId="62" applyNumberFormat="0" applyFill="0" applyAlignment="0" applyProtection="0"/>
    <xf numFmtId="0" fontId="73" fillId="0" borderId="62" applyNumberFormat="0" applyFill="0" applyAlignment="0" applyProtection="0"/>
    <xf numFmtId="0" fontId="46" fillId="0" borderId="63" applyNumberFormat="0" applyFill="0" applyAlignment="0" applyProtection="0"/>
    <xf numFmtId="0" fontId="63" fillId="0" borderId="63" applyNumberFormat="0" applyFill="0" applyAlignment="0" applyProtection="0"/>
    <xf numFmtId="0" fontId="21" fillId="0" borderId="69" applyNumberFormat="0" applyFill="0" applyAlignment="0" applyProtection="0"/>
    <xf numFmtId="0" fontId="74" fillId="0" borderId="69" applyNumberFormat="0" applyFill="0" applyAlignment="0" applyProtection="0"/>
    <xf numFmtId="170"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0" fontId="9" fillId="0" borderId="0" applyFont="0" applyFill="0" applyBorder="0" applyAlignment="0" applyProtection="0"/>
    <xf numFmtId="0" fontId="9" fillId="0" borderId="0"/>
    <xf numFmtId="0" fontId="1" fillId="21" borderId="68" applyNumberFormat="0" applyFont="0" applyAlignment="0" applyProtection="0"/>
    <xf numFmtId="0" fontId="75" fillId="0" borderId="0" applyNumberForma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34" fillId="0" borderId="0"/>
  </cellStyleXfs>
  <cellXfs count="421">
    <xf numFmtId="0" fontId="0" fillId="0" borderId="0" xfId="0"/>
    <xf numFmtId="166" fontId="6" fillId="3" borderId="9" xfId="3" applyNumberFormat="1" applyFont="1" applyFill="1" applyBorder="1" applyAlignment="1">
      <alignment horizontal="center" vertical="center"/>
    </xf>
    <xf numFmtId="166" fontId="5" fillId="3" borderId="13" xfId="3" applyNumberFormat="1" applyFont="1" applyFill="1" applyBorder="1" applyAlignment="1">
      <alignment vertical="center" wrapText="1"/>
    </xf>
    <xf numFmtId="166" fontId="6" fillId="0" borderId="13" xfId="3" applyNumberFormat="1" applyFont="1" applyFill="1" applyBorder="1" applyAlignment="1">
      <alignment vertical="center" wrapText="1"/>
    </xf>
    <xf numFmtId="166" fontId="6" fillId="4" borderId="13" xfId="3" applyNumberFormat="1" applyFont="1" applyFill="1" applyBorder="1" applyAlignment="1">
      <alignment vertical="center" wrapText="1"/>
    </xf>
    <xf numFmtId="166" fontId="4" fillId="5" borderId="10" xfId="3" applyNumberFormat="1" applyFont="1" applyFill="1" applyBorder="1" applyAlignment="1">
      <alignment horizontal="center" vertical="center"/>
    </xf>
    <xf numFmtId="166" fontId="3" fillId="5" borderId="10" xfId="3" applyNumberFormat="1" applyFont="1" applyFill="1" applyBorder="1" applyAlignment="1">
      <alignment horizontal="center" vertical="center" wrapText="1"/>
    </xf>
    <xf numFmtId="166" fontId="4" fillId="5" borderId="10" xfId="3" applyNumberFormat="1" applyFont="1" applyFill="1" applyBorder="1" applyAlignment="1">
      <alignment horizontal="center" vertical="center" wrapText="1"/>
    </xf>
    <xf numFmtId="166" fontId="3" fillId="5" borderId="9" xfId="3" applyNumberFormat="1" applyFont="1" applyFill="1" applyBorder="1" applyAlignment="1">
      <alignment horizontal="center" vertical="center" wrapText="1"/>
    </xf>
    <xf numFmtId="166" fontId="3" fillId="5" borderId="11" xfId="3" applyNumberFormat="1" applyFont="1" applyFill="1" applyBorder="1" applyAlignment="1">
      <alignment horizontal="center" vertical="center" wrapText="1"/>
    </xf>
    <xf numFmtId="0" fontId="3" fillId="5" borderId="12" xfId="3" applyNumberFormat="1" applyFont="1" applyFill="1" applyBorder="1" applyAlignment="1">
      <alignment horizontal="center" vertical="center" wrapText="1"/>
    </xf>
    <xf numFmtId="0" fontId="3" fillId="5" borderId="10" xfId="3" applyNumberFormat="1" applyFont="1" applyFill="1" applyBorder="1" applyAlignment="1">
      <alignment horizontal="center" vertical="center" wrapText="1"/>
    </xf>
    <xf numFmtId="0" fontId="3" fillId="5" borderId="11" xfId="3" applyNumberFormat="1" applyFont="1" applyFill="1" applyBorder="1" applyAlignment="1">
      <alignment horizontal="center" vertical="center" wrapText="1"/>
    </xf>
    <xf numFmtId="166" fontId="5" fillId="3" borderId="15" xfId="3" applyNumberFormat="1" applyFont="1" applyFill="1" applyBorder="1" applyAlignment="1">
      <alignment horizontal="left" vertical="center" wrapText="1"/>
    </xf>
    <xf numFmtId="166" fontId="6" fillId="4" borderId="15" xfId="3" applyNumberFormat="1" applyFont="1" applyFill="1" applyBorder="1" applyAlignment="1">
      <alignment vertical="center" wrapText="1"/>
    </xf>
    <xf numFmtId="166" fontId="8" fillId="0" borderId="23" xfId="1" applyNumberFormat="1" applyFont="1" applyFill="1" applyBorder="1"/>
    <xf numFmtId="166" fontId="6" fillId="4" borderId="8" xfId="3" applyNumberFormat="1" applyFont="1" applyFill="1" applyBorder="1" applyAlignment="1">
      <alignment vertical="center" wrapText="1"/>
    </xf>
    <xf numFmtId="166" fontId="7" fillId="3" borderId="10" xfId="1" applyNumberFormat="1" applyFont="1" applyFill="1" applyBorder="1"/>
    <xf numFmtId="166" fontId="4" fillId="5" borderId="18" xfId="3" applyNumberFormat="1" applyFont="1" applyFill="1" applyBorder="1" applyAlignment="1">
      <alignment horizontal="center" vertical="center"/>
    </xf>
    <xf numFmtId="166" fontId="4" fillId="5" borderId="19" xfId="3" applyNumberFormat="1" applyFont="1" applyFill="1" applyBorder="1" applyAlignment="1">
      <alignment horizontal="center" vertical="center"/>
    </xf>
    <xf numFmtId="166" fontId="3" fillId="5" borderId="19" xfId="3" applyNumberFormat="1" applyFont="1" applyFill="1" applyBorder="1" applyAlignment="1">
      <alignment horizontal="center" vertical="center"/>
    </xf>
    <xf numFmtId="166" fontId="3" fillId="5" borderId="20" xfId="3" applyNumberFormat="1" applyFont="1" applyFill="1" applyBorder="1" applyAlignment="1">
      <alignment horizontal="center" vertical="center"/>
    </xf>
    <xf numFmtId="0" fontId="3" fillId="5" borderId="21" xfId="3" applyNumberFormat="1" applyFont="1" applyFill="1" applyBorder="1" applyAlignment="1">
      <alignment horizontal="center" vertical="center" wrapText="1"/>
    </xf>
    <xf numFmtId="166" fontId="3" fillId="5" borderId="18" xfId="3" applyNumberFormat="1" applyFont="1" applyFill="1" applyBorder="1" applyAlignment="1">
      <alignment horizontal="center" vertical="center" wrapText="1"/>
    </xf>
    <xf numFmtId="166" fontId="3" fillId="5" borderId="22" xfId="3" applyNumberFormat="1" applyFont="1" applyFill="1" applyBorder="1" applyAlignment="1">
      <alignment horizontal="center" vertical="center" wrapText="1"/>
    </xf>
    <xf numFmtId="0" fontId="3" fillId="5" borderId="18" xfId="3" applyNumberFormat="1" applyFont="1" applyFill="1" applyBorder="1" applyAlignment="1">
      <alignment horizontal="center" vertical="center" wrapText="1"/>
    </xf>
    <xf numFmtId="0" fontId="3" fillId="5" borderId="19" xfId="3" applyNumberFormat="1" applyFont="1" applyFill="1" applyBorder="1" applyAlignment="1">
      <alignment horizontal="center" vertical="center" wrapText="1"/>
    </xf>
    <xf numFmtId="0" fontId="3" fillId="5" borderId="22" xfId="3" applyNumberFormat="1" applyFont="1" applyFill="1" applyBorder="1" applyAlignment="1">
      <alignment horizontal="center" vertical="center" wrapText="1"/>
    </xf>
    <xf numFmtId="166" fontId="5" fillId="0" borderId="34" xfId="3" applyNumberFormat="1" applyFont="1" applyFill="1" applyBorder="1" applyAlignment="1">
      <alignment vertical="center" wrapText="1"/>
    </xf>
    <xf numFmtId="166" fontId="5" fillId="3" borderId="38" xfId="3" applyNumberFormat="1" applyFont="1" applyFill="1" applyBorder="1" applyAlignment="1">
      <alignment vertical="center" wrapText="1"/>
    </xf>
    <xf numFmtId="166" fontId="5" fillId="0" borderId="1" xfId="3" applyNumberFormat="1" applyFont="1" applyFill="1" applyBorder="1" applyAlignment="1">
      <alignment vertical="center" wrapText="1"/>
    </xf>
    <xf numFmtId="166" fontId="4" fillId="5" borderId="28" xfId="3" applyNumberFormat="1" applyFont="1" applyFill="1" applyBorder="1" applyAlignment="1">
      <alignment horizontal="center" vertical="center"/>
    </xf>
    <xf numFmtId="166" fontId="3" fillId="5" borderId="20" xfId="3" applyNumberFormat="1" applyFont="1" applyFill="1" applyBorder="1" applyAlignment="1">
      <alignment horizontal="center" vertical="center" wrapText="1"/>
    </xf>
    <xf numFmtId="0" fontId="3" fillId="5" borderId="29" xfId="3" applyNumberFormat="1" applyFont="1" applyFill="1" applyBorder="1" applyAlignment="1">
      <alignment horizontal="center" vertical="center" wrapText="1"/>
    </xf>
    <xf numFmtId="0" fontId="3" fillId="5" borderId="30" xfId="3" applyNumberFormat="1" applyFont="1" applyFill="1" applyBorder="1" applyAlignment="1">
      <alignment horizontal="center" vertical="center" wrapText="1"/>
    </xf>
    <xf numFmtId="0" fontId="3" fillId="5" borderId="31" xfId="3" applyNumberFormat="1" applyFont="1" applyFill="1" applyBorder="1" applyAlignment="1">
      <alignment horizontal="center" vertical="center" wrapText="1"/>
    </xf>
    <xf numFmtId="0" fontId="3" fillId="5" borderId="32" xfId="3" applyNumberFormat="1" applyFont="1" applyFill="1" applyBorder="1" applyAlignment="1">
      <alignment horizontal="center" vertical="center" wrapText="1"/>
    </xf>
    <xf numFmtId="0" fontId="3" fillId="5" borderId="33" xfId="3" applyNumberFormat="1" applyFont="1" applyFill="1" applyBorder="1" applyAlignment="1">
      <alignment horizontal="center" vertical="center" wrapText="1"/>
    </xf>
    <xf numFmtId="166" fontId="5" fillId="4" borderId="34" xfId="3" applyNumberFormat="1" applyFont="1" applyFill="1" applyBorder="1" applyAlignment="1">
      <alignment vertical="center" wrapText="1"/>
    </xf>
    <xf numFmtId="166" fontId="11" fillId="4" borderId="10" xfId="5" applyNumberFormat="1" applyFont="1" applyFill="1" applyBorder="1" applyAlignment="1">
      <alignment vertical="center" wrapText="1"/>
    </xf>
    <xf numFmtId="167" fontId="11" fillId="4" borderId="10" xfId="2" applyNumberFormat="1" applyFont="1" applyFill="1" applyBorder="1" applyAlignment="1">
      <alignment vertical="center" wrapText="1"/>
    </xf>
    <xf numFmtId="166" fontId="12" fillId="4" borderId="10" xfId="5" applyNumberFormat="1" applyFont="1" applyFill="1" applyBorder="1" applyAlignment="1">
      <alignment vertical="center" wrapText="1"/>
    </xf>
    <xf numFmtId="9" fontId="11" fillId="4" borderId="10" xfId="2" applyFont="1" applyFill="1" applyBorder="1" applyAlignment="1">
      <alignment vertical="center" wrapText="1"/>
    </xf>
    <xf numFmtId="9" fontId="11" fillId="4" borderId="10" xfId="2" applyNumberFormat="1" applyFont="1" applyFill="1" applyBorder="1" applyAlignment="1">
      <alignment vertical="center" wrapText="1"/>
    </xf>
    <xf numFmtId="166" fontId="4" fillId="5" borderId="10" xfId="5" applyNumberFormat="1" applyFont="1" applyFill="1" applyBorder="1" applyAlignment="1">
      <alignment horizontal="center" vertical="center" wrapText="1"/>
    </xf>
    <xf numFmtId="166" fontId="3" fillId="5" borderId="10" xfId="5" applyNumberFormat="1" applyFont="1" applyFill="1" applyBorder="1" applyAlignment="1">
      <alignment horizontal="center" vertical="center" wrapText="1"/>
    </xf>
    <xf numFmtId="0" fontId="8" fillId="0" borderId="0" xfId="0" applyFont="1"/>
    <xf numFmtId="166" fontId="11" fillId="6" borderId="0" xfId="5" applyNumberFormat="1" applyFont="1" applyFill="1"/>
    <xf numFmtId="166" fontId="11" fillId="6" borderId="0" xfId="5" applyNumberFormat="1" applyFont="1" applyFill="1" applyBorder="1"/>
    <xf numFmtId="0" fontId="13" fillId="0" borderId="0" xfId="6" applyFont="1" applyAlignment="1" applyProtection="1"/>
    <xf numFmtId="166" fontId="11" fillId="4" borderId="0" xfId="5" applyNumberFormat="1" applyFont="1" applyFill="1" applyAlignment="1"/>
    <xf numFmtId="166" fontId="11" fillId="4" borderId="0" xfId="5" applyNumberFormat="1" applyFont="1" applyFill="1"/>
    <xf numFmtId="167" fontId="11" fillId="6" borderId="0" xfId="2" applyNumberFormat="1" applyFont="1" applyFill="1"/>
    <xf numFmtId="166" fontId="12" fillId="3" borderId="10" xfId="5" applyNumberFormat="1" applyFont="1" applyFill="1" applyBorder="1" applyAlignment="1">
      <alignment vertical="center" wrapText="1"/>
    </xf>
    <xf numFmtId="9" fontId="11" fillId="3" borderId="10" xfId="2" applyFont="1" applyFill="1" applyBorder="1" applyAlignment="1">
      <alignment vertical="center" wrapText="1"/>
    </xf>
    <xf numFmtId="9" fontId="12" fillId="3" borderId="10" xfId="2" applyFont="1" applyFill="1" applyBorder="1" applyAlignment="1">
      <alignment vertical="center" wrapText="1"/>
    </xf>
    <xf numFmtId="166" fontId="12" fillId="0" borderId="0" xfId="5" applyNumberFormat="1" applyFont="1" applyFill="1" applyBorder="1" applyAlignment="1">
      <alignment vertical="center" wrapText="1"/>
    </xf>
    <xf numFmtId="9" fontId="11" fillId="0" borderId="0" xfId="2" applyFont="1" applyFill="1" applyBorder="1" applyAlignment="1">
      <alignment vertical="center" wrapText="1"/>
    </xf>
    <xf numFmtId="9" fontId="12" fillId="0" borderId="0" xfId="2" applyFont="1" applyFill="1" applyBorder="1" applyAlignment="1">
      <alignment vertical="center" wrapText="1"/>
    </xf>
    <xf numFmtId="166" fontId="11" fillId="6" borderId="0" xfId="5" applyNumberFormat="1" applyFont="1" applyFill="1" applyAlignment="1">
      <alignment wrapText="1"/>
    </xf>
    <xf numFmtId="166" fontId="14" fillId="6" borderId="0" xfId="5" applyNumberFormat="1" applyFont="1" applyFill="1" applyBorder="1" applyAlignment="1">
      <alignment vertical="center" wrapText="1"/>
    </xf>
    <xf numFmtId="0" fontId="8" fillId="0" borderId="0" xfId="0" applyFont="1" applyBorder="1"/>
    <xf numFmtId="167" fontId="11" fillId="4" borderId="26" xfId="2" applyNumberFormat="1" applyFont="1" applyFill="1" applyBorder="1" applyAlignment="1">
      <alignment vertical="center" wrapText="1"/>
    </xf>
    <xf numFmtId="9" fontId="11" fillId="4" borderId="26" xfId="2" applyNumberFormat="1" applyFont="1" applyFill="1" applyBorder="1" applyAlignment="1">
      <alignment vertical="center" wrapText="1"/>
    </xf>
    <xf numFmtId="9" fontId="12" fillId="3" borderId="26" xfId="2" applyFont="1" applyFill="1" applyBorder="1" applyAlignment="1">
      <alignment vertical="center" wrapText="1"/>
    </xf>
    <xf numFmtId="166" fontId="4" fillId="5" borderId="26" xfId="5" applyNumberFormat="1" applyFont="1" applyFill="1" applyBorder="1" applyAlignment="1">
      <alignment horizontal="center" vertical="center" wrapText="1"/>
    </xf>
    <xf numFmtId="166" fontId="14" fillId="0" borderId="0" xfId="5" applyNumberFormat="1" applyFont="1" applyFill="1" applyBorder="1" applyAlignment="1">
      <alignment vertical="center" wrapText="1"/>
    </xf>
    <xf numFmtId="166" fontId="6" fillId="4" borderId="10" xfId="5" applyNumberFormat="1" applyFont="1" applyFill="1" applyBorder="1" applyAlignment="1">
      <alignment vertical="center" wrapText="1"/>
    </xf>
    <xf numFmtId="167" fontId="6" fillId="4" borderId="10" xfId="2" applyNumberFormat="1" applyFont="1" applyFill="1" applyBorder="1" applyAlignment="1">
      <alignment vertical="center" wrapText="1"/>
    </xf>
    <xf numFmtId="166" fontId="5" fillId="4" borderId="10" xfId="5" applyNumberFormat="1" applyFont="1" applyFill="1" applyBorder="1" applyAlignment="1">
      <alignment vertical="center" wrapText="1"/>
    </xf>
    <xf numFmtId="9" fontId="6" fillId="4" borderId="10" xfId="2" applyNumberFormat="1" applyFont="1" applyFill="1" applyBorder="1" applyAlignment="1">
      <alignment vertical="center" wrapText="1"/>
    </xf>
    <xf numFmtId="167" fontId="12" fillId="3" borderId="10" xfId="2" applyNumberFormat="1" applyFont="1" applyFill="1" applyBorder="1" applyAlignment="1">
      <alignment vertical="center" wrapText="1"/>
    </xf>
    <xf numFmtId="9" fontId="12" fillId="4" borderId="10" xfId="2" applyNumberFormat="1" applyFont="1" applyFill="1" applyBorder="1" applyAlignment="1">
      <alignment vertical="center" wrapText="1"/>
    </xf>
    <xf numFmtId="9" fontId="6" fillId="3" borderId="10" xfId="2" applyFont="1" applyFill="1" applyBorder="1" applyAlignment="1">
      <alignment vertical="center" wrapText="1"/>
    </xf>
    <xf numFmtId="9" fontId="5" fillId="3" borderId="10" xfId="2" applyFont="1" applyFill="1" applyBorder="1" applyAlignment="1">
      <alignment vertical="center" wrapText="1"/>
    </xf>
    <xf numFmtId="0" fontId="7" fillId="0" borderId="0" xfId="0" applyFont="1"/>
    <xf numFmtId="0" fontId="8" fillId="0" borderId="0" xfId="0" applyFont="1" applyFill="1"/>
    <xf numFmtId="166" fontId="5" fillId="3" borderId="10" xfId="5" applyNumberFormat="1" applyFont="1" applyFill="1" applyBorder="1" applyAlignment="1">
      <alignment vertical="center" wrapText="1"/>
    </xf>
    <xf numFmtId="9" fontId="11" fillId="3" borderId="10" xfId="7" applyNumberFormat="1" applyFont="1" applyFill="1" applyBorder="1" applyAlignment="1">
      <alignment vertical="center" wrapText="1"/>
    </xf>
    <xf numFmtId="9" fontId="12" fillId="3" borderId="10" xfId="7" applyNumberFormat="1" applyFont="1" applyFill="1" applyBorder="1" applyAlignment="1">
      <alignment vertical="center" wrapText="1"/>
    </xf>
    <xf numFmtId="9" fontId="11" fillId="0" borderId="0" xfId="7" applyNumberFormat="1" applyFont="1" applyFill="1" applyBorder="1" applyAlignment="1">
      <alignment vertical="center" wrapText="1"/>
    </xf>
    <xf numFmtId="9" fontId="12" fillId="0" borderId="0" xfId="7" applyNumberFormat="1" applyFont="1" applyFill="1" applyBorder="1" applyAlignment="1">
      <alignment vertical="center" wrapText="1"/>
    </xf>
    <xf numFmtId="166" fontId="11" fillId="0" borderId="0" xfId="5" applyNumberFormat="1" applyFont="1" applyFill="1" applyAlignment="1">
      <alignment wrapText="1"/>
    </xf>
    <xf numFmtId="166" fontId="11" fillId="0" borderId="0" xfId="5" applyNumberFormat="1" applyFont="1" applyFill="1"/>
    <xf numFmtId="166" fontId="11" fillId="0" borderId="10" xfId="5" applyNumberFormat="1" applyFont="1" applyFill="1" applyBorder="1" applyAlignment="1">
      <alignment vertical="center" wrapText="1"/>
    </xf>
    <xf numFmtId="166" fontId="12" fillId="0" borderId="10" xfId="5" applyNumberFormat="1" applyFont="1" applyFill="1" applyBorder="1" applyAlignment="1">
      <alignment vertical="center" wrapText="1"/>
    </xf>
    <xf numFmtId="166" fontId="11" fillId="4" borderId="0" xfId="5" applyNumberFormat="1" applyFont="1" applyFill="1" applyBorder="1" applyAlignment="1"/>
    <xf numFmtId="166" fontId="11" fillId="4" borderId="10" xfId="5" applyNumberFormat="1" applyFont="1" applyFill="1" applyBorder="1" applyAlignment="1">
      <alignment horizontal="right" vertical="center" wrapText="1"/>
    </xf>
    <xf numFmtId="167" fontId="11" fillId="4" borderId="10" xfId="2" applyNumberFormat="1" applyFont="1" applyFill="1" applyBorder="1" applyAlignment="1">
      <alignment horizontal="right" vertical="center" wrapText="1"/>
    </xf>
    <xf numFmtId="166" fontId="12" fillId="4" borderId="10" xfId="5" applyNumberFormat="1" applyFont="1" applyFill="1" applyBorder="1" applyAlignment="1">
      <alignment horizontal="right" vertical="center" wrapText="1"/>
    </xf>
    <xf numFmtId="9" fontId="11" fillId="4" borderId="10" xfId="2" applyNumberFormat="1" applyFont="1" applyFill="1" applyBorder="1" applyAlignment="1">
      <alignment horizontal="right" vertical="center" wrapText="1"/>
    </xf>
    <xf numFmtId="9" fontId="11" fillId="6" borderId="0" xfId="2" applyNumberFormat="1" applyFont="1" applyFill="1"/>
    <xf numFmtId="9" fontId="12" fillId="3" borderId="10" xfId="2" applyNumberFormat="1" applyFont="1" applyFill="1" applyBorder="1" applyAlignment="1">
      <alignment vertical="center" wrapText="1"/>
    </xf>
    <xf numFmtId="166" fontId="12" fillId="4" borderId="0" xfId="5" applyNumberFormat="1" applyFont="1" applyFill="1" applyBorder="1" applyAlignment="1"/>
    <xf numFmtId="167" fontId="11" fillId="3" borderId="10" xfId="2" applyNumberFormat="1" applyFont="1" applyFill="1" applyBorder="1" applyAlignment="1">
      <alignment vertical="center" wrapText="1"/>
    </xf>
    <xf numFmtId="166" fontId="11" fillId="4" borderId="0" xfId="5" applyNumberFormat="1" applyFont="1" applyFill="1" applyBorder="1"/>
    <xf numFmtId="166" fontId="15" fillId="6" borderId="0" xfId="5" applyNumberFormat="1" applyFont="1" applyFill="1" applyBorder="1" applyAlignment="1">
      <alignment horizontal="center" vertical="center" wrapText="1"/>
    </xf>
    <xf numFmtId="166" fontId="8" fillId="6" borderId="0" xfId="5" applyNumberFormat="1" applyFont="1" applyFill="1" applyBorder="1" applyAlignment="1">
      <alignment horizontal="center" vertical="center"/>
    </xf>
    <xf numFmtId="166" fontId="15" fillId="6" borderId="0" xfId="5" applyNumberFormat="1" applyFont="1" applyFill="1" applyBorder="1" applyAlignment="1">
      <alignment vertical="center" wrapText="1"/>
    </xf>
    <xf numFmtId="166" fontId="12" fillId="6" borderId="0" xfId="5" applyNumberFormat="1" applyFont="1" applyFill="1" applyBorder="1" applyAlignment="1">
      <alignment horizontal="center" vertical="center" wrapText="1"/>
    </xf>
    <xf numFmtId="10" fontId="12" fillId="6" borderId="0" xfId="7" applyNumberFormat="1" applyFont="1" applyFill="1" applyBorder="1" applyAlignment="1">
      <alignment vertical="center" wrapText="1"/>
    </xf>
    <xf numFmtId="0" fontId="8" fillId="0" borderId="0" xfId="0" applyFont="1" applyAlignment="1">
      <alignment vertical="top"/>
    </xf>
    <xf numFmtId="166" fontId="3" fillId="5" borderId="10" xfId="5" applyNumberFormat="1" applyFont="1" applyFill="1" applyBorder="1" applyAlignment="1">
      <alignment horizontal="center" vertical="center" wrapText="1"/>
    </xf>
    <xf numFmtId="0" fontId="16" fillId="0" borderId="0" xfId="0" applyFont="1"/>
    <xf numFmtId="0" fontId="8" fillId="0" borderId="0" xfId="0" applyFont="1" applyBorder="1" applyAlignment="1">
      <alignment horizontal="left" vertical="top" wrapText="1"/>
    </xf>
    <xf numFmtId="168" fontId="8" fillId="0" borderId="0" xfId="0" applyNumberFormat="1" applyFont="1"/>
    <xf numFmtId="167" fontId="8" fillId="0" borderId="0" xfId="2" applyNumberFormat="1" applyFont="1"/>
    <xf numFmtId="17" fontId="7" fillId="11" borderId="10" xfId="0" applyNumberFormat="1" applyFont="1" applyFill="1" applyBorder="1" applyAlignment="1">
      <alignment horizontal="left"/>
    </xf>
    <xf numFmtId="0" fontId="7" fillId="11" borderId="10" xfId="0" applyNumberFormat="1" applyFont="1" applyFill="1" applyBorder="1" applyAlignment="1">
      <alignment horizontal="left"/>
    </xf>
    <xf numFmtId="166" fontId="5" fillId="11" borderId="10" xfId="1" applyNumberFormat="1" applyFont="1" applyFill="1" applyBorder="1"/>
    <xf numFmtId="17" fontId="8" fillId="4" borderId="10" xfId="0" applyNumberFormat="1" applyFont="1" applyFill="1" applyBorder="1" applyAlignment="1">
      <alignment horizontal="left"/>
    </xf>
    <xf numFmtId="166" fontId="6" fillId="4" borderId="10" xfId="1" applyNumberFormat="1" applyFont="1" applyFill="1" applyBorder="1"/>
    <xf numFmtId="166" fontId="8" fillId="4" borderId="10" xfId="1" applyNumberFormat="1" applyFont="1" applyFill="1" applyBorder="1"/>
    <xf numFmtId="166" fontId="8" fillId="4" borderId="10" xfId="1" applyNumberFormat="1" applyFont="1" applyFill="1" applyBorder="1" applyAlignment="1">
      <alignment horizontal="right"/>
    </xf>
    <xf numFmtId="17" fontId="7" fillId="4" borderId="10" xfId="0" applyNumberFormat="1" applyFont="1" applyFill="1" applyBorder="1" applyAlignment="1">
      <alignment horizontal="left"/>
    </xf>
    <xf numFmtId="166" fontId="7" fillId="4" borderId="10" xfId="1" applyNumberFormat="1" applyFont="1" applyFill="1" applyBorder="1" applyAlignment="1">
      <alignment horizontal="right"/>
    </xf>
    <xf numFmtId="0" fontId="7" fillId="4" borderId="10" xfId="0" applyFont="1" applyFill="1" applyBorder="1" applyAlignment="1">
      <alignment horizontal="right"/>
    </xf>
    <xf numFmtId="166" fontId="7" fillId="3" borderId="10" xfId="1" applyNumberFormat="1" applyFont="1" applyFill="1" applyBorder="1" applyAlignment="1">
      <alignment horizontal="right"/>
    </xf>
    <xf numFmtId="0" fontId="8" fillId="4" borderId="10" xfId="0" applyFont="1" applyFill="1" applyBorder="1" applyAlignment="1">
      <alignment horizontal="right"/>
    </xf>
    <xf numFmtId="166" fontId="8" fillId="3" borderId="10" xfId="1" applyNumberFormat="1" applyFont="1" applyFill="1" applyBorder="1" applyAlignment="1">
      <alignment horizontal="right"/>
    </xf>
    <xf numFmtId="166" fontId="7" fillId="3" borderId="10" xfId="0" applyNumberFormat="1" applyFont="1" applyFill="1" applyBorder="1" applyAlignment="1">
      <alignment horizontal="right"/>
    </xf>
    <xf numFmtId="17" fontId="8" fillId="0" borderId="10" xfId="0" applyNumberFormat="1" applyFont="1" applyBorder="1" applyAlignment="1">
      <alignment horizontal="left"/>
    </xf>
    <xf numFmtId="17" fontId="7" fillId="0" borderId="10" xfId="0" applyNumberFormat="1" applyFont="1" applyBorder="1" applyAlignment="1">
      <alignment horizontal="left"/>
    </xf>
    <xf numFmtId="17" fontId="8" fillId="4" borderId="26" xfId="0" applyNumberFormat="1" applyFont="1" applyFill="1" applyBorder="1" applyAlignment="1">
      <alignment horizontal="left"/>
    </xf>
    <xf numFmtId="166" fontId="7" fillId="3" borderId="10" xfId="0" applyNumberFormat="1" applyFont="1" applyFill="1" applyBorder="1"/>
    <xf numFmtId="0" fontId="7" fillId="3" borderId="10" xfId="0" applyNumberFormat="1" applyFont="1" applyFill="1" applyBorder="1" applyAlignment="1">
      <alignment horizontal="left"/>
    </xf>
    <xf numFmtId="166" fontId="7" fillId="3" borderId="10" xfId="0" applyNumberFormat="1" applyFont="1" applyFill="1" applyBorder="1" applyAlignment="1"/>
    <xf numFmtId="17" fontId="8" fillId="8" borderId="10" xfId="0" applyNumberFormat="1" applyFont="1" applyFill="1" applyBorder="1" applyAlignment="1">
      <alignment horizontal="left" vertical="center"/>
    </xf>
    <xf numFmtId="3" fontId="8" fillId="8" borderId="10" xfId="0" applyNumberFormat="1" applyFont="1" applyFill="1" applyBorder="1" applyAlignment="1">
      <alignment horizontal="center" vertical="center"/>
    </xf>
    <xf numFmtId="0" fontId="8" fillId="8" borderId="10" xfId="0" applyFont="1" applyFill="1" applyBorder="1" applyAlignment="1">
      <alignment horizontal="center" vertical="center"/>
    </xf>
    <xf numFmtId="0" fontId="8" fillId="4" borderId="10" xfId="0" applyFont="1" applyFill="1" applyBorder="1" applyAlignment="1">
      <alignment horizontal="center" vertical="center"/>
    </xf>
    <xf numFmtId="3" fontId="8" fillId="4" borderId="10" xfId="0" applyNumberFormat="1" applyFont="1" applyFill="1" applyBorder="1" applyAlignment="1">
      <alignment horizontal="center" vertical="center"/>
    </xf>
    <xf numFmtId="0" fontId="8" fillId="0" borderId="0" xfId="0" applyFont="1" applyAlignment="1"/>
    <xf numFmtId="0" fontId="8" fillId="0" borderId="0" xfId="0" applyFont="1" applyBorder="1" applyAlignment="1">
      <alignment vertical="top" wrapText="1"/>
    </xf>
    <xf numFmtId="0" fontId="8" fillId="13" borderId="0" xfId="0" applyFont="1" applyFill="1"/>
    <xf numFmtId="0" fontId="0" fillId="13" borderId="0" xfId="0" applyFill="1"/>
    <xf numFmtId="0" fontId="10" fillId="0" borderId="0" xfId="6" applyAlignment="1" applyProtection="1"/>
    <xf numFmtId="166" fontId="13" fillId="6" borderId="0" xfId="5" applyNumberFormat="1" applyFont="1" applyFill="1" applyBorder="1"/>
    <xf numFmtId="0" fontId="13" fillId="0" borderId="0" xfId="0" applyFont="1"/>
    <xf numFmtId="0" fontId="22" fillId="0" borderId="0" xfId="0" applyFont="1"/>
    <xf numFmtId="0" fontId="21" fillId="0" borderId="0" xfId="0" applyFont="1" applyBorder="1"/>
    <xf numFmtId="0" fontId="10" fillId="0" borderId="0" xfId="6" quotePrefix="1" applyFont="1" applyBorder="1" applyAlignment="1" applyProtection="1">
      <alignment vertical="top"/>
    </xf>
    <xf numFmtId="0" fontId="10" fillId="0" borderId="0" xfId="6" quotePrefix="1" applyFont="1" applyFill="1" applyBorder="1" applyAlignment="1" applyProtection="1"/>
    <xf numFmtId="0" fontId="10" fillId="0" borderId="0" xfId="6" quotePrefix="1" applyFont="1" applyAlignment="1" applyProtection="1"/>
    <xf numFmtId="0" fontId="21" fillId="0" borderId="0" xfId="0" applyFont="1"/>
    <xf numFmtId="0" fontId="16" fillId="0" borderId="0" xfId="0" applyFont="1" applyAlignment="1">
      <alignment vertical="center" wrapText="1"/>
    </xf>
    <xf numFmtId="0" fontId="21" fillId="13" borderId="0" xfId="0" applyFont="1" applyFill="1"/>
    <xf numFmtId="0" fontId="23" fillId="0" borderId="0" xfId="0" applyFont="1"/>
    <xf numFmtId="0" fontId="16" fillId="0" borderId="39" xfId="0" applyFont="1" applyBorder="1"/>
    <xf numFmtId="0" fontId="23" fillId="0" borderId="47" xfId="0" applyFont="1" applyBorder="1"/>
    <xf numFmtId="0" fontId="23" fillId="0" borderId="14" xfId="0" applyFont="1" applyBorder="1"/>
    <xf numFmtId="0" fontId="23" fillId="0" borderId="48" xfId="0" applyFont="1" applyBorder="1"/>
    <xf numFmtId="0" fontId="23" fillId="0" borderId="23" xfId="0" applyFont="1" applyBorder="1"/>
    <xf numFmtId="0" fontId="24" fillId="0" borderId="0" xfId="6" quotePrefix="1" applyFont="1" applyAlignment="1" applyProtection="1"/>
    <xf numFmtId="0" fontId="24" fillId="0" borderId="0" xfId="6" applyFont="1" applyAlignment="1" applyProtection="1"/>
    <xf numFmtId="0" fontId="26" fillId="0" borderId="0" xfId="6" applyFont="1" applyAlignment="1" applyProtection="1"/>
    <xf numFmtId="0" fontId="16" fillId="0" borderId="0" xfId="0" applyFont="1" applyFill="1" applyBorder="1"/>
    <xf numFmtId="0" fontId="26" fillId="0" borderId="0" xfId="6" quotePrefix="1" applyFont="1" applyAlignment="1" applyProtection="1"/>
    <xf numFmtId="0" fontId="23" fillId="0" borderId="46" xfId="0" applyFont="1" applyBorder="1"/>
    <xf numFmtId="0" fontId="23" fillId="0" borderId="0" xfId="0" applyFont="1" applyBorder="1"/>
    <xf numFmtId="0" fontId="23" fillId="0" borderId="16" xfId="0" applyFont="1" applyBorder="1"/>
    <xf numFmtId="0" fontId="23" fillId="0" borderId="25" xfId="0" applyFont="1" applyBorder="1"/>
    <xf numFmtId="0" fontId="24" fillId="0" borderId="0" xfId="6" quotePrefix="1" applyFont="1" applyFill="1" applyBorder="1" applyAlignment="1" applyProtection="1"/>
    <xf numFmtId="0" fontId="19" fillId="0" borderId="0" xfId="0" applyFont="1" applyAlignment="1">
      <alignment vertical="center"/>
    </xf>
    <xf numFmtId="0" fontId="18" fillId="0" borderId="0" xfId="0" applyFont="1" applyAlignment="1">
      <alignment horizontal="left" vertical="center"/>
    </xf>
    <xf numFmtId="0" fontId="27" fillId="0" borderId="0" xfId="6" applyFont="1" applyAlignment="1" applyProtection="1"/>
    <xf numFmtId="0" fontId="28" fillId="0" borderId="0" xfId="6" applyFont="1" applyAlignment="1" applyProtection="1"/>
    <xf numFmtId="0" fontId="29" fillId="0" borderId="0" xfId="6" applyFont="1" applyAlignment="1" applyProtection="1"/>
    <xf numFmtId="0" fontId="31" fillId="0" borderId="10" xfId="9" applyFont="1" applyBorder="1" applyAlignment="1">
      <alignment horizontal="center" vertical="center"/>
    </xf>
    <xf numFmtId="0" fontId="23" fillId="0" borderId="25" xfId="0" applyFont="1" applyFill="1" applyBorder="1"/>
    <xf numFmtId="0" fontId="31" fillId="0" borderId="10" xfId="10" applyFont="1" applyBorder="1" applyAlignment="1">
      <alignment horizontal="center" vertical="center"/>
    </xf>
    <xf numFmtId="166" fontId="3" fillId="5" borderId="10" xfId="5" applyNumberFormat="1" applyFont="1" applyFill="1" applyBorder="1" applyAlignment="1">
      <alignment horizontal="center" vertical="center" wrapText="1"/>
    </xf>
    <xf numFmtId="17" fontId="23" fillId="0" borderId="10" xfId="0" applyNumberFormat="1" applyFont="1" applyBorder="1" applyAlignment="1">
      <alignment horizontal="left"/>
    </xf>
    <xf numFmtId="17" fontId="33" fillId="0" borderId="10" xfId="0" applyNumberFormat="1" applyFont="1" applyFill="1" applyBorder="1" applyAlignment="1">
      <alignment horizontal="left" vertical="center"/>
    </xf>
    <xf numFmtId="3" fontId="33" fillId="0" borderId="10" xfId="0" applyNumberFormat="1" applyFont="1" applyFill="1" applyBorder="1" applyAlignment="1">
      <alignment horizontal="right" vertical="center"/>
    </xf>
    <xf numFmtId="3" fontId="33" fillId="0" borderId="10" xfId="0" applyNumberFormat="1" applyFont="1" applyBorder="1" applyAlignment="1">
      <alignment horizontal="right" vertical="center"/>
    </xf>
    <xf numFmtId="0" fontId="35" fillId="7" borderId="10" xfId="0" applyFont="1" applyFill="1" applyBorder="1" applyAlignment="1">
      <alignment horizontal="left" vertical="center"/>
    </xf>
    <xf numFmtId="3" fontId="35" fillId="3" borderId="10" xfId="0" applyNumberFormat="1" applyFont="1" applyFill="1" applyBorder="1" applyAlignment="1">
      <alignment horizontal="right" vertical="center"/>
    </xf>
    <xf numFmtId="0" fontId="11" fillId="0" borderId="10" xfId="10" applyFont="1" applyBorder="1" applyAlignment="1">
      <alignment horizontal="right"/>
    </xf>
    <xf numFmtId="3" fontId="8" fillId="0" borderId="10" xfId="13" applyNumberFormat="1" applyFont="1" applyBorder="1" applyAlignment="1">
      <alignment horizontal="right"/>
    </xf>
    <xf numFmtId="3" fontId="6" fillId="0" borderId="10" xfId="13" applyNumberFormat="1" applyFont="1" applyBorder="1" applyAlignment="1">
      <alignment horizontal="right"/>
    </xf>
    <xf numFmtId="3" fontId="11" fillId="0" borderId="10" xfId="10" applyNumberFormat="1" applyFont="1" applyBorder="1" applyAlignment="1">
      <alignment horizontal="right"/>
    </xf>
    <xf numFmtId="3" fontId="8" fillId="0" borderId="10" xfId="10" applyNumberFormat="1" applyFont="1" applyBorder="1" applyAlignment="1">
      <alignment horizontal="right"/>
    </xf>
    <xf numFmtId="3" fontId="6" fillId="0" borderId="10" xfId="10" applyNumberFormat="1" applyFont="1" applyBorder="1" applyAlignment="1">
      <alignment horizontal="right"/>
    </xf>
    <xf numFmtId="0" fontId="16" fillId="4" borderId="10" xfId="0" applyNumberFormat="1" applyFont="1" applyFill="1" applyBorder="1" applyAlignment="1">
      <alignment horizontal="left"/>
    </xf>
    <xf numFmtId="166" fontId="16" fillId="0" borderId="10" xfId="1" applyNumberFormat="1" applyFont="1" applyBorder="1"/>
    <xf numFmtId="0" fontId="0" fillId="0" borderId="0" xfId="0" applyFont="1" applyBorder="1" applyAlignment="1">
      <alignment horizontal="left" vertical="top" wrapText="1"/>
    </xf>
    <xf numFmtId="0" fontId="3" fillId="5" borderId="10" xfId="0" applyFont="1" applyFill="1" applyBorder="1" applyAlignment="1">
      <alignment horizontal="center"/>
    </xf>
    <xf numFmtId="0" fontId="3" fillId="5"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xf numFmtId="166" fontId="7" fillId="3" borderId="23" xfId="1" applyNumberFormat="1" applyFont="1" applyFill="1" applyBorder="1"/>
    <xf numFmtId="166" fontId="7" fillId="0" borderId="23" xfId="1" applyNumberFormat="1" applyFont="1" applyFill="1" applyBorder="1"/>
    <xf numFmtId="3" fontId="6" fillId="0" borderId="10" xfId="10" applyNumberFormat="1" applyFont="1" applyBorder="1" applyAlignment="1">
      <alignment horizontal="center"/>
    </xf>
    <xf numFmtId="0" fontId="6" fillId="0" borderId="10" xfId="10" applyFont="1" applyBorder="1" applyAlignment="1">
      <alignment horizontal="center" vertical="center"/>
    </xf>
    <xf numFmtId="0" fontId="35" fillId="7" borderId="10" xfId="0" applyFont="1" applyFill="1" applyBorder="1" applyAlignment="1">
      <alignment horizontal="left" vertical="center" wrapText="1"/>
    </xf>
    <xf numFmtId="0" fontId="33" fillId="7" borderId="10" xfId="0" applyFont="1" applyFill="1" applyBorder="1" applyAlignment="1">
      <alignment horizontal="center" vertical="center" wrapText="1"/>
    </xf>
    <xf numFmtId="3" fontId="35" fillId="7" borderId="10" xfId="0" applyNumberFormat="1" applyFont="1" applyFill="1" applyBorder="1" applyAlignment="1">
      <alignment horizontal="right" vertical="center" wrapText="1"/>
    </xf>
    <xf numFmtId="17" fontId="33" fillId="0" borderId="10" xfId="0" applyNumberFormat="1" applyFont="1" applyBorder="1" applyAlignment="1">
      <alignment horizontal="left" vertical="center"/>
    </xf>
    <xf numFmtId="0" fontId="33" fillId="0" borderId="10" xfId="0" applyFont="1" applyBorder="1" applyAlignment="1">
      <alignment horizontal="right" vertical="center"/>
    </xf>
    <xf numFmtId="3" fontId="33" fillId="8" borderId="10" xfId="0" applyNumberFormat="1" applyFont="1" applyFill="1" applyBorder="1" applyAlignment="1">
      <alignment horizontal="right" vertical="center"/>
    </xf>
    <xf numFmtId="0" fontId="33" fillId="8" borderId="10" xfId="0" applyFont="1" applyFill="1" applyBorder="1" applyAlignment="1">
      <alignment horizontal="right" vertical="center"/>
    </xf>
    <xf numFmtId="3" fontId="35" fillId="7" borderId="10" xfId="0" applyNumberFormat="1" applyFont="1" applyFill="1" applyBorder="1" applyAlignment="1">
      <alignment horizontal="right" vertical="center"/>
    </xf>
    <xf numFmtId="0" fontId="32" fillId="9" borderId="58" xfId="0" applyFont="1" applyFill="1" applyBorder="1" applyAlignment="1">
      <alignment vertical="center"/>
    </xf>
    <xf numFmtId="0" fontId="39" fillId="9" borderId="58" xfId="0" applyFont="1" applyFill="1" applyBorder="1" applyAlignment="1">
      <alignment vertical="center"/>
    </xf>
    <xf numFmtId="166" fontId="8" fillId="11" borderId="10" xfId="1" applyNumberFormat="1" applyFont="1" applyFill="1" applyBorder="1"/>
    <xf numFmtId="17" fontId="16" fillId="4" borderId="10" xfId="0" applyNumberFormat="1" applyFont="1" applyFill="1" applyBorder="1" applyAlignment="1">
      <alignment horizontal="left"/>
    </xf>
    <xf numFmtId="166" fontId="16" fillId="4" borderId="10" xfId="1" applyNumberFormat="1" applyFont="1" applyFill="1" applyBorder="1"/>
    <xf numFmtId="17" fontId="23" fillId="4" borderId="10" xfId="0" applyNumberFormat="1" applyFont="1" applyFill="1" applyBorder="1" applyAlignment="1">
      <alignment horizontal="left"/>
    </xf>
    <xf numFmtId="166" fontId="23" fillId="4" borderId="10" xfId="1" applyNumberFormat="1" applyFont="1" applyFill="1" applyBorder="1"/>
    <xf numFmtId="166" fontId="23" fillId="0" borderId="10" xfId="1" applyNumberFormat="1" applyFont="1" applyFill="1" applyBorder="1"/>
    <xf numFmtId="0" fontId="23" fillId="0" borderId="10" xfId="0" applyFont="1" applyBorder="1"/>
    <xf numFmtId="166" fontId="16" fillId="0" borderId="10" xfId="0" applyNumberFormat="1" applyFont="1" applyFill="1" applyBorder="1"/>
    <xf numFmtId="17" fontId="23" fillId="0" borderId="10" xfId="0" applyNumberFormat="1" applyFont="1" applyFill="1" applyBorder="1" applyAlignment="1">
      <alignment horizontal="left"/>
    </xf>
    <xf numFmtId="166" fontId="16" fillId="0" borderId="10" xfId="1" applyNumberFormat="1" applyFont="1" applyFill="1" applyBorder="1"/>
    <xf numFmtId="0" fontId="16" fillId="0" borderId="10" xfId="0" applyFont="1" applyBorder="1"/>
    <xf numFmtId="0" fontId="43" fillId="5" borderId="10" xfId="0" applyFont="1" applyFill="1" applyBorder="1" applyAlignment="1">
      <alignment horizontal="center" vertical="center"/>
    </xf>
    <xf numFmtId="0" fontId="43" fillId="5" borderId="10" xfId="0" applyFont="1" applyFill="1" applyBorder="1" applyAlignment="1">
      <alignment horizontal="center"/>
    </xf>
    <xf numFmtId="3" fontId="19" fillId="8" borderId="10" xfId="14" applyNumberFormat="1" applyFont="1" applyFill="1" applyBorder="1" applyAlignment="1">
      <alignment horizontal="center" wrapText="1"/>
    </xf>
    <xf numFmtId="0" fontId="6" fillId="14" borderId="10" xfId="0" applyFont="1" applyFill="1" applyBorder="1" applyAlignment="1">
      <alignment horizontal="center" vertical="center" wrapText="1"/>
    </xf>
    <xf numFmtId="0" fontId="5" fillId="14" borderId="10" xfId="0" applyFont="1" applyFill="1" applyBorder="1" applyAlignment="1">
      <alignment horizontal="center" vertical="center" wrapText="1"/>
    </xf>
    <xf numFmtId="166" fontId="8" fillId="4" borderId="10" xfId="1" applyNumberFormat="1" applyFont="1" applyFill="1" applyBorder="1"/>
    <xf numFmtId="0" fontId="8" fillId="0" borderId="0" xfId="0" applyFont="1"/>
    <xf numFmtId="166" fontId="7" fillId="11" borderId="10" xfId="1" applyNumberFormat="1" applyFont="1" applyFill="1" applyBorder="1"/>
    <xf numFmtId="17" fontId="7" fillId="12" borderId="10" xfId="0" applyNumberFormat="1" applyFont="1" applyFill="1" applyBorder="1" applyAlignment="1">
      <alignment horizontal="left"/>
    </xf>
    <xf numFmtId="166" fontId="7" fillId="12" borderId="10" xfId="0" applyNumberFormat="1" applyFont="1" applyFill="1" applyBorder="1"/>
    <xf numFmtId="0" fontId="8" fillId="0" borderId="0" xfId="0" applyFont="1"/>
    <xf numFmtId="166" fontId="8" fillId="3" borderId="10" xfId="1" applyNumberFormat="1" applyFont="1" applyFill="1" applyBorder="1" applyAlignment="1">
      <alignment horizontal="right"/>
    </xf>
    <xf numFmtId="17" fontId="8" fillId="0" borderId="10" xfId="0" applyNumberFormat="1" applyFont="1" applyBorder="1" applyAlignment="1">
      <alignment horizontal="left"/>
    </xf>
    <xf numFmtId="3" fontId="11" fillId="0" borderId="10" xfId="10" applyNumberFormat="1" applyFont="1" applyBorder="1" applyAlignment="1">
      <alignment horizontal="right"/>
    </xf>
    <xf numFmtId="166" fontId="23" fillId="0" borderId="10" xfId="1" applyNumberFormat="1" applyFont="1" applyBorder="1"/>
    <xf numFmtId="17" fontId="8" fillId="4" borderId="10" xfId="0" applyNumberFormat="1" applyFont="1" applyFill="1" applyBorder="1" applyAlignment="1">
      <alignment horizontal="left"/>
    </xf>
    <xf numFmtId="0" fontId="8" fillId="0" borderId="0" xfId="0" applyFont="1"/>
    <xf numFmtId="17" fontId="8" fillId="8" borderId="10" xfId="0" applyNumberFormat="1" applyFont="1" applyFill="1" applyBorder="1" applyAlignment="1">
      <alignment horizontal="left" vertical="center"/>
    </xf>
    <xf numFmtId="166" fontId="7" fillId="12" borderId="10" xfId="0" applyNumberFormat="1" applyFont="1" applyFill="1" applyBorder="1" applyAlignment="1">
      <alignment horizontal="right"/>
    </xf>
    <xf numFmtId="3" fontId="6" fillId="0" borderId="10" xfId="10" applyNumberFormat="1" applyFont="1" applyBorder="1" applyAlignment="1">
      <alignment horizontal="right"/>
    </xf>
    <xf numFmtId="3" fontId="8" fillId="0" borderId="10" xfId="10" applyNumberFormat="1" applyFont="1" applyBorder="1" applyAlignment="1">
      <alignment horizontal="right"/>
    </xf>
    <xf numFmtId="3" fontId="6" fillId="0" borderId="10" xfId="10" applyNumberFormat="1" applyFont="1" applyBorder="1" applyAlignment="1">
      <alignment horizontal="center"/>
    </xf>
    <xf numFmtId="0" fontId="6" fillId="0" borderId="10" xfId="10" applyFont="1" applyBorder="1" applyAlignment="1">
      <alignment horizontal="center" vertical="center"/>
    </xf>
    <xf numFmtId="3" fontId="19" fillId="8" borderId="10" xfId="14" applyNumberFormat="1" applyFont="1" applyFill="1" applyBorder="1" applyAlignment="1">
      <alignment horizontal="center" wrapText="1"/>
    </xf>
    <xf numFmtId="0" fontId="17" fillId="5" borderId="10" xfId="0" applyFont="1" applyFill="1" applyBorder="1" applyAlignment="1">
      <alignment horizontal="center" vertical="center"/>
    </xf>
    <xf numFmtId="0" fontId="17" fillId="5" borderId="10" xfId="0" applyFont="1" applyFill="1" applyBorder="1" applyAlignment="1">
      <alignment horizontal="center" vertical="center" wrapText="1"/>
    </xf>
    <xf numFmtId="166" fontId="3" fillId="5" borderId="22" xfId="3" applyNumberFormat="1" applyFont="1" applyFill="1" applyBorder="1" applyAlignment="1">
      <alignment horizontal="center" vertical="center"/>
    </xf>
    <xf numFmtId="0" fontId="3" fillId="5" borderId="28" xfId="3" applyNumberFormat="1" applyFont="1" applyFill="1" applyBorder="1" applyAlignment="1">
      <alignment horizontal="center" vertical="center" wrapText="1"/>
    </xf>
    <xf numFmtId="3" fontId="8" fillId="0" borderId="10" xfId="12" applyNumberFormat="1" applyFont="1" applyBorder="1"/>
    <xf numFmtId="3" fontId="8" fillId="0" borderId="27" xfId="15" applyNumberFormat="1" applyFont="1" applyBorder="1"/>
    <xf numFmtId="3" fontId="8" fillId="0" borderId="10" xfId="15" applyNumberFormat="1" applyFont="1" applyBorder="1"/>
    <xf numFmtId="3" fontId="8" fillId="0" borderId="10" xfId="49" applyNumberFormat="1" applyFont="1" applyBorder="1"/>
    <xf numFmtId="166" fontId="5" fillId="3" borderId="34" xfId="3" applyNumberFormat="1" applyFont="1" applyFill="1" applyBorder="1" applyAlignment="1">
      <alignment horizontal="left" vertical="center" wrapText="1"/>
    </xf>
    <xf numFmtId="166" fontId="7" fillId="3" borderId="34" xfId="3" applyNumberFormat="1" applyFont="1" applyFill="1" applyBorder="1" applyAlignment="1">
      <alignment horizontal="left" vertical="center" wrapText="1"/>
    </xf>
    <xf numFmtId="166" fontId="5" fillId="3" borderId="34" xfId="3" applyNumberFormat="1" applyFont="1" applyFill="1" applyBorder="1" applyAlignment="1">
      <alignment vertical="center" wrapText="1"/>
    </xf>
    <xf numFmtId="166" fontId="6" fillId="3" borderId="10" xfId="3" applyNumberFormat="1" applyFont="1" applyFill="1" applyBorder="1" applyAlignment="1">
      <alignment horizontal="center" vertical="center"/>
    </xf>
    <xf numFmtId="166" fontId="6" fillId="3" borderId="79" xfId="3" applyNumberFormat="1" applyFont="1" applyFill="1" applyBorder="1" applyAlignment="1">
      <alignment horizontal="center" vertical="center"/>
    </xf>
    <xf numFmtId="0" fontId="36" fillId="5" borderId="10" xfId="0" applyFont="1" applyFill="1" applyBorder="1" applyAlignment="1">
      <alignment horizontal="center" vertical="center" wrapText="1"/>
    </xf>
    <xf numFmtId="166" fontId="4" fillId="5" borderId="31" xfId="3" applyNumberFormat="1" applyFont="1" applyFill="1" applyBorder="1" applyAlignment="1">
      <alignment horizontal="center" vertical="center"/>
    </xf>
    <xf numFmtId="166" fontId="4" fillId="5" borderId="32" xfId="3" applyNumberFormat="1" applyFont="1" applyFill="1" applyBorder="1" applyAlignment="1">
      <alignment horizontal="center" vertical="center"/>
    </xf>
    <xf numFmtId="166" fontId="3" fillId="5" borderId="32" xfId="3" applyNumberFormat="1" applyFont="1" applyFill="1" applyBorder="1" applyAlignment="1">
      <alignment horizontal="center" vertical="center" wrapText="1"/>
    </xf>
    <xf numFmtId="166" fontId="3" fillId="5" borderId="80" xfId="3" applyNumberFormat="1" applyFont="1" applyFill="1" applyBorder="1" applyAlignment="1">
      <alignment horizontal="center" vertical="center" wrapText="1"/>
    </xf>
    <xf numFmtId="166" fontId="3" fillId="5" borderId="85" xfId="3" applyNumberFormat="1" applyFont="1" applyFill="1" applyBorder="1" applyAlignment="1">
      <alignment horizontal="center" vertical="center" wrapText="1"/>
    </xf>
    <xf numFmtId="3" fontId="35" fillId="9" borderId="10" xfId="0" applyNumberFormat="1" applyFont="1" applyFill="1" applyBorder="1" applyAlignment="1">
      <alignment horizontal="right" vertical="center"/>
    </xf>
    <xf numFmtId="167" fontId="12" fillId="0" borderId="10" xfId="2" applyNumberFormat="1" applyFont="1" applyFill="1" applyBorder="1" applyAlignment="1">
      <alignment vertical="center" wrapText="1"/>
    </xf>
    <xf numFmtId="167" fontId="11" fillId="0" borderId="10" xfId="2" applyNumberFormat="1" applyFont="1" applyFill="1" applyBorder="1" applyAlignment="1">
      <alignment vertical="center" wrapText="1"/>
    </xf>
    <xf numFmtId="17" fontId="19" fillId="0" borderId="10" xfId="0" applyNumberFormat="1" applyFont="1" applyBorder="1" applyAlignment="1">
      <alignment horizontal="left" vertical="center"/>
    </xf>
    <xf numFmtId="3" fontId="8" fillId="0" borderId="10" xfId="192" applyNumberFormat="1" applyFont="1" applyBorder="1"/>
    <xf numFmtId="17" fontId="18" fillId="3" borderId="10" xfId="0" applyNumberFormat="1" applyFont="1" applyFill="1" applyBorder="1" applyAlignment="1">
      <alignment horizontal="left" vertical="center"/>
    </xf>
    <xf numFmtId="3" fontId="19" fillId="3" borderId="10" xfId="0" applyNumberFormat="1" applyFont="1" applyFill="1" applyBorder="1" applyAlignment="1">
      <alignment horizontal="right" vertical="center"/>
    </xf>
    <xf numFmtId="0" fontId="18" fillId="10" borderId="10" xfId="0" applyFont="1" applyFill="1" applyBorder="1" applyAlignment="1">
      <alignment horizontal="left" vertical="center"/>
    </xf>
    <xf numFmtId="3" fontId="18" fillId="10" borderId="10" xfId="0" applyNumberFormat="1" applyFont="1" applyFill="1" applyBorder="1" applyAlignment="1">
      <alignment horizontal="right" vertical="center"/>
    </xf>
    <xf numFmtId="0" fontId="37" fillId="5" borderId="1" xfId="0" applyFont="1" applyFill="1" applyBorder="1" applyAlignment="1">
      <alignment vertical="center"/>
    </xf>
    <xf numFmtId="0" fontId="30" fillId="0" borderId="58" xfId="0" applyFont="1" applyBorder="1" applyAlignment="1">
      <alignment vertical="center"/>
    </xf>
    <xf numFmtId="0" fontId="40" fillId="0" borderId="58" xfId="0" applyFont="1" applyBorder="1" applyAlignment="1">
      <alignment vertical="center"/>
    </xf>
    <xf numFmtId="3" fontId="6" fillId="0" borderId="10" xfId="241" applyNumberFormat="1" applyFont="1" applyBorder="1" applyAlignment="1">
      <alignment horizontal="center"/>
    </xf>
    <xf numFmtId="3" fontId="19" fillId="8" borderId="88" xfId="241" applyNumberFormat="1" applyFont="1" applyFill="1" applyBorder="1" applyAlignment="1">
      <alignment horizontal="center" wrapText="1"/>
    </xf>
    <xf numFmtId="166" fontId="6" fillId="0" borderId="37" xfId="3" applyNumberFormat="1" applyFont="1" applyFill="1" applyBorder="1" applyAlignment="1">
      <alignment horizontal="center" vertical="center" wrapText="1"/>
    </xf>
    <xf numFmtId="166" fontId="6" fillId="0" borderId="81" xfId="3" applyNumberFormat="1" applyFont="1" applyFill="1" applyBorder="1" applyAlignment="1">
      <alignment horizontal="center" vertical="center" wrapText="1"/>
    </xf>
    <xf numFmtId="166" fontId="6" fillId="0" borderId="75" xfId="3" applyNumberFormat="1" applyFont="1" applyFill="1" applyBorder="1" applyAlignment="1">
      <alignment horizontal="center" vertical="center" wrapText="1"/>
    </xf>
    <xf numFmtId="10" fontId="6" fillId="0" borderId="75" xfId="2" applyNumberFormat="1" applyFont="1" applyFill="1" applyBorder="1" applyAlignment="1">
      <alignment horizontal="center" vertical="center" wrapText="1"/>
    </xf>
    <xf numFmtId="166" fontId="6" fillId="0" borderId="82" xfId="3" applyNumberFormat="1" applyFont="1" applyFill="1" applyBorder="1" applyAlignment="1">
      <alignment horizontal="center" vertical="center" wrapText="1"/>
    </xf>
    <xf numFmtId="166" fontId="6" fillId="0" borderId="12" xfId="3" applyNumberFormat="1" applyFont="1" applyFill="1" applyBorder="1" applyAlignment="1">
      <alignment horizontal="center" vertical="center" wrapText="1"/>
    </xf>
    <xf numFmtId="166" fontId="6" fillId="0" borderId="10" xfId="3" applyNumberFormat="1" applyFont="1" applyFill="1" applyBorder="1" applyAlignment="1">
      <alignment horizontal="center" vertical="center" wrapText="1"/>
    </xf>
    <xf numFmtId="166" fontId="6" fillId="0" borderId="26" xfId="3" applyNumberFormat="1" applyFont="1" applyFill="1" applyBorder="1" applyAlignment="1">
      <alignment horizontal="center" vertical="center" wrapText="1"/>
    </xf>
    <xf numFmtId="10" fontId="6" fillId="0" borderId="26" xfId="2" applyNumberFormat="1" applyFont="1" applyFill="1" applyBorder="1" applyAlignment="1">
      <alignment horizontal="center" vertical="center" wrapText="1"/>
    </xf>
    <xf numFmtId="166" fontId="6" fillId="0" borderId="11" xfId="3" applyNumberFormat="1" applyFont="1" applyFill="1" applyBorder="1" applyAlignment="1">
      <alignment horizontal="center" vertical="center" wrapText="1"/>
    </xf>
    <xf numFmtId="166" fontId="5" fillId="45" borderId="71" xfId="3" applyNumberFormat="1" applyFont="1" applyFill="1" applyBorder="1" applyAlignment="1">
      <alignment horizontal="center" vertical="center" wrapText="1"/>
    </xf>
    <xf numFmtId="166" fontId="5" fillId="45" borderId="72" xfId="3" applyNumberFormat="1" applyFont="1" applyFill="1" applyBorder="1" applyAlignment="1">
      <alignment horizontal="center" vertical="center" wrapText="1"/>
    </xf>
    <xf numFmtId="166" fontId="5" fillId="45" borderId="76" xfId="3" applyNumberFormat="1" applyFont="1" applyFill="1" applyBorder="1" applyAlignment="1">
      <alignment horizontal="center" vertical="center" wrapText="1"/>
    </xf>
    <xf numFmtId="10" fontId="5" fillId="45" borderId="76" xfId="2" applyNumberFormat="1" applyFont="1" applyFill="1" applyBorder="1" applyAlignment="1">
      <alignment horizontal="center" vertical="center" wrapText="1"/>
    </xf>
    <xf numFmtId="166" fontId="5" fillId="45" borderId="73" xfId="3" applyNumberFormat="1" applyFont="1" applyFill="1" applyBorder="1" applyAlignment="1">
      <alignment horizontal="center" vertical="center" wrapText="1"/>
    </xf>
    <xf numFmtId="9" fontId="5" fillId="0" borderId="40" xfId="2" applyFont="1" applyFill="1" applyBorder="1" applyAlignment="1">
      <alignment horizontal="center" vertical="center" wrapText="1"/>
    </xf>
    <xf numFmtId="9" fontId="5" fillId="0" borderId="41" xfId="2" applyFont="1" applyFill="1" applyBorder="1" applyAlignment="1">
      <alignment horizontal="center" vertical="center" wrapText="1"/>
    </xf>
    <xf numFmtId="9" fontId="5" fillId="0" borderId="43" xfId="2" applyFont="1" applyFill="1" applyBorder="1" applyAlignment="1">
      <alignment horizontal="center" vertical="center" wrapText="1"/>
    </xf>
    <xf numFmtId="9" fontId="5" fillId="0" borderId="86" xfId="2" applyFont="1" applyFill="1" applyBorder="1" applyAlignment="1">
      <alignment horizontal="center" vertical="center" wrapText="1"/>
    </xf>
    <xf numFmtId="9" fontId="5" fillId="0" borderId="42" xfId="2" applyFont="1" applyFill="1" applyBorder="1" applyAlignment="1">
      <alignment horizontal="center" vertical="center" wrapText="1"/>
    </xf>
    <xf numFmtId="166" fontId="6" fillId="4" borderId="35" xfId="3" applyNumberFormat="1" applyFont="1" applyFill="1" applyBorder="1" applyAlignment="1">
      <alignment horizontal="center" vertical="center" wrapText="1"/>
    </xf>
    <xf numFmtId="166" fontId="6" fillId="4" borderId="24" xfId="3" applyNumberFormat="1" applyFont="1" applyFill="1" applyBorder="1" applyAlignment="1">
      <alignment horizontal="center" vertical="center" wrapText="1"/>
    </xf>
    <xf numFmtId="166" fontId="6" fillId="4" borderId="74" xfId="3" applyNumberFormat="1" applyFont="1" applyFill="1" applyBorder="1" applyAlignment="1">
      <alignment horizontal="center" vertical="center" wrapText="1"/>
    </xf>
    <xf numFmtId="10" fontId="6" fillId="4" borderId="74" xfId="2" applyNumberFormat="1" applyFont="1" applyFill="1" applyBorder="1" applyAlignment="1">
      <alignment horizontal="center" vertical="center" wrapText="1"/>
    </xf>
    <xf numFmtId="166" fontId="6" fillId="4" borderId="12" xfId="3" applyNumberFormat="1" applyFont="1" applyFill="1" applyBorder="1" applyAlignment="1">
      <alignment horizontal="center" vertical="center" wrapText="1"/>
    </xf>
    <xf numFmtId="166" fontId="6" fillId="4" borderId="10" xfId="3" applyNumberFormat="1" applyFont="1" applyFill="1" applyBorder="1" applyAlignment="1">
      <alignment horizontal="center" vertical="center" wrapText="1"/>
    </xf>
    <xf numFmtId="166" fontId="6" fillId="4" borderId="11" xfId="3" applyNumberFormat="1" applyFont="1" applyFill="1" applyBorder="1" applyAlignment="1">
      <alignment horizontal="center" vertical="center" wrapText="1"/>
    </xf>
    <xf numFmtId="10" fontId="6" fillId="4" borderId="11" xfId="2" applyNumberFormat="1" applyFont="1" applyFill="1" applyBorder="1" applyAlignment="1">
      <alignment horizontal="center" vertical="center" wrapText="1"/>
    </xf>
    <xf numFmtId="9" fontId="5" fillId="0" borderId="71" xfId="2" applyFont="1" applyFill="1" applyBorder="1" applyAlignment="1">
      <alignment horizontal="center" vertical="center" wrapText="1"/>
    </xf>
    <xf numFmtId="9" fontId="5" fillId="0" borderId="72" xfId="2" applyFont="1" applyFill="1" applyBorder="1" applyAlignment="1">
      <alignment horizontal="center" vertical="center" wrapText="1"/>
    </xf>
    <xf numFmtId="9" fontId="5" fillId="0" borderId="73" xfId="2" applyFont="1" applyFill="1" applyBorder="1" applyAlignment="1">
      <alignment horizontal="center" vertical="center" wrapText="1"/>
    </xf>
    <xf numFmtId="0" fontId="3" fillId="5" borderId="10" xfId="0" applyFont="1" applyFill="1" applyBorder="1" applyAlignment="1">
      <alignment horizontal="center" vertical="center" wrapText="1"/>
    </xf>
    <xf numFmtId="0" fontId="18" fillId="7" borderId="10" xfId="0" applyFont="1" applyFill="1" applyBorder="1" applyAlignment="1">
      <alignment horizontal="left" vertical="center" wrapText="1"/>
    </xf>
    <xf numFmtId="3" fontId="18" fillId="3" borderId="10" xfId="0" applyNumberFormat="1" applyFont="1" applyFill="1" applyBorder="1" applyAlignment="1">
      <alignment horizontal="right" vertical="center"/>
    </xf>
    <xf numFmtId="0" fontId="18" fillId="3" borderId="10" xfId="0" applyFont="1" applyFill="1" applyBorder="1" applyAlignment="1">
      <alignment horizontal="left" vertical="center"/>
    </xf>
    <xf numFmtId="3" fontId="19" fillId="0" borderId="10" xfId="0" applyNumberFormat="1" applyFont="1" applyBorder="1" applyAlignment="1">
      <alignment horizontal="right" vertical="center"/>
    </xf>
    <xf numFmtId="0" fontId="19" fillId="0" borderId="10" xfId="0" applyFont="1" applyBorder="1" applyAlignment="1">
      <alignment horizontal="right" vertical="center"/>
    </xf>
    <xf numFmtId="3" fontId="19" fillId="0" borderId="10" xfId="0" applyNumberFormat="1" applyFont="1" applyFill="1" applyBorder="1" applyAlignment="1">
      <alignment horizontal="right" vertical="center"/>
    </xf>
    <xf numFmtId="3" fontId="40" fillId="0" borderId="58" xfId="0" applyNumberFormat="1" applyFont="1" applyBorder="1" applyAlignment="1">
      <alignment horizontal="right" vertical="center"/>
    </xf>
    <xf numFmtId="3" fontId="40" fillId="0" borderId="58" xfId="0" applyNumberFormat="1" applyFont="1" applyBorder="1" applyAlignment="1">
      <alignment vertical="center"/>
    </xf>
    <xf numFmtId="3" fontId="39" fillId="9" borderId="58" xfId="0" applyNumberFormat="1" applyFont="1" applyFill="1" applyBorder="1" applyAlignment="1">
      <alignment horizontal="right" vertical="center"/>
    </xf>
    <xf numFmtId="17" fontId="7" fillId="3" borderId="10" xfId="0" applyNumberFormat="1" applyFont="1" applyFill="1" applyBorder="1" applyAlignment="1">
      <alignment horizontal="left"/>
    </xf>
    <xf numFmtId="0" fontId="23" fillId="0" borderId="46" xfId="0" applyFont="1" applyBorder="1" applyAlignment="1">
      <alignment horizontal="left" vertical="top" wrapText="1"/>
    </xf>
    <xf numFmtId="0" fontId="23" fillId="0" borderId="0" xfId="0" applyFont="1" applyBorder="1" applyAlignment="1">
      <alignment horizontal="left" vertical="top" wrapText="1"/>
    </xf>
    <xf numFmtId="0" fontId="23" fillId="0" borderId="16" xfId="0" applyFont="1" applyBorder="1" applyAlignment="1">
      <alignment horizontal="left" vertical="top" wrapText="1"/>
    </xf>
    <xf numFmtId="0" fontId="24" fillId="0" borderId="0" xfId="6" quotePrefix="1" applyFont="1" applyAlignment="1" applyProtection="1">
      <alignment horizontal="left"/>
    </xf>
    <xf numFmtId="0" fontId="24" fillId="0" borderId="0" xfId="6" applyFont="1" applyAlignment="1" applyProtection="1">
      <alignment horizontal="left"/>
    </xf>
    <xf numFmtId="0" fontId="16" fillId="0" borderId="0" xfId="0" applyFont="1" applyAlignment="1">
      <alignment horizontal="center"/>
    </xf>
    <xf numFmtId="0" fontId="5" fillId="0" borderId="1" xfId="0" applyFont="1" applyBorder="1" applyAlignment="1">
      <alignment horizontal="center"/>
    </xf>
    <xf numFmtId="0" fontId="5" fillId="0" borderId="78"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166" fontId="3" fillId="5" borderId="44" xfId="3" applyNumberFormat="1" applyFont="1" applyFill="1" applyBorder="1" applyAlignment="1">
      <alignment horizontal="center" vertical="center" wrapText="1"/>
    </xf>
    <xf numFmtId="166" fontId="3" fillId="5" borderId="77" xfId="3" applyNumberFormat="1" applyFont="1" applyFill="1" applyBorder="1" applyAlignment="1">
      <alignment horizontal="center" vertical="center" wrapText="1"/>
    </xf>
    <xf numFmtId="0" fontId="5" fillId="0" borderId="10"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8" fillId="0" borderId="0" xfId="0" applyFont="1" applyAlignment="1">
      <alignment horizontal="left" vertical="top" wrapText="1"/>
    </xf>
    <xf numFmtId="166" fontId="3" fillId="5" borderId="4" xfId="3" applyNumberFormat="1" applyFont="1" applyFill="1" applyBorder="1" applyAlignment="1">
      <alignment horizontal="center" vertical="center" wrapText="1"/>
    </xf>
    <xf numFmtId="166" fontId="3" fillId="5" borderId="17" xfId="3" applyNumberFormat="1" applyFont="1" applyFill="1" applyBorder="1" applyAlignment="1">
      <alignment horizontal="center" vertical="center" wrapText="1"/>
    </xf>
    <xf numFmtId="9" fontId="5" fillId="0" borderId="83" xfId="2" applyFont="1" applyFill="1" applyBorder="1" applyAlignment="1">
      <alignment horizontal="center" vertical="center" wrapText="1"/>
    </xf>
    <xf numFmtId="9" fontId="5" fillId="0" borderId="84" xfId="2" applyFont="1" applyFill="1" applyBorder="1" applyAlignment="1">
      <alignment horizontal="center" vertical="center" wrapText="1"/>
    </xf>
    <xf numFmtId="17" fontId="16" fillId="0" borderId="0" xfId="0" applyNumberFormat="1" applyFont="1" applyAlignment="1">
      <alignment horizontal="center"/>
    </xf>
    <xf numFmtId="0" fontId="5" fillId="0" borderId="28" xfId="0" applyFont="1"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5" fillId="0" borderId="22" xfId="0" applyFont="1" applyBorder="1" applyAlignment="1">
      <alignment horizontal="center"/>
    </xf>
    <xf numFmtId="0" fontId="25" fillId="0" borderId="0" xfId="0" applyFont="1" applyAlignment="1">
      <alignment horizontal="center"/>
    </xf>
    <xf numFmtId="9" fontId="5" fillId="0" borderId="71" xfId="4" applyNumberFormat="1" applyFont="1" applyBorder="1" applyAlignment="1">
      <alignment horizontal="center"/>
    </xf>
    <xf numFmtId="9" fontId="5" fillId="0" borderId="73" xfId="4" applyNumberFormat="1" applyFont="1" applyBorder="1" applyAlignment="1">
      <alignment horizontal="center"/>
    </xf>
    <xf numFmtId="166" fontId="3" fillId="5" borderId="8" xfId="3" applyNumberFormat="1" applyFont="1" applyFill="1" applyBorder="1" applyAlignment="1">
      <alignment horizontal="center" vertical="center" wrapText="1"/>
    </xf>
    <xf numFmtId="166" fontId="3" fillId="5" borderId="70" xfId="3" applyNumberFormat="1" applyFont="1" applyFill="1" applyBorder="1" applyAlignment="1">
      <alignment horizontal="center" vertical="center" wrapText="1"/>
    </xf>
    <xf numFmtId="0" fontId="5" fillId="0" borderId="40" xfId="0" applyFont="1" applyBorder="1" applyAlignment="1">
      <alignment horizontal="center"/>
    </xf>
    <xf numFmtId="0" fontId="5" fillId="0" borderId="41" xfId="0" applyFont="1" applyBorder="1" applyAlignment="1">
      <alignment horizontal="center"/>
    </xf>
    <xf numFmtId="0" fontId="5" fillId="0" borderId="43" xfId="0" applyFont="1" applyBorder="1" applyAlignment="1">
      <alignment horizontal="center"/>
    </xf>
    <xf numFmtId="0" fontId="5" fillId="0" borderId="44" xfId="0" applyFont="1" applyBorder="1" applyAlignment="1">
      <alignment horizontal="center"/>
    </xf>
    <xf numFmtId="0" fontId="5" fillId="0" borderId="45" xfId="0" applyFont="1" applyBorder="1" applyAlignment="1">
      <alignment horizontal="center"/>
    </xf>
    <xf numFmtId="0" fontId="5" fillId="0" borderId="42" xfId="0" applyFont="1" applyBorder="1" applyAlignment="1">
      <alignment horizontal="center"/>
    </xf>
    <xf numFmtId="166" fontId="3" fillId="5" borderId="10" xfId="5" applyNumberFormat="1" applyFont="1" applyFill="1" applyBorder="1" applyAlignment="1">
      <alignment horizontal="center" vertical="center" wrapText="1"/>
    </xf>
    <xf numFmtId="166" fontId="3" fillId="5" borderId="26" xfId="5" applyNumberFormat="1" applyFont="1" applyFill="1" applyBorder="1" applyAlignment="1">
      <alignment horizontal="center" vertical="center" wrapText="1"/>
    </xf>
    <xf numFmtId="166" fontId="3" fillId="5" borderId="36" xfId="5" applyNumberFormat="1" applyFont="1" applyFill="1" applyBorder="1" applyAlignment="1">
      <alignment horizontal="center" vertical="center" wrapText="1"/>
    </xf>
    <xf numFmtId="166" fontId="3" fillId="5" borderId="9" xfId="5" applyNumberFormat="1" applyFont="1" applyFill="1" applyBorder="1" applyAlignment="1">
      <alignment horizontal="center" vertical="center" wrapText="1"/>
    </xf>
    <xf numFmtId="166" fontId="25" fillId="0" borderId="0" xfId="5" applyNumberFormat="1" applyFont="1" applyFill="1" applyBorder="1" applyAlignment="1">
      <alignment horizontal="center" vertical="center"/>
    </xf>
    <xf numFmtId="166" fontId="3" fillId="5" borderId="24" xfId="5" applyNumberFormat="1" applyFont="1" applyFill="1" applyBorder="1" applyAlignment="1">
      <alignment horizontal="center" vertical="center" wrapText="1"/>
    </xf>
    <xf numFmtId="166" fontId="3" fillId="5" borderId="27" xfId="5" applyNumberFormat="1" applyFont="1" applyFill="1" applyBorder="1" applyAlignment="1">
      <alignment horizontal="center" vertical="center" wrapText="1"/>
    </xf>
    <xf numFmtId="0" fontId="23" fillId="0" borderId="25" xfId="0" applyFont="1" applyBorder="1" applyAlignment="1">
      <alignment horizontal="left" vertical="top" wrapText="1"/>
    </xf>
    <xf numFmtId="0" fontId="23" fillId="0" borderId="48" xfId="0" applyFont="1" applyBorder="1" applyAlignment="1">
      <alignment horizontal="left" vertical="top" wrapText="1"/>
    </xf>
    <xf numFmtId="0" fontId="23" fillId="0" borderId="23" xfId="0" applyFont="1" applyBorder="1" applyAlignment="1">
      <alignment horizontal="left" vertical="top" wrapText="1"/>
    </xf>
    <xf numFmtId="0" fontId="35" fillId="0" borderId="10" xfId="0" applyFont="1" applyBorder="1" applyAlignment="1">
      <alignment horizontal="center" vertical="center"/>
    </xf>
    <xf numFmtId="0" fontId="36" fillId="5" borderId="27" xfId="0" applyFont="1" applyFill="1" applyBorder="1" applyAlignment="1">
      <alignment horizontal="center" vertical="center" wrapText="1"/>
    </xf>
    <xf numFmtId="0" fontId="36" fillId="5" borderId="87"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6" fillId="5" borderId="26" xfId="0" applyFont="1" applyFill="1" applyBorder="1" applyAlignment="1">
      <alignment horizontal="center" vertical="center"/>
    </xf>
    <xf numFmtId="0" fontId="36" fillId="5" borderId="36" xfId="0" applyFont="1" applyFill="1" applyBorder="1" applyAlignment="1">
      <alignment horizontal="center" vertical="center"/>
    </xf>
    <xf numFmtId="0" fontId="36" fillId="5" borderId="9" xfId="0" applyFont="1" applyFill="1" applyBorder="1" applyAlignment="1">
      <alignment horizontal="center" vertical="center"/>
    </xf>
    <xf numFmtId="0" fontId="3" fillId="5" borderId="10" xfId="0" applyFont="1" applyFill="1" applyBorder="1" applyAlignment="1">
      <alignment horizontal="center"/>
    </xf>
    <xf numFmtId="17" fontId="16" fillId="0" borderId="0" xfId="0" quotePrefix="1" applyNumberFormat="1" applyFont="1" applyAlignment="1">
      <alignment horizontal="center"/>
    </xf>
    <xf numFmtId="0" fontId="16" fillId="0" borderId="0" xfId="0" quotePrefix="1" applyFont="1" applyAlignment="1">
      <alignment horizontal="center"/>
    </xf>
    <xf numFmtId="0" fontId="37" fillId="5" borderId="44" xfId="0" applyFont="1" applyFill="1" applyBorder="1" applyAlignment="1">
      <alignment horizontal="center" vertical="center"/>
    </xf>
    <xf numFmtId="0" fontId="37" fillId="5" borderId="49" xfId="0" applyFont="1" applyFill="1" applyBorder="1" applyAlignment="1">
      <alignment horizontal="center" vertical="center"/>
    </xf>
    <xf numFmtId="0" fontId="37" fillId="5" borderId="53" xfId="0" applyFont="1" applyFill="1" applyBorder="1" applyAlignment="1">
      <alignment horizontal="center" vertical="center"/>
    </xf>
    <xf numFmtId="0" fontId="37" fillId="5" borderId="54" xfId="0" applyFont="1" applyFill="1" applyBorder="1" applyAlignment="1">
      <alignment horizontal="center" vertical="center"/>
    </xf>
    <xf numFmtId="0" fontId="38" fillId="5" borderId="50" xfId="0" applyFont="1" applyFill="1" applyBorder="1" applyAlignment="1">
      <alignment horizontal="center" vertical="center"/>
    </xf>
    <xf numFmtId="0" fontId="38" fillId="5" borderId="55" xfId="0" applyFont="1" applyFill="1" applyBorder="1" applyAlignment="1">
      <alignment horizontal="center" vertical="center"/>
    </xf>
    <xf numFmtId="0" fontId="37" fillId="5" borderId="1" xfId="0" applyFont="1" applyFill="1" applyBorder="1" applyAlignment="1">
      <alignment horizontal="center" vertical="center"/>
    </xf>
    <xf numFmtId="0" fontId="37" fillId="5" borderId="51" xfId="0" applyFont="1" applyFill="1" applyBorder="1" applyAlignment="1">
      <alignment horizontal="center" vertical="center"/>
    </xf>
    <xf numFmtId="0" fontId="37" fillId="5" borderId="52" xfId="0" applyFont="1" applyFill="1" applyBorder="1" applyAlignment="1">
      <alignment horizontal="center" vertical="center"/>
    </xf>
    <xf numFmtId="0" fontId="37" fillId="5" borderId="3" xfId="0" applyFont="1" applyFill="1" applyBorder="1" applyAlignment="1">
      <alignment horizontal="center" vertical="center"/>
    </xf>
    <xf numFmtId="0" fontId="37" fillId="5" borderId="4" xfId="0" applyFont="1" applyFill="1" applyBorder="1" applyAlignment="1">
      <alignment horizontal="center" vertical="center"/>
    </xf>
    <xf numFmtId="0" fontId="37" fillId="5" borderId="56" xfId="0" applyFont="1" applyFill="1" applyBorder="1" applyAlignment="1">
      <alignment horizontal="center" vertical="center"/>
    </xf>
    <xf numFmtId="0" fontId="39" fillId="0" borderId="57" xfId="0" applyFont="1" applyBorder="1" applyAlignment="1">
      <alignment horizontal="center" vertical="center"/>
    </xf>
    <xf numFmtId="0" fontId="39" fillId="0" borderId="56" xfId="0" applyFont="1" applyBorder="1" applyAlignment="1">
      <alignment horizontal="center" vertical="center"/>
    </xf>
    <xf numFmtId="0" fontId="39" fillId="9" borderId="59" xfId="0" applyFont="1" applyFill="1" applyBorder="1" applyAlignment="1">
      <alignment horizontal="center" vertical="center"/>
    </xf>
    <xf numFmtId="0" fontId="39" fillId="9" borderId="60" xfId="0" applyFont="1" applyFill="1" applyBorder="1" applyAlignment="1">
      <alignment horizontal="center" vertical="center"/>
    </xf>
    <xf numFmtId="0" fontId="39" fillId="9" borderId="53" xfId="0" applyFont="1" applyFill="1" applyBorder="1" applyAlignment="1">
      <alignment horizontal="center" vertical="center"/>
    </xf>
    <xf numFmtId="0" fontId="39" fillId="9" borderId="54" xfId="0" applyFont="1" applyFill="1" applyBorder="1" applyAlignment="1">
      <alignment horizontal="center" vertical="center"/>
    </xf>
    <xf numFmtId="0" fontId="16" fillId="0" borderId="0" xfId="0" applyFont="1" applyAlignment="1">
      <alignment horizontal="center" vertical="top" wrapText="1"/>
    </xf>
    <xf numFmtId="0" fontId="3" fillId="5" borderId="27" xfId="0" applyNumberFormat="1" applyFont="1" applyFill="1" applyBorder="1" applyAlignment="1">
      <alignment horizontal="center" vertical="center" wrapText="1"/>
    </xf>
    <xf numFmtId="0" fontId="3" fillId="5" borderId="87" xfId="0" applyNumberFormat="1" applyFont="1" applyFill="1" applyBorder="1" applyAlignment="1">
      <alignment horizontal="center" vertical="center" wrapText="1"/>
    </xf>
    <xf numFmtId="0" fontId="3" fillId="5" borderId="24" xfId="0" applyNumberFormat="1"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xf>
    <xf numFmtId="0" fontId="3" fillId="5" borderId="10"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9" xfId="0" applyFont="1" applyFill="1" applyBorder="1" applyAlignment="1">
      <alignment horizontal="center" vertical="center"/>
    </xf>
    <xf numFmtId="17" fontId="7" fillId="3" borderId="26" xfId="0" applyNumberFormat="1" applyFont="1" applyFill="1" applyBorder="1" applyAlignment="1">
      <alignment horizontal="left"/>
    </xf>
    <xf numFmtId="17" fontId="7" fillId="3" borderId="36" xfId="0" applyNumberFormat="1" applyFont="1" applyFill="1" applyBorder="1" applyAlignment="1">
      <alignment horizontal="left"/>
    </xf>
    <xf numFmtId="17" fontId="7" fillId="3" borderId="9" xfId="0" applyNumberFormat="1" applyFont="1" applyFill="1" applyBorder="1" applyAlignment="1">
      <alignment horizontal="left"/>
    </xf>
    <xf numFmtId="0" fontId="7" fillId="3" borderId="26" xfId="0" applyNumberFormat="1" applyFont="1" applyFill="1" applyBorder="1" applyAlignment="1">
      <alignment horizontal="left"/>
    </xf>
    <xf numFmtId="0" fontId="7" fillId="3" borderId="36" xfId="0" applyNumberFormat="1" applyFont="1" applyFill="1" applyBorder="1" applyAlignment="1">
      <alignment horizontal="left"/>
    </xf>
    <xf numFmtId="0" fontId="7" fillId="3" borderId="9" xfId="0" applyNumberFormat="1" applyFont="1" applyFill="1" applyBorder="1" applyAlignment="1">
      <alignment horizontal="left"/>
    </xf>
    <xf numFmtId="17" fontId="7" fillId="12" borderId="10" xfId="0" applyNumberFormat="1" applyFont="1" applyFill="1" applyBorder="1" applyAlignment="1">
      <alignment horizontal="center"/>
    </xf>
    <xf numFmtId="0" fontId="43" fillId="5" borderId="10" xfId="0" applyFont="1" applyFill="1" applyBorder="1" applyAlignment="1">
      <alignment horizontal="center" vertical="center"/>
    </xf>
    <xf numFmtId="0" fontId="43" fillId="5" borderId="10" xfId="0" applyFont="1" applyFill="1" applyBorder="1" applyAlignment="1">
      <alignment horizontal="center" vertical="center" wrapText="1"/>
    </xf>
    <xf numFmtId="0" fontId="43" fillId="5" borderId="10" xfId="0" applyFont="1" applyFill="1" applyBorder="1" applyAlignment="1">
      <alignment horizontal="center"/>
    </xf>
    <xf numFmtId="0" fontId="19" fillId="0" borderId="0" xfId="0" applyFont="1" applyAlignment="1">
      <alignment vertical="center"/>
    </xf>
    <xf numFmtId="0" fontId="19" fillId="0" borderId="0" xfId="0" applyFont="1" applyAlignment="1">
      <alignment horizontal="left" vertical="center" wrapText="1"/>
    </xf>
    <xf numFmtId="0" fontId="19" fillId="0" borderId="0" xfId="0" applyFont="1" applyAlignment="1">
      <alignment horizontal="left" vertical="top" wrapText="1"/>
    </xf>
    <xf numFmtId="0" fontId="7" fillId="0" borderId="10" xfId="0" applyFont="1" applyBorder="1" applyAlignment="1">
      <alignment horizontal="center" vertical="center" wrapText="1"/>
    </xf>
    <xf numFmtId="0" fontId="17" fillId="5" borderId="10" xfId="0" applyFont="1" applyFill="1" applyBorder="1" applyAlignment="1">
      <alignment horizontal="center" vertical="center"/>
    </xf>
    <xf numFmtId="0" fontId="5" fillId="14" borderId="10" xfId="0" applyFont="1" applyFill="1" applyBorder="1" applyAlignment="1">
      <alignment horizontal="center" vertical="center"/>
    </xf>
    <xf numFmtId="0" fontId="17" fillId="5" borderId="10" xfId="0" applyFont="1" applyFill="1" applyBorder="1" applyAlignment="1">
      <alignment horizontal="center" vertical="center" wrapText="1"/>
    </xf>
    <xf numFmtId="0" fontId="5" fillId="14" borderId="10" xfId="0" applyFont="1" applyFill="1" applyBorder="1" applyAlignment="1">
      <alignment horizontal="center" vertical="center" wrapText="1"/>
    </xf>
  </cellXfs>
  <cellStyles count="242">
    <cellStyle name="20% - Énfasis1" xfId="28" builtinId="30" customBuiltin="1"/>
    <cellStyle name="20% - Énfasis1 2" xfId="56"/>
    <cellStyle name="20% - Énfasis1 3" xfId="55"/>
    <cellStyle name="20% - Énfasis2" xfId="31" builtinId="34" customBuiltin="1"/>
    <cellStyle name="20% - Énfasis2 2" xfId="54"/>
    <cellStyle name="20% - Énfasis2 3" xfId="53"/>
    <cellStyle name="20% - Énfasis3" xfId="34" builtinId="38" customBuiltin="1"/>
    <cellStyle name="20% - Énfasis3 2" xfId="52"/>
    <cellStyle name="20% - Énfasis3 3" xfId="50"/>
    <cellStyle name="20% - Énfasis4" xfId="37" builtinId="42" customBuiltin="1"/>
    <cellStyle name="20% - Énfasis4 2" xfId="51"/>
    <cellStyle name="20% - Énfasis4 3" xfId="57"/>
    <cellStyle name="20% - Énfasis5" xfId="40" builtinId="46" customBuiltin="1"/>
    <cellStyle name="20% - Énfasis5 2" xfId="58"/>
    <cellStyle name="20% - Énfasis5 3" xfId="59"/>
    <cellStyle name="20% - Énfasis6" xfId="43" builtinId="50" customBuiltin="1"/>
    <cellStyle name="20% - Énfasis6 2" xfId="60"/>
    <cellStyle name="20% - Énfasis6 3" xfId="61"/>
    <cellStyle name="40% - Énfasis1" xfId="29" builtinId="31" customBuiltin="1"/>
    <cellStyle name="40% - Énfasis1 2" xfId="62"/>
    <cellStyle name="40% - Énfasis1 3" xfId="63"/>
    <cellStyle name="40% - Énfasis2" xfId="32" builtinId="35" customBuiltin="1"/>
    <cellStyle name="40% - Énfasis2 2" xfId="64"/>
    <cellStyle name="40% - Énfasis2 3" xfId="65"/>
    <cellStyle name="40% - Énfasis3" xfId="35" builtinId="39" customBuiltin="1"/>
    <cellStyle name="40% - Énfasis3 2" xfId="66"/>
    <cellStyle name="40% - Énfasis3 3" xfId="67"/>
    <cellStyle name="40% - Énfasis4" xfId="38" builtinId="43" customBuiltin="1"/>
    <cellStyle name="40% - Énfasis4 2" xfId="68"/>
    <cellStyle name="40% - Énfasis4 3" xfId="69"/>
    <cellStyle name="40% - Énfasis5" xfId="41" builtinId="47" customBuiltin="1"/>
    <cellStyle name="40% - Énfasis5 2" xfId="70"/>
    <cellStyle name="40% - Énfasis5 3" xfId="71"/>
    <cellStyle name="40% - Énfasis6" xfId="44" builtinId="51" customBuiltin="1"/>
    <cellStyle name="40% - Énfasis6 2" xfId="72"/>
    <cellStyle name="40% - Énfasis6 3" xfId="73"/>
    <cellStyle name="60% - Énfasis1 2" xfId="74"/>
    <cellStyle name="60% - Énfasis1 3" xfId="75"/>
    <cellStyle name="60% - Énfasis2 2" xfId="76"/>
    <cellStyle name="60% - Énfasis2 3" xfId="77"/>
    <cellStyle name="60% - Énfasis3 2" xfId="78"/>
    <cellStyle name="60% - Énfasis3 3" xfId="79"/>
    <cellStyle name="60% - Énfasis4 2" xfId="80"/>
    <cellStyle name="60% - Énfasis4 3" xfId="81"/>
    <cellStyle name="60% - Énfasis5 2" xfId="82"/>
    <cellStyle name="60% - Énfasis5 3" xfId="83"/>
    <cellStyle name="60% - Énfasis6 2" xfId="84"/>
    <cellStyle name="60% - Énfasis6 3" xfId="85"/>
    <cellStyle name="Buena 2" xfId="86"/>
    <cellStyle name="Buena 3" xfId="87"/>
    <cellStyle name="Cálculo" xfId="22" builtinId="22" customBuiltin="1"/>
    <cellStyle name="Cálculo 2" xfId="88"/>
    <cellStyle name="Cálculo 3" xfId="89"/>
    <cellStyle name="Celda de comprobación" xfId="24" builtinId="23" customBuiltin="1"/>
    <cellStyle name="Celda de comprobación 2" xfId="90"/>
    <cellStyle name="Celda de comprobación 3" xfId="91"/>
    <cellStyle name="Celda vinculada" xfId="23" builtinId="24" customBuiltin="1"/>
    <cellStyle name="Celda vinculada 2" xfId="92"/>
    <cellStyle name="Celda vinculada 3" xfId="93"/>
    <cellStyle name="Encabezado 4" xfId="18" builtinId="19" customBuiltin="1"/>
    <cellStyle name="Encabezado 4 2" xfId="94"/>
    <cellStyle name="Encabezado 4 3" xfId="95"/>
    <cellStyle name="Énfasis1" xfId="3" builtinId="29" customBuiltin="1"/>
    <cellStyle name="Énfasis1 2" xfId="96"/>
    <cellStyle name="Énfasis1 3" xfId="97"/>
    <cellStyle name="Énfasis2" xfId="30" builtinId="33" customBuiltin="1"/>
    <cellStyle name="Énfasis2 2" xfId="98"/>
    <cellStyle name="Énfasis2 3" xfId="99"/>
    <cellStyle name="Énfasis3" xfId="33" builtinId="37" customBuiltin="1"/>
    <cellStyle name="Énfasis3 2" xfId="100"/>
    <cellStyle name="Énfasis3 3" xfId="101"/>
    <cellStyle name="Énfasis4" xfId="36" builtinId="41" customBuiltin="1"/>
    <cellStyle name="Énfasis4 2" xfId="102"/>
    <cellStyle name="Énfasis4 3" xfId="103"/>
    <cellStyle name="Énfasis5" xfId="39" builtinId="45" customBuiltin="1"/>
    <cellStyle name="Énfasis5 2" xfId="104"/>
    <cellStyle name="Énfasis5 3" xfId="105"/>
    <cellStyle name="Énfasis6" xfId="42" builtinId="49" customBuiltin="1"/>
    <cellStyle name="Énfasis6 2" xfId="106"/>
    <cellStyle name="Énfasis6 3" xfId="107"/>
    <cellStyle name="Entrada" xfId="20" builtinId="20" customBuiltin="1"/>
    <cellStyle name="Entrada 2" xfId="108"/>
    <cellStyle name="Entrada 3" xfId="109"/>
    <cellStyle name="Euro" xfId="110"/>
    <cellStyle name="Euro 2" xfId="111"/>
    <cellStyle name="Hipervínculo" xfId="6" builtinId="8"/>
    <cellStyle name="Hipervínculo 2" xfId="8"/>
    <cellStyle name="Incorrecto" xfId="19" builtinId="27" customBuiltin="1"/>
    <cellStyle name="Incorrecto 2" xfId="112"/>
    <cellStyle name="Incorrecto 3" xfId="113"/>
    <cellStyle name="Millares" xfId="1" builtinId="3"/>
    <cellStyle name="Millares [0] 2" xfId="114"/>
    <cellStyle name="Millares 10" xfId="211"/>
    <cellStyle name="Millares 11" xfId="223"/>
    <cellStyle name="Millares 12" xfId="212"/>
    <cellStyle name="Millares 13" xfId="225"/>
    <cellStyle name="Millares 14" xfId="224"/>
    <cellStyle name="Millares 15" xfId="226"/>
    <cellStyle name="Millares 16" xfId="231"/>
    <cellStyle name="Millares 17" xfId="230"/>
    <cellStyle name="Millares 18" xfId="232"/>
    <cellStyle name="Millares 19" xfId="229"/>
    <cellStyle name="Millares 2" xfId="115"/>
    <cellStyle name="Millares 2 3" xfId="5"/>
    <cellStyle name="Millares 20" xfId="233"/>
    <cellStyle name="Millares 21" xfId="228"/>
    <cellStyle name="Millares 22" xfId="227"/>
    <cellStyle name="Millares 23" xfId="234"/>
    <cellStyle name="Millares 24" xfId="235"/>
    <cellStyle name="Millares 25" xfId="236"/>
    <cellStyle name="Millares 26" xfId="237"/>
    <cellStyle name="Millares 27" xfId="238"/>
    <cellStyle name="Millares 28" xfId="239"/>
    <cellStyle name="Millares 29" xfId="240"/>
    <cellStyle name="Millares 3" xfId="116"/>
    <cellStyle name="Millares 4" xfId="215"/>
    <cellStyle name="Millares 5" xfId="221"/>
    <cellStyle name="Millares 6" xfId="213"/>
    <cellStyle name="Millares 7" xfId="220"/>
    <cellStyle name="Millares 8" xfId="214"/>
    <cellStyle name="Millares 9" xfId="222"/>
    <cellStyle name="Moneda 2" xfId="209"/>
    <cellStyle name="Moneda 3" xfId="216"/>
    <cellStyle name="Neutral 2" xfId="117"/>
    <cellStyle name="Neutral 3" xfId="118"/>
    <cellStyle name="Normal" xfId="0" builtinId="0"/>
    <cellStyle name="Normal 10" xfId="10"/>
    <cellStyle name="Normal 11" xfId="119"/>
    <cellStyle name="Normal 12" xfId="120"/>
    <cellStyle name="Normal 13" xfId="121"/>
    <cellStyle name="Normal 14" xfId="122"/>
    <cellStyle name="Normal 15" xfId="123"/>
    <cellStyle name="Normal 16" xfId="124"/>
    <cellStyle name="Normal 17" xfId="125"/>
    <cellStyle name="Normal 18" xfId="126"/>
    <cellStyle name="Normal 19" xfId="127"/>
    <cellStyle name="Normal 2" xfId="4"/>
    <cellStyle name="Normal 2 2" xfId="12"/>
    <cellStyle name="Normal 2 2 2" xfId="128"/>
    <cellStyle name="Normal 2 3" xfId="129"/>
    <cellStyle name="Normal 2 4" xfId="217"/>
    <cellStyle name="Normal 2 5" xfId="241"/>
    <cellStyle name="Normal 20" xfId="130"/>
    <cellStyle name="Normal 21" xfId="131"/>
    <cellStyle name="Normal 22" xfId="132"/>
    <cellStyle name="Normal 23" xfId="133"/>
    <cellStyle name="Normal 24" xfId="134"/>
    <cellStyle name="Normal 25" xfId="135"/>
    <cellStyle name="Normal 26" xfId="136"/>
    <cellStyle name="Normal 27" xfId="137"/>
    <cellStyle name="Normal 28" xfId="138"/>
    <cellStyle name="Normal 29" xfId="139"/>
    <cellStyle name="Normal 3" xfId="46"/>
    <cellStyle name="Normal 3 2" xfId="141"/>
    <cellStyle name="Normal 3 3" xfId="142"/>
    <cellStyle name="Normal 3 4" xfId="143"/>
    <cellStyle name="Normal 3 5" xfId="14"/>
    <cellStyle name="Normal 3 6" xfId="140"/>
    <cellStyle name="Normal 30" xfId="144"/>
    <cellStyle name="Normal 31" xfId="145"/>
    <cellStyle name="Normal 32" xfId="146"/>
    <cellStyle name="Normal 33" xfId="147"/>
    <cellStyle name="Normal 34" xfId="148"/>
    <cellStyle name="Normal 35" xfId="149"/>
    <cellStyle name="Normal 36" xfId="150"/>
    <cellStyle name="Normal 37" xfId="151"/>
    <cellStyle name="Normal 38" xfId="152"/>
    <cellStyle name="Normal 39" xfId="153"/>
    <cellStyle name="Normal 4" xfId="11"/>
    <cellStyle name="Normal 4 2" xfId="47"/>
    <cellStyle name="Normal 40" xfId="154"/>
    <cellStyle name="Normal 41" xfId="155"/>
    <cellStyle name="Normal 42" xfId="156"/>
    <cellStyle name="Normal 43" xfId="157"/>
    <cellStyle name="Normal 44" xfId="158"/>
    <cellStyle name="Normal 45" xfId="159"/>
    <cellStyle name="Normal 46" xfId="9"/>
    <cellStyle name="Normal 47" xfId="160"/>
    <cellStyle name="Normal 48" xfId="161"/>
    <cellStyle name="Normal 49" xfId="162"/>
    <cellStyle name="Normal 5" xfId="48"/>
    <cellStyle name="Normal 5 2" xfId="163"/>
    <cellStyle name="Normal 50" xfId="164"/>
    <cellStyle name="Normal 51" xfId="165"/>
    <cellStyle name="Normal 52" xfId="166"/>
    <cellStyle name="Normal 53" xfId="167"/>
    <cellStyle name="Normal 54" xfId="168"/>
    <cellStyle name="Normal 55" xfId="169"/>
    <cellStyle name="Normal 56" xfId="170"/>
    <cellStyle name="Normal 57" xfId="171"/>
    <cellStyle name="Normal 58" xfId="172"/>
    <cellStyle name="Normal 59" xfId="173"/>
    <cellStyle name="Normal 6" xfId="15"/>
    <cellStyle name="Normal 6 2" xfId="174"/>
    <cellStyle name="Normal 60" xfId="175"/>
    <cellStyle name="Normal 61" xfId="176"/>
    <cellStyle name="Normal 62" xfId="177"/>
    <cellStyle name="Normal 63" xfId="178"/>
    <cellStyle name="Normal 64" xfId="179"/>
    <cellStyle name="Normal 65" xfId="180"/>
    <cellStyle name="Normal 66" xfId="181"/>
    <cellStyle name="Normal 67" xfId="182"/>
    <cellStyle name="Normal 68" xfId="183"/>
    <cellStyle name="Normal 69" xfId="184"/>
    <cellStyle name="Normal 7" xfId="49"/>
    <cellStyle name="Normal 7 2" xfId="210"/>
    <cellStyle name="Normal 70" xfId="185"/>
    <cellStyle name="Normal 71" xfId="186"/>
    <cellStyle name="Normal 72" xfId="187"/>
    <cellStyle name="Normal 73" xfId="188"/>
    <cellStyle name="Normal 74" xfId="189"/>
    <cellStyle name="Normal 75" xfId="190"/>
    <cellStyle name="Normal 76" xfId="13"/>
    <cellStyle name="Normal 8" xfId="191"/>
    <cellStyle name="Normal 9" xfId="192"/>
    <cellStyle name="Notas 2" xfId="193"/>
    <cellStyle name="Notas 2 2" xfId="218"/>
    <cellStyle name="Porcentaje" xfId="2" builtinId="5"/>
    <cellStyle name="Porcentaje 2" xfId="45"/>
    <cellStyle name="Porcentaje 3" xfId="194"/>
    <cellStyle name="Porcentual 2" xfId="7"/>
    <cellStyle name="Salida" xfId="21" builtinId="21" customBuiltin="1"/>
    <cellStyle name="Salida 2" xfId="195"/>
    <cellStyle name="Salida 3" xfId="196"/>
    <cellStyle name="Texto de advertencia" xfId="25" builtinId="11" customBuiltin="1"/>
    <cellStyle name="Texto de advertencia 2" xfId="197"/>
    <cellStyle name="Texto de advertencia 3" xfId="198"/>
    <cellStyle name="Texto explicativo" xfId="26" builtinId="53" customBuiltin="1"/>
    <cellStyle name="Texto explicativo 2" xfId="199"/>
    <cellStyle name="Texto explicativo 3" xfId="200"/>
    <cellStyle name="Título 1 2" xfId="201"/>
    <cellStyle name="Título 1 3" xfId="202"/>
    <cellStyle name="Título 2" xfId="16" builtinId="17" customBuiltin="1"/>
    <cellStyle name="Título 2 2" xfId="203"/>
    <cellStyle name="Título 2 3" xfId="204"/>
    <cellStyle name="Título 3" xfId="17" builtinId="18" customBuiltin="1"/>
    <cellStyle name="Título 3 2" xfId="205"/>
    <cellStyle name="Título 3 3" xfId="206"/>
    <cellStyle name="Título 4" xfId="219"/>
    <cellStyle name="Total" xfId="27" builtinId="25" customBuiltin="1"/>
    <cellStyle name="Total 2" xfId="207"/>
    <cellStyle name="Total 3" xfId="208"/>
  </cellStyles>
  <dxfs count="0"/>
  <tableStyles count="0" defaultTableStyle="TableStyleMedium2" defaultPivotStyle="PivotStyleLight16"/>
  <colors>
    <mruColors>
      <color rgb="FFF68A8A"/>
      <color rgb="FFFF7C80"/>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885825</xdr:colOff>
      <xdr:row>1</xdr:row>
      <xdr:rowOff>0</xdr:rowOff>
    </xdr:to>
    <xdr:pic>
      <xdr:nvPicPr>
        <xdr:cNvPr id="2" name="Imagen 1" descr="cid:image001.png@01CC8988.715F2480">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bwMode="auto">
        <a:xfrm>
          <a:off x="0" y="0"/>
          <a:ext cx="885825" cy="790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
  <sheetViews>
    <sheetView workbookViewId="0">
      <selection activeCell="B3" sqref="B3"/>
    </sheetView>
  </sheetViews>
  <sheetFormatPr baseColWidth="10" defaultRowHeight="15" x14ac:dyDescent="0.25"/>
  <sheetData>
    <row r="2" spans="1:2" x14ac:dyDescent="0.25">
      <c r="A2" t="s">
        <v>467</v>
      </c>
      <c r="B2" t="s">
        <v>591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Q131"/>
  <sheetViews>
    <sheetView showGridLines="0" topLeftCell="A10" zoomScaleNormal="100" workbookViewId="0">
      <selection activeCell="K37" sqref="K37"/>
    </sheetView>
  </sheetViews>
  <sheetFormatPr baseColWidth="10" defaultRowHeight="12" x14ac:dyDescent="0.2"/>
  <cols>
    <col min="1" max="1" width="6" style="47" customWidth="1"/>
    <col min="2" max="2" width="18.140625" style="47" customWidth="1"/>
    <col min="3" max="4" width="8.5703125" style="47" bestFit="1" customWidth="1"/>
    <col min="5" max="6" width="8.5703125" style="47" customWidth="1"/>
    <col min="7" max="7" width="9.42578125" style="47" bestFit="1" customWidth="1"/>
    <col min="8" max="8" width="7.5703125" style="47" bestFit="1" customWidth="1"/>
    <col min="9" max="10" width="7.5703125" style="47" customWidth="1"/>
    <col min="11" max="11" width="9.7109375" style="47" customWidth="1"/>
    <col min="12" max="12" width="11.140625" style="47" customWidth="1"/>
    <col min="13" max="14" width="11.42578125" style="47"/>
    <col min="15" max="15" width="12.42578125" style="47" bestFit="1" customWidth="1"/>
    <col min="16" max="251" width="11.42578125" style="47"/>
    <col min="252" max="252" width="18.140625" style="47" customWidth="1"/>
    <col min="253" max="254" width="8.5703125" style="47" bestFit="1" customWidth="1"/>
    <col min="255" max="256" width="8.5703125" style="47" customWidth="1"/>
    <col min="257" max="257" width="9.42578125" style="47" bestFit="1" customWidth="1"/>
    <col min="258" max="258" width="7.5703125" style="47" bestFit="1" customWidth="1"/>
    <col min="259" max="260" width="7.5703125" style="47" customWidth="1"/>
    <col min="261" max="261" width="9.7109375" style="47" customWidth="1"/>
    <col min="262" max="267" width="0" style="47" hidden="1" customWidth="1"/>
    <col min="268" max="268" width="11.140625" style="47" customWidth="1"/>
    <col min="269" max="270" width="11.42578125" style="47"/>
    <col min="271" max="271" width="12.42578125" style="47" bestFit="1" customWidth="1"/>
    <col min="272" max="507" width="11.42578125" style="47"/>
    <col min="508" max="508" width="18.140625" style="47" customWidth="1"/>
    <col min="509" max="510" width="8.5703125" style="47" bestFit="1" customWidth="1"/>
    <col min="511" max="512" width="8.5703125" style="47" customWidth="1"/>
    <col min="513" max="513" width="9.42578125" style="47" bestFit="1" customWidth="1"/>
    <col min="514" max="514" width="7.5703125" style="47" bestFit="1" customWidth="1"/>
    <col min="515" max="516" width="7.5703125" style="47" customWidth="1"/>
    <col min="517" max="517" width="9.7109375" style="47" customWidth="1"/>
    <col min="518" max="523" width="0" style="47" hidden="1" customWidth="1"/>
    <col min="524" max="524" width="11.140625" style="47" customWidth="1"/>
    <col min="525" max="526" width="11.42578125" style="47"/>
    <col min="527" max="527" width="12.42578125" style="47" bestFit="1" customWidth="1"/>
    <col min="528" max="763" width="11.42578125" style="47"/>
    <col min="764" max="764" width="18.140625" style="47" customWidth="1"/>
    <col min="765" max="766" width="8.5703125" style="47" bestFit="1" customWidth="1"/>
    <col min="767" max="768" width="8.5703125" style="47" customWidth="1"/>
    <col min="769" max="769" width="9.42578125" style="47" bestFit="1" customWidth="1"/>
    <col min="770" max="770" width="7.5703125" style="47" bestFit="1" customWidth="1"/>
    <col min="771" max="772" width="7.5703125" style="47" customWidth="1"/>
    <col min="773" max="773" width="9.7109375" style="47" customWidth="1"/>
    <col min="774" max="779" width="0" style="47" hidden="1" customWidth="1"/>
    <col min="780" max="780" width="11.140625" style="47" customWidth="1"/>
    <col min="781" max="782" width="11.42578125" style="47"/>
    <col min="783" max="783" width="12.42578125" style="47" bestFit="1" customWidth="1"/>
    <col min="784" max="1019" width="11.42578125" style="47"/>
    <col min="1020" max="1020" width="18.140625" style="47" customWidth="1"/>
    <col min="1021" max="1022" width="8.5703125" style="47" bestFit="1" customWidth="1"/>
    <col min="1023" max="1024" width="8.5703125" style="47" customWidth="1"/>
    <col min="1025" max="1025" width="9.42578125" style="47" bestFit="1" customWidth="1"/>
    <col min="1026" max="1026" width="7.5703125" style="47" bestFit="1" customWidth="1"/>
    <col min="1027" max="1028" width="7.5703125" style="47" customWidth="1"/>
    <col min="1029" max="1029" width="9.7109375" style="47" customWidth="1"/>
    <col min="1030" max="1035" width="0" style="47" hidden="1" customWidth="1"/>
    <col min="1036" max="1036" width="11.140625" style="47" customWidth="1"/>
    <col min="1037" max="1038" width="11.42578125" style="47"/>
    <col min="1039" max="1039" width="12.42578125" style="47" bestFit="1" customWidth="1"/>
    <col min="1040" max="1275" width="11.42578125" style="47"/>
    <col min="1276" max="1276" width="18.140625" style="47" customWidth="1"/>
    <col min="1277" max="1278" width="8.5703125" style="47" bestFit="1" customWidth="1"/>
    <col min="1279" max="1280" width="8.5703125" style="47" customWidth="1"/>
    <col min="1281" max="1281" width="9.42578125" style="47" bestFit="1" customWidth="1"/>
    <col min="1282" max="1282" width="7.5703125" style="47" bestFit="1" customWidth="1"/>
    <col min="1283" max="1284" width="7.5703125" style="47" customWidth="1"/>
    <col min="1285" max="1285" width="9.7109375" style="47" customWidth="1"/>
    <col min="1286" max="1291" width="0" style="47" hidden="1" customWidth="1"/>
    <col min="1292" max="1292" width="11.140625" style="47" customWidth="1"/>
    <col min="1293" max="1294" width="11.42578125" style="47"/>
    <col min="1295" max="1295" width="12.42578125" style="47" bestFit="1" customWidth="1"/>
    <col min="1296" max="1531" width="11.42578125" style="47"/>
    <col min="1532" max="1532" width="18.140625" style="47" customWidth="1"/>
    <col min="1533" max="1534" width="8.5703125" style="47" bestFit="1" customWidth="1"/>
    <col min="1535" max="1536" width="8.5703125" style="47" customWidth="1"/>
    <col min="1537" max="1537" width="9.42578125" style="47" bestFit="1" customWidth="1"/>
    <col min="1538" max="1538" width="7.5703125" style="47" bestFit="1" customWidth="1"/>
    <col min="1539" max="1540" width="7.5703125" style="47" customWidth="1"/>
    <col min="1541" max="1541" width="9.7109375" style="47" customWidth="1"/>
    <col min="1542" max="1547" width="0" style="47" hidden="1" customWidth="1"/>
    <col min="1548" max="1548" width="11.140625" style="47" customWidth="1"/>
    <col min="1549" max="1550" width="11.42578125" style="47"/>
    <col min="1551" max="1551" width="12.42578125" style="47" bestFit="1" customWidth="1"/>
    <col min="1552" max="1787" width="11.42578125" style="47"/>
    <col min="1788" max="1788" width="18.140625" style="47" customWidth="1"/>
    <col min="1789" max="1790" width="8.5703125" style="47" bestFit="1" customWidth="1"/>
    <col min="1791" max="1792" width="8.5703125" style="47" customWidth="1"/>
    <col min="1793" max="1793" width="9.42578125" style="47" bestFit="1" customWidth="1"/>
    <col min="1794" max="1794" width="7.5703125" style="47" bestFit="1" customWidth="1"/>
    <col min="1795" max="1796" width="7.5703125" style="47" customWidth="1"/>
    <col min="1797" max="1797" width="9.7109375" style="47" customWidth="1"/>
    <col min="1798" max="1803" width="0" style="47" hidden="1" customWidth="1"/>
    <col min="1804" max="1804" width="11.140625" style="47" customWidth="1"/>
    <col min="1805" max="1806" width="11.42578125" style="47"/>
    <col min="1807" max="1807" width="12.42578125" style="47" bestFit="1" customWidth="1"/>
    <col min="1808" max="2043" width="11.42578125" style="47"/>
    <col min="2044" max="2044" width="18.140625" style="47" customWidth="1"/>
    <col min="2045" max="2046" width="8.5703125" style="47" bestFit="1" customWidth="1"/>
    <col min="2047" max="2048" width="8.5703125" style="47" customWidth="1"/>
    <col min="2049" max="2049" width="9.42578125" style="47" bestFit="1" customWidth="1"/>
    <col min="2050" max="2050" width="7.5703125" style="47" bestFit="1" customWidth="1"/>
    <col min="2051" max="2052" width="7.5703125" style="47" customWidth="1"/>
    <col min="2053" max="2053" width="9.7109375" style="47" customWidth="1"/>
    <col min="2054" max="2059" width="0" style="47" hidden="1" customWidth="1"/>
    <col min="2060" max="2060" width="11.140625" style="47" customWidth="1"/>
    <col min="2061" max="2062" width="11.42578125" style="47"/>
    <col min="2063" max="2063" width="12.42578125" style="47" bestFit="1" customWidth="1"/>
    <col min="2064" max="2299" width="11.42578125" style="47"/>
    <col min="2300" max="2300" width="18.140625" style="47" customWidth="1"/>
    <col min="2301" max="2302" width="8.5703125" style="47" bestFit="1" customWidth="1"/>
    <col min="2303" max="2304" width="8.5703125" style="47" customWidth="1"/>
    <col min="2305" max="2305" width="9.42578125" style="47" bestFit="1" customWidth="1"/>
    <col min="2306" max="2306" width="7.5703125" style="47" bestFit="1" customWidth="1"/>
    <col min="2307" max="2308" width="7.5703125" style="47" customWidth="1"/>
    <col min="2309" max="2309" width="9.7109375" style="47" customWidth="1"/>
    <col min="2310" max="2315" width="0" style="47" hidden="1" customWidth="1"/>
    <col min="2316" max="2316" width="11.140625" style="47" customWidth="1"/>
    <col min="2317" max="2318" width="11.42578125" style="47"/>
    <col min="2319" max="2319" width="12.42578125" style="47" bestFit="1" customWidth="1"/>
    <col min="2320" max="2555" width="11.42578125" style="47"/>
    <col min="2556" max="2556" width="18.140625" style="47" customWidth="1"/>
    <col min="2557" max="2558" width="8.5703125" style="47" bestFit="1" customWidth="1"/>
    <col min="2559" max="2560" width="8.5703125" style="47" customWidth="1"/>
    <col min="2561" max="2561" width="9.42578125" style="47" bestFit="1" customWidth="1"/>
    <col min="2562" max="2562" width="7.5703125" style="47" bestFit="1" customWidth="1"/>
    <col min="2563" max="2564" width="7.5703125" style="47" customWidth="1"/>
    <col min="2565" max="2565" width="9.7109375" style="47" customWidth="1"/>
    <col min="2566" max="2571" width="0" style="47" hidden="1" customWidth="1"/>
    <col min="2572" max="2572" width="11.140625" style="47" customWidth="1"/>
    <col min="2573" max="2574" width="11.42578125" style="47"/>
    <col min="2575" max="2575" width="12.42578125" style="47" bestFit="1" customWidth="1"/>
    <col min="2576" max="2811" width="11.42578125" style="47"/>
    <col min="2812" max="2812" width="18.140625" style="47" customWidth="1"/>
    <col min="2813" max="2814" width="8.5703125" style="47" bestFit="1" customWidth="1"/>
    <col min="2815" max="2816" width="8.5703125" style="47" customWidth="1"/>
    <col min="2817" max="2817" width="9.42578125" style="47" bestFit="1" customWidth="1"/>
    <col min="2818" max="2818" width="7.5703125" style="47" bestFit="1" customWidth="1"/>
    <col min="2819" max="2820" width="7.5703125" style="47" customWidth="1"/>
    <col min="2821" max="2821" width="9.7109375" style="47" customWidth="1"/>
    <col min="2822" max="2827" width="0" style="47" hidden="1" customWidth="1"/>
    <col min="2828" max="2828" width="11.140625" style="47" customWidth="1"/>
    <col min="2829" max="2830" width="11.42578125" style="47"/>
    <col min="2831" max="2831" width="12.42578125" style="47" bestFit="1" customWidth="1"/>
    <col min="2832" max="3067" width="11.42578125" style="47"/>
    <col min="3068" max="3068" width="18.140625" style="47" customWidth="1"/>
    <col min="3069" max="3070" width="8.5703125" style="47" bestFit="1" customWidth="1"/>
    <col min="3071" max="3072" width="8.5703125" style="47" customWidth="1"/>
    <col min="3073" max="3073" width="9.42578125" style="47" bestFit="1" customWidth="1"/>
    <col min="3074" max="3074" width="7.5703125" style="47" bestFit="1" customWidth="1"/>
    <col min="3075" max="3076" width="7.5703125" style="47" customWidth="1"/>
    <col min="3077" max="3077" width="9.7109375" style="47" customWidth="1"/>
    <col min="3078" max="3083" width="0" style="47" hidden="1" customWidth="1"/>
    <col min="3084" max="3084" width="11.140625" style="47" customWidth="1"/>
    <col min="3085" max="3086" width="11.42578125" style="47"/>
    <col min="3087" max="3087" width="12.42578125" style="47" bestFit="1" customWidth="1"/>
    <col min="3088" max="3323" width="11.42578125" style="47"/>
    <col min="3324" max="3324" width="18.140625" style="47" customWidth="1"/>
    <col min="3325" max="3326" width="8.5703125" style="47" bestFit="1" customWidth="1"/>
    <col min="3327" max="3328" width="8.5703125" style="47" customWidth="1"/>
    <col min="3329" max="3329" width="9.42578125" style="47" bestFit="1" customWidth="1"/>
    <col min="3330" max="3330" width="7.5703125" style="47" bestFit="1" customWidth="1"/>
    <col min="3331" max="3332" width="7.5703125" style="47" customWidth="1"/>
    <col min="3333" max="3333" width="9.7109375" style="47" customWidth="1"/>
    <col min="3334" max="3339" width="0" style="47" hidden="1" customWidth="1"/>
    <col min="3340" max="3340" width="11.140625" style="47" customWidth="1"/>
    <col min="3341" max="3342" width="11.42578125" style="47"/>
    <col min="3343" max="3343" width="12.42578125" style="47" bestFit="1" customWidth="1"/>
    <col min="3344" max="3579" width="11.42578125" style="47"/>
    <col min="3580" max="3580" width="18.140625" style="47" customWidth="1"/>
    <col min="3581" max="3582" width="8.5703125" style="47" bestFit="1" customWidth="1"/>
    <col min="3583" max="3584" width="8.5703125" style="47" customWidth="1"/>
    <col min="3585" max="3585" width="9.42578125" style="47" bestFit="1" customWidth="1"/>
    <col min="3586" max="3586" width="7.5703125" style="47" bestFit="1" customWidth="1"/>
    <col min="3587" max="3588" width="7.5703125" style="47" customWidth="1"/>
    <col min="3589" max="3589" width="9.7109375" style="47" customWidth="1"/>
    <col min="3590" max="3595" width="0" style="47" hidden="1" customWidth="1"/>
    <col min="3596" max="3596" width="11.140625" style="47" customWidth="1"/>
    <col min="3597" max="3598" width="11.42578125" style="47"/>
    <col min="3599" max="3599" width="12.42578125" style="47" bestFit="1" customWidth="1"/>
    <col min="3600" max="3835" width="11.42578125" style="47"/>
    <col min="3836" max="3836" width="18.140625" style="47" customWidth="1"/>
    <col min="3837" max="3838" width="8.5703125" style="47" bestFit="1" customWidth="1"/>
    <col min="3839" max="3840" width="8.5703125" style="47" customWidth="1"/>
    <col min="3841" max="3841" width="9.42578125" style="47" bestFit="1" customWidth="1"/>
    <col min="3842" max="3842" width="7.5703125" style="47" bestFit="1" customWidth="1"/>
    <col min="3843" max="3844" width="7.5703125" style="47" customWidth="1"/>
    <col min="3845" max="3845" width="9.7109375" style="47" customWidth="1"/>
    <col min="3846" max="3851" width="0" style="47" hidden="1" customWidth="1"/>
    <col min="3852" max="3852" width="11.140625" style="47" customWidth="1"/>
    <col min="3853" max="3854" width="11.42578125" style="47"/>
    <col min="3855" max="3855" width="12.42578125" style="47" bestFit="1" customWidth="1"/>
    <col min="3856" max="4091" width="11.42578125" style="47"/>
    <col min="4092" max="4092" width="18.140625" style="47" customWidth="1"/>
    <col min="4093" max="4094" width="8.5703125" style="47" bestFit="1" customWidth="1"/>
    <col min="4095" max="4096" width="8.5703125" style="47" customWidth="1"/>
    <col min="4097" max="4097" width="9.42578125" style="47" bestFit="1" customWidth="1"/>
    <col min="4098" max="4098" width="7.5703125" style="47" bestFit="1" customWidth="1"/>
    <col min="4099" max="4100" width="7.5703125" style="47" customWidth="1"/>
    <col min="4101" max="4101" width="9.7109375" style="47" customWidth="1"/>
    <col min="4102" max="4107" width="0" style="47" hidden="1" customWidth="1"/>
    <col min="4108" max="4108" width="11.140625" style="47" customWidth="1"/>
    <col min="4109" max="4110" width="11.42578125" style="47"/>
    <col min="4111" max="4111" width="12.42578125" style="47" bestFit="1" customWidth="1"/>
    <col min="4112" max="4347" width="11.42578125" style="47"/>
    <col min="4348" max="4348" width="18.140625" style="47" customWidth="1"/>
    <col min="4349" max="4350" width="8.5703125" style="47" bestFit="1" customWidth="1"/>
    <col min="4351" max="4352" width="8.5703125" style="47" customWidth="1"/>
    <col min="4353" max="4353" width="9.42578125" style="47" bestFit="1" customWidth="1"/>
    <col min="4354" max="4354" width="7.5703125" style="47" bestFit="1" customWidth="1"/>
    <col min="4355" max="4356" width="7.5703125" style="47" customWidth="1"/>
    <col min="4357" max="4357" width="9.7109375" style="47" customWidth="1"/>
    <col min="4358" max="4363" width="0" style="47" hidden="1" customWidth="1"/>
    <col min="4364" max="4364" width="11.140625" style="47" customWidth="1"/>
    <col min="4365" max="4366" width="11.42578125" style="47"/>
    <col min="4367" max="4367" width="12.42578125" style="47" bestFit="1" customWidth="1"/>
    <col min="4368" max="4603" width="11.42578125" style="47"/>
    <col min="4604" max="4604" width="18.140625" style="47" customWidth="1"/>
    <col min="4605" max="4606" width="8.5703125" style="47" bestFit="1" customWidth="1"/>
    <col min="4607" max="4608" width="8.5703125" style="47" customWidth="1"/>
    <col min="4609" max="4609" width="9.42578125" style="47" bestFit="1" customWidth="1"/>
    <col min="4610" max="4610" width="7.5703125" style="47" bestFit="1" customWidth="1"/>
    <col min="4611" max="4612" width="7.5703125" style="47" customWidth="1"/>
    <col min="4613" max="4613" width="9.7109375" style="47" customWidth="1"/>
    <col min="4614" max="4619" width="0" style="47" hidden="1" customWidth="1"/>
    <col min="4620" max="4620" width="11.140625" style="47" customWidth="1"/>
    <col min="4621" max="4622" width="11.42578125" style="47"/>
    <col min="4623" max="4623" width="12.42578125" style="47" bestFit="1" customWidth="1"/>
    <col min="4624" max="4859" width="11.42578125" style="47"/>
    <col min="4860" max="4860" width="18.140625" style="47" customWidth="1"/>
    <col min="4861" max="4862" width="8.5703125" style="47" bestFit="1" customWidth="1"/>
    <col min="4863" max="4864" width="8.5703125" style="47" customWidth="1"/>
    <col min="4865" max="4865" width="9.42578125" style="47" bestFit="1" customWidth="1"/>
    <col min="4866" max="4866" width="7.5703125" style="47" bestFit="1" customWidth="1"/>
    <col min="4867" max="4868" width="7.5703125" style="47" customWidth="1"/>
    <col min="4869" max="4869" width="9.7109375" style="47" customWidth="1"/>
    <col min="4870" max="4875" width="0" style="47" hidden="1" customWidth="1"/>
    <col min="4876" max="4876" width="11.140625" style="47" customWidth="1"/>
    <col min="4877" max="4878" width="11.42578125" style="47"/>
    <col min="4879" max="4879" width="12.42578125" style="47" bestFit="1" customWidth="1"/>
    <col min="4880" max="5115" width="11.42578125" style="47"/>
    <col min="5116" max="5116" width="18.140625" style="47" customWidth="1"/>
    <col min="5117" max="5118" width="8.5703125" style="47" bestFit="1" customWidth="1"/>
    <col min="5119" max="5120" width="8.5703125" style="47" customWidth="1"/>
    <col min="5121" max="5121" width="9.42578125" style="47" bestFit="1" customWidth="1"/>
    <col min="5122" max="5122" width="7.5703125" style="47" bestFit="1" customWidth="1"/>
    <col min="5123" max="5124" width="7.5703125" style="47" customWidth="1"/>
    <col min="5125" max="5125" width="9.7109375" style="47" customWidth="1"/>
    <col min="5126" max="5131" width="0" style="47" hidden="1" customWidth="1"/>
    <col min="5132" max="5132" width="11.140625" style="47" customWidth="1"/>
    <col min="5133" max="5134" width="11.42578125" style="47"/>
    <col min="5135" max="5135" width="12.42578125" style="47" bestFit="1" customWidth="1"/>
    <col min="5136" max="5371" width="11.42578125" style="47"/>
    <col min="5372" max="5372" width="18.140625" style="47" customWidth="1"/>
    <col min="5373" max="5374" width="8.5703125" style="47" bestFit="1" customWidth="1"/>
    <col min="5375" max="5376" width="8.5703125" style="47" customWidth="1"/>
    <col min="5377" max="5377" width="9.42578125" style="47" bestFit="1" customWidth="1"/>
    <col min="5378" max="5378" width="7.5703125" style="47" bestFit="1" customWidth="1"/>
    <col min="5379" max="5380" width="7.5703125" style="47" customWidth="1"/>
    <col min="5381" max="5381" width="9.7109375" style="47" customWidth="1"/>
    <col min="5382" max="5387" width="0" style="47" hidden="1" customWidth="1"/>
    <col min="5388" max="5388" width="11.140625" style="47" customWidth="1"/>
    <col min="5389" max="5390" width="11.42578125" style="47"/>
    <col min="5391" max="5391" width="12.42578125" style="47" bestFit="1" customWidth="1"/>
    <col min="5392" max="5627" width="11.42578125" style="47"/>
    <col min="5628" max="5628" width="18.140625" style="47" customWidth="1"/>
    <col min="5629" max="5630" width="8.5703125" style="47" bestFit="1" customWidth="1"/>
    <col min="5631" max="5632" width="8.5703125" style="47" customWidth="1"/>
    <col min="5633" max="5633" width="9.42578125" style="47" bestFit="1" customWidth="1"/>
    <col min="5634" max="5634" width="7.5703125" style="47" bestFit="1" customWidth="1"/>
    <col min="5635" max="5636" width="7.5703125" style="47" customWidth="1"/>
    <col min="5637" max="5637" width="9.7109375" style="47" customWidth="1"/>
    <col min="5638" max="5643" width="0" style="47" hidden="1" customWidth="1"/>
    <col min="5644" max="5644" width="11.140625" style="47" customWidth="1"/>
    <col min="5645" max="5646" width="11.42578125" style="47"/>
    <col min="5647" max="5647" width="12.42578125" style="47" bestFit="1" customWidth="1"/>
    <col min="5648" max="5883" width="11.42578125" style="47"/>
    <col min="5884" max="5884" width="18.140625" style="47" customWidth="1"/>
    <col min="5885" max="5886" width="8.5703125" style="47" bestFit="1" customWidth="1"/>
    <col min="5887" max="5888" width="8.5703125" style="47" customWidth="1"/>
    <col min="5889" max="5889" width="9.42578125" style="47" bestFit="1" customWidth="1"/>
    <col min="5890" max="5890" width="7.5703125" style="47" bestFit="1" customWidth="1"/>
    <col min="5891" max="5892" width="7.5703125" style="47" customWidth="1"/>
    <col min="5893" max="5893" width="9.7109375" style="47" customWidth="1"/>
    <col min="5894" max="5899" width="0" style="47" hidden="1" customWidth="1"/>
    <col min="5900" max="5900" width="11.140625" style="47" customWidth="1"/>
    <col min="5901" max="5902" width="11.42578125" style="47"/>
    <col min="5903" max="5903" width="12.42578125" style="47" bestFit="1" customWidth="1"/>
    <col min="5904" max="6139" width="11.42578125" style="47"/>
    <col min="6140" max="6140" width="18.140625" style="47" customWidth="1"/>
    <col min="6141" max="6142" width="8.5703125" style="47" bestFit="1" customWidth="1"/>
    <col min="6143" max="6144" width="8.5703125" style="47" customWidth="1"/>
    <col min="6145" max="6145" width="9.42578125" style="47" bestFit="1" customWidth="1"/>
    <col min="6146" max="6146" width="7.5703125" style="47" bestFit="1" customWidth="1"/>
    <col min="6147" max="6148" width="7.5703125" style="47" customWidth="1"/>
    <col min="6149" max="6149" width="9.7109375" style="47" customWidth="1"/>
    <col min="6150" max="6155" width="0" style="47" hidden="1" customWidth="1"/>
    <col min="6156" max="6156" width="11.140625" style="47" customWidth="1"/>
    <col min="6157" max="6158" width="11.42578125" style="47"/>
    <col min="6159" max="6159" width="12.42578125" style="47" bestFit="1" customWidth="1"/>
    <col min="6160" max="6395" width="11.42578125" style="47"/>
    <col min="6396" max="6396" width="18.140625" style="47" customWidth="1"/>
    <col min="6397" max="6398" width="8.5703125" style="47" bestFit="1" customWidth="1"/>
    <col min="6399" max="6400" width="8.5703125" style="47" customWidth="1"/>
    <col min="6401" max="6401" width="9.42578125" style="47" bestFit="1" customWidth="1"/>
    <col min="6402" max="6402" width="7.5703125" style="47" bestFit="1" customWidth="1"/>
    <col min="6403" max="6404" width="7.5703125" style="47" customWidth="1"/>
    <col min="6405" max="6405" width="9.7109375" style="47" customWidth="1"/>
    <col min="6406" max="6411" width="0" style="47" hidden="1" customWidth="1"/>
    <col min="6412" max="6412" width="11.140625" style="47" customWidth="1"/>
    <col min="6413" max="6414" width="11.42578125" style="47"/>
    <col min="6415" max="6415" width="12.42578125" style="47" bestFit="1" customWidth="1"/>
    <col min="6416" max="6651" width="11.42578125" style="47"/>
    <col min="6652" max="6652" width="18.140625" style="47" customWidth="1"/>
    <col min="6653" max="6654" width="8.5703125" style="47" bestFit="1" customWidth="1"/>
    <col min="6655" max="6656" width="8.5703125" style="47" customWidth="1"/>
    <col min="6657" max="6657" width="9.42578125" style="47" bestFit="1" customWidth="1"/>
    <col min="6658" max="6658" width="7.5703125" style="47" bestFit="1" customWidth="1"/>
    <col min="6659" max="6660" width="7.5703125" style="47" customWidth="1"/>
    <col min="6661" max="6661" width="9.7109375" style="47" customWidth="1"/>
    <col min="6662" max="6667" width="0" style="47" hidden="1" customWidth="1"/>
    <col min="6668" max="6668" width="11.140625" style="47" customWidth="1"/>
    <col min="6669" max="6670" width="11.42578125" style="47"/>
    <col min="6671" max="6671" width="12.42578125" style="47" bestFit="1" customWidth="1"/>
    <col min="6672" max="6907" width="11.42578125" style="47"/>
    <col min="6908" max="6908" width="18.140625" style="47" customWidth="1"/>
    <col min="6909" max="6910" width="8.5703125" style="47" bestFit="1" customWidth="1"/>
    <col min="6911" max="6912" width="8.5703125" style="47" customWidth="1"/>
    <col min="6913" max="6913" width="9.42578125" style="47" bestFit="1" customWidth="1"/>
    <col min="6914" max="6914" width="7.5703125" style="47" bestFit="1" customWidth="1"/>
    <col min="6915" max="6916" width="7.5703125" style="47" customWidth="1"/>
    <col min="6917" max="6917" width="9.7109375" style="47" customWidth="1"/>
    <col min="6918" max="6923" width="0" style="47" hidden="1" customWidth="1"/>
    <col min="6924" max="6924" width="11.140625" style="47" customWidth="1"/>
    <col min="6925" max="6926" width="11.42578125" style="47"/>
    <col min="6927" max="6927" width="12.42578125" style="47" bestFit="1" customWidth="1"/>
    <col min="6928" max="7163" width="11.42578125" style="47"/>
    <col min="7164" max="7164" width="18.140625" style="47" customWidth="1"/>
    <col min="7165" max="7166" width="8.5703125" style="47" bestFit="1" customWidth="1"/>
    <col min="7167" max="7168" width="8.5703125" style="47" customWidth="1"/>
    <col min="7169" max="7169" width="9.42578125" style="47" bestFit="1" customWidth="1"/>
    <col min="7170" max="7170" width="7.5703125" style="47" bestFit="1" customWidth="1"/>
    <col min="7171" max="7172" width="7.5703125" style="47" customWidth="1"/>
    <col min="7173" max="7173" width="9.7109375" style="47" customWidth="1"/>
    <col min="7174" max="7179" width="0" style="47" hidden="1" customWidth="1"/>
    <col min="7180" max="7180" width="11.140625" style="47" customWidth="1"/>
    <col min="7181" max="7182" width="11.42578125" style="47"/>
    <col min="7183" max="7183" width="12.42578125" style="47" bestFit="1" customWidth="1"/>
    <col min="7184" max="7419" width="11.42578125" style="47"/>
    <col min="7420" max="7420" width="18.140625" style="47" customWidth="1"/>
    <col min="7421" max="7422" width="8.5703125" style="47" bestFit="1" customWidth="1"/>
    <col min="7423" max="7424" width="8.5703125" style="47" customWidth="1"/>
    <col min="7425" max="7425" width="9.42578125" style="47" bestFit="1" customWidth="1"/>
    <col min="7426" max="7426" width="7.5703125" style="47" bestFit="1" customWidth="1"/>
    <col min="7427" max="7428" width="7.5703125" style="47" customWidth="1"/>
    <col min="7429" max="7429" width="9.7109375" style="47" customWidth="1"/>
    <col min="7430" max="7435" width="0" style="47" hidden="1" customWidth="1"/>
    <col min="7436" max="7436" width="11.140625" style="47" customWidth="1"/>
    <col min="7437" max="7438" width="11.42578125" style="47"/>
    <col min="7439" max="7439" width="12.42578125" style="47" bestFit="1" customWidth="1"/>
    <col min="7440" max="7675" width="11.42578125" style="47"/>
    <col min="7676" max="7676" width="18.140625" style="47" customWidth="1"/>
    <col min="7677" max="7678" width="8.5703125" style="47" bestFit="1" customWidth="1"/>
    <col min="7679" max="7680" width="8.5703125" style="47" customWidth="1"/>
    <col min="7681" max="7681" width="9.42578125" style="47" bestFit="1" customWidth="1"/>
    <col min="7682" max="7682" width="7.5703125" style="47" bestFit="1" customWidth="1"/>
    <col min="7683" max="7684" width="7.5703125" style="47" customWidth="1"/>
    <col min="7685" max="7685" width="9.7109375" style="47" customWidth="1"/>
    <col min="7686" max="7691" width="0" style="47" hidden="1" customWidth="1"/>
    <col min="7692" max="7692" width="11.140625" style="47" customWidth="1"/>
    <col min="7693" max="7694" width="11.42578125" style="47"/>
    <col min="7695" max="7695" width="12.42578125" style="47" bestFit="1" customWidth="1"/>
    <col min="7696" max="7931" width="11.42578125" style="47"/>
    <col min="7932" max="7932" width="18.140625" style="47" customWidth="1"/>
    <col min="7933" max="7934" width="8.5703125" style="47" bestFit="1" customWidth="1"/>
    <col min="7935" max="7936" width="8.5703125" style="47" customWidth="1"/>
    <col min="7937" max="7937" width="9.42578125" style="47" bestFit="1" customWidth="1"/>
    <col min="7938" max="7938" width="7.5703125" style="47" bestFit="1" customWidth="1"/>
    <col min="7939" max="7940" width="7.5703125" style="47" customWidth="1"/>
    <col min="7941" max="7941" width="9.7109375" style="47" customWidth="1"/>
    <col min="7942" max="7947" width="0" style="47" hidden="1" customWidth="1"/>
    <col min="7948" max="7948" width="11.140625" style="47" customWidth="1"/>
    <col min="7949" max="7950" width="11.42578125" style="47"/>
    <col min="7951" max="7951" width="12.42578125" style="47" bestFit="1" customWidth="1"/>
    <col min="7952" max="8187" width="11.42578125" style="47"/>
    <col min="8188" max="8188" width="18.140625" style="47" customWidth="1"/>
    <col min="8189" max="8190" width="8.5703125" style="47" bestFit="1" customWidth="1"/>
    <col min="8191" max="8192" width="8.5703125" style="47" customWidth="1"/>
    <col min="8193" max="8193" width="9.42578125" style="47" bestFit="1" customWidth="1"/>
    <col min="8194" max="8194" width="7.5703125" style="47" bestFit="1" customWidth="1"/>
    <col min="8195" max="8196" width="7.5703125" style="47" customWidth="1"/>
    <col min="8197" max="8197" width="9.7109375" style="47" customWidth="1"/>
    <col min="8198" max="8203" width="0" style="47" hidden="1" customWidth="1"/>
    <col min="8204" max="8204" width="11.140625" style="47" customWidth="1"/>
    <col min="8205" max="8206" width="11.42578125" style="47"/>
    <col min="8207" max="8207" width="12.42578125" style="47" bestFit="1" customWidth="1"/>
    <col min="8208" max="8443" width="11.42578125" style="47"/>
    <col min="8444" max="8444" width="18.140625" style="47" customWidth="1"/>
    <col min="8445" max="8446" width="8.5703125" style="47" bestFit="1" customWidth="1"/>
    <col min="8447" max="8448" width="8.5703125" style="47" customWidth="1"/>
    <col min="8449" max="8449" width="9.42578125" style="47" bestFit="1" customWidth="1"/>
    <col min="8450" max="8450" width="7.5703125" style="47" bestFit="1" customWidth="1"/>
    <col min="8451" max="8452" width="7.5703125" style="47" customWidth="1"/>
    <col min="8453" max="8453" width="9.7109375" style="47" customWidth="1"/>
    <col min="8454" max="8459" width="0" style="47" hidden="1" customWidth="1"/>
    <col min="8460" max="8460" width="11.140625" style="47" customWidth="1"/>
    <col min="8461" max="8462" width="11.42578125" style="47"/>
    <col min="8463" max="8463" width="12.42578125" style="47" bestFit="1" customWidth="1"/>
    <col min="8464" max="8699" width="11.42578125" style="47"/>
    <col min="8700" max="8700" width="18.140625" style="47" customWidth="1"/>
    <col min="8701" max="8702" width="8.5703125" style="47" bestFit="1" customWidth="1"/>
    <col min="8703" max="8704" width="8.5703125" style="47" customWidth="1"/>
    <col min="8705" max="8705" width="9.42578125" style="47" bestFit="1" customWidth="1"/>
    <col min="8706" max="8706" width="7.5703125" style="47" bestFit="1" customWidth="1"/>
    <col min="8707" max="8708" width="7.5703125" style="47" customWidth="1"/>
    <col min="8709" max="8709" width="9.7109375" style="47" customWidth="1"/>
    <col min="8710" max="8715" width="0" style="47" hidden="1" customWidth="1"/>
    <col min="8716" max="8716" width="11.140625" style="47" customWidth="1"/>
    <col min="8717" max="8718" width="11.42578125" style="47"/>
    <col min="8719" max="8719" width="12.42578125" style="47" bestFit="1" customWidth="1"/>
    <col min="8720" max="8955" width="11.42578125" style="47"/>
    <col min="8956" max="8956" width="18.140625" style="47" customWidth="1"/>
    <col min="8957" max="8958" width="8.5703125" style="47" bestFit="1" customWidth="1"/>
    <col min="8959" max="8960" width="8.5703125" style="47" customWidth="1"/>
    <col min="8961" max="8961" width="9.42578125" style="47" bestFit="1" customWidth="1"/>
    <col min="8962" max="8962" width="7.5703125" style="47" bestFit="1" customWidth="1"/>
    <col min="8963" max="8964" width="7.5703125" style="47" customWidth="1"/>
    <col min="8965" max="8965" width="9.7109375" style="47" customWidth="1"/>
    <col min="8966" max="8971" width="0" style="47" hidden="1" customWidth="1"/>
    <col min="8972" max="8972" width="11.140625" style="47" customWidth="1"/>
    <col min="8973" max="8974" width="11.42578125" style="47"/>
    <col min="8975" max="8975" width="12.42578125" style="47" bestFit="1" customWidth="1"/>
    <col min="8976" max="9211" width="11.42578125" style="47"/>
    <col min="9212" max="9212" width="18.140625" style="47" customWidth="1"/>
    <col min="9213" max="9214" width="8.5703125" style="47" bestFit="1" customWidth="1"/>
    <col min="9215" max="9216" width="8.5703125" style="47" customWidth="1"/>
    <col min="9217" max="9217" width="9.42578125" style="47" bestFit="1" customWidth="1"/>
    <col min="9218" max="9218" width="7.5703125" style="47" bestFit="1" customWidth="1"/>
    <col min="9219" max="9220" width="7.5703125" style="47" customWidth="1"/>
    <col min="9221" max="9221" width="9.7109375" style="47" customWidth="1"/>
    <col min="9222" max="9227" width="0" style="47" hidden="1" customWidth="1"/>
    <col min="9228" max="9228" width="11.140625" style="47" customWidth="1"/>
    <col min="9229" max="9230" width="11.42578125" style="47"/>
    <col min="9231" max="9231" width="12.42578125" style="47" bestFit="1" customWidth="1"/>
    <col min="9232" max="9467" width="11.42578125" style="47"/>
    <col min="9468" max="9468" width="18.140625" style="47" customWidth="1"/>
    <col min="9469" max="9470" width="8.5703125" style="47" bestFit="1" customWidth="1"/>
    <col min="9471" max="9472" width="8.5703125" style="47" customWidth="1"/>
    <col min="9473" max="9473" width="9.42578125" style="47" bestFit="1" customWidth="1"/>
    <col min="9474" max="9474" width="7.5703125" style="47" bestFit="1" customWidth="1"/>
    <col min="9475" max="9476" width="7.5703125" style="47" customWidth="1"/>
    <col min="9477" max="9477" width="9.7109375" style="47" customWidth="1"/>
    <col min="9478" max="9483" width="0" style="47" hidden="1" customWidth="1"/>
    <col min="9484" max="9484" width="11.140625" style="47" customWidth="1"/>
    <col min="9485" max="9486" width="11.42578125" style="47"/>
    <col min="9487" max="9487" width="12.42578125" style="47" bestFit="1" customWidth="1"/>
    <col min="9488" max="9723" width="11.42578125" style="47"/>
    <col min="9724" max="9724" width="18.140625" style="47" customWidth="1"/>
    <col min="9725" max="9726" width="8.5703125" style="47" bestFit="1" customWidth="1"/>
    <col min="9727" max="9728" width="8.5703125" style="47" customWidth="1"/>
    <col min="9729" max="9729" width="9.42578125" style="47" bestFit="1" customWidth="1"/>
    <col min="9730" max="9730" width="7.5703125" style="47" bestFit="1" customWidth="1"/>
    <col min="9731" max="9732" width="7.5703125" style="47" customWidth="1"/>
    <col min="9733" max="9733" width="9.7109375" style="47" customWidth="1"/>
    <col min="9734" max="9739" width="0" style="47" hidden="1" customWidth="1"/>
    <col min="9740" max="9740" width="11.140625" style="47" customWidth="1"/>
    <col min="9741" max="9742" width="11.42578125" style="47"/>
    <col min="9743" max="9743" width="12.42578125" style="47" bestFit="1" customWidth="1"/>
    <col min="9744" max="9979" width="11.42578125" style="47"/>
    <col min="9980" max="9980" width="18.140625" style="47" customWidth="1"/>
    <col min="9981" max="9982" width="8.5703125" style="47" bestFit="1" customWidth="1"/>
    <col min="9983" max="9984" width="8.5703125" style="47" customWidth="1"/>
    <col min="9985" max="9985" width="9.42578125" style="47" bestFit="1" customWidth="1"/>
    <col min="9986" max="9986" width="7.5703125" style="47" bestFit="1" customWidth="1"/>
    <col min="9987" max="9988" width="7.5703125" style="47" customWidth="1"/>
    <col min="9989" max="9989" width="9.7109375" style="47" customWidth="1"/>
    <col min="9990" max="9995" width="0" style="47" hidden="1" customWidth="1"/>
    <col min="9996" max="9996" width="11.140625" style="47" customWidth="1"/>
    <col min="9997" max="9998" width="11.42578125" style="47"/>
    <col min="9999" max="9999" width="12.42578125" style="47" bestFit="1" customWidth="1"/>
    <col min="10000" max="10235" width="11.42578125" style="47"/>
    <col min="10236" max="10236" width="18.140625" style="47" customWidth="1"/>
    <col min="10237" max="10238" width="8.5703125" style="47" bestFit="1" customWidth="1"/>
    <col min="10239" max="10240" width="8.5703125" style="47" customWidth="1"/>
    <col min="10241" max="10241" width="9.42578125" style="47" bestFit="1" customWidth="1"/>
    <col min="10242" max="10242" width="7.5703125" style="47" bestFit="1" customWidth="1"/>
    <col min="10243" max="10244" width="7.5703125" style="47" customWidth="1"/>
    <col min="10245" max="10245" width="9.7109375" style="47" customWidth="1"/>
    <col min="10246" max="10251" width="0" style="47" hidden="1" customWidth="1"/>
    <col min="10252" max="10252" width="11.140625" style="47" customWidth="1"/>
    <col min="10253" max="10254" width="11.42578125" style="47"/>
    <col min="10255" max="10255" width="12.42578125" style="47" bestFit="1" customWidth="1"/>
    <col min="10256" max="10491" width="11.42578125" style="47"/>
    <col min="10492" max="10492" width="18.140625" style="47" customWidth="1"/>
    <col min="10493" max="10494" width="8.5703125" style="47" bestFit="1" customWidth="1"/>
    <col min="10495" max="10496" width="8.5703125" style="47" customWidth="1"/>
    <col min="10497" max="10497" width="9.42578125" style="47" bestFit="1" customWidth="1"/>
    <col min="10498" max="10498" width="7.5703125" style="47" bestFit="1" customWidth="1"/>
    <col min="10499" max="10500" width="7.5703125" style="47" customWidth="1"/>
    <col min="10501" max="10501" width="9.7109375" style="47" customWidth="1"/>
    <col min="10502" max="10507" width="0" style="47" hidden="1" customWidth="1"/>
    <col min="10508" max="10508" width="11.140625" style="47" customWidth="1"/>
    <col min="10509" max="10510" width="11.42578125" style="47"/>
    <col min="10511" max="10511" width="12.42578125" style="47" bestFit="1" customWidth="1"/>
    <col min="10512" max="10747" width="11.42578125" style="47"/>
    <col min="10748" max="10748" width="18.140625" style="47" customWidth="1"/>
    <col min="10749" max="10750" width="8.5703125" style="47" bestFit="1" customWidth="1"/>
    <col min="10751" max="10752" width="8.5703125" style="47" customWidth="1"/>
    <col min="10753" max="10753" width="9.42578125" style="47" bestFit="1" customWidth="1"/>
    <col min="10754" max="10754" width="7.5703125" style="47" bestFit="1" customWidth="1"/>
    <col min="10755" max="10756" width="7.5703125" style="47" customWidth="1"/>
    <col min="10757" max="10757" width="9.7109375" style="47" customWidth="1"/>
    <col min="10758" max="10763" width="0" style="47" hidden="1" customWidth="1"/>
    <col min="10764" max="10764" width="11.140625" style="47" customWidth="1"/>
    <col min="10765" max="10766" width="11.42578125" style="47"/>
    <col min="10767" max="10767" width="12.42578125" style="47" bestFit="1" customWidth="1"/>
    <col min="10768" max="11003" width="11.42578125" style="47"/>
    <col min="11004" max="11004" width="18.140625" style="47" customWidth="1"/>
    <col min="11005" max="11006" width="8.5703125" style="47" bestFit="1" customWidth="1"/>
    <col min="11007" max="11008" width="8.5703125" style="47" customWidth="1"/>
    <col min="11009" max="11009" width="9.42578125" style="47" bestFit="1" customWidth="1"/>
    <col min="11010" max="11010" width="7.5703125" style="47" bestFit="1" customWidth="1"/>
    <col min="11011" max="11012" width="7.5703125" style="47" customWidth="1"/>
    <col min="11013" max="11013" width="9.7109375" style="47" customWidth="1"/>
    <col min="11014" max="11019" width="0" style="47" hidden="1" customWidth="1"/>
    <col min="11020" max="11020" width="11.140625" style="47" customWidth="1"/>
    <col min="11021" max="11022" width="11.42578125" style="47"/>
    <col min="11023" max="11023" width="12.42578125" style="47" bestFit="1" customWidth="1"/>
    <col min="11024" max="11259" width="11.42578125" style="47"/>
    <col min="11260" max="11260" width="18.140625" style="47" customWidth="1"/>
    <col min="11261" max="11262" width="8.5703125" style="47" bestFit="1" customWidth="1"/>
    <col min="11263" max="11264" width="8.5703125" style="47" customWidth="1"/>
    <col min="11265" max="11265" width="9.42578125" style="47" bestFit="1" customWidth="1"/>
    <col min="11266" max="11266" width="7.5703125" style="47" bestFit="1" customWidth="1"/>
    <col min="11267" max="11268" width="7.5703125" style="47" customWidth="1"/>
    <col min="11269" max="11269" width="9.7109375" style="47" customWidth="1"/>
    <col min="11270" max="11275" width="0" style="47" hidden="1" customWidth="1"/>
    <col min="11276" max="11276" width="11.140625" style="47" customWidth="1"/>
    <col min="11277" max="11278" width="11.42578125" style="47"/>
    <col min="11279" max="11279" width="12.42578125" style="47" bestFit="1" customWidth="1"/>
    <col min="11280" max="11515" width="11.42578125" style="47"/>
    <col min="11516" max="11516" width="18.140625" style="47" customWidth="1"/>
    <col min="11517" max="11518" width="8.5703125" style="47" bestFit="1" customWidth="1"/>
    <col min="11519" max="11520" width="8.5703125" style="47" customWidth="1"/>
    <col min="11521" max="11521" width="9.42578125" style="47" bestFit="1" customWidth="1"/>
    <col min="11522" max="11522" width="7.5703125" style="47" bestFit="1" customWidth="1"/>
    <col min="11523" max="11524" width="7.5703125" style="47" customWidth="1"/>
    <col min="11525" max="11525" width="9.7109375" style="47" customWidth="1"/>
    <col min="11526" max="11531" width="0" style="47" hidden="1" customWidth="1"/>
    <col min="11532" max="11532" width="11.140625" style="47" customWidth="1"/>
    <col min="11533" max="11534" width="11.42578125" style="47"/>
    <col min="11535" max="11535" width="12.42578125" style="47" bestFit="1" customWidth="1"/>
    <col min="11536" max="11771" width="11.42578125" style="47"/>
    <col min="11772" max="11772" width="18.140625" style="47" customWidth="1"/>
    <col min="11773" max="11774" width="8.5703125" style="47" bestFit="1" customWidth="1"/>
    <col min="11775" max="11776" width="8.5703125" style="47" customWidth="1"/>
    <col min="11777" max="11777" width="9.42578125" style="47" bestFit="1" customWidth="1"/>
    <col min="11778" max="11778" width="7.5703125" style="47" bestFit="1" customWidth="1"/>
    <col min="11779" max="11780" width="7.5703125" style="47" customWidth="1"/>
    <col min="11781" max="11781" width="9.7109375" style="47" customWidth="1"/>
    <col min="11782" max="11787" width="0" style="47" hidden="1" customWidth="1"/>
    <col min="11788" max="11788" width="11.140625" style="47" customWidth="1"/>
    <col min="11789" max="11790" width="11.42578125" style="47"/>
    <col min="11791" max="11791" width="12.42578125" style="47" bestFit="1" customWidth="1"/>
    <col min="11792" max="12027" width="11.42578125" style="47"/>
    <col min="12028" max="12028" width="18.140625" style="47" customWidth="1"/>
    <col min="12029" max="12030" width="8.5703125" style="47" bestFit="1" customWidth="1"/>
    <col min="12031" max="12032" width="8.5703125" style="47" customWidth="1"/>
    <col min="12033" max="12033" width="9.42578125" style="47" bestFit="1" customWidth="1"/>
    <col min="12034" max="12034" width="7.5703125" style="47" bestFit="1" customWidth="1"/>
    <col min="12035" max="12036" width="7.5703125" style="47" customWidth="1"/>
    <col min="12037" max="12037" width="9.7109375" style="47" customWidth="1"/>
    <col min="12038" max="12043" width="0" style="47" hidden="1" customWidth="1"/>
    <col min="12044" max="12044" width="11.140625" style="47" customWidth="1"/>
    <col min="12045" max="12046" width="11.42578125" style="47"/>
    <col min="12047" max="12047" width="12.42578125" style="47" bestFit="1" customWidth="1"/>
    <col min="12048" max="12283" width="11.42578125" style="47"/>
    <col min="12284" max="12284" width="18.140625" style="47" customWidth="1"/>
    <col min="12285" max="12286" width="8.5703125" style="47" bestFit="1" customWidth="1"/>
    <col min="12287" max="12288" width="8.5703125" style="47" customWidth="1"/>
    <col min="12289" max="12289" width="9.42578125" style="47" bestFit="1" customWidth="1"/>
    <col min="12290" max="12290" width="7.5703125" style="47" bestFit="1" customWidth="1"/>
    <col min="12291" max="12292" width="7.5703125" style="47" customWidth="1"/>
    <col min="12293" max="12293" width="9.7109375" style="47" customWidth="1"/>
    <col min="12294" max="12299" width="0" style="47" hidden="1" customWidth="1"/>
    <col min="12300" max="12300" width="11.140625" style="47" customWidth="1"/>
    <col min="12301" max="12302" width="11.42578125" style="47"/>
    <col min="12303" max="12303" width="12.42578125" style="47" bestFit="1" customWidth="1"/>
    <col min="12304" max="12539" width="11.42578125" style="47"/>
    <col min="12540" max="12540" width="18.140625" style="47" customWidth="1"/>
    <col min="12541" max="12542" width="8.5703125" style="47" bestFit="1" customWidth="1"/>
    <col min="12543" max="12544" width="8.5703125" style="47" customWidth="1"/>
    <col min="12545" max="12545" width="9.42578125" style="47" bestFit="1" customWidth="1"/>
    <col min="12546" max="12546" width="7.5703125" style="47" bestFit="1" customWidth="1"/>
    <col min="12547" max="12548" width="7.5703125" style="47" customWidth="1"/>
    <col min="12549" max="12549" width="9.7109375" style="47" customWidth="1"/>
    <col min="12550" max="12555" width="0" style="47" hidden="1" customWidth="1"/>
    <col min="12556" max="12556" width="11.140625" style="47" customWidth="1"/>
    <col min="12557" max="12558" width="11.42578125" style="47"/>
    <col min="12559" max="12559" width="12.42578125" style="47" bestFit="1" customWidth="1"/>
    <col min="12560" max="12795" width="11.42578125" style="47"/>
    <col min="12796" max="12796" width="18.140625" style="47" customWidth="1"/>
    <col min="12797" max="12798" width="8.5703125" style="47" bestFit="1" customWidth="1"/>
    <col min="12799" max="12800" width="8.5703125" style="47" customWidth="1"/>
    <col min="12801" max="12801" width="9.42578125" style="47" bestFit="1" customWidth="1"/>
    <col min="12802" max="12802" width="7.5703125" style="47" bestFit="1" customWidth="1"/>
    <col min="12803" max="12804" width="7.5703125" style="47" customWidth="1"/>
    <col min="12805" max="12805" width="9.7109375" style="47" customWidth="1"/>
    <col min="12806" max="12811" width="0" style="47" hidden="1" customWidth="1"/>
    <col min="12812" max="12812" width="11.140625" style="47" customWidth="1"/>
    <col min="12813" max="12814" width="11.42578125" style="47"/>
    <col min="12815" max="12815" width="12.42578125" style="47" bestFit="1" customWidth="1"/>
    <col min="12816" max="13051" width="11.42578125" style="47"/>
    <col min="13052" max="13052" width="18.140625" style="47" customWidth="1"/>
    <col min="13053" max="13054" width="8.5703125" style="47" bestFit="1" customWidth="1"/>
    <col min="13055" max="13056" width="8.5703125" style="47" customWidth="1"/>
    <col min="13057" max="13057" width="9.42578125" style="47" bestFit="1" customWidth="1"/>
    <col min="13058" max="13058" width="7.5703125" style="47" bestFit="1" customWidth="1"/>
    <col min="13059" max="13060" width="7.5703125" style="47" customWidth="1"/>
    <col min="13061" max="13061" width="9.7109375" style="47" customWidth="1"/>
    <col min="13062" max="13067" width="0" style="47" hidden="1" customWidth="1"/>
    <col min="13068" max="13068" width="11.140625" style="47" customWidth="1"/>
    <col min="13069" max="13070" width="11.42578125" style="47"/>
    <col min="13071" max="13071" width="12.42578125" style="47" bestFit="1" customWidth="1"/>
    <col min="13072" max="13307" width="11.42578125" style="47"/>
    <col min="13308" max="13308" width="18.140625" style="47" customWidth="1"/>
    <col min="13309" max="13310" width="8.5703125" style="47" bestFit="1" customWidth="1"/>
    <col min="13311" max="13312" width="8.5703125" style="47" customWidth="1"/>
    <col min="13313" max="13313" width="9.42578125" style="47" bestFit="1" customWidth="1"/>
    <col min="13314" max="13314" width="7.5703125" style="47" bestFit="1" customWidth="1"/>
    <col min="13315" max="13316" width="7.5703125" style="47" customWidth="1"/>
    <col min="13317" max="13317" width="9.7109375" style="47" customWidth="1"/>
    <col min="13318" max="13323" width="0" style="47" hidden="1" customWidth="1"/>
    <col min="13324" max="13324" width="11.140625" style="47" customWidth="1"/>
    <col min="13325" max="13326" width="11.42578125" style="47"/>
    <col min="13327" max="13327" width="12.42578125" style="47" bestFit="1" customWidth="1"/>
    <col min="13328" max="13563" width="11.42578125" style="47"/>
    <col min="13564" max="13564" width="18.140625" style="47" customWidth="1"/>
    <col min="13565" max="13566" width="8.5703125" style="47" bestFit="1" customWidth="1"/>
    <col min="13567" max="13568" width="8.5703125" style="47" customWidth="1"/>
    <col min="13569" max="13569" width="9.42578125" style="47" bestFit="1" customWidth="1"/>
    <col min="13570" max="13570" width="7.5703125" style="47" bestFit="1" customWidth="1"/>
    <col min="13571" max="13572" width="7.5703125" style="47" customWidth="1"/>
    <col min="13573" max="13573" width="9.7109375" style="47" customWidth="1"/>
    <col min="13574" max="13579" width="0" style="47" hidden="1" customWidth="1"/>
    <col min="13580" max="13580" width="11.140625" style="47" customWidth="1"/>
    <col min="13581" max="13582" width="11.42578125" style="47"/>
    <col min="13583" max="13583" width="12.42578125" style="47" bestFit="1" customWidth="1"/>
    <col min="13584" max="13819" width="11.42578125" style="47"/>
    <col min="13820" max="13820" width="18.140625" style="47" customWidth="1"/>
    <col min="13821" max="13822" width="8.5703125" style="47" bestFit="1" customWidth="1"/>
    <col min="13823" max="13824" width="8.5703125" style="47" customWidth="1"/>
    <col min="13825" max="13825" width="9.42578125" style="47" bestFit="1" customWidth="1"/>
    <col min="13826" max="13826" width="7.5703125" style="47" bestFit="1" customWidth="1"/>
    <col min="13827" max="13828" width="7.5703125" style="47" customWidth="1"/>
    <col min="13829" max="13829" width="9.7109375" style="47" customWidth="1"/>
    <col min="13830" max="13835" width="0" style="47" hidden="1" customWidth="1"/>
    <col min="13836" max="13836" width="11.140625" style="47" customWidth="1"/>
    <col min="13837" max="13838" width="11.42578125" style="47"/>
    <col min="13839" max="13839" width="12.42578125" style="47" bestFit="1" customWidth="1"/>
    <col min="13840" max="14075" width="11.42578125" style="47"/>
    <col min="14076" max="14076" width="18.140625" style="47" customWidth="1"/>
    <col min="14077" max="14078" width="8.5703125" style="47" bestFit="1" customWidth="1"/>
    <col min="14079" max="14080" width="8.5703125" style="47" customWidth="1"/>
    <col min="14081" max="14081" width="9.42578125" style="47" bestFit="1" customWidth="1"/>
    <col min="14082" max="14082" width="7.5703125" style="47" bestFit="1" customWidth="1"/>
    <col min="14083" max="14084" width="7.5703125" style="47" customWidth="1"/>
    <col min="14085" max="14085" width="9.7109375" style="47" customWidth="1"/>
    <col min="14086" max="14091" width="0" style="47" hidden="1" customWidth="1"/>
    <col min="14092" max="14092" width="11.140625" style="47" customWidth="1"/>
    <col min="14093" max="14094" width="11.42578125" style="47"/>
    <col min="14095" max="14095" width="12.42578125" style="47" bestFit="1" customWidth="1"/>
    <col min="14096" max="14331" width="11.42578125" style="47"/>
    <col min="14332" max="14332" width="18.140625" style="47" customWidth="1"/>
    <col min="14333" max="14334" width="8.5703125" style="47" bestFit="1" customWidth="1"/>
    <col min="14335" max="14336" width="8.5703125" style="47" customWidth="1"/>
    <col min="14337" max="14337" width="9.42578125" style="47" bestFit="1" customWidth="1"/>
    <col min="14338" max="14338" width="7.5703125" style="47" bestFit="1" customWidth="1"/>
    <col min="14339" max="14340" width="7.5703125" style="47" customWidth="1"/>
    <col min="14341" max="14341" width="9.7109375" style="47" customWidth="1"/>
    <col min="14342" max="14347" width="0" style="47" hidden="1" customWidth="1"/>
    <col min="14348" max="14348" width="11.140625" style="47" customWidth="1"/>
    <col min="14349" max="14350" width="11.42578125" style="47"/>
    <col min="14351" max="14351" width="12.42578125" style="47" bestFit="1" customWidth="1"/>
    <col min="14352" max="14587" width="11.42578125" style="47"/>
    <col min="14588" max="14588" width="18.140625" style="47" customWidth="1"/>
    <col min="14589" max="14590" width="8.5703125" style="47" bestFit="1" customWidth="1"/>
    <col min="14591" max="14592" width="8.5703125" style="47" customWidth="1"/>
    <col min="14593" max="14593" width="9.42578125" style="47" bestFit="1" customWidth="1"/>
    <col min="14594" max="14594" width="7.5703125" style="47" bestFit="1" customWidth="1"/>
    <col min="14595" max="14596" width="7.5703125" style="47" customWidth="1"/>
    <col min="14597" max="14597" width="9.7109375" style="47" customWidth="1"/>
    <col min="14598" max="14603" width="0" style="47" hidden="1" customWidth="1"/>
    <col min="14604" max="14604" width="11.140625" style="47" customWidth="1"/>
    <col min="14605" max="14606" width="11.42578125" style="47"/>
    <col min="14607" max="14607" width="12.42578125" style="47" bestFit="1" customWidth="1"/>
    <col min="14608" max="14843" width="11.42578125" style="47"/>
    <col min="14844" max="14844" width="18.140625" style="47" customWidth="1"/>
    <col min="14845" max="14846" width="8.5703125" style="47" bestFit="1" customWidth="1"/>
    <col min="14847" max="14848" width="8.5703125" style="47" customWidth="1"/>
    <col min="14849" max="14849" width="9.42578125" style="47" bestFit="1" customWidth="1"/>
    <col min="14850" max="14850" width="7.5703125" style="47" bestFit="1" customWidth="1"/>
    <col min="14851" max="14852" width="7.5703125" style="47" customWidth="1"/>
    <col min="14853" max="14853" width="9.7109375" style="47" customWidth="1"/>
    <col min="14854" max="14859" width="0" style="47" hidden="1" customWidth="1"/>
    <col min="14860" max="14860" width="11.140625" style="47" customWidth="1"/>
    <col min="14861" max="14862" width="11.42578125" style="47"/>
    <col min="14863" max="14863" width="12.42578125" style="47" bestFit="1" customWidth="1"/>
    <col min="14864" max="15099" width="11.42578125" style="47"/>
    <col min="15100" max="15100" width="18.140625" style="47" customWidth="1"/>
    <col min="15101" max="15102" width="8.5703125" style="47" bestFit="1" customWidth="1"/>
    <col min="15103" max="15104" width="8.5703125" style="47" customWidth="1"/>
    <col min="15105" max="15105" width="9.42578125" style="47" bestFit="1" customWidth="1"/>
    <col min="15106" max="15106" width="7.5703125" style="47" bestFit="1" customWidth="1"/>
    <col min="15107" max="15108" width="7.5703125" style="47" customWidth="1"/>
    <col min="15109" max="15109" width="9.7109375" style="47" customWidth="1"/>
    <col min="15110" max="15115" width="0" style="47" hidden="1" customWidth="1"/>
    <col min="15116" max="15116" width="11.140625" style="47" customWidth="1"/>
    <col min="15117" max="15118" width="11.42578125" style="47"/>
    <col min="15119" max="15119" width="12.42578125" style="47" bestFit="1" customWidth="1"/>
    <col min="15120" max="15355" width="11.42578125" style="47"/>
    <col min="15356" max="15356" width="18.140625" style="47" customWidth="1"/>
    <col min="15357" max="15358" width="8.5703125" style="47" bestFit="1" customWidth="1"/>
    <col min="15359" max="15360" width="8.5703125" style="47" customWidth="1"/>
    <col min="15361" max="15361" width="9.42578125" style="47" bestFit="1" customWidth="1"/>
    <col min="15362" max="15362" width="7.5703125" style="47" bestFit="1" customWidth="1"/>
    <col min="15363" max="15364" width="7.5703125" style="47" customWidth="1"/>
    <col min="15365" max="15365" width="9.7109375" style="47" customWidth="1"/>
    <col min="15366" max="15371" width="0" style="47" hidden="1" customWidth="1"/>
    <col min="15372" max="15372" width="11.140625" style="47" customWidth="1"/>
    <col min="15373" max="15374" width="11.42578125" style="47"/>
    <col min="15375" max="15375" width="12.42578125" style="47" bestFit="1" customWidth="1"/>
    <col min="15376" max="15611" width="11.42578125" style="47"/>
    <col min="15612" max="15612" width="18.140625" style="47" customWidth="1"/>
    <col min="15613" max="15614" width="8.5703125" style="47" bestFit="1" customWidth="1"/>
    <col min="15615" max="15616" width="8.5703125" style="47" customWidth="1"/>
    <col min="15617" max="15617" width="9.42578125" style="47" bestFit="1" customWidth="1"/>
    <col min="15618" max="15618" width="7.5703125" style="47" bestFit="1" customWidth="1"/>
    <col min="15619" max="15620" width="7.5703125" style="47" customWidth="1"/>
    <col min="15621" max="15621" width="9.7109375" style="47" customWidth="1"/>
    <col min="15622" max="15627" width="0" style="47" hidden="1" customWidth="1"/>
    <col min="15628" max="15628" width="11.140625" style="47" customWidth="1"/>
    <col min="15629" max="15630" width="11.42578125" style="47"/>
    <col min="15631" max="15631" width="12.42578125" style="47" bestFit="1" customWidth="1"/>
    <col min="15632" max="15867" width="11.42578125" style="47"/>
    <col min="15868" max="15868" width="18.140625" style="47" customWidth="1"/>
    <col min="15869" max="15870" width="8.5703125" style="47" bestFit="1" customWidth="1"/>
    <col min="15871" max="15872" width="8.5703125" style="47" customWidth="1"/>
    <col min="15873" max="15873" width="9.42578125" style="47" bestFit="1" customWidth="1"/>
    <col min="15874" max="15874" width="7.5703125" style="47" bestFit="1" customWidth="1"/>
    <col min="15875" max="15876" width="7.5703125" style="47" customWidth="1"/>
    <col min="15877" max="15877" width="9.7109375" style="47" customWidth="1"/>
    <col min="15878" max="15883" width="0" style="47" hidden="1" customWidth="1"/>
    <col min="15884" max="15884" width="11.140625" style="47" customWidth="1"/>
    <col min="15885" max="15886" width="11.42578125" style="47"/>
    <col min="15887" max="15887" width="12.42578125" style="47" bestFit="1" customWidth="1"/>
    <col min="15888" max="16123" width="11.42578125" style="47"/>
    <col min="16124" max="16124" width="18.140625" style="47" customWidth="1"/>
    <col min="16125" max="16126" width="8.5703125" style="47" bestFit="1" customWidth="1"/>
    <col min="16127" max="16128" width="8.5703125" style="47" customWidth="1"/>
    <col min="16129" max="16129" width="9.42578125" style="47" bestFit="1" customWidth="1"/>
    <col min="16130" max="16130" width="7.5703125" style="47" bestFit="1" customWidth="1"/>
    <col min="16131" max="16132" width="7.5703125" style="47" customWidth="1"/>
    <col min="16133" max="16133" width="9.7109375" style="47" customWidth="1"/>
    <col min="16134" max="16139" width="0" style="47" hidden="1" customWidth="1"/>
    <col min="16140" max="16140" width="11.140625" style="47" customWidth="1"/>
    <col min="16141" max="16142" width="11.42578125" style="47"/>
    <col min="16143" max="16143" width="12.42578125" style="47" bestFit="1" customWidth="1"/>
    <col min="16144" max="16384" width="11.42578125" style="47"/>
  </cols>
  <sheetData>
    <row r="1" spans="1:17" s="48" customFormat="1" x14ac:dyDescent="0.2"/>
    <row r="2" spans="1:17" s="48" customFormat="1" x14ac:dyDescent="0.2">
      <c r="A2" s="75" t="s">
        <v>105</v>
      </c>
    </row>
    <row r="3" spans="1:17" s="48" customFormat="1" ht="15" x14ac:dyDescent="0.25">
      <c r="A3" s="75" t="s">
        <v>106</v>
      </c>
      <c r="J3" s="136"/>
    </row>
    <row r="4" spans="1:17" s="48" customFormat="1" x14ac:dyDescent="0.2"/>
    <row r="5" spans="1:17" s="48" customFormat="1" ht="12.75" x14ac:dyDescent="0.2">
      <c r="B5" s="319" t="s">
        <v>83</v>
      </c>
      <c r="C5" s="319"/>
      <c r="D5" s="319"/>
      <c r="E5" s="319"/>
      <c r="F5" s="319"/>
      <c r="G5" s="319"/>
      <c r="H5" s="319"/>
      <c r="I5" s="319"/>
      <c r="J5" s="319"/>
      <c r="K5" s="319"/>
      <c r="M5" s="166" t="s">
        <v>576</v>
      </c>
      <c r="O5" s="137"/>
    </row>
    <row r="6" spans="1:17" s="48" customFormat="1" ht="12.75" x14ac:dyDescent="0.2">
      <c r="B6" s="335" t="str">
        <f>'Solicitudes Regiones'!$B$6:$P$6</f>
        <v>Acumuladas de julio de 2008 a enero de 2020</v>
      </c>
      <c r="C6" s="335"/>
      <c r="D6" s="335"/>
      <c r="E6" s="335"/>
      <c r="F6" s="335"/>
      <c r="G6" s="335"/>
      <c r="H6" s="335"/>
      <c r="I6" s="335"/>
      <c r="J6" s="335"/>
      <c r="K6" s="335"/>
    </row>
    <row r="7" spans="1:17" s="51" customFormat="1" x14ac:dyDescent="0.2">
      <c r="B7" s="49"/>
      <c r="C7" s="50"/>
      <c r="D7" s="50"/>
      <c r="E7" s="50"/>
      <c r="F7" s="50"/>
      <c r="G7" s="50"/>
      <c r="H7" s="50"/>
      <c r="I7" s="50"/>
      <c r="J7" s="50"/>
      <c r="K7" s="50"/>
      <c r="L7" s="50"/>
    </row>
    <row r="8" spans="1:17" ht="15" customHeight="1" x14ac:dyDescent="0.2">
      <c r="B8" s="351" t="s">
        <v>82</v>
      </c>
      <c r="C8" s="351"/>
      <c r="D8" s="351"/>
      <c r="E8" s="351"/>
      <c r="F8" s="351"/>
      <c r="G8" s="351"/>
      <c r="H8" s="351"/>
      <c r="I8" s="351"/>
      <c r="J8" s="351"/>
      <c r="K8" s="351"/>
    </row>
    <row r="9" spans="1:17" ht="20.25" customHeight="1" x14ac:dyDescent="0.2">
      <c r="B9" s="351" t="s">
        <v>58</v>
      </c>
      <c r="C9" s="352" t="s">
        <v>2</v>
      </c>
      <c r="D9" s="353"/>
      <c r="E9" s="353"/>
      <c r="F9" s="353"/>
      <c r="G9" s="353"/>
      <c r="H9" s="353"/>
      <c r="I9" s="353"/>
      <c r="J9" s="353"/>
      <c r="K9" s="354"/>
    </row>
    <row r="10" spans="1:17" ht="24" x14ac:dyDescent="0.2">
      <c r="B10" s="351"/>
      <c r="C10" s="44" t="s">
        <v>59</v>
      </c>
      <c r="D10" s="44" t="s">
        <v>60</v>
      </c>
      <c r="E10" s="44" t="s">
        <v>61</v>
      </c>
      <c r="F10" s="44" t="s">
        <v>62</v>
      </c>
      <c r="G10" s="44" t="s">
        <v>8</v>
      </c>
      <c r="H10" s="44" t="s">
        <v>63</v>
      </c>
      <c r="I10" s="44" t="s">
        <v>64</v>
      </c>
      <c r="J10" s="44" t="s">
        <v>65</v>
      </c>
      <c r="K10" s="45" t="s">
        <v>31</v>
      </c>
    </row>
    <row r="11" spans="1:17" x14ac:dyDescent="0.2">
      <c r="B11" s="39" t="s">
        <v>37</v>
      </c>
      <c r="C11" s="39">
        <v>6771</v>
      </c>
      <c r="D11" s="39">
        <v>3297</v>
      </c>
      <c r="E11" s="39">
        <f>C11+D11</f>
        <v>10068</v>
      </c>
      <c r="F11" s="40">
        <f>E11/$E$20</f>
        <v>0.62248052429825651</v>
      </c>
      <c r="G11" s="39">
        <v>22106</v>
      </c>
      <c r="H11" s="39">
        <v>1188</v>
      </c>
      <c r="I11" s="39">
        <f>G11+H11</f>
        <v>23294</v>
      </c>
      <c r="J11" s="40">
        <f>I11/$I$20</f>
        <v>0.65515398678104342</v>
      </c>
      <c r="K11" s="39">
        <f t="shared" ref="K11:K19" si="0">E11+I11</f>
        <v>33362</v>
      </c>
      <c r="Q11" s="52"/>
    </row>
    <row r="12" spans="1:17" x14ac:dyDescent="0.2">
      <c r="B12" s="39" t="s">
        <v>136</v>
      </c>
      <c r="C12" s="39">
        <v>199</v>
      </c>
      <c r="D12" s="39">
        <v>78</v>
      </c>
      <c r="E12" s="39">
        <f t="shared" ref="E12:E19" si="1">C12+D12</f>
        <v>277</v>
      </c>
      <c r="F12" s="40">
        <f t="shared" ref="F12:F19" si="2">E12/$E$20</f>
        <v>1.71262520093978E-2</v>
      </c>
      <c r="G12" s="39">
        <v>630</v>
      </c>
      <c r="H12" s="39">
        <v>26</v>
      </c>
      <c r="I12" s="39">
        <f t="shared" ref="I12:I19" si="3">G12+H12</f>
        <v>656</v>
      </c>
      <c r="J12" s="40">
        <f t="shared" ref="J12:J19" si="4">I12/$I$20</f>
        <v>1.8450288285754464E-2</v>
      </c>
      <c r="K12" s="39">
        <f t="shared" si="0"/>
        <v>933</v>
      </c>
      <c r="Q12" s="52"/>
    </row>
    <row r="13" spans="1:17" x14ac:dyDescent="0.2">
      <c r="B13" s="39" t="s">
        <v>137</v>
      </c>
      <c r="C13" s="39">
        <v>22</v>
      </c>
      <c r="D13" s="39">
        <v>7</v>
      </c>
      <c r="E13" s="39">
        <f t="shared" si="1"/>
        <v>29</v>
      </c>
      <c r="F13" s="40">
        <f t="shared" si="2"/>
        <v>1.7930011128972426E-3</v>
      </c>
      <c r="G13" s="39">
        <v>43</v>
      </c>
      <c r="H13" s="39">
        <v>4</v>
      </c>
      <c r="I13" s="39">
        <f t="shared" si="3"/>
        <v>47</v>
      </c>
      <c r="J13" s="40">
        <f t="shared" si="4"/>
        <v>1.3218956546196033E-3</v>
      </c>
      <c r="K13" s="39">
        <f t="shared" si="0"/>
        <v>76</v>
      </c>
      <c r="Q13" s="52"/>
    </row>
    <row r="14" spans="1:17" x14ac:dyDescent="0.2">
      <c r="B14" s="39" t="s">
        <v>138</v>
      </c>
      <c r="C14" s="39">
        <v>321</v>
      </c>
      <c r="D14" s="39">
        <v>252</v>
      </c>
      <c r="E14" s="39">
        <f t="shared" si="1"/>
        <v>573</v>
      </c>
      <c r="F14" s="40">
        <f t="shared" si="2"/>
        <v>3.5427228885866205E-2</v>
      </c>
      <c r="G14" s="39">
        <v>1093</v>
      </c>
      <c r="H14" s="39">
        <v>54</v>
      </c>
      <c r="I14" s="39">
        <f t="shared" si="3"/>
        <v>1147</v>
      </c>
      <c r="J14" s="40">
        <f t="shared" si="4"/>
        <v>3.2259879060610321E-2</v>
      </c>
      <c r="K14" s="39">
        <f t="shared" si="0"/>
        <v>1720</v>
      </c>
      <c r="Q14" s="52"/>
    </row>
    <row r="15" spans="1:17" x14ac:dyDescent="0.2">
      <c r="B15" s="39" t="s">
        <v>139</v>
      </c>
      <c r="C15" s="39">
        <v>2728</v>
      </c>
      <c r="D15" s="39">
        <v>973</v>
      </c>
      <c r="E15" s="39">
        <f t="shared" si="1"/>
        <v>3701</v>
      </c>
      <c r="F15" s="40">
        <f t="shared" si="2"/>
        <v>0.22882403858043773</v>
      </c>
      <c r="G15" s="39">
        <v>7047</v>
      </c>
      <c r="H15" s="39">
        <v>319</v>
      </c>
      <c r="I15" s="39">
        <f t="shared" si="3"/>
        <v>7366</v>
      </c>
      <c r="J15" s="40">
        <f t="shared" si="4"/>
        <v>0.20717198706229784</v>
      </c>
      <c r="K15" s="39">
        <f t="shared" si="0"/>
        <v>11067</v>
      </c>
      <c r="Q15" s="52"/>
    </row>
    <row r="16" spans="1:17" x14ac:dyDescent="0.2">
      <c r="B16" s="39" t="s">
        <v>140</v>
      </c>
      <c r="C16" s="39">
        <v>16</v>
      </c>
      <c r="D16" s="39">
        <v>1</v>
      </c>
      <c r="E16" s="39">
        <f t="shared" si="1"/>
        <v>17</v>
      </c>
      <c r="F16" s="40">
        <f t="shared" si="2"/>
        <v>1.0510696179052801E-3</v>
      </c>
      <c r="G16" s="39">
        <v>14</v>
      </c>
      <c r="H16" s="39">
        <v>0</v>
      </c>
      <c r="I16" s="39">
        <f t="shared" si="3"/>
        <v>14</v>
      </c>
      <c r="J16" s="40">
        <f t="shared" si="4"/>
        <v>3.9375615243988189E-4</v>
      </c>
      <c r="K16" s="39">
        <f t="shared" si="0"/>
        <v>31</v>
      </c>
      <c r="Q16" s="52"/>
    </row>
    <row r="17" spans="2:17" ht="24" x14ac:dyDescent="0.2">
      <c r="B17" s="39" t="s">
        <v>141</v>
      </c>
      <c r="C17" s="39">
        <v>155</v>
      </c>
      <c r="D17" s="39">
        <v>43</v>
      </c>
      <c r="E17" s="39">
        <f t="shared" si="1"/>
        <v>198</v>
      </c>
      <c r="F17" s="40">
        <f t="shared" si="2"/>
        <v>1.2241869667367379E-2</v>
      </c>
      <c r="G17" s="39">
        <v>304</v>
      </c>
      <c r="H17" s="39">
        <v>10</v>
      </c>
      <c r="I17" s="39">
        <f t="shared" si="3"/>
        <v>314</v>
      </c>
      <c r="J17" s="40">
        <f t="shared" si="4"/>
        <v>8.8313879904373498E-3</v>
      </c>
      <c r="K17" s="39">
        <f t="shared" si="0"/>
        <v>512</v>
      </c>
      <c r="Q17" s="52"/>
    </row>
    <row r="18" spans="2:17" x14ac:dyDescent="0.2">
      <c r="B18" s="39" t="s">
        <v>142</v>
      </c>
      <c r="C18" s="39">
        <v>752</v>
      </c>
      <c r="D18" s="39">
        <v>462</v>
      </c>
      <c r="E18" s="39">
        <f t="shared" si="1"/>
        <v>1214</v>
      </c>
      <c r="F18" s="40">
        <f t="shared" si="2"/>
        <v>7.5058736243353533E-2</v>
      </c>
      <c r="G18" s="39">
        <v>2399</v>
      </c>
      <c r="H18" s="39">
        <v>113</v>
      </c>
      <c r="I18" s="39">
        <f t="shared" si="3"/>
        <v>2512</v>
      </c>
      <c r="J18" s="40">
        <f t="shared" si="4"/>
        <v>7.0651103923498798E-2</v>
      </c>
      <c r="K18" s="39">
        <f t="shared" si="0"/>
        <v>3726</v>
      </c>
      <c r="Q18" s="52"/>
    </row>
    <row r="19" spans="2:17" x14ac:dyDescent="0.2">
      <c r="B19" s="39" t="s">
        <v>143</v>
      </c>
      <c r="C19" s="39">
        <v>77</v>
      </c>
      <c r="D19" s="39">
        <v>20</v>
      </c>
      <c r="E19" s="39">
        <f t="shared" si="1"/>
        <v>97</v>
      </c>
      <c r="F19" s="40">
        <f t="shared" si="2"/>
        <v>5.9972795845183629E-3</v>
      </c>
      <c r="G19" s="39">
        <v>198</v>
      </c>
      <c r="H19" s="39">
        <v>7</v>
      </c>
      <c r="I19" s="39">
        <f t="shared" si="3"/>
        <v>205</v>
      </c>
      <c r="J19" s="40">
        <f t="shared" si="4"/>
        <v>5.7657150892982704E-3</v>
      </c>
      <c r="K19" s="39">
        <f t="shared" si="0"/>
        <v>302</v>
      </c>
      <c r="Q19" s="52"/>
    </row>
    <row r="20" spans="2:17" x14ac:dyDescent="0.2">
      <c r="B20" s="41" t="s">
        <v>50</v>
      </c>
      <c r="C20" s="39">
        <f>SUM(C11:C19)</f>
        <v>11041</v>
      </c>
      <c r="D20" s="39">
        <f>SUM(D11:D19)</f>
        <v>5133</v>
      </c>
      <c r="E20" s="41">
        <f t="shared" ref="E20" si="5">C20+D20</f>
        <v>16174</v>
      </c>
      <c r="F20" s="43">
        <f t="shared" ref="F20" si="6">E20/$E$20</f>
        <v>1</v>
      </c>
      <c r="G20" s="39">
        <f t="shared" ref="G20:H20" si="7">SUM(G11:G19)</f>
        <v>33834</v>
      </c>
      <c r="H20" s="39">
        <f t="shared" si="7"/>
        <v>1721</v>
      </c>
      <c r="I20" s="41">
        <f t="shared" ref="I20" si="8">G20+H20</f>
        <v>35555</v>
      </c>
      <c r="J20" s="43">
        <f t="shared" ref="J20" si="9">I20/$I$20</f>
        <v>1</v>
      </c>
      <c r="K20" s="41">
        <f t="shared" ref="K20:K21" si="10">E20+I20</f>
        <v>51729</v>
      </c>
      <c r="Q20" s="52"/>
    </row>
    <row r="21" spans="2:17" ht="25.5" customHeight="1" x14ac:dyDescent="0.2">
      <c r="B21" s="53" t="s">
        <v>66</v>
      </c>
      <c r="C21" s="54">
        <f>+C20/$K$20</f>
        <v>0.2134392700419494</v>
      </c>
      <c r="D21" s="54">
        <f>+D20/$K$20</f>
        <v>9.9228672504784551E-2</v>
      </c>
      <c r="E21" s="55">
        <f>C21+D21</f>
        <v>0.31266794254673397</v>
      </c>
      <c r="F21" s="55"/>
      <c r="G21" s="54">
        <f>+G20/$K$20</f>
        <v>0.65406251812329641</v>
      </c>
      <c r="H21" s="54">
        <f>+H20/$K$20</f>
        <v>3.326953932996965E-2</v>
      </c>
      <c r="I21" s="55">
        <f>G21+H21</f>
        <v>0.68733205745326609</v>
      </c>
      <c r="J21" s="55"/>
      <c r="K21" s="55">
        <f t="shared" si="10"/>
        <v>1</v>
      </c>
    </row>
    <row r="22" spans="2:17" ht="15.75" customHeight="1" x14ac:dyDescent="0.2">
      <c r="B22" s="56"/>
      <c r="C22" s="57"/>
      <c r="D22" s="57"/>
      <c r="E22" s="58"/>
      <c r="F22" s="58"/>
      <c r="G22" s="57"/>
      <c r="H22" s="57"/>
      <c r="I22" s="58"/>
      <c r="J22" s="58"/>
      <c r="K22" s="58"/>
      <c r="L22" s="58"/>
    </row>
    <row r="23" spans="2:17" ht="15.75" customHeight="1" x14ac:dyDescent="0.2">
      <c r="B23" s="319" t="s">
        <v>84</v>
      </c>
      <c r="C23" s="319"/>
      <c r="D23" s="319"/>
      <c r="E23" s="319"/>
      <c r="F23" s="319"/>
      <c r="G23" s="319"/>
      <c r="H23" s="319"/>
      <c r="I23" s="319"/>
      <c r="J23" s="319"/>
      <c r="K23" s="319"/>
      <c r="L23" s="58"/>
    </row>
    <row r="24" spans="2:17" ht="15.75" customHeight="1" x14ac:dyDescent="0.2">
      <c r="B24" s="335" t="str">
        <f>'Solicitudes Regiones'!$B$6:$P$6</f>
        <v>Acumuladas de julio de 2008 a enero de 2020</v>
      </c>
      <c r="C24" s="335"/>
      <c r="D24" s="335"/>
      <c r="E24" s="335"/>
      <c r="F24" s="335"/>
      <c r="G24" s="335"/>
      <c r="H24" s="335"/>
      <c r="I24" s="335"/>
      <c r="J24" s="335"/>
      <c r="K24" s="335"/>
      <c r="L24" s="58"/>
    </row>
    <row r="25" spans="2:17" x14ac:dyDescent="0.2">
      <c r="B25" s="59"/>
      <c r="C25" s="59"/>
      <c r="D25" s="59"/>
      <c r="E25" s="59"/>
      <c r="F25" s="59"/>
      <c r="G25" s="59"/>
      <c r="H25" s="59"/>
      <c r="I25" s="59"/>
      <c r="J25" s="59"/>
      <c r="K25" s="59"/>
    </row>
    <row r="26" spans="2:17" ht="12.75" customHeight="1" x14ac:dyDescent="0.2">
      <c r="B26" s="351" t="s">
        <v>67</v>
      </c>
      <c r="C26" s="351"/>
      <c r="D26" s="351"/>
      <c r="E26" s="351"/>
      <c r="F26" s="351"/>
      <c r="G26" s="351"/>
      <c r="H26" s="351"/>
      <c r="I26" s="351"/>
      <c r="J26" s="351"/>
      <c r="K26" s="351"/>
      <c r="L26" s="60"/>
    </row>
    <row r="27" spans="2:17" ht="20.25" customHeight="1" x14ac:dyDescent="0.2">
      <c r="B27" s="351" t="s">
        <v>58</v>
      </c>
      <c r="C27" s="351" t="s">
        <v>2</v>
      </c>
      <c r="D27" s="351"/>
      <c r="E27" s="351"/>
      <c r="F27" s="351"/>
      <c r="G27" s="351"/>
      <c r="H27" s="351"/>
      <c r="I27" s="351"/>
      <c r="J27" s="351"/>
      <c r="K27" s="351"/>
    </row>
    <row r="28" spans="2:17" ht="24" customHeight="1" x14ac:dyDescent="0.2">
      <c r="B28" s="351"/>
      <c r="C28" s="44" t="s">
        <v>59</v>
      </c>
      <c r="D28" s="44" t="s">
        <v>60</v>
      </c>
      <c r="E28" s="44" t="s">
        <v>61</v>
      </c>
      <c r="F28" s="44" t="s">
        <v>62</v>
      </c>
      <c r="G28" s="44" t="s">
        <v>8</v>
      </c>
      <c r="H28" s="44" t="s">
        <v>63</v>
      </c>
      <c r="I28" s="44" t="s">
        <v>64</v>
      </c>
      <c r="J28" s="44" t="s">
        <v>65</v>
      </c>
      <c r="K28" s="45" t="s">
        <v>31</v>
      </c>
    </row>
    <row r="29" spans="2:17" ht="15.75" customHeight="1" x14ac:dyDescent="0.2">
      <c r="B29" s="39" t="s">
        <v>37</v>
      </c>
      <c r="C29" s="39">
        <v>5540</v>
      </c>
      <c r="D29" s="39">
        <v>2111</v>
      </c>
      <c r="E29" s="39">
        <f>D29+C29</f>
        <v>7651</v>
      </c>
      <c r="F29" s="40">
        <f>E29/$E$38</f>
        <v>0.62198195268677348</v>
      </c>
      <c r="G29" s="39">
        <v>17570</v>
      </c>
      <c r="H29" s="39">
        <v>939</v>
      </c>
      <c r="I29" s="39">
        <f>G29+H29</f>
        <v>18509</v>
      </c>
      <c r="J29" s="40">
        <f>I29/$I$38</f>
        <v>0.65407449289702457</v>
      </c>
      <c r="K29" s="39">
        <f t="shared" ref="K29:K37" si="11">E29+I29</f>
        <v>26160</v>
      </c>
    </row>
    <row r="30" spans="2:17" x14ac:dyDescent="0.2">
      <c r="B30" s="39" t="s">
        <v>136</v>
      </c>
      <c r="C30" s="39">
        <v>149</v>
      </c>
      <c r="D30" s="39">
        <v>48</v>
      </c>
      <c r="E30" s="39">
        <f t="shared" ref="E30:E37" si="12">D30+C30</f>
        <v>197</v>
      </c>
      <c r="F30" s="40">
        <f t="shared" ref="F30:F37" si="13">E30/$E$38</f>
        <v>1.6014958133485083E-2</v>
      </c>
      <c r="G30" s="39">
        <v>487</v>
      </c>
      <c r="H30" s="39">
        <v>21</v>
      </c>
      <c r="I30" s="39">
        <f t="shared" ref="I30:I37" si="14">G30+H30</f>
        <v>508</v>
      </c>
      <c r="J30" s="40">
        <f t="shared" ref="J30:J37" si="15">I30/$I$38</f>
        <v>1.7951798713690015E-2</v>
      </c>
      <c r="K30" s="39">
        <f t="shared" si="11"/>
        <v>705</v>
      </c>
    </row>
    <row r="31" spans="2:17" x14ac:dyDescent="0.2">
      <c r="B31" s="39" t="s">
        <v>137</v>
      </c>
      <c r="C31" s="39">
        <v>19</v>
      </c>
      <c r="D31" s="39">
        <v>3</v>
      </c>
      <c r="E31" s="39">
        <f t="shared" si="12"/>
        <v>22</v>
      </c>
      <c r="F31" s="40">
        <f t="shared" si="13"/>
        <v>1.7884724819120397E-3</v>
      </c>
      <c r="G31" s="39">
        <v>33</v>
      </c>
      <c r="H31" s="39">
        <v>2</v>
      </c>
      <c r="I31" s="39">
        <f t="shared" si="14"/>
        <v>35</v>
      </c>
      <c r="J31" s="40">
        <f t="shared" si="15"/>
        <v>1.2368365255495087E-3</v>
      </c>
      <c r="K31" s="39">
        <f t="shared" si="11"/>
        <v>57</v>
      </c>
    </row>
    <row r="32" spans="2:17" x14ac:dyDescent="0.2">
      <c r="B32" s="39" t="s">
        <v>138</v>
      </c>
      <c r="C32" s="39">
        <v>251</v>
      </c>
      <c r="D32" s="39">
        <v>128</v>
      </c>
      <c r="E32" s="39">
        <f t="shared" si="12"/>
        <v>379</v>
      </c>
      <c r="F32" s="40">
        <f t="shared" si="13"/>
        <v>3.0810503211121047E-2</v>
      </c>
      <c r="G32" s="39">
        <v>855</v>
      </c>
      <c r="H32" s="39">
        <v>38</v>
      </c>
      <c r="I32" s="39">
        <f t="shared" si="14"/>
        <v>893</v>
      </c>
      <c r="J32" s="40">
        <f t="shared" si="15"/>
        <v>3.1557000494734609E-2</v>
      </c>
      <c r="K32" s="39">
        <f t="shared" si="11"/>
        <v>1272</v>
      </c>
    </row>
    <row r="33" spans="2:11" x14ac:dyDescent="0.2">
      <c r="B33" s="39" t="s">
        <v>139</v>
      </c>
      <c r="C33" s="39">
        <v>2218</v>
      </c>
      <c r="D33" s="39">
        <v>695</v>
      </c>
      <c r="E33" s="39">
        <f t="shared" si="12"/>
        <v>2913</v>
      </c>
      <c r="F33" s="40">
        <f t="shared" si="13"/>
        <v>0.23681001544589872</v>
      </c>
      <c r="G33" s="39">
        <v>5622</v>
      </c>
      <c r="H33" s="39">
        <v>243</v>
      </c>
      <c r="I33" s="39">
        <f t="shared" si="14"/>
        <v>5865</v>
      </c>
      <c r="J33" s="40">
        <f t="shared" si="15"/>
        <v>0.20725846349565341</v>
      </c>
      <c r="K33" s="39">
        <f t="shared" si="11"/>
        <v>8778</v>
      </c>
    </row>
    <row r="34" spans="2:11" x14ac:dyDescent="0.2">
      <c r="B34" s="39" t="s">
        <v>140</v>
      </c>
      <c r="C34" s="39">
        <v>15</v>
      </c>
      <c r="D34" s="39">
        <v>1</v>
      </c>
      <c r="E34" s="39">
        <f t="shared" si="12"/>
        <v>16</v>
      </c>
      <c r="F34" s="40">
        <f t="shared" si="13"/>
        <v>1.3007072595723926E-3</v>
      </c>
      <c r="G34" s="39">
        <v>14</v>
      </c>
      <c r="H34" s="39">
        <v>0</v>
      </c>
      <c r="I34" s="39">
        <f t="shared" si="14"/>
        <v>14</v>
      </c>
      <c r="J34" s="40">
        <f t="shared" si="15"/>
        <v>4.9473461021980354E-4</v>
      </c>
      <c r="K34" s="39">
        <f t="shared" si="11"/>
        <v>30</v>
      </c>
    </row>
    <row r="35" spans="2:11" ht="24" x14ac:dyDescent="0.2">
      <c r="B35" s="39" t="s">
        <v>141</v>
      </c>
      <c r="C35" s="39">
        <v>137</v>
      </c>
      <c r="D35" s="39">
        <v>29</v>
      </c>
      <c r="E35" s="39">
        <f t="shared" si="12"/>
        <v>166</v>
      </c>
      <c r="F35" s="40">
        <f t="shared" si="13"/>
        <v>1.3494837818063573E-2</v>
      </c>
      <c r="G35" s="39">
        <v>254</v>
      </c>
      <c r="H35" s="39">
        <v>7</v>
      </c>
      <c r="I35" s="39">
        <f t="shared" si="14"/>
        <v>261</v>
      </c>
      <c r="J35" s="40">
        <f t="shared" si="15"/>
        <v>9.2232666619549084E-3</v>
      </c>
      <c r="K35" s="39">
        <f t="shared" si="11"/>
        <v>427</v>
      </c>
    </row>
    <row r="36" spans="2:11" x14ac:dyDescent="0.2">
      <c r="B36" s="39" t="s">
        <v>142</v>
      </c>
      <c r="C36" s="39">
        <v>632</v>
      </c>
      <c r="D36" s="39">
        <v>255</v>
      </c>
      <c r="E36" s="39">
        <f t="shared" si="12"/>
        <v>887</v>
      </c>
      <c r="F36" s="40">
        <f t="shared" si="13"/>
        <v>7.2107958702544508E-2</v>
      </c>
      <c r="G36" s="39">
        <v>1968</v>
      </c>
      <c r="H36" s="39">
        <v>86</v>
      </c>
      <c r="I36" s="39">
        <f t="shared" si="14"/>
        <v>2054</v>
      </c>
      <c r="J36" s="40">
        <f t="shared" si="15"/>
        <v>7.2584634956534028E-2</v>
      </c>
      <c r="K36" s="39">
        <f t="shared" si="11"/>
        <v>2941</v>
      </c>
    </row>
    <row r="37" spans="2:11" x14ac:dyDescent="0.2">
      <c r="B37" s="39" t="s">
        <v>143</v>
      </c>
      <c r="C37" s="39">
        <v>57</v>
      </c>
      <c r="D37" s="39">
        <v>13</v>
      </c>
      <c r="E37" s="39">
        <f t="shared" si="12"/>
        <v>70</v>
      </c>
      <c r="F37" s="40">
        <f t="shared" si="13"/>
        <v>5.6905942606292172E-3</v>
      </c>
      <c r="G37" s="39">
        <v>154</v>
      </c>
      <c r="H37" s="39">
        <v>5</v>
      </c>
      <c r="I37" s="39">
        <f t="shared" si="14"/>
        <v>159</v>
      </c>
      <c r="J37" s="40">
        <f t="shared" si="15"/>
        <v>5.6187716446391969E-3</v>
      </c>
      <c r="K37" s="39">
        <f t="shared" si="11"/>
        <v>229</v>
      </c>
    </row>
    <row r="38" spans="2:11" x14ac:dyDescent="0.2">
      <c r="B38" s="41" t="s">
        <v>50</v>
      </c>
      <c r="C38" s="39">
        <f t="shared" ref="C38:H38" si="16">SUM(C29:C37)</f>
        <v>9018</v>
      </c>
      <c r="D38" s="39">
        <f t="shared" si="16"/>
        <v>3283</v>
      </c>
      <c r="E38" s="41">
        <f t="shared" ref="E38" si="17">D38+C38</f>
        <v>12301</v>
      </c>
      <c r="F38" s="43">
        <f t="shared" ref="F38" si="18">E38/$E$38</f>
        <v>1</v>
      </c>
      <c r="G38" s="39">
        <f t="shared" si="16"/>
        <v>26957</v>
      </c>
      <c r="H38" s="39">
        <f t="shared" si="16"/>
        <v>1341</v>
      </c>
      <c r="I38" s="41">
        <f t="shared" ref="I38" si="19">G38+H38</f>
        <v>28298</v>
      </c>
      <c r="J38" s="43">
        <f t="shared" ref="J38" si="20">I38/$I$38</f>
        <v>1</v>
      </c>
      <c r="K38" s="41">
        <f>SUM(K29:K37)</f>
        <v>40599</v>
      </c>
    </row>
    <row r="39" spans="2:11" ht="24" x14ac:dyDescent="0.2">
      <c r="B39" s="53" t="s">
        <v>68</v>
      </c>
      <c r="C39" s="54">
        <f>+C38/$K$38</f>
        <v>0.22212369762802039</v>
      </c>
      <c r="D39" s="54">
        <f>+D38/$K$38</f>
        <v>8.0864060691150028E-2</v>
      </c>
      <c r="E39" s="55">
        <f>C39+D39</f>
        <v>0.30298775831917041</v>
      </c>
      <c r="F39" s="55"/>
      <c r="G39" s="54">
        <f>+G38/$K$38</f>
        <v>0.66398187147466692</v>
      </c>
      <c r="H39" s="54">
        <f>+H38/$K$38</f>
        <v>3.3030370206162715E-2</v>
      </c>
      <c r="I39" s="55">
        <f>G39+H39</f>
        <v>0.69701224168082965</v>
      </c>
      <c r="J39" s="55"/>
      <c r="K39" s="55">
        <f>E39+I39</f>
        <v>1</v>
      </c>
    </row>
    <row r="40" spans="2:11" x14ac:dyDescent="0.2">
      <c r="B40" s="46" t="s">
        <v>133</v>
      </c>
    </row>
    <row r="41" spans="2:11" x14ac:dyDescent="0.2">
      <c r="B41" s="46" t="s">
        <v>134</v>
      </c>
    </row>
    <row r="131" spans="2:2" x14ac:dyDescent="0.2">
      <c r="B131" s="47" t="s">
        <v>80</v>
      </c>
    </row>
  </sheetData>
  <mergeCells count="10">
    <mergeCell ref="B6:K6"/>
    <mergeCell ref="B5:K5"/>
    <mergeCell ref="B23:K23"/>
    <mergeCell ref="B24:K24"/>
    <mergeCell ref="B27:B28"/>
    <mergeCell ref="C27:K27"/>
    <mergeCell ref="B8:K8"/>
    <mergeCell ref="B9:B10"/>
    <mergeCell ref="C9:K9"/>
    <mergeCell ref="B26:K26"/>
  </mergeCells>
  <hyperlinks>
    <hyperlink ref="M5" location="'Índice Pensiones Solidarias'!A1" display="Volver Sistema de Pensiones Solidadias"/>
  </hyperlinks>
  <pageMargins left="0.74803149606299213" right="0.74803149606299213" top="0.98425196850393704" bottom="0.98425196850393704" header="0" footer="0"/>
  <pageSetup scale="78" orientation="portrait" r:id="rId1"/>
  <headerFooter alignWithMargins="0"/>
  <ignoredErrors>
    <ignoredError sqref="K3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Q131"/>
  <sheetViews>
    <sheetView showGridLines="0" topLeftCell="A13" zoomScaleNormal="100" workbookViewId="0">
      <selection activeCell="M17" sqref="M17"/>
    </sheetView>
  </sheetViews>
  <sheetFormatPr baseColWidth="10" defaultRowHeight="12" x14ac:dyDescent="0.2"/>
  <cols>
    <col min="1" max="1" width="6" style="47" customWidth="1"/>
    <col min="2" max="2" width="18.140625" style="47" customWidth="1"/>
    <col min="3" max="3" width="8.42578125" style="47" bestFit="1" customWidth="1"/>
    <col min="4" max="4" width="8.28515625" style="47" bestFit="1" customWidth="1"/>
    <col min="5" max="6" width="8.28515625" style="47" customWidth="1"/>
    <col min="7" max="7" width="8.42578125" style="47" bestFit="1" customWidth="1"/>
    <col min="8" max="8" width="7.42578125" style="47" bestFit="1" customWidth="1"/>
    <col min="9" max="11" width="7.42578125" style="47" customWidth="1"/>
    <col min="12" max="12" width="10.140625" style="47" customWidth="1"/>
    <col min="13" max="14" width="11.42578125" style="47"/>
    <col min="15" max="15" width="12.42578125" style="47" bestFit="1" customWidth="1"/>
    <col min="16" max="251" width="11.42578125" style="47"/>
    <col min="252" max="252" width="18.140625" style="47" customWidth="1"/>
    <col min="253" max="253" width="8.42578125" style="47" bestFit="1" customWidth="1"/>
    <col min="254" max="254" width="8.28515625" style="47" bestFit="1" customWidth="1"/>
    <col min="255" max="256" width="8.28515625" style="47" customWidth="1"/>
    <col min="257" max="257" width="8.42578125" style="47" bestFit="1" customWidth="1"/>
    <col min="258" max="258" width="7.42578125" style="47" bestFit="1" customWidth="1"/>
    <col min="259" max="261" width="7.42578125" style="47" customWidth="1"/>
    <col min="262" max="267" width="0" style="47" hidden="1" customWidth="1"/>
    <col min="268" max="268" width="10.140625" style="47" customWidth="1"/>
    <col min="269" max="270" width="11.42578125" style="47"/>
    <col min="271" max="271" width="12.42578125" style="47" bestFit="1" customWidth="1"/>
    <col min="272" max="507" width="11.42578125" style="47"/>
    <col min="508" max="508" width="18.140625" style="47" customWidth="1"/>
    <col min="509" max="509" width="8.42578125" style="47" bestFit="1" customWidth="1"/>
    <col min="510" max="510" width="8.28515625" style="47" bestFit="1" customWidth="1"/>
    <col min="511" max="512" width="8.28515625" style="47" customWidth="1"/>
    <col min="513" max="513" width="8.42578125" style="47" bestFit="1" customWidth="1"/>
    <col min="514" max="514" width="7.42578125" style="47" bestFit="1" customWidth="1"/>
    <col min="515" max="517" width="7.42578125" style="47" customWidth="1"/>
    <col min="518" max="523" width="0" style="47" hidden="1" customWidth="1"/>
    <col min="524" max="524" width="10.140625" style="47" customWidth="1"/>
    <col min="525" max="526" width="11.42578125" style="47"/>
    <col min="527" max="527" width="12.42578125" style="47" bestFit="1" customWidth="1"/>
    <col min="528" max="763" width="11.42578125" style="47"/>
    <col min="764" max="764" width="18.140625" style="47" customWidth="1"/>
    <col min="765" max="765" width="8.42578125" style="47" bestFit="1" customWidth="1"/>
    <col min="766" max="766" width="8.28515625" style="47" bestFit="1" customWidth="1"/>
    <col min="767" max="768" width="8.28515625" style="47" customWidth="1"/>
    <col min="769" max="769" width="8.42578125" style="47" bestFit="1" customWidth="1"/>
    <col min="770" max="770" width="7.42578125" style="47" bestFit="1" customWidth="1"/>
    <col min="771" max="773" width="7.42578125" style="47" customWidth="1"/>
    <col min="774" max="779" width="0" style="47" hidden="1" customWidth="1"/>
    <col min="780" max="780" width="10.140625" style="47" customWidth="1"/>
    <col min="781" max="782" width="11.42578125" style="47"/>
    <col min="783" max="783" width="12.42578125" style="47" bestFit="1" customWidth="1"/>
    <col min="784" max="1019" width="11.42578125" style="47"/>
    <col min="1020" max="1020" width="18.140625" style="47" customWidth="1"/>
    <col min="1021" max="1021" width="8.42578125" style="47" bestFit="1" customWidth="1"/>
    <col min="1022" max="1022" width="8.28515625" style="47" bestFit="1" customWidth="1"/>
    <col min="1023" max="1024" width="8.28515625" style="47" customWidth="1"/>
    <col min="1025" max="1025" width="8.42578125" style="47" bestFit="1" customWidth="1"/>
    <col min="1026" max="1026" width="7.42578125" style="47" bestFit="1" customWidth="1"/>
    <col min="1027" max="1029" width="7.42578125" style="47" customWidth="1"/>
    <col min="1030" max="1035" width="0" style="47" hidden="1" customWidth="1"/>
    <col min="1036" max="1036" width="10.140625" style="47" customWidth="1"/>
    <col min="1037" max="1038" width="11.42578125" style="47"/>
    <col min="1039" max="1039" width="12.42578125" style="47" bestFit="1" customWidth="1"/>
    <col min="1040" max="1275" width="11.42578125" style="47"/>
    <col min="1276" max="1276" width="18.140625" style="47" customWidth="1"/>
    <col min="1277" max="1277" width="8.42578125" style="47" bestFit="1" customWidth="1"/>
    <col min="1278" max="1278" width="8.28515625" style="47" bestFit="1" customWidth="1"/>
    <col min="1279" max="1280" width="8.28515625" style="47" customWidth="1"/>
    <col min="1281" max="1281" width="8.42578125" style="47" bestFit="1" customWidth="1"/>
    <col min="1282" max="1282" width="7.42578125" style="47" bestFit="1" customWidth="1"/>
    <col min="1283" max="1285" width="7.42578125" style="47" customWidth="1"/>
    <col min="1286" max="1291" width="0" style="47" hidden="1" customWidth="1"/>
    <col min="1292" max="1292" width="10.140625" style="47" customWidth="1"/>
    <col min="1293" max="1294" width="11.42578125" style="47"/>
    <col min="1295" max="1295" width="12.42578125" style="47" bestFit="1" customWidth="1"/>
    <col min="1296" max="1531" width="11.42578125" style="47"/>
    <col min="1532" max="1532" width="18.140625" style="47" customWidth="1"/>
    <col min="1533" max="1533" width="8.42578125" style="47" bestFit="1" customWidth="1"/>
    <col min="1534" max="1534" width="8.28515625" style="47" bestFit="1" customWidth="1"/>
    <col min="1535" max="1536" width="8.28515625" style="47" customWidth="1"/>
    <col min="1537" max="1537" width="8.42578125" style="47" bestFit="1" customWidth="1"/>
    <col min="1538" max="1538" width="7.42578125" style="47" bestFit="1" customWidth="1"/>
    <col min="1539" max="1541" width="7.42578125" style="47" customWidth="1"/>
    <col min="1542" max="1547" width="0" style="47" hidden="1" customWidth="1"/>
    <col min="1548" max="1548" width="10.140625" style="47" customWidth="1"/>
    <col min="1549" max="1550" width="11.42578125" style="47"/>
    <col min="1551" max="1551" width="12.42578125" style="47" bestFit="1" customWidth="1"/>
    <col min="1552" max="1787" width="11.42578125" style="47"/>
    <col min="1788" max="1788" width="18.140625" style="47" customWidth="1"/>
    <col min="1789" max="1789" width="8.42578125" style="47" bestFit="1" customWidth="1"/>
    <col min="1790" max="1790" width="8.28515625" style="47" bestFit="1" customWidth="1"/>
    <col min="1791" max="1792" width="8.28515625" style="47" customWidth="1"/>
    <col min="1793" max="1793" width="8.42578125" style="47" bestFit="1" customWidth="1"/>
    <col min="1794" max="1794" width="7.42578125" style="47" bestFit="1" customWidth="1"/>
    <col min="1795" max="1797" width="7.42578125" style="47" customWidth="1"/>
    <col min="1798" max="1803" width="0" style="47" hidden="1" customWidth="1"/>
    <col min="1804" max="1804" width="10.140625" style="47" customWidth="1"/>
    <col min="1805" max="1806" width="11.42578125" style="47"/>
    <col min="1807" max="1807" width="12.42578125" style="47" bestFit="1" customWidth="1"/>
    <col min="1808" max="2043" width="11.42578125" style="47"/>
    <col min="2044" max="2044" width="18.140625" style="47" customWidth="1"/>
    <col min="2045" max="2045" width="8.42578125" style="47" bestFit="1" customWidth="1"/>
    <col min="2046" max="2046" width="8.28515625" style="47" bestFit="1" customWidth="1"/>
    <col min="2047" max="2048" width="8.28515625" style="47" customWidth="1"/>
    <col min="2049" max="2049" width="8.42578125" style="47" bestFit="1" customWidth="1"/>
    <col min="2050" max="2050" width="7.42578125" style="47" bestFit="1" customWidth="1"/>
    <col min="2051" max="2053" width="7.42578125" style="47" customWidth="1"/>
    <col min="2054" max="2059" width="0" style="47" hidden="1" customWidth="1"/>
    <col min="2060" max="2060" width="10.140625" style="47" customWidth="1"/>
    <col min="2061" max="2062" width="11.42578125" style="47"/>
    <col min="2063" max="2063" width="12.42578125" style="47" bestFit="1" customWidth="1"/>
    <col min="2064" max="2299" width="11.42578125" style="47"/>
    <col min="2300" max="2300" width="18.140625" style="47" customWidth="1"/>
    <col min="2301" max="2301" width="8.42578125" style="47" bestFit="1" customWidth="1"/>
    <col min="2302" max="2302" width="8.28515625" style="47" bestFit="1" customWidth="1"/>
    <col min="2303" max="2304" width="8.28515625" style="47" customWidth="1"/>
    <col min="2305" max="2305" width="8.42578125" style="47" bestFit="1" customWidth="1"/>
    <col min="2306" max="2306" width="7.42578125" style="47" bestFit="1" customWidth="1"/>
    <col min="2307" max="2309" width="7.42578125" style="47" customWidth="1"/>
    <col min="2310" max="2315" width="0" style="47" hidden="1" customWidth="1"/>
    <col min="2316" max="2316" width="10.140625" style="47" customWidth="1"/>
    <col min="2317" max="2318" width="11.42578125" style="47"/>
    <col min="2319" max="2319" width="12.42578125" style="47" bestFit="1" customWidth="1"/>
    <col min="2320" max="2555" width="11.42578125" style="47"/>
    <col min="2556" max="2556" width="18.140625" style="47" customWidth="1"/>
    <col min="2557" max="2557" width="8.42578125" style="47" bestFit="1" customWidth="1"/>
    <col min="2558" max="2558" width="8.28515625" style="47" bestFit="1" customWidth="1"/>
    <col min="2559" max="2560" width="8.28515625" style="47" customWidth="1"/>
    <col min="2561" max="2561" width="8.42578125" style="47" bestFit="1" customWidth="1"/>
    <col min="2562" max="2562" width="7.42578125" style="47" bestFit="1" customWidth="1"/>
    <col min="2563" max="2565" width="7.42578125" style="47" customWidth="1"/>
    <col min="2566" max="2571" width="0" style="47" hidden="1" customWidth="1"/>
    <col min="2572" max="2572" width="10.140625" style="47" customWidth="1"/>
    <col min="2573" max="2574" width="11.42578125" style="47"/>
    <col min="2575" max="2575" width="12.42578125" style="47" bestFit="1" customWidth="1"/>
    <col min="2576" max="2811" width="11.42578125" style="47"/>
    <col min="2812" max="2812" width="18.140625" style="47" customWidth="1"/>
    <col min="2813" max="2813" width="8.42578125" style="47" bestFit="1" customWidth="1"/>
    <col min="2814" max="2814" width="8.28515625" style="47" bestFit="1" customWidth="1"/>
    <col min="2815" max="2816" width="8.28515625" style="47" customWidth="1"/>
    <col min="2817" max="2817" width="8.42578125" style="47" bestFit="1" customWidth="1"/>
    <col min="2818" max="2818" width="7.42578125" style="47" bestFit="1" customWidth="1"/>
    <col min="2819" max="2821" width="7.42578125" style="47" customWidth="1"/>
    <col min="2822" max="2827" width="0" style="47" hidden="1" customWidth="1"/>
    <col min="2828" max="2828" width="10.140625" style="47" customWidth="1"/>
    <col min="2829" max="2830" width="11.42578125" style="47"/>
    <col min="2831" max="2831" width="12.42578125" style="47" bestFit="1" customWidth="1"/>
    <col min="2832" max="3067" width="11.42578125" style="47"/>
    <col min="3068" max="3068" width="18.140625" style="47" customWidth="1"/>
    <col min="3069" max="3069" width="8.42578125" style="47" bestFit="1" customWidth="1"/>
    <col min="3070" max="3070" width="8.28515625" style="47" bestFit="1" customWidth="1"/>
    <col min="3071" max="3072" width="8.28515625" style="47" customWidth="1"/>
    <col min="3073" max="3073" width="8.42578125" style="47" bestFit="1" customWidth="1"/>
    <col min="3074" max="3074" width="7.42578125" style="47" bestFit="1" customWidth="1"/>
    <col min="3075" max="3077" width="7.42578125" style="47" customWidth="1"/>
    <col min="3078" max="3083" width="0" style="47" hidden="1" customWidth="1"/>
    <col min="3084" max="3084" width="10.140625" style="47" customWidth="1"/>
    <col min="3085" max="3086" width="11.42578125" style="47"/>
    <col min="3087" max="3087" width="12.42578125" style="47" bestFit="1" customWidth="1"/>
    <col min="3088" max="3323" width="11.42578125" style="47"/>
    <col min="3324" max="3324" width="18.140625" style="47" customWidth="1"/>
    <col min="3325" max="3325" width="8.42578125" style="47" bestFit="1" customWidth="1"/>
    <col min="3326" max="3326" width="8.28515625" style="47" bestFit="1" customWidth="1"/>
    <col min="3327" max="3328" width="8.28515625" style="47" customWidth="1"/>
    <col min="3329" max="3329" width="8.42578125" style="47" bestFit="1" customWidth="1"/>
    <col min="3330" max="3330" width="7.42578125" style="47" bestFit="1" customWidth="1"/>
    <col min="3331" max="3333" width="7.42578125" style="47" customWidth="1"/>
    <col min="3334" max="3339" width="0" style="47" hidden="1" customWidth="1"/>
    <col min="3340" max="3340" width="10.140625" style="47" customWidth="1"/>
    <col min="3341" max="3342" width="11.42578125" style="47"/>
    <col min="3343" max="3343" width="12.42578125" style="47" bestFit="1" customWidth="1"/>
    <col min="3344" max="3579" width="11.42578125" style="47"/>
    <col min="3580" max="3580" width="18.140625" style="47" customWidth="1"/>
    <col min="3581" max="3581" width="8.42578125" style="47" bestFit="1" customWidth="1"/>
    <col min="3582" max="3582" width="8.28515625" style="47" bestFit="1" customWidth="1"/>
    <col min="3583" max="3584" width="8.28515625" style="47" customWidth="1"/>
    <col min="3585" max="3585" width="8.42578125" style="47" bestFit="1" customWidth="1"/>
    <col min="3586" max="3586" width="7.42578125" style="47" bestFit="1" customWidth="1"/>
    <col min="3587" max="3589" width="7.42578125" style="47" customWidth="1"/>
    <col min="3590" max="3595" width="0" style="47" hidden="1" customWidth="1"/>
    <col min="3596" max="3596" width="10.140625" style="47" customWidth="1"/>
    <col min="3597" max="3598" width="11.42578125" style="47"/>
    <col min="3599" max="3599" width="12.42578125" style="47" bestFit="1" customWidth="1"/>
    <col min="3600" max="3835" width="11.42578125" style="47"/>
    <col min="3836" max="3836" width="18.140625" style="47" customWidth="1"/>
    <col min="3837" max="3837" width="8.42578125" style="47" bestFit="1" customWidth="1"/>
    <col min="3838" max="3838" width="8.28515625" style="47" bestFit="1" customWidth="1"/>
    <col min="3839" max="3840" width="8.28515625" style="47" customWidth="1"/>
    <col min="3841" max="3841" width="8.42578125" style="47" bestFit="1" customWidth="1"/>
    <col min="3842" max="3842" width="7.42578125" style="47" bestFit="1" customWidth="1"/>
    <col min="3843" max="3845" width="7.42578125" style="47" customWidth="1"/>
    <col min="3846" max="3851" width="0" style="47" hidden="1" customWidth="1"/>
    <col min="3852" max="3852" width="10.140625" style="47" customWidth="1"/>
    <col min="3853" max="3854" width="11.42578125" style="47"/>
    <col min="3855" max="3855" width="12.42578125" style="47" bestFit="1" customWidth="1"/>
    <col min="3856" max="4091" width="11.42578125" style="47"/>
    <col min="4092" max="4092" width="18.140625" style="47" customWidth="1"/>
    <col min="4093" max="4093" width="8.42578125" style="47" bestFit="1" customWidth="1"/>
    <col min="4094" max="4094" width="8.28515625" style="47" bestFit="1" customWidth="1"/>
    <col min="4095" max="4096" width="8.28515625" style="47" customWidth="1"/>
    <col min="4097" max="4097" width="8.42578125" style="47" bestFit="1" customWidth="1"/>
    <col min="4098" max="4098" width="7.42578125" style="47" bestFit="1" customWidth="1"/>
    <col min="4099" max="4101" width="7.42578125" style="47" customWidth="1"/>
    <col min="4102" max="4107" width="0" style="47" hidden="1" customWidth="1"/>
    <col min="4108" max="4108" width="10.140625" style="47" customWidth="1"/>
    <col min="4109" max="4110" width="11.42578125" style="47"/>
    <col min="4111" max="4111" width="12.42578125" style="47" bestFit="1" customWidth="1"/>
    <col min="4112" max="4347" width="11.42578125" style="47"/>
    <col min="4348" max="4348" width="18.140625" style="47" customWidth="1"/>
    <col min="4349" max="4349" width="8.42578125" style="47" bestFit="1" customWidth="1"/>
    <col min="4350" max="4350" width="8.28515625" style="47" bestFit="1" customWidth="1"/>
    <col min="4351" max="4352" width="8.28515625" style="47" customWidth="1"/>
    <col min="4353" max="4353" width="8.42578125" style="47" bestFit="1" customWidth="1"/>
    <col min="4354" max="4354" width="7.42578125" style="47" bestFit="1" customWidth="1"/>
    <col min="4355" max="4357" width="7.42578125" style="47" customWidth="1"/>
    <col min="4358" max="4363" width="0" style="47" hidden="1" customWidth="1"/>
    <col min="4364" max="4364" width="10.140625" style="47" customWidth="1"/>
    <col min="4365" max="4366" width="11.42578125" style="47"/>
    <col min="4367" max="4367" width="12.42578125" style="47" bestFit="1" customWidth="1"/>
    <col min="4368" max="4603" width="11.42578125" style="47"/>
    <col min="4604" max="4604" width="18.140625" style="47" customWidth="1"/>
    <col min="4605" max="4605" width="8.42578125" style="47" bestFit="1" customWidth="1"/>
    <col min="4606" max="4606" width="8.28515625" style="47" bestFit="1" customWidth="1"/>
    <col min="4607" max="4608" width="8.28515625" style="47" customWidth="1"/>
    <col min="4609" max="4609" width="8.42578125" style="47" bestFit="1" customWidth="1"/>
    <col min="4610" max="4610" width="7.42578125" style="47" bestFit="1" customWidth="1"/>
    <col min="4611" max="4613" width="7.42578125" style="47" customWidth="1"/>
    <col min="4614" max="4619" width="0" style="47" hidden="1" customWidth="1"/>
    <col min="4620" max="4620" width="10.140625" style="47" customWidth="1"/>
    <col min="4621" max="4622" width="11.42578125" style="47"/>
    <col min="4623" max="4623" width="12.42578125" style="47" bestFit="1" customWidth="1"/>
    <col min="4624" max="4859" width="11.42578125" style="47"/>
    <col min="4860" max="4860" width="18.140625" style="47" customWidth="1"/>
    <col min="4861" max="4861" width="8.42578125" style="47" bestFit="1" customWidth="1"/>
    <col min="4862" max="4862" width="8.28515625" style="47" bestFit="1" customWidth="1"/>
    <col min="4863" max="4864" width="8.28515625" style="47" customWidth="1"/>
    <col min="4865" max="4865" width="8.42578125" style="47" bestFit="1" customWidth="1"/>
    <col min="4866" max="4866" width="7.42578125" style="47" bestFit="1" customWidth="1"/>
    <col min="4867" max="4869" width="7.42578125" style="47" customWidth="1"/>
    <col min="4870" max="4875" width="0" style="47" hidden="1" customWidth="1"/>
    <col min="4876" max="4876" width="10.140625" style="47" customWidth="1"/>
    <col min="4877" max="4878" width="11.42578125" style="47"/>
    <col min="4879" max="4879" width="12.42578125" style="47" bestFit="1" customWidth="1"/>
    <col min="4880" max="5115" width="11.42578125" style="47"/>
    <col min="5116" max="5116" width="18.140625" style="47" customWidth="1"/>
    <col min="5117" max="5117" width="8.42578125" style="47" bestFit="1" customWidth="1"/>
    <col min="5118" max="5118" width="8.28515625" style="47" bestFit="1" customWidth="1"/>
    <col min="5119" max="5120" width="8.28515625" style="47" customWidth="1"/>
    <col min="5121" max="5121" width="8.42578125" style="47" bestFit="1" customWidth="1"/>
    <col min="5122" max="5122" width="7.42578125" style="47" bestFit="1" customWidth="1"/>
    <col min="5123" max="5125" width="7.42578125" style="47" customWidth="1"/>
    <col min="5126" max="5131" width="0" style="47" hidden="1" customWidth="1"/>
    <col min="5132" max="5132" width="10.140625" style="47" customWidth="1"/>
    <col min="5133" max="5134" width="11.42578125" style="47"/>
    <col min="5135" max="5135" width="12.42578125" style="47" bestFit="1" customWidth="1"/>
    <col min="5136" max="5371" width="11.42578125" style="47"/>
    <col min="5372" max="5372" width="18.140625" style="47" customWidth="1"/>
    <col min="5373" max="5373" width="8.42578125" style="47" bestFit="1" customWidth="1"/>
    <col min="5374" max="5374" width="8.28515625" style="47" bestFit="1" customWidth="1"/>
    <col min="5375" max="5376" width="8.28515625" style="47" customWidth="1"/>
    <col min="5377" max="5377" width="8.42578125" style="47" bestFit="1" customWidth="1"/>
    <col min="5378" max="5378" width="7.42578125" style="47" bestFit="1" customWidth="1"/>
    <col min="5379" max="5381" width="7.42578125" style="47" customWidth="1"/>
    <col min="5382" max="5387" width="0" style="47" hidden="1" customWidth="1"/>
    <col min="5388" max="5388" width="10.140625" style="47" customWidth="1"/>
    <col min="5389" max="5390" width="11.42578125" style="47"/>
    <col min="5391" max="5391" width="12.42578125" style="47" bestFit="1" customWidth="1"/>
    <col min="5392" max="5627" width="11.42578125" style="47"/>
    <col min="5628" max="5628" width="18.140625" style="47" customWidth="1"/>
    <col min="5629" max="5629" width="8.42578125" style="47" bestFit="1" customWidth="1"/>
    <col min="5630" max="5630" width="8.28515625" style="47" bestFit="1" customWidth="1"/>
    <col min="5631" max="5632" width="8.28515625" style="47" customWidth="1"/>
    <col min="5633" max="5633" width="8.42578125" style="47" bestFit="1" customWidth="1"/>
    <col min="5634" max="5634" width="7.42578125" style="47" bestFit="1" customWidth="1"/>
    <col min="5635" max="5637" width="7.42578125" style="47" customWidth="1"/>
    <col min="5638" max="5643" width="0" style="47" hidden="1" customWidth="1"/>
    <col min="5644" max="5644" width="10.140625" style="47" customWidth="1"/>
    <col min="5645" max="5646" width="11.42578125" style="47"/>
    <col min="5647" max="5647" width="12.42578125" style="47" bestFit="1" customWidth="1"/>
    <col min="5648" max="5883" width="11.42578125" style="47"/>
    <col min="5884" max="5884" width="18.140625" style="47" customWidth="1"/>
    <col min="5885" max="5885" width="8.42578125" style="47" bestFit="1" customWidth="1"/>
    <col min="5886" max="5886" width="8.28515625" style="47" bestFit="1" customWidth="1"/>
    <col min="5887" max="5888" width="8.28515625" style="47" customWidth="1"/>
    <col min="5889" max="5889" width="8.42578125" style="47" bestFit="1" customWidth="1"/>
    <col min="5890" max="5890" width="7.42578125" style="47" bestFit="1" customWidth="1"/>
    <col min="5891" max="5893" width="7.42578125" style="47" customWidth="1"/>
    <col min="5894" max="5899" width="0" style="47" hidden="1" customWidth="1"/>
    <col min="5900" max="5900" width="10.140625" style="47" customWidth="1"/>
    <col min="5901" max="5902" width="11.42578125" style="47"/>
    <col min="5903" max="5903" width="12.42578125" style="47" bestFit="1" customWidth="1"/>
    <col min="5904" max="6139" width="11.42578125" style="47"/>
    <col min="6140" max="6140" width="18.140625" style="47" customWidth="1"/>
    <col min="6141" max="6141" width="8.42578125" style="47" bestFit="1" customWidth="1"/>
    <col min="6142" max="6142" width="8.28515625" style="47" bestFit="1" customWidth="1"/>
    <col min="6143" max="6144" width="8.28515625" style="47" customWidth="1"/>
    <col min="6145" max="6145" width="8.42578125" style="47" bestFit="1" customWidth="1"/>
    <col min="6146" max="6146" width="7.42578125" style="47" bestFit="1" customWidth="1"/>
    <col min="6147" max="6149" width="7.42578125" style="47" customWidth="1"/>
    <col min="6150" max="6155" width="0" style="47" hidden="1" customWidth="1"/>
    <col min="6156" max="6156" width="10.140625" style="47" customWidth="1"/>
    <col min="6157" max="6158" width="11.42578125" style="47"/>
    <col min="6159" max="6159" width="12.42578125" style="47" bestFit="1" customWidth="1"/>
    <col min="6160" max="6395" width="11.42578125" style="47"/>
    <col min="6396" max="6396" width="18.140625" style="47" customWidth="1"/>
    <col min="6397" max="6397" width="8.42578125" style="47" bestFit="1" customWidth="1"/>
    <col min="6398" max="6398" width="8.28515625" style="47" bestFit="1" customWidth="1"/>
    <col min="6399" max="6400" width="8.28515625" style="47" customWidth="1"/>
    <col min="6401" max="6401" width="8.42578125" style="47" bestFit="1" customWidth="1"/>
    <col min="6402" max="6402" width="7.42578125" style="47" bestFit="1" customWidth="1"/>
    <col min="6403" max="6405" width="7.42578125" style="47" customWidth="1"/>
    <col min="6406" max="6411" width="0" style="47" hidden="1" customWidth="1"/>
    <col min="6412" max="6412" width="10.140625" style="47" customWidth="1"/>
    <col min="6413" max="6414" width="11.42578125" style="47"/>
    <col min="6415" max="6415" width="12.42578125" style="47" bestFit="1" customWidth="1"/>
    <col min="6416" max="6651" width="11.42578125" style="47"/>
    <col min="6652" max="6652" width="18.140625" style="47" customWidth="1"/>
    <col min="6653" max="6653" width="8.42578125" style="47" bestFit="1" customWidth="1"/>
    <col min="6654" max="6654" width="8.28515625" style="47" bestFit="1" customWidth="1"/>
    <col min="6655" max="6656" width="8.28515625" style="47" customWidth="1"/>
    <col min="6657" max="6657" width="8.42578125" style="47" bestFit="1" customWidth="1"/>
    <col min="6658" max="6658" width="7.42578125" style="47" bestFit="1" customWidth="1"/>
    <col min="6659" max="6661" width="7.42578125" style="47" customWidth="1"/>
    <col min="6662" max="6667" width="0" style="47" hidden="1" customWidth="1"/>
    <col min="6668" max="6668" width="10.140625" style="47" customWidth="1"/>
    <col min="6669" max="6670" width="11.42578125" style="47"/>
    <col min="6671" max="6671" width="12.42578125" style="47" bestFit="1" customWidth="1"/>
    <col min="6672" max="6907" width="11.42578125" style="47"/>
    <col min="6908" max="6908" width="18.140625" style="47" customWidth="1"/>
    <col min="6909" max="6909" width="8.42578125" style="47" bestFit="1" customWidth="1"/>
    <col min="6910" max="6910" width="8.28515625" style="47" bestFit="1" customWidth="1"/>
    <col min="6911" max="6912" width="8.28515625" style="47" customWidth="1"/>
    <col min="6913" max="6913" width="8.42578125" style="47" bestFit="1" customWidth="1"/>
    <col min="6914" max="6914" width="7.42578125" style="47" bestFit="1" customWidth="1"/>
    <col min="6915" max="6917" width="7.42578125" style="47" customWidth="1"/>
    <col min="6918" max="6923" width="0" style="47" hidden="1" customWidth="1"/>
    <col min="6924" max="6924" width="10.140625" style="47" customWidth="1"/>
    <col min="6925" max="6926" width="11.42578125" style="47"/>
    <col min="6927" max="6927" width="12.42578125" style="47" bestFit="1" customWidth="1"/>
    <col min="6928" max="7163" width="11.42578125" style="47"/>
    <col min="7164" max="7164" width="18.140625" style="47" customWidth="1"/>
    <col min="7165" max="7165" width="8.42578125" style="47" bestFit="1" customWidth="1"/>
    <col min="7166" max="7166" width="8.28515625" style="47" bestFit="1" customWidth="1"/>
    <col min="7167" max="7168" width="8.28515625" style="47" customWidth="1"/>
    <col min="7169" max="7169" width="8.42578125" style="47" bestFit="1" customWidth="1"/>
    <col min="7170" max="7170" width="7.42578125" style="47" bestFit="1" customWidth="1"/>
    <col min="7171" max="7173" width="7.42578125" style="47" customWidth="1"/>
    <col min="7174" max="7179" width="0" style="47" hidden="1" customWidth="1"/>
    <col min="7180" max="7180" width="10.140625" style="47" customWidth="1"/>
    <col min="7181" max="7182" width="11.42578125" style="47"/>
    <col min="7183" max="7183" width="12.42578125" style="47" bestFit="1" customWidth="1"/>
    <col min="7184" max="7419" width="11.42578125" style="47"/>
    <col min="7420" max="7420" width="18.140625" style="47" customWidth="1"/>
    <col min="7421" max="7421" width="8.42578125" style="47" bestFit="1" customWidth="1"/>
    <col min="7422" max="7422" width="8.28515625" style="47" bestFit="1" customWidth="1"/>
    <col min="7423" max="7424" width="8.28515625" style="47" customWidth="1"/>
    <col min="7425" max="7425" width="8.42578125" style="47" bestFit="1" customWidth="1"/>
    <col min="7426" max="7426" width="7.42578125" style="47" bestFit="1" customWidth="1"/>
    <col min="7427" max="7429" width="7.42578125" style="47" customWidth="1"/>
    <col min="7430" max="7435" width="0" style="47" hidden="1" customWidth="1"/>
    <col min="7436" max="7436" width="10.140625" style="47" customWidth="1"/>
    <col min="7437" max="7438" width="11.42578125" style="47"/>
    <col min="7439" max="7439" width="12.42578125" style="47" bestFit="1" customWidth="1"/>
    <col min="7440" max="7675" width="11.42578125" style="47"/>
    <col min="7676" max="7676" width="18.140625" style="47" customWidth="1"/>
    <col min="7677" max="7677" width="8.42578125" style="47" bestFit="1" customWidth="1"/>
    <col min="7678" max="7678" width="8.28515625" style="47" bestFit="1" customWidth="1"/>
    <col min="7679" max="7680" width="8.28515625" style="47" customWidth="1"/>
    <col min="7681" max="7681" width="8.42578125" style="47" bestFit="1" customWidth="1"/>
    <col min="7682" max="7682" width="7.42578125" style="47" bestFit="1" customWidth="1"/>
    <col min="7683" max="7685" width="7.42578125" style="47" customWidth="1"/>
    <col min="7686" max="7691" width="0" style="47" hidden="1" customWidth="1"/>
    <col min="7692" max="7692" width="10.140625" style="47" customWidth="1"/>
    <col min="7693" max="7694" width="11.42578125" style="47"/>
    <col min="7695" max="7695" width="12.42578125" style="47" bestFit="1" customWidth="1"/>
    <col min="7696" max="7931" width="11.42578125" style="47"/>
    <col min="7932" max="7932" width="18.140625" style="47" customWidth="1"/>
    <col min="7933" max="7933" width="8.42578125" style="47" bestFit="1" customWidth="1"/>
    <col min="7934" max="7934" width="8.28515625" style="47" bestFit="1" customWidth="1"/>
    <col min="7935" max="7936" width="8.28515625" style="47" customWidth="1"/>
    <col min="7937" max="7937" width="8.42578125" style="47" bestFit="1" customWidth="1"/>
    <col min="7938" max="7938" width="7.42578125" style="47" bestFit="1" customWidth="1"/>
    <col min="7939" max="7941" width="7.42578125" style="47" customWidth="1"/>
    <col min="7942" max="7947" width="0" style="47" hidden="1" customWidth="1"/>
    <col min="7948" max="7948" width="10.140625" style="47" customWidth="1"/>
    <col min="7949" max="7950" width="11.42578125" style="47"/>
    <col min="7951" max="7951" width="12.42578125" style="47" bestFit="1" customWidth="1"/>
    <col min="7952" max="8187" width="11.42578125" style="47"/>
    <col min="8188" max="8188" width="18.140625" style="47" customWidth="1"/>
    <col min="8189" max="8189" width="8.42578125" style="47" bestFit="1" customWidth="1"/>
    <col min="8190" max="8190" width="8.28515625" style="47" bestFit="1" customWidth="1"/>
    <col min="8191" max="8192" width="8.28515625" style="47" customWidth="1"/>
    <col min="8193" max="8193" width="8.42578125" style="47" bestFit="1" customWidth="1"/>
    <col min="8194" max="8194" width="7.42578125" style="47" bestFit="1" customWidth="1"/>
    <col min="8195" max="8197" width="7.42578125" style="47" customWidth="1"/>
    <col min="8198" max="8203" width="0" style="47" hidden="1" customWidth="1"/>
    <col min="8204" max="8204" width="10.140625" style="47" customWidth="1"/>
    <col min="8205" max="8206" width="11.42578125" style="47"/>
    <col min="8207" max="8207" width="12.42578125" style="47" bestFit="1" customWidth="1"/>
    <col min="8208" max="8443" width="11.42578125" style="47"/>
    <col min="8444" max="8444" width="18.140625" style="47" customWidth="1"/>
    <col min="8445" max="8445" width="8.42578125" style="47" bestFit="1" customWidth="1"/>
    <col min="8446" max="8446" width="8.28515625" style="47" bestFit="1" customWidth="1"/>
    <col min="8447" max="8448" width="8.28515625" style="47" customWidth="1"/>
    <col min="8449" max="8449" width="8.42578125" style="47" bestFit="1" customWidth="1"/>
    <col min="8450" max="8450" width="7.42578125" style="47" bestFit="1" customWidth="1"/>
    <col min="8451" max="8453" width="7.42578125" style="47" customWidth="1"/>
    <col min="8454" max="8459" width="0" style="47" hidden="1" customWidth="1"/>
    <col min="8460" max="8460" width="10.140625" style="47" customWidth="1"/>
    <col min="8461" max="8462" width="11.42578125" style="47"/>
    <col min="8463" max="8463" width="12.42578125" style="47" bestFit="1" customWidth="1"/>
    <col min="8464" max="8699" width="11.42578125" style="47"/>
    <col min="8700" max="8700" width="18.140625" style="47" customWidth="1"/>
    <col min="8701" max="8701" width="8.42578125" style="47" bestFit="1" customWidth="1"/>
    <col min="8702" max="8702" width="8.28515625" style="47" bestFit="1" customWidth="1"/>
    <col min="8703" max="8704" width="8.28515625" style="47" customWidth="1"/>
    <col min="8705" max="8705" width="8.42578125" style="47" bestFit="1" customWidth="1"/>
    <col min="8706" max="8706" width="7.42578125" style="47" bestFit="1" customWidth="1"/>
    <col min="8707" max="8709" width="7.42578125" style="47" customWidth="1"/>
    <col min="8710" max="8715" width="0" style="47" hidden="1" customWidth="1"/>
    <col min="8716" max="8716" width="10.140625" style="47" customWidth="1"/>
    <col min="8717" max="8718" width="11.42578125" style="47"/>
    <col min="8719" max="8719" width="12.42578125" style="47" bestFit="1" customWidth="1"/>
    <col min="8720" max="8955" width="11.42578125" style="47"/>
    <col min="8956" max="8956" width="18.140625" style="47" customWidth="1"/>
    <col min="8957" max="8957" width="8.42578125" style="47" bestFit="1" customWidth="1"/>
    <col min="8958" max="8958" width="8.28515625" style="47" bestFit="1" customWidth="1"/>
    <col min="8959" max="8960" width="8.28515625" style="47" customWidth="1"/>
    <col min="8961" max="8961" width="8.42578125" style="47" bestFit="1" customWidth="1"/>
    <col min="8962" max="8962" width="7.42578125" style="47" bestFit="1" customWidth="1"/>
    <col min="8963" max="8965" width="7.42578125" style="47" customWidth="1"/>
    <col min="8966" max="8971" width="0" style="47" hidden="1" customWidth="1"/>
    <col min="8972" max="8972" width="10.140625" style="47" customWidth="1"/>
    <col min="8973" max="8974" width="11.42578125" style="47"/>
    <col min="8975" max="8975" width="12.42578125" style="47" bestFit="1" customWidth="1"/>
    <col min="8976" max="9211" width="11.42578125" style="47"/>
    <col min="9212" max="9212" width="18.140625" style="47" customWidth="1"/>
    <col min="9213" max="9213" width="8.42578125" style="47" bestFit="1" customWidth="1"/>
    <col min="9214" max="9214" width="8.28515625" style="47" bestFit="1" customWidth="1"/>
    <col min="9215" max="9216" width="8.28515625" style="47" customWidth="1"/>
    <col min="9217" max="9217" width="8.42578125" style="47" bestFit="1" customWidth="1"/>
    <col min="9218" max="9218" width="7.42578125" style="47" bestFit="1" customWidth="1"/>
    <col min="9219" max="9221" width="7.42578125" style="47" customWidth="1"/>
    <col min="9222" max="9227" width="0" style="47" hidden="1" customWidth="1"/>
    <col min="9228" max="9228" width="10.140625" style="47" customWidth="1"/>
    <col min="9229" max="9230" width="11.42578125" style="47"/>
    <col min="9231" max="9231" width="12.42578125" style="47" bestFit="1" customWidth="1"/>
    <col min="9232" max="9467" width="11.42578125" style="47"/>
    <col min="9468" max="9468" width="18.140625" style="47" customWidth="1"/>
    <col min="9469" max="9469" width="8.42578125" style="47" bestFit="1" customWidth="1"/>
    <col min="9470" max="9470" width="8.28515625" style="47" bestFit="1" customWidth="1"/>
    <col min="9471" max="9472" width="8.28515625" style="47" customWidth="1"/>
    <col min="9473" max="9473" width="8.42578125" style="47" bestFit="1" customWidth="1"/>
    <col min="9474" max="9474" width="7.42578125" style="47" bestFit="1" customWidth="1"/>
    <col min="9475" max="9477" width="7.42578125" style="47" customWidth="1"/>
    <col min="9478" max="9483" width="0" style="47" hidden="1" customWidth="1"/>
    <col min="9484" max="9484" width="10.140625" style="47" customWidth="1"/>
    <col min="9485" max="9486" width="11.42578125" style="47"/>
    <col min="9487" max="9487" width="12.42578125" style="47" bestFit="1" customWidth="1"/>
    <col min="9488" max="9723" width="11.42578125" style="47"/>
    <col min="9724" max="9724" width="18.140625" style="47" customWidth="1"/>
    <col min="9725" max="9725" width="8.42578125" style="47" bestFit="1" customWidth="1"/>
    <col min="9726" max="9726" width="8.28515625" style="47" bestFit="1" customWidth="1"/>
    <col min="9727" max="9728" width="8.28515625" style="47" customWidth="1"/>
    <col min="9729" max="9729" width="8.42578125" style="47" bestFit="1" customWidth="1"/>
    <col min="9730" max="9730" width="7.42578125" style="47" bestFit="1" customWidth="1"/>
    <col min="9731" max="9733" width="7.42578125" style="47" customWidth="1"/>
    <col min="9734" max="9739" width="0" style="47" hidden="1" customWidth="1"/>
    <col min="9740" max="9740" width="10.140625" style="47" customWidth="1"/>
    <col min="9741" max="9742" width="11.42578125" style="47"/>
    <col min="9743" max="9743" width="12.42578125" style="47" bestFit="1" customWidth="1"/>
    <col min="9744" max="9979" width="11.42578125" style="47"/>
    <col min="9980" max="9980" width="18.140625" style="47" customWidth="1"/>
    <col min="9981" max="9981" width="8.42578125" style="47" bestFit="1" customWidth="1"/>
    <col min="9982" max="9982" width="8.28515625" style="47" bestFit="1" customWidth="1"/>
    <col min="9983" max="9984" width="8.28515625" style="47" customWidth="1"/>
    <col min="9985" max="9985" width="8.42578125" style="47" bestFit="1" customWidth="1"/>
    <col min="9986" max="9986" width="7.42578125" style="47" bestFit="1" customWidth="1"/>
    <col min="9987" max="9989" width="7.42578125" style="47" customWidth="1"/>
    <col min="9990" max="9995" width="0" style="47" hidden="1" customWidth="1"/>
    <col min="9996" max="9996" width="10.140625" style="47" customWidth="1"/>
    <col min="9997" max="9998" width="11.42578125" style="47"/>
    <col min="9999" max="9999" width="12.42578125" style="47" bestFit="1" customWidth="1"/>
    <col min="10000" max="10235" width="11.42578125" style="47"/>
    <col min="10236" max="10236" width="18.140625" style="47" customWidth="1"/>
    <col min="10237" max="10237" width="8.42578125" style="47" bestFit="1" customWidth="1"/>
    <col min="10238" max="10238" width="8.28515625" style="47" bestFit="1" customWidth="1"/>
    <col min="10239" max="10240" width="8.28515625" style="47" customWidth="1"/>
    <col min="10241" max="10241" width="8.42578125" style="47" bestFit="1" customWidth="1"/>
    <col min="10242" max="10242" width="7.42578125" style="47" bestFit="1" customWidth="1"/>
    <col min="10243" max="10245" width="7.42578125" style="47" customWidth="1"/>
    <col min="10246" max="10251" width="0" style="47" hidden="1" customWidth="1"/>
    <col min="10252" max="10252" width="10.140625" style="47" customWidth="1"/>
    <col min="10253" max="10254" width="11.42578125" style="47"/>
    <col min="10255" max="10255" width="12.42578125" style="47" bestFit="1" customWidth="1"/>
    <col min="10256" max="10491" width="11.42578125" style="47"/>
    <col min="10492" max="10492" width="18.140625" style="47" customWidth="1"/>
    <col min="10493" max="10493" width="8.42578125" style="47" bestFit="1" customWidth="1"/>
    <col min="10494" max="10494" width="8.28515625" style="47" bestFit="1" customWidth="1"/>
    <col min="10495" max="10496" width="8.28515625" style="47" customWidth="1"/>
    <col min="10497" max="10497" width="8.42578125" style="47" bestFit="1" customWidth="1"/>
    <col min="10498" max="10498" width="7.42578125" style="47" bestFit="1" customWidth="1"/>
    <col min="10499" max="10501" width="7.42578125" style="47" customWidth="1"/>
    <col min="10502" max="10507" width="0" style="47" hidden="1" customWidth="1"/>
    <col min="10508" max="10508" width="10.140625" style="47" customWidth="1"/>
    <col min="10509" max="10510" width="11.42578125" style="47"/>
    <col min="10511" max="10511" width="12.42578125" style="47" bestFit="1" customWidth="1"/>
    <col min="10512" max="10747" width="11.42578125" style="47"/>
    <col min="10748" max="10748" width="18.140625" style="47" customWidth="1"/>
    <col min="10749" max="10749" width="8.42578125" style="47" bestFit="1" customWidth="1"/>
    <col min="10750" max="10750" width="8.28515625" style="47" bestFit="1" customWidth="1"/>
    <col min="10751" max="10752" width="8.28515625" style="47" customWidth="1"/>
    <col min="10753" max="10753" width="8.42578125" style="47" bestFit="1" customWidth="1"/>
    <col min="10754" max="10754" width="7.42578125" style="47" bestFit="1" customWidth="1"/>
    <col min="10755" max="10757" width="7.42578125" style="47" customWidth="1"/>
    <col min="10758" max="10763" width="0" style="47" hidden="1" customWidth="1"/>
    <col min="10764" max="10764" width="10.140625" style="47" customWidth="1"/>
    <col min="10765" max="10766" width="11.42578125" style="47"/>
    <col min="10767" max="10767" width="12.42578125" style="47" bestFit="1" customWidth="1"/>
    <col min="10768" max="11003" width="11.42578125" style="47"/>
    <col min="11004" max="11004" width="18.140625" style="47" customWidth="1"/>
    <col min="11005" max="11005" width="8.42578125" style="47" bestFit="1" customWidth="1"/>
    <col min="11006" max="11006" width="8.28515625" style="47" bestFit="1" customWidth="1"/>
    <col min="11007" max="11008" width="8.28515625" style="47" customWidth="1"/>
    <col min="11009" max="11009" width="8.42578125" style="47" bestFit="1" customWidth="1"/>
    <col min="11010" max="11010" width="7.42578125" style="47" bestFit="1" customWidth="1"/>
    <col min="11011" max="11013" width="7.42578125" style="47" customWidth="1"/>
    <col min="11014" max="11019" width="0" style="47" hidden="1" customWidth="1"/>
    <col min="11020" max="11020" width="10.140625" style="47" customWidth="1"/>
    <col min="11021" max="11022" width="11.42578125" style="47"/>
    <col min="11023" max="11023" width="12.42578125" style="47" bestFit="1" customWidth="1"/>
    <col min="11024" max="11259" width="11.42578125" style="47"/>
    <col min="11260" max="11260" width="18.140625" style="47" customWidth="1"/>
    <col min="11261" max="11261" width="8.42578125" style="47" bestFit="1" customWidth="1"/>
    <col min="11262" max="11262" width="8.28515625" style="47" bestFit="1" customWidth="1"/>
    <col min="11263" max="11264" width="8.28515625" style="47" customWidth="1"/>
    <col min="11265" max="11265" width="8.42578125" style="47" bestFit="1" customWidth="1"/>
    <col min="11266" max="11266" width="7.42578125" style="47" bestFit="1" customWidth="1"/>
    <col min="11267" max="11269" width="7.42578125" style="47" customWidth="1"/>
    <col min="11270" max="11275" width="0" style="47" hidden="1" customWidth="1"/>
    <col min="11276" max="11276" width="10.140625" style="47" customWidth="1"/>
    <col min="11277" max="11278" width="11.42578125" style="47"/>
    <col min="11279" max="11279" width="12.42578125" style="47" bestFit="1" customWidth="1"/>
    <col min="11280" max="11515" width="11.42578125" style="47"/>
    <col min="11516" max="11516" width="18.140625" style="47" customWidth="1"/>
    <col min="11517" max="11517" width="8.42578125" style="47" bestFit="1" customWidth="1"/>
    <col min="11518" max="11518" width="8.28515625" style="47" bestFit="1" customWidth="1"/>
    <col min="11519" max="11520" width="8.28515625" style="47" customWidth="1"/>
    <col min="11521" max="11521" width="8.42578125" style="47" bestFit="1" customWidth="1"/>
    <col min="11522" max="11522" width="7.42578125" style="47" bestFit="1" customWidth="1"/>
    <col min="11523" max="11525" width="7.42578125" style="47" customWidth="1"/>
    <col min="11526" max="11531" width="0" style="47" hidden="1" customWidth="1"/>
    <col min="11532" max="11532" width="10.140625" style="47" customWidth="1"/>
    <col min="11533" max="11534" width="11.42578125" style="47"/>
    <col min="11535" max="11535" width="12.42578125" style="47" bestFit="1" customWidth="1"/>
    <col min="11536" max="11771" width="11.42578125" style="47"/>
    <col min="11772" max="11772" width="18.140625" style="47" customWidth="1"/>
    <col min="11773" max="11773" width="8.42578125" style="47" bestFit="1" customWidth="1"/>
    <col min="11774" max="11774" width="8.28515625" style="47" bestFit="1" customWidth="1"/>
    <col min="11775" max="11776" width="8.28515625" style="47" customWidth="1"/>
    <col min="11777" max="11777" width="8.42578125" style="47" bestFit="1" customWidth="1"/>
    <col min="11778" max="11778" width="7.42578125" style="47" bestFit="1" customWidth="1"/>
    <col min="11779" max="11781" width="7.42578125" style="47" customWidth="1"/>
    <col min="11782" max="11787" width="0" style="47" hidden="1" customWidth="1"/>
    <col min="11788" max="11788" width="10.140625" style="47" customWidth="1"/>
    <col min="11789" max="11790" width="11.42578125" style="47"/>
    <col min="11791" max="11791" width="12.42578125" style="47" bestFit="1" customWidth="1"/>
    <col min="11792" max="12027" width="11.42578125" style="47"/>
    <col min="12028" max="12028" width="18.140625" style="47" customWidth="1"/>
    <col min="12029" max="12029" width="8.42578125" style="47" bestFit="1" customWidth="1"/>
    <col min="12030" max="12030" width="8.28515625" style="47" bestFit="1" customWidth="1"/>
    <col min="12031" max="12032" width="8.28515625" style="47" customWidth="1"/>
    <col min="12033" max="12033" width="8.42578125" style="47" bestFit="1" customWidth="1"/>
    <col min="12034" max="12034" width="7.42578125" style="47" bestFit="1" customWidth="1"/>
    <col min="12035" max="12037" width="7.42578125" style="47" customWidth="1"/>
    <col min="12038" max="12043" width="0" style="47" hidden="1" customWidth="1"/>
    <col min="12044" max="12044" width="10.140625" style="47" customWidth="1"/>
    <col min="12045" max="12046" width="11.42578125" style="47"/>
    <col min="12047" max="12047" width="12.42578125" style="47" bestFit="1" customWidth="1"/>
    <col min="12048" max="12283" width="11.42578125" style="47"/>
    <col min="12284" max="12284" width="18.140625" style="47" customWidth="1"/>
    <col min="12285" max="12285" width="8.42578125" style="47" bestFit="1" customWidth="1"/>
    <col min="12286" max="12286" width="8.28515625" style="47" bestFit="1" customWidth="1"/>
    <col min="12287" max="12288" width="8.28515625" style="47" customWidth="1"/>
    <col min="12289" max="12289" width="8.42578125" style="47" bestFit="1" customWidth="1"/>
    <col min="12290" max="12290" width="7.42578125" style="47" bestFit="1" customWidth="1"/>
    <col min="12291" max="12293" width="7.42578125" style="47" customWidth="1"/>
    <col min="12294" max="12299" width="0" style="47" hidden="1" customWidth="1"/>
    <col min="12300" max="12300" width="10.140625" style="47" customWidth="1"/>
    <col min="12301" max="12302" width="11.42578125" style="47"/>
    <col min="12303" max="12303" width="12.42578125" style="47" bestFit="1" customWidth="1"/>
    <col min="12304" max="12539" width="11.42578125" style="47"/>
    <col min="12540" max="12540" width="18.140625" style="47" customWidth="1"/>
    <col min="12541" max="12541" width="8.42578125" style="47" bestFit="1" customWidth="1"/>
    <col min="12542" max="12542" width="8.28515625" style="47" bestFit="1" customWidth="1"/>
    <col min="12543" max="12544" width="8.28515625" style="47" customWidth="1"/>
    <col min="12545" max="12545" width="8.42578125" style="47" bestFit="1" customWidth="1"/>
    <col min="12546" max="12546" width="7.42578125" style="47" bestFit="1" customWidth="1"/>
    <col min="12547" max="12549" width="7.42578125" style="47" customWidth="1"/>
    <col min="12550" max="12555" width="0" style="47" hidden="1" customWidth="1"/>
    <col min="12556" max="12556" width="10.140625" style="47" customWidth="1"/>
    <col min="12557" max="12558" width="11.42578125" style="47"/>
    <col min="12559" max="12559" width="12.42578125" style="47" bestFit="1" customWidth="1"/>
    <col min="12560" max="12795" width="11.42578125" style="47"/>
    <col min="12796" max="12796" width="18.140625" style="47" customWidth="1"/>
    <col min="12797" max="12797" width="8.42578125" style="47" bestFit="1" customWidth="1"/>
    <col min="12798" max="12798" width="8.28515625" style="47" bestFit="1" customWidth="1"/>
    <col min="12799" max="12800" width="8.28515625" style="47" customWidth="1"/>
    <col min="12801" max="12801" width="8.42578125" style="47" bestFit="1" customWidth="1"/>
    <col min="12802" max="12802" width="7.42578125" style="47" bestFit="1" customWidth="1"/>
    <col min="12803" max="12805" width="7.42578125" style="47" customWidth="1"/>
    <col min="12806" max="12811" width="0" style="47" hidden="1" customWidth="1"/>
    <col min="12812" max="12812" width="10.140625" style="47" customWidth="1"/>
    <col min="12813" max="12814" width="11.42578125" style="47"/>
    <col min="12815" max="12815" width="12.42578125" style="47" bestFit="1" customWidth="1"/>
    <col min="12816" max="13051" width="11.42578125" style="47"/>
    <col min="13052" max="13052" width="18.140625" style="47" customWidth="1"/>
    <col min="13053" max="13053" width="8.42578125" style="47" bestFit="1" customWidth="1"/>
    <col min="13054" max="13054" width="8.28515625" style="47" bestFit="1" customWidth="1"/>
    <col min="13055" max="13056" width="8.28515625" style="47" customWidth="1"/>
    <col min="13057" max="13057" width="8.42578125" style="47" bestFit="1" customWidth="1"/>
    <col min="13058" max="13058" width="7.42578125" style="47" bestFit="1" customWidth="1"/>
    <col min="13059" max="13061" width="7.42578125" style="47" customWidth="1"/>
    <col min="13062" max="13067" width="0" style="47" hidden="1" customWidth="1"/>
    <col min="13068" max="13068" width="10.140625" style="47" customWidth="1"/>
    <col min="13069" max="13070" width="11.42578125" style="47"/>
    <col min="13071" max="13071" width="12.42578125" style="47" bestFit="1" customWidth="1"/>
    <col min="13072" max="13307" width="11.42578125" style="47"/>
    <col min="13308" max="13308" width="18.140625" style="47" customWidth="1"/>
    <col min="13309" max="13309" width="8.42578125" style="47" bestFit="1" customWidth="1"/>
    <col min="13310" max="13310" width="8.28515625" style="47" bestFit="1" customWidth="1"/>
    <col min="13311" max="13312" width="8.28515625" style="47" customWidth="1"/>
    <col min="13313" max="13313" width="8.42578125" style="47" bestFit="1" customWidth="1"/>
    <col min="13314" max="13314" width="7.42578125" style="47" bestFit="1" customWidth="1"/>
    <col min="13315" max="13317" width="7.42578125" style="47" customWidth="1"/>
    <col min="13318" max="13323" width="0" style="47" hidden="1" customWidth="1"/>
    <col min="13324" max="13324" width="10.140625" style="47" customWidth="1"/>
    <col min="13325" max="13326" width="11.42578125" style="47"/>
    <col min="13327" max="13327" width="12.42578125" style="47" bestFit="1" customWidth="1"/>
    <col min="13328" max="13563" width="11.42578125" style="47"/>
    <col min="13564" max="13564" width="18.140625" style="47" customWidth="1"/>
    <col min="13565" max="13565" width="8.42578125" style="47" bestFit="1" customWidth="1"/>
    <col min="13566" max="13566" width="8.28515625" style="47" bestFit="1" customWidth="1"/>
    <col min="13567" max="13568" width="8.28515625" style="47" customWidth="1"/>
    <col min="13569" max="13569" width="8.42578125" style="47" bestFit="1" customWidth="1"/>
    <col min="13570" max="13570" width="7.42578125" style="47" bestFit="1" customWidth="1"/>
    <col min="13571" max="13573" width="7.42578125" style="47" customWidth="1"/>
    <col min="13574" max="13579" width="0" style="47" hidden="1" customWidth="1"/>
    <col min="13580" max="13580" width="10.140625" style="47" customWidth="1"/>
    <col min="13581" max="13582" width="11.42578125" style="47"/>
    <col min="13583" max="13583" width="12.42578125" style="47" bestFit="1" customWidth="1"/>
    <col min="13584" max="13819" width="11.42578125" style="47"/>
    <col min="13820" max="13820" width="18.140625" style="47" customWidth="1"/>
    <col min="13821" max="13821" width="8.42578125" style="47" bestFit="1" customWidth="1"/>
    <col min="13822" max="13822" width="8.28515625" style="47" bestFit="1" customWidth="1"/>
    <col min="13823" max="13824" width="8.28515625" style="47" customWidth="1"/>
    <col min="13825" max="13825" width="8.42578125" style="47" bestFit="1" customWidth="1"/>
    <col min="13826" max="13826" width="7.42578125" style="47" bestFit="1" customWidth="1"/>
    <col min="13827" max="13829" width="7.42578125" style="47" customWidth="1"/>
    <col min="13830" max="13835" width="0" style="47" hidden="1" customWidth="1"/>
    <col min="13836" max="13836" width="10.140625" style="47" customWidth="1"/>
    <col min="13837" max="13838" width="11.42578125" style="47"/>
    <col min="13839" max="13839" width="12.42578125" style="47" bestFit="1" customWidth="1"/>
    <col min="13840" max="14075" width="11.42578125" style="47"/>
    <col min="14076" max="14076" width="18.140625" style="47" customWidth="1"/>
    <col min="14077" max="14077" width="8.42578125" style="47" bestFit="1" customWidth="1"/>
    <col min="14078" max="14078" width="8.28515625" style="47" bestFit="1" customWidth="1"/>
    <col min="14079" max="14080" width="8.28515625" style="47" customWidth="1"/>
    <col min="14081" max="14081" width="8.42578125" style="47" bestFit="1" customWidth="1"/>
    <col min="14082" max="14082" width="7.42578125" style="47" bestFit="1" customWidth="1"/>
    <col min="14083" max="14085" width="7.42578125" style="47" customWidth="1"/>
    <col min="14086" max="14091" width="0" style="47" hidden="1" customWidth="1"/>
    <col min="14092" max="14092" width="10.140625" style="47" customWidth="1"/>
    <col min="14093" max="14094" width="11.42578125" style="47"/>
    <col min="14095" max="14095" width="12.42578125" style="47" bestFit="1" customWidth="1"/>
    <col min="14096" max="14331" width="11.42578125" style="47"/>
    <col min="14332" max="14332" width="18.140625" style="47" customWidth="1"/>
    <col min="14333" max="14333" width="8.42578125" style="47" bestFit="1" customWidth="1"/>
    <col min="14334" max="14334" width="8.28515625" style="47" bestFit="1" customWidth="1"/>
    <col min="14335" max="14336" width="8.28515625" style="47" customWidth="1"/>
    <col min="14337" max="14337" width="8.42578125" style="47" bestFit="1" customWidth="1"/>
    <col min="14338" max="14338" width="7.42578125" style="47" bestFit="1" customWidth="1"/>
    <col min="14339" max="14341" width="7.42578125" style="47" customWidth="1"/>
    <col min="14342" max="14347" width="0" style="47" hidden="1" customWidth="1"/>
    <col min="14348" max="14348" width="10.140625" style="47" customWidth="1"/>
    <col min="14349" max="14350" width="11.42578125" style="47"/>
    <col min="14351" max="14351" width="12.42578125" style="47" bestFit="1" customWidth="1"/>
    <col min="14352" max="14587" width="11.42578125" style="47"/>
    <col min="14588" max="14588" width="18.140625" style="47" customWidth="1"/>
    <col min="14589" max="14589" width="8.42578125" style="47" bestFit="1" customWidth="1"/>
    <col min="14590" max="14590" width="8.28515625" style="47" bestFit="1" customWidth="1"/>
    <col min="14591" max="14592" width="8.28515625" style="47" customWidth="1"/>
    <col min="14593" max="14593" width="8.42578125" style="47" bestFit="1" customWidth="1"/>
    <col min="14594" max="14594" width="7.42578125" style="47" bestFit="1" customWidth="1"/>
    <col min="14595" max="14597" width="7.42578125" style="47" customWidth="1"/>
    <col min="14598" max="14603" width="0" style="47" hidden="1" customWidth="1"/>
    <col min="14604" max="14604" width="10.140625" style="47" customWidth="1"/>
    <col min="14605" max="14606" width="11.42578125" style="47"/>
    <col min="14607" max="14607" width="12.42578125" style="47" bestFit="1" customWidth="1"/>
    <col min="14608" max="14843" width="11.42578125" style="47"/>
    <col min="14844" max="14844" width="18.140625" style="47" customWidth="1"/>
    <col min="14845" max="14845" width="8.42578125" style="47" bestFit="1" customWidth="1"/>
    <col min="14846" max="14846" width="8.28515625" style="47" bestFit="1" customWidth="1"/>
    <col min="14847" max="14848" width="8.28515625" style="47" customWidth="1"/>
    <col min="14849" max="14849" width="8.42578125" style="47" bestFit="1" customWidth="1"/>
    <col min="14850" max="14850" width="7.42578125" style="47" bestFit="1" customWidth="1"/>
    <col min="14851" max="14853" width="7.42578125" style="47" customWidth="1"/>
    <col min="14854" max="14859" width="0" style="47" hidden="1" customWidth="1"/>
    <col min="14860" max="14860" width="10.140625" style="47" customWidth="1"/>
    <col min="14861" max="14862" width="11.42578125" style="47"/>
    <col min="14863" max="14863" width="12.42578125" style="47" bestFit="1" customWidth="1"/>
    <col min="14864" max="15099" width="11.42578125" style="47"/>
    <col min="15100" max="15100" width="18.140625" style="47" customWidth="1"/>
    <col min="15101" max="15101" width="8.42578125" style="47" bestFit="1" customWidth="1"/>
    <col min="15102" max="15102" width="8.28515625" style="47" bestFit="1" customWidth="1"/>
    <col min="15103" max="15104" width="8.28515625" style="47" customWidth="1"/>
    <col min="15105" max="15105" width="8.42578125" style="47" bestFit="1" customWidth="1"/>
    <col min="15106" max="15106" width="7.42578125" style="47" bestFit="1" customWidth="1"/>
    <col min="15107" max="15109" width="7.42578125" style="47" customWidth="1"/>
    <col min="15110" max="15115" width="0" style="47" hidden="1" customWidth="1"/>
    <col min="15116" max="15116" width="10.140625" style="47" customWidth="1"/>
    <col min="15117" max="15118" width="11.42578125" style="47"/>
    <col min="15119" max="15119" width="12.42578125" style="47" bestFit="1" customWidth="1"/>
    <col min="15120" max="15355" width="11.42578125" style="47"/>
    <col min="15356" max="15356" width="18.140625" style="47" customWidth="1"/>
    <col min="15357" max="15357" width="8.42578125" style="47" bestFit="1" customWidth="1"/>
    <col min="15358" max="15358" width="8.28515625" style="47" bestFit="1" customWidth="1"/>
    <col min="15359" max="15360" width="8.28515625" style="47" customWidth="1"/>
    <col min="15361" max="15361" width="8.42578125" style="47" bestFit="1" customWidth="1"/>
    <col min="15362" max="15362" width="7.42578125" style="47" bestFit="1" customWidth="1"/>
    <col min="15363" max="15365" width="7.42578125" style="47" customWidth="1"/>
    <col min="15366" max="15371" width="0" style="47" hidden="1" customWidth="1"/>
    <col min="15372" max="15372" width="10.140625" style="47" customWidth="1"/>
    <col min="15373" max="15374" width="11.42578125" style="47"/>
    <col min="15375" max="15375" width="12.42578125" style="47" bestFit="1" customWidth="1"/>
    <col min="15376" max="15611" width="11.42578125" style="47"/>
    <col min="15612" max="15612" width="18.140625" style="47" customWidth="1"/>
    <col min="15613" max="15613" width="8.42578125" style="47" bestFit="1" customWidth="1"/>
    <col min="15614" max="15614" width="8.28515625" style="47" bestFit="1" customWidth="1"/>
    <col min="15615" max="15616" width="8.28515625" style="47" customWidth="1"/>
    <col min="15617" max="15617" width="8.42578125" style="47" bestFit="1" customWidth="1"/>
    <col min="15618" max="15618" width="7.42578125" style="47" bestFit="1" customWidth="1"/>
    <col min="15619" max="15621" width="7.42578125" style="47" customWidth="1"/>
    <col min="15622" max="15627" width="0" style="47" hidden="1" customWidth="1"/>
    <col min="15628" max="15628" width="10.140625" style="47" customWidth="1"/>
    <col min="15629" max="15630" width="11.42578125" style="47"/>
    <col min="15631" max="15631" width="12.42578125" style="47" bestFit="1" customWidth="1"/>
    <col min="15632" max="15867" width="11.42578125" style="47"/>
    <col min="15868" max="15868" width="18.140625" style="47" customWidth="1"/>
    <col min="15869" max="15869" width="8.42578125" style="47" bestFit="1" customWidth="1"/>
    <col min="15870" max="15870" width="8.28515625" style="47" bestFit="1" customWidth="1"/>
    <col min="15871" max="15872" width="8.28515625" style="47" customWidth="1"/>
    <col min="15873" max="15873" width="8.42578125" style="47" bestFit="1" customWidth="1"/>
    <col min="15874" max="15874" width="7.42578125" style="47" bestFit="1" customWidth="1"/>
    <col min="15875" max="15877" width="7.42578125" style="47" customWidth="1"/>
    <col min="15878" max="15883" width="0" style="47" hidden="1" customWidth="1"/>
    <col min="15884" max="15884" width="10.140625" style="47" customWidth="1"/>
    <col min="15885" max="15886" width="11.42578125" style="47"/>
    <col min="15887" max="15887" width="12.42578125" style="47" bestFit="1" customWidth="1"/>
    <col min="15888" max="16123" width="11.42578125" style="47"/>
    <col min="16124" max="16124" width="18.140625" style="47" customWidth="1"/>
    <col min="16125" max="16125" width="8.42578125" style="47" bestFit="1" customWidth="1"/>
    <col min="16126" max="16126" width="8.28515625" style="47" bestFit="1" customWidth="1"/>
    <col min="16127" max="16128" width="8.28515625" style="47" customWidth="1"/>
    <col min="16129" max="16129" width="8.42578125" style="47" bestFit="1" customWidth="1"/>
    <col min="16130" max="16130" width="7.42578125" style="47" bestFit="1" customWidth="1"/>
    <col min="16131" max="16133" width="7.42578125" style="47" customWidth="1"/>
    <col min="16134" max="16139" width="0" style="47" hidden="1" customWidth="1"/>
    <col min="16140" max="16140" width="10.140625" style="47" customWidth="1"/>
    <col min="16141" max="16142" width="11.42578125" style="47"/>
    <col min="16143" max="16143" width="12.42578125" style="47" bestFit="1" customWidth="1"/>
    <col min="16144" max="16384" width="11.42578125" style="47"/>
  </cols>
  <sheetData>
    <row r="1" spans="1:17" s="48" customFormat="1" x14ac:dyDescent="0.2">
      <c r="B1" s="61"/>
      <c r="C1" s="61"/>
      <c r="D1" s="61"/>
      <c r="E1" s="61"/>
      <c r="F1" s="61"/>
      <c r="G1" s="61"/>
      <c r="H1" s="61"/>
      <c r="I1" s="61"/>
      <c r="J1" s="61"/>
      <c r="K1" s="61"/>
      <c r="L1" s="61"/>
    </row>
    <row r="2" spans="1:17" s="48" customFormat="1" x14ac:dyDescent="0.2">
      <c r="A2" s="75" t="s">
        <v>105</v>
      </c>
      <c r="B2" s="61"/>
      <c r="C2" s="61"/>
      <c r="D2" s="61"/>
      <c r="E2" s="61"/>
      <c r="F2" s="61"/>
      <c r="G2" s="61"/>
      <c r="H2" s="61"/>
      <c r="I2" s="61"/>
      <c r="K2" s="61"/>
      <c r="L2" s="61"/>
    </row>
    <row r="3" spans="1:17" s="48" customFormat="1" ht="15" x14ac:dyDescent="0.25">
      <c r="A3" s="75" t="s">
        <v>106</v>
      </c>
      <c r="B3" s="61"/>
      <c r="C3" s="61"/>
      <c r="D3" s="61"/>
      <c r="E3" s="61"/>
      <c r="F3" s="61"/>
      <c r="G3" s="61"/>
      <c r="H3" s="61"/>
      <c r="I3" s="61"/>
      <c r="J3" s="136"/>
      <c r="K3" s="61"/>
      <c r="L3" s="61"/>
    </row>
    <row r="4" spans="1:17" s="48" customFormat="1" x14ac:dyDescent="0.2">
      <c r="B4" s="61"/>
      <c r="C4" s="61"/>
      <c r="D4" s="61"/>
      <c r="E4" s="61"/>
      <c r="F4" s="61"/>
      <c r="G4" s="61"/>
      <c r="H4" s="61"/>
      <c r="I4" s="61"/>
      <c r="J4" s="61"/>
      <c r="K4" s="61"/>
      <c r="L4" s="61"/>
    </row>
    <row r="5" spans="1:17" s="48" customFormat="1" ht="12.75" x14ac:dyDescent="0.2">
      <c r="B5" s="319" t="s">
        <v>123</v>
      </c>
      <c r="C5" s="319"/>
      <c r="D5" s="319"/>
      <c r="E5" s="319"/>
      <c r="F5" s="319"/>
      <c r="G5" s="319"/>
      <c r="H5" s="319"/>
      <c r="I5" s="319"/>
      <c r="J5" s="319"/>
      <c r="K5" s="319"/>
      <c r="L5" s="61"/>
      <c r="M5" s="166" t="s">
        <v>576</v>
      </c>
      <c r="O5" s="137"/>
    </row>
    <row r="6" spans="1:17" s="48" customFormat="1" ht="12.75" x14ac:dyDescent="0.2">
      <c r="B6" s="335" t="str">
        <f>'Solicitudes Regiones'!$B$6:$P$6</f>
        <v>Acumuladas de julio de 2008 a enero de 2020</v>
      </c>
      <c r="C6" s="335"/>
      <c r="D6" s="335"/>
      <c r="E6" s="335"/>
      <c r="F6" s="335"/>
      <c r="G6" s="335"/>
      <c r="H6" s="335"/>
      <c r="I6" s="335"/>
      <c r="J6" s="335"/>
      <c r="K6" s="335"/>
    </row>
    <row r="7" spans="1:17" s="51" customFormat="1" x14ac:dyDescent="0.2">
      <c r="B7" s="49"/>
      <c r="C7" s="50"/>
      <c r="D7" s="50"/>
      <c r="E7" s="50"/>
      <c r="F7" s="50"/>
      <c r="G7" s="50"/>
      <c r="H7" s="50"/>
      <c r="I7" s="50"/>
      <c r="J7" s="50"/>
      <c r="K7" s="50"/>
      <c r="L7" s="50"/>
    </row>
    <row r="8" spans="1:17" ht="15" customHeight="1" x14ac:dyDescent="0.2">
      <c r="B8" s="352" t="s">
        <v>82</v>
      </c>
      <c r="C8" s="353"/>
      <c r="D8" s="353"/>
      <c r="E8" s="353"/>
      <c r="F8" s="353"/>
      <c r="G8" s="353"/>
      <c r="H8" s="353"/>
      <c r="I8" s="353"/>
      <c r="J8" s="353"/>
      <c r="K8" s="354"/>
    </row>
    <row r="9" spans="1:17" ht="20.25" customHeight="1" x14ac:dyDescent="0.2">
      <c r="B9" s="351" t="s">
        <v>58</v>
      </c>
      <c r="C9" s="352" t="s">
        <v>2</v>
      </c>
      <c r="D9" s="353"/>
      <c r="E9" s="353"/>
      <c r="F9" s="353"/>
      <c r="G9" s="353"/>
      <c r="H9" s="353"/>
      <c r="I9" s="353"/>
      <c r="J9" s="353"/>
      <c r="K9" s="354"/>
    </row>
    <row r="10" spans="1:17" ht="24" x14ac:dyDescent="0.2">
      <c r="B10" s="351"/>
      <c r="C10" s="44" t="s">
        <v>59</v>
      </c>
      <c r="D10" s="44" t="s">
        <v>60</v>
      </c>
      <c r="E10" s="44" t="s">
        <v>61</v>
      </c>
      <c r="F10" s="44" t="s">
        <v>62</v>
      </c>
      <c r="G10" s="44" t="s">
        <v>8</v>
      </c>
      <c r="H10" s="44" t="s">
        <v>63</v>
      </c>
      <c r="I10" s="44" t="s">
        <v>64</v>
      </c>
      <c r="J10" s="65" t="s">
        <v>65</v>
      </c>
      <c r="K10" s="102" t="s">
        <v>31</v>
      </c>
    </row>
    <row r="11" spans="1:17" x14ac:dyDescent="0.2">
      <c r="B11" s="41" t="s">
        <v>144</v>
      </c>
      <c r="C11" s="39">
        <v>3355</v>
      </c>
      <c r="D11" s="39">
        <v>1634</v>
      </c>
      <c r="E11" s="39">
        <f>C11+D11</f>
        <v>4989</v>
      </c>
      <c r="F11" s="40">
        <f>E11/$E$20</f>
        <v>0.46591333582368322</v>
      </c>
      <c r="G11" s="39">
        <v>10731</v>
      </c>
      <c r="H11" s="39">
        <v>611</v>
      </c>
      <c r="I11" s="39">
        <f>G11+H11</f>
        <v>11342</v>
      </c>
      <c r="J11" s="62">
        <f>I11/$I$20</f>
        <v>0.48896361441627867</v>
      </c>
      <c r="K11" s="39">
        <f t="shared" ref="K11:K19" si="0">E11+I11</f>
        <v>16331</v>
      </c>
      <c r="Q11" s="52"/>
    </row>
    <row r="12" spans="1:17" x14ac:dyDescent="0.2">
      <c r="B12" s="41" t="s">
        <v>145</v>
      </c>
      <c r="C12" s="39">
        <v>384</v>
      </c>
      <c r="D12" s="39">
        <v>201</v>
      </c>
      <c r="E12" s="39">
        <f t="shared" ref="E12:E19" si="1">C12+D12</f>
        <v>585</v>
      </c>
      <c r="F12" s="40">
        <f t="shared" ref="F12:F19" si="2">E12/$E$20</f>
        <v>5.4632050803137842E-2</v>
      </c>
      <c r="G12" s="39">
        <v>1249</v>
      </c>
      <c r="H12" s="39">
        <v>75</v>
      </c>
      <c r="I12" s="39">
        <f t="shared" ref="I12:I19" si="3">G12+H12</f>
        <v>1324</v>
      </c>
      <c r="J12" s="62">
        <f t="shared" ref="J12:J19" si="4">I12/$I$20</f>
        <v>5.707880669080876E-2</v>
      </c>
      <c r="K12" s="39">
        <f t="shared" si="0"/>
        <v>1909</v>
      </c>
      <c r="Q12" s="52"/>
    </row>
    <row r="13" spans="1:17" x14ac:dyDescent="0.2">
      <c r="B13" s="41" t="s">
        <v>146</v>
      </c>
      <c r="C13" s="39">
        <v>250</v>
      </c>
      <c r="D13" s="39">
        <v>181</v>
      </c>
      <c r="E13" s="39">
        <f t="shared" si="1"/>
        <v>431</v>
      </c>
      <c r="F13" s="40">
        <f t="shared" si="2"/>
        <v>4.0250280164363092E-2</v>
      </c>
      <c r="G13" s="39">
        <v>829</v>
      </c>
      <c r="H13" s="39">
        <v>54</v>
      </c>
      <c r="I13" s="39">
        <f t="shared" si="3"/>
        <v>883</v>
      </c>
      <c r="J13" s="62">
        <f t="shared" si="4"/>
        <v>3.8066908087601312E-2</v>
      </c>
      <c r="K13" s="39">
        <f t="shared" si="0"/>
        <v>1314</v>
      </c>
      <c r="Q13" s="52"/>
    </row>
    <row r="14" spans="1:17" x14ac:dyDescent="0.2">
      <c r="B14" s="41" t="s">
        <v>147</v>
      </c>
      <c r="C14" s="39">
        <v>458</v>
      </c>
      <c r="D14" s="39">
        <v>198</v>
      </c>
      <c r="E14" s="39">
        <f t="shared" si="1"/>
        <v>656</v>
      </c>
      <c r="F14" s="40">
        <f t="shared" si="2"/>
        <v>6.1262607396339187E-2</v>
      </c>
      <c r="G14" s="39">
        <v>1215</v>
      </c>
      <c r="H14" s="39">
        <v>72</v>
      </c>
      <c r="I14" s="39">
        <f t="shared" si="3"/>
        <v>1287</v>
      </c>
      <c r="J14" s="62">
        <f t="shared" si="4"/>
        <v>5.5483704086911535E-2</v>
      </c>
      <c r="K14" s="39">
        <f t="shared" si="0"/>
        <v>1943</v>
      </c>
      <c r="Q14" s="52"/>
    </row>
    <row r="15" spans="1:17" x14ac:dyDescent="0.2">
      <c r="B15" s="41" t="s">
        <v>148</v>
      </c>
      <c r="C15" s="39">
        <v>284</v>
      </c>
      <c r="D15" s="39">
        <v>202</v>
      </c>
      <c r="E15" s="39">
        <f t="shared" si="1"/>
        <v>486</v>
      </c>
      <c r="F15" s="40">
        <f t="shared" si="2"/>
        <v>4.5386626821068358E-2</v>
      </c>
      <c r="G15" s="39">
        <v>730</v>
      </c>
      <c r="H15" s="39">
        <v>39</v>
      </c>
      <c r="I15" s="39">
        <f t="shared" si="3"/>
        <v>769</v>
      </c>
      <c r="J15" s="62">
        <f t="shared" si="4"/>
        <v>3.3152267632350407E-2</v>
      </c>
      <c r="K15" s="39">
        <f t="shared" si="0"/>
        <v>1255</v>
      </c>
      <c r="Q15" s="52"/>
    </row>
    <row r="16" spans="1:17" x14ac:dyDescent="0.2">
      <c r="B16" s="41" t="s">
        <v>149</v>
      </c>
      <c r="C16" s="39">
        <v>1742</v>
      </c>
      <c r="D16" s="39">
        <v>814</v>
      </c>
      <c r="E16" s="39">
        <f t="shared" si="1"/>
        <v>2556</v>
      </c>
      <c r="F16" s="40">
        <f t="shared" si="2"/>
        <v>0.23870003735524842</v>
      </c>
      <c r="G16" s="39">
        <v>5327</v>
      </c>
      <c r="H16" s="39">
        <v>220</v>
      </c>
      <c r="I16" s="39">
        <f t="shared" si="3"/>
        <v>5547</v>
      </c>
      <c r="J16" s="62">
        <f t="shared" si="4"/>
        <v>0.23913605794102433</v>
      </c>
      <c r="K16" s="39">
        <f t="shared" si="0"/>
        <v>8103</v>
      </c>
      <c r="Q16" s="52"/>
    </row>
    <row r="17" spans="2:17" x14ac:dyDescent="0.2">
      <c r="B17" s="41" t="s">
        <v>150</v>
      </c>
      <c r="C17" s="39">
        <v>189</v>
      </c>
      <c r="D17" s="39">
        <v>100</v>
      </c>
      <c r="E17" s="39">
        <f t="shared" si="1"/>
        <v>289</v>
      </c>
      <c r="F17" s="40">
        <f t="shared" si="2"/>
        <v>2.6989166977960402E-2</v>
      </c>
      <c r="G17" s="39">
        <v>518</v>
      </c>
      <c r="H17" s="39">
        <v>19</v>
      </c>
      <c r="I17" s="39">
        <f t="shared" si="3"/>
        <v>537</v>
      </c>
      <c r="J17" s="62">
        <f t="shared" si="4"/>
        <v>2.3150543197102948E-2</v>
      </c>
      <c r="K17" s="39">
        <f t="shared" si="0"/>
        <v>826</v>
      </c>
      <c r="Q17" s="52"/>
    </row>
    <row r="18" spans="2:17" x14ac:dyDescent="0.2">
      <c r="B18" s="41" t="s">
        <v>151</v>
      </c>
      <c r="C18" s="39">
        <v>209</v>
      </c>
      <c r="D18" s="39">
        <v>96</v>
      </c>
      <c r="E18" s="39">
        <f t="shared" si="1"/>
        <v>305</v>
      </c>
      <c r="F18" s="40">
        <f t="shared" si="2"/>
        <v>2.8483376914456481E-2</v>
      </c>
      <c r="G18" s="39">
        <v>605</v>
      </c>
      <c r="H18" s="39">
        <v>26</v>
      </c>
      <c r="I18" s="39">
        <f t="shared" si="3"/>
        <v>631</v>
      </c>
      <c r="J18" s="62">
        <f t="shared" si="4"/>
        <v>2.7202966028625625E-2</v>
      </c>
      <c r="K18" s="39">
        <f t="shared" si="0"/>
        <v>936</v>
      </c>
      <c r="M18" s="51"/>
      <c r="Q18" s="52"/>
    </row>
    <row r="19" spans="2:17" x14ac:dyDescent="0.2">
      <c r="B19" s="41" t="s">
        <v>152</v>
      </c>
      <c r="C19" s="39">
        <v>299</v>
      </c>
      <c r="D19" s="39">
        <v>112</v>
      </c>
      <c r="E19" s="39">
        <f t="shared" si="1"/>
        <v>411</v>
      </c>
      <c r="F19" s="40">
        <f t="shared" si="2"/>
        <v>3.8382517743742996E-2</v>
      </c>
      <c r="G19" s="39">
        <v>838</v>
      </c>
      <c r="H19" s="39">
        <v>38</v>
      </c>
      <c r="I19" s="39">
        <f t="shared" si="3"/>
        <v>876</v>
      </c>
      <c r="J19" s="62">
        <f t="shared" si="4"/>
        <v>3.7765131919296431E-2</v>
      </c>
      <c r="K19" s="39">
        <f t="shared" si="0"/>
        <v>1287</v>
      </c>
      <c r="Q19" s="52"/>
    </row>
    <row r="20" spans="2:17" x14ac:dyDescent="0.2">
      <c r="B20" s="41" t="s">
        <v>50</v>
      </c>
      <c r="C20" s="39">
        <f>SUM(C11:C19)</f>
        <v>7170</v>
      </c>
      <c r="D20" s="39">
        <f>SUM(D11:D19)</f>
        <v>3538</v>
      </c>
      <c r="E20" s="41">
        <f t="shared" ref="E20" si="5">C20+D20</f>
        <v>10708</v>
      </c>
      <c r="F20" s="43">
        <f t="shared" ref="F20" si="6">E20/$E$20</f>
        <v>1</v>
      </c>
      <c r="G20" s="39">
        <f t="shared" ref="G20:H20" si="7">SUM(G11:G19)</f>
        <v>22042</v>
      </c>
      <c r="H20" s="39">
        <f t="shared" si="7"/>
        <v>1154</v>
      </c>
      <c r="I20" s="41">
        <f t="shared" ref="I20" si="8">G20+H20</f>
        <v>23196</v>
      </c>
      <c r="J20" s="63">
        <f t="shared" ref="J20" si="9">I20/$I$20</f>
        <v>1</v>
      </c>
      <c r="K20" s="41">
        <f t="shared" ref="K20:K21" si="10">E20+I20</f>
        <v>33904</v>
      </c>
      <c r="Q20" s="52"/>
    </row>
    <row r="21" spans="2:17" ht="25.5" customHeight="1" x14ac:dyDescent="0.2">
      <c r="B21" s="53" t="s">
        <v>66</v>
      </c>
      <c r="C21" s="54">
        <f>+C20/$K$20</f>
        <v>0.21147947144879661</v>
      </c>
      <c r="D21" s="54">
        <f>+D20/$K$20</f>
        <v>0.10435346861727229</v>
      </c>
      <c r="E21" s="55">
        <f>C21+D21</f>
        <v>0.31583294006606888</v>
      </c>
      <c r="F21" s="55"/>
      <c r="G21" s="54">
        <f>+G20/$K$20</f>
        <v>0.65012977819726281</v>
      </c>
      <c r="H21" s="54">
        <f>+H20/$K$20</f>
        <v>3.4037281736668243E-2</v>
      </c>
      <c r="I21" s="55">
        <f>G21+H21</f>
        <v>0.68416705993393101</v>
      </c>
      <c r="J21" s="64"/>
      <c r="K21" s="55">
        <f t="shared" si="10"/>
        <v>0.99999999999999989</v>
      </c>
    </row>
    <row r="22" spans="2:17" x14ac:dyDescent="0.2">
      <c r="B22" s="56"/>
      <c r="C22" s="57"/>
      <c r="D22" s="57"/>
      <c r="E22" s="58"/>
      <c r="F22" s="58"/>
      <c r="G22" s="57"/>
      <c r="H22" s="57"/>
      <c r="I22" s="58"/>
      <c r="J22" s="58"/>
      <c r="K22" s="58"/>
      <c r="L22" s="83"/>
    </row>
    <row r="23" spans="2:17" ht="12.75" x14ac:dyDescent="0.2">
      <c r="B23" s="355" t="s">
        <v>122</v>
      </c>
      <c r="C23" s="355"/>
      <c r="D23" s="355"/>
      <c r="E23" s="355"/>
      <c r="F23" s="355"/>
      <c r="G23" s="355"/>
      <c r="H23" s="355"/>
      <c r="I23" s="355"/>
      <c r="J23" s="355"/>
      <c r="K23" s="355"/>
      <c r="L23" s="83"/>
    </row>
    <row r="24" spans="2:17" ht="12.75" x14ac:dyDescent="0.2">
      <c r="B24" s="335" t="str">
        <f>'Solicitudes Regiones'!$B$6:$P$6</f>
        <v>Acumuladas de julio de 2008 a enero de 2020</v>
      </c>
      <c r="C24" s="335"/>
      <c r="D24" s="335"/>
      <c r="E24" s="335"/>
      <c r="F24" s="335"/>
      <c r="G24" s="335"/>
      <c r="H24" s="335"/>
      <c r="I24" s="335"/>
      <c r="J24" s="335"/>
      <c r="K24" s="335"/>
      <c r="L24" s="83"/>
    </row>
    <row r="25" spans="2:17" x14ac:dyDescent="0.2">
      <c r="B25" s="56"/>
      <c r="C25" s="58"/>
      <c r="D25" s="58"/>
      <c r="E25" s="58"/>
      <c r="F25" s="58"/>
      <c r="G25" s="58"/>
      <c r="H25" s="58"/>
      <c r="I25" s="58"/>
      <c r="J25" s="58"/>
      <c r="K25" s="58"/>
      <c r="L25" s="58"/>
      <c r="M25" s="83"/>
    </row>
    <row r="26" spans="2:17" ht="12.75" customHeight="1" x14ac:dyDescent="0.2">
      <c r="B26" s="351" t="s">
        <v>67</v>
      </c>
      <c r="C26" s="351"/>
      <c r="D26" s="351"/>
      <c r="E26" s="351"/>
      <c r="F26" s="351"/>
      <c r="G26" s="351"/>
      <c r="H26" s="351"/>
      <c r="I26" s="351"/>
      <c r="J26" s="351"/>
      <c r="K26" s="351"/>
    </row>
    <row r="27" spans="2:17" ht="20.25" customHeight="1" x14ac:dyDescent="0.2">
      <c r="B27" s="351" t="s">
        <v>58</v>
      </c>
      <c r="C27" s="351" t="s">
        <v>2</v>
      </c>
      <c r="D27" s="351"/>
      <c r="E27" s="351"/>
      <c r="F27" s="351"/>
      <c r="G27" s="351"/>
      <c r="H27" s="351"/>
      <c r="I27" s="351"/>
      <c r="J27" s="351"/>
      <c r="K27" s="351"/>
    </row>
    <row r="28" spans="2:17" ht="24" customHeight="1" x14ac:dyDescent="0.2">
      <c r="B28" s="351"/>
      <c r="C28" s="44" t="s">
        <v>59</v>
      </c>
      <c r="D28" s="44" t="s">
        <v>60</v>
      </c>
      <c r="E28" s="44" t="s">
        <v>61</v>
      </c>
      <c r="F28" s="44" t="s">
        <v>62</v>
      </c>
      <c r="G28" s="44" t="s">
        <v>8</v>
      </c>
      <c r="H28" s="44" t="s">
        <v>63</v>
      </c>
      <c r="I28" s="44" t="s">
        <v>64</v>
      </c>
      <c r="J28" s="44" t="s">
        <v>65</v>
      </c>
      <c r="K28" s="45" t="s">
        <v>31</v>
      </c>
    </row>
    <row r="29" spans="2:17" ht="15.75" customHeight="1" x14ac:dyDescent="0.2">
      <c r="B29" s="41" t="s">
        <v>144</v>
      </c>
      <c r="C29" s="39">
        <v>2911</v>
      </c>
      <c r="D29" s="39">
        <v>1102</v>
      </c>
      <c r="E29" s="39">
        <f>C29+D29</f>
        <v>4013</v>
      </c>
      <c r="F29" s="40">
        <f>E29/$E$38</f>
        <v>0.46979630063217043</v>
      </c>
      <c r="G29" s="39">
        <v>8881</v>
      </c>
      <c r="H29" s="39">
        <v>493</v>
      </c>
      <c r="I29" s="39">
        <f>G29+H29</f>
        <v>9374</v>
      </c>
      <c r="J29" s="40">
        <f>I29/$I$38</f>
        <v>0.48339521452145212</v>
      </c>
      <c r="K29" s="39">
        <f t="shared" ref="K29:K37" si="11">E29+I29</f>
        <v>13387</v>
      </c>
    </row>
    <row r="30" spans="2:17" x14ac:dyDescent="0.2">
      <c r="B30" s="41" t="s">
        <v>145</v>
      </c>
      <c r="C30" s="39">
        <v>335</v>
      </c>
      <c r="D30" s="39">
        <v>131</v>
      </c>
      <c r="E30" s="39">
        <f t="shared" ref="E30:E37" si="12">C30+D30</f>
        <v>466</v>
      </c>
      <c r="F30" s="40">
        <f t="shared" ref="F30:F37" si="13">E30/$E$38</f>
        <v>5.455396862561461E-2</v>
      </c>
      <c r="G30" s="39">
        <v>1028</v>
      </c>
      <c r="H30" s="39">
        <v>59</v>
      </c>
      <c r="I30" s="39">
        <f t="shared" ref="I30:I37" si="14">G30+H30</f>
        <v>1087</v>
      </c>
      <c r="J30" s="40">
        <f t="shared" ref="J30:J37" si="15">I30/$I$38</f>
        <v>5.6054042904290426E-2</v>
      </c>
      <c r="K30" s="39">
        <f t="shared" si="11"/>
        <v>1553</v>
      </c>
    </row>
    <row r="31" spans="2:17" x14ac:dyDescent="0.2">
      <c r="B31" s="41" t="s">
        <v>146</v>
      </c>
      <c r="C31" s="39">
        <v>221</v>
      </c>
      <c r="D31" s="39">
        <v>111</v>
      </c>
      <c r="E31" s="39">
        <f t="shared" si="12"/>
        <v>332</v>
      </c>
      <c r="F31" s="40">
        <f t="shared" si="13"/>
        <v>3.8866775930695388E-2</v>
      </c>
      <c r="G31" s="39">
        <v>719</v>
      </c>
      <c r="H31" s="39">
        <v>42</v>
      </c>
      <c r="I31" s="39">
        <f t="shared" si="14"/>
        <v>761</v>
      </c>
      <c r="J31" s="40">
        <f t="shared" si="15"/>
        <v>3.9242986798679866E-2</v>
      </c>
      <c r="K31" s="39">
        <f t="shared" si="11"/>
        <v>1093</v>
      </c>
    </row>
    <row r="32" spans="2:17" x14ac:dyDescent="0.2">
      <c r="B32" s="41" t="s">
        <v>147</v>
      </c>
      <c r="C32" s="39">
        <v>386</v>
      </c>
      <c r="D32" s="39">
        <v>132</v>
      </c>
      <c r="E32" s="39">
        <f t="shared" si="12"/>
        <v>518</v>
      </c>
      <c r="F32" s="40">
        <f t="shared" si="13"/>
        <v>6.0641535940060873E-2</v>
      </c>
      <c r="G32" s="39">
        <v>1014</v>
      </c>
      <c r="H32" s="39">
        <v>39</v>
      </c>
      <c r="I32" s="39">
        <f t="shared" si="14"/>
        <v>1053</v>
      </c>
      <c r="J32" s="40">
        <f t="shared" si="15"/>
        <v>5.4300742574257425E-2</v>
      </c>
      <c r="K32" s="39">
        <f t="shared" si="11"/>
        <v>1571</v>
      </c>
    </row>
    <row r="33" spans="2:11" x14ac:dyDescent="0.2">
      <c r="B33" s="41" t="s">
        <v>148</v>
      </c>
      <c r="C33" s="39">
        <v>217</v>
      </c>
      <c r="D33" s="39">
        <v>113</v>
      </c>
      <c r="E33" s="39">
        <f t="shared" si="12"/>
        <v>330</v>
      </c>
      <c r="F33" s="40">
        <f t="shared" si="13"/>
        <v>3.8632638726293606E-2</v>
      </c>
      <c r="G33" s="39">
        <v>609</v>
      </c>
      <c r="H33" s="39">
        <v>23</v>
      </c>
      <c r="I33" s="39">
        <f t="shared" si="14"/>
        <v>632</v>
      </c>
      <c r="J33" s="40">
        <f t="shared" si="15"/>
        <v>3.259075907590759E-2</v>
      </c>
      <c r="K33" s="39">
        <f t="shared" si="11"/>
        <v>962</v>
      </c>
    </row>
    <row r="34" spans="2:11" x14ac:dyDescent="0.2">
      <c r="B34" s="41" t="s">
        <v>149</v>
      </c>
      <c r="C34" s="39">
        <v>1528</v>
      </c>
      <c r="D34" s="39">
        <v>540</v>
      </c>
      <c r="E34" s="39">
        <f t="shared" si="12"/>
        <v>2068</v>
      </c>
      <c r="F34" s="40">
        <f t="shared" si="13"/>
        <v>0.24209786935143995</v>
      </c>
      <c r="G34" s="39">
        <v>4530</v>
      </c>
      <c r="H34" s="39">
        <v>185</v>
      </c>
      <c r="I34" s="39">
        <f t="shared" si="14"/>
        <v>4715</v>
      </c>
      <c r="J34" s="40">
        <f t="shared" si="15"/>
        <v>0.24314150165016502</v>
      </c>
      <c r="K34" s="39">
        <f t="shared" si="11"/>
        <v>6783</v>
      </c>
    </row>
    <row r="35" spans="2:11" x14ac:dyDescent="0.2">
      <c r="B35" s="41" t="s">
        <v>150</v>
      </c>
      <c r="C35" s="39">
        <v>176</v>
      </c>
      <c r="D35" s="39">
        <v>61</v>
      </c>
      <c r="E35" s="39">
        <f t="shared" si="12"/>
        <v>237</v>
      </c>
      <c r="F35" s="40">
        <f t="shared" si="13"/>
        <v>2.7745258721610863E-2</v>
      </c>
      <c r="G35" s="39">
        <v>450</v>
      </c>
      <c r="H35" s="39">
        <v>17</v>
      </c>
      <c r="I35" s="39">
        <f t="shared" si="14"/>
        <v>467</v>
      </c>
      <c r="J35" s="40">
        <f t="shared" si="15"/>
        <v>2.4082095709570959E-2</v>
      </c>
      <c r="K35" s="39">
        <f t="shared" si="11"/>
        <v>704</v>
      </c>
    </row>
    <row r="36" spans="2:11" x14ac:dyDescent="0.2">
      <c r="B36" s="41" t="s">
        <v>151</v>
      </c>
      <c r="C36" s="39">
        <v>177</v>
      </c>
      <c r="D36" s="39">
        <v>73</v>
      </c>
      <c r="E36" s="39">
        <f t="shared" si="12"/>
        <v>250</v>
      </c>
      <c r="F36" s="40">
        <f t="shared" si="13"/>
        <v>2.9267150550222429E-2</v>
      </c>
      <c r="G36" s="39">
        <v>527</v>
      </c>
      <c r="H36" s="39">
        <v>16</v>
      </c>
      <c r="I36" s="39">
        <f t="shared" si="14"/>
        <v>543</v>
      </c>
      <c r="J36" s="40">
        <f t="shared" si="15"/>
        <v>2.8001237623762377E-2</v>
      </c>
      <c r="K36" s="39">
        <f t="shared" si="11"/>
        <v>793</v>
      </c>
    </row>
    <row r="37" spans="2:11" x14ac:dyDescent="0.2">
      <c r="B37" s="41" t="s">
        <v>152</v>
      </c>
      <c r="C37" s="39">
        <v>251</v>
      </c>
      <c r="D37" s="39">
        <v>77</v>
      </c>
      <c r="E37" s="39">
        <f t="shared" si="12"/>
        <v>328</v>
      </c>
      <c r="F37" s="40">
        <f t="shared" si="13"/>
        <v>3.839850152189183E-2</v>
      </c>
      <c r="G37" s="39">
        <v>725</v>
      </c>
      <c r="H37" s="39">
        <v>35</v>
      </c>
      <c r="I37" s="39">
        <f t="shared" si="14"/>
        <v>760</v>
      </c>
      <c r="J37" s="40">
        <f t="shared" si="15"/>
        <v>3.9191419141914194E-2</v>
      </c>
      <c r="K37" s="39">
        <f t="shared" si="11"/>
        <v>1088</v>
      </c>
    </row>
    <row r="38" spans="2:11" x14ac:dyDescent="0.2">
      <c r="B38" s="41" t="s">
        <v>50</v>
      </c>
      <c r="C38" s="39">
        <f>SUM(C29:C37)</f>
        <v>6202</v>
      </c>
      <c r="D38" s="39">
        <f>SUM(D29:D37)</f>
        <v>2340</v>
      </c>
      <c r="E38" s="41">
        <f t="shared" ref="E38" si="16">C38+D38</f>
        <v>8542</v>
      </c>
      <c r="F38" s="43">
        <f t="shared" ref="F38" si="17">E38/$E$38</f>
        <v>1</v>
      </c>
      <c r="G38" s="39">
        <f t="shared" ref="G38:H38" si="18">SUM(G29:G37)</f>
        <v>18483</v>
      </c>
      <c r="H38" s="39">
        <f t="shared" si="18"/>
        <v>909</v>
      </c>
      <c r="I38" s="41">
        <f t="shared" ref="I38" si="19">G38+H38</f>
        <v>19392</v>
      </c>
      <c r="J38" s="43">
        <f t="shared" ref="J38" si="20">I38/$I$38</f>
        <v>1</v>
      </c>
      <c r="K38" s="41">
        <f t="shared" ref="K38:K39" si="21">E38+I38</f>
        <v>27934</v>
      </c>
    </row>
    <row r="39" spans="2:11" ht="24" x14ac:dyDescent="0.2">
      <c r="B39" s="53" t="s">
        <v>68</v>
      </c>
      <c r="C39" s="54">
        <f>+C38/$K$38</f>
        <v>0.22202334073172478</v>
      </c>
      <c r="D39" s="54">
        <f>+D38/$K$38</f>
        <v>8.3768883797522731E-2</v>
      </c>
      <c r="E39" s="55">
        <f>C39+D39</f>
        <v>0.30579222452924748</v>
      </c>
      <c r="F39" s="55"/>
      <c r="G39" s="54">
        <f>+G38/$K$38</f>
        <v>0.66166678599556095</v>
      </c>
      <c r="H39" s="54">
        <f>+H38/$K$38</f>
        <v>3.2540989475191524E-2</v>
      </c>
      <c r="I39" s="55">
        <f>G39+H39</f>
        <v>0.69420777547075252</v>
      </c>
      <c r="J39" s="55"/>
      <c r="K39" s="55">
        <f t="shared" si="21"/>
        <v>1</v>
      </c>
    </row>
    <row r="40" spans="2:11" x14ac:dyDescent="0.2">
      <c r="B40" s="46" t="s">
        <v>133</v>
      </c>
    </row>
    <row r="41" spans="2:11" x14ac:dyDescent="0.2">
      <c r="B41" s="46" t="s">
        <v>134</v>
      </c>
    </row>
    <row r="131" spans="2:2" x14ac:dyDescent="0.2">
      <c r="B131" s="47" t="s">
        <v>80</v>
      </c>
    </row>
  </sheetData>
  <mergeCells count="10">
    <mergeCell ref="B6:K6"/>
    <mergeCell ref="B5:K5"/>
    <mergeCell ref="B23:K23"/>
    <mergeCell ref="B24:K24"/>
    <mergeCell ref="B27:B28"/>
    <mergeCell ref="C27:K27"/>
    <mergeCell ref="B8:K8"/>
    <mergeCell ref="B9:B10"/>
    <mergeCell ref="C9:K9"/>
    <mergeCell ref="B26:K26"/>
  </mergeCells>
  <hyperlinks>
    <hyperlink ref="M5" location="'Índice Pensiones Solidarias'!A1" display="Volver Sistema de Pensiones Solidadias"/>
  </hyperlinks>
  <pageMargins left="0.74803149606299213" right="0.74803149606299213" top="0.98425196850393704" bottom="0.98425196850393704" header="0" footer="0"/>
  <pageSetup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Q143"/>
  <sheetViews>
    <sheetView showGridLines="0" zoomScaleNormal="100" workbookViewId="0">
      <selection activeCell="H49" sqref="H49"/>
    </sheetView>
  </sheetViews>
  <sheetFormatPr baseColWidth="10" defaultRowHeight="12" x14ac:dyDescent="0.2"/>
  <cols>
    <col min="1" max="1" width="6" style="47" customWidth="1"/>
    <col min="2" max="2" width="18.140625" style="47" customWidth="1"/>
    <col min="3" max="4" width="8.42578125" style="47" bestFit="1" customWidth="1"/>
    <col min="5" max="6" width="8.42578125" style="47" customWidth="1"/>
    <col min="7" max="7" width="9.7109375" style="47" bestFit="1" customWidth="1"/>
    <col min="8" max="8" width="8.28515625" style="47" bestFit="1" customWidth="1"/>
    <col min="9" max="11" width="8.28515625" style="47" customWidth="1"/>
    <col min="12" max="12" width="9.140625" style="47" customWidth="1"/>
    <col min="13" max="13" width="11.42578125" style="47"/>
    <col min="14" max="14" width="11.28515625" style="47" customWidth="1"/>
    <col min="15" max="15" width="12.42578125" style="47" bestFit="1" customWidth="1"/>
    <col min="16" max="251" width="11.42578125" style="47"/>
    <col min="252" max="252" width="18.140625" style="47" customWidth="1"/>
    <col min="253" max="254" width="8.42578125" style="47" bestFit="1" customWidth="1"/>
    <col min="255" max="256" width="8.42578125" style="47" customWidth="1"/>
    <col min="257" max="257" width="9.7109375" style="47" bestFit="1" customWidth="1"/>
    <col min="258" max="258" width="8.28515625" style="47" bestFit="1" customWidth="1"/>
    <col min="259" max="261" width="8.28515625" style="47" customWidth="1"/>
    <col min="262" max="267" width="0" style="47" hidden="1" customWidth="1"/>
    <col min="268" max="268" width="9.140625" style="47" customWidth="1"/>
    <col min="269" max="270" width="11.42578125" style="47"/>
    <col min="271" max="271" width="12.42578125" style="47" bestFit="1" customWidth="1"/>
    <col min="272" max="507" width="11.42578125" style="47"/>
    <col min="508" max="508" width="18.140625" style="47" customWidth="1"/>
    <col min="509" max="510" width="8.42578125" style="47" bestFit="1" customWidth="1"/>
    <col min="511" max="512" width="8.42578125" style="47" customWidth="1"/>
    <col min="513" max="513" width="9.7109375" style="47" bestFit="1" customWidth="1"/>
    <col min="514" max="514" width="8.28515625" style="47" bestFit="1" customWidth="1"/>
    <col min="515" max="517" width="8.28515625" style="47" customWidth="1"/>
    <col min="518" max="523" width="0" style="47" hidden="1" customWidth="1"/>
    <col min="524" max="524" width="9.140625" style="47" customWidth="1"/>
    <col min="525" max="526" width="11.42578125" style="47"/>
    <col min="527" max="527" width="12.42578125" style="47" bestFit="1" customWidth="1"/>
    <col min="528" max="763" width="11.42578125" style="47"/>
    <col min="764" max="764" width="18.140625" style="47" customWidth="1"/>
    <col min="765" max="766" width="8.42578125" style="47" bestFit="1" customWidth="1"/>
    <col min="767" max="768" width="8.42578125" style="47" customWidth="1"/>
    <col min="769" max="769" width="9.7109375" style="47" bestFit="1" customWidth="1"/>
    <col min="770" max="770" width="8.28515625" style="47" bestFit="1" customWidth="1"/>
    <col min="771" max="773" width="8.28515625" style="47" customWidth="1"/>
    <col min="774" max="779" width="0" style="47" hidden="1" customWidth="1"/>
    <col min="780" max="780" width="9.140625" style="47" customWidth="1"/>
    <col min="781" max="782" width="11.42578125" style="47"/>
    <col min="783" max="783" width="12.42578125" style="47" bestFit="1" customWidth="1"/>
    <col min="784" max="1019" width="11.42578125" style="47"/>
    <col min="1020" max="1020" width="18.140625" style="47" customWidth="1"/>
    <col min="1021" max="1022" width="8.42578125" style="47" bestFit="1" customWidth="1"/>
    <col min="1023" max="1024" width="8.42578125" style="47" customWidth="1"/>
    <col min="1025" max="1025" width="9.7109375" style="47" bestFit="1" customWidth="1"/>
    <col min="1026" max="1026" width="8.28515625" style="47" bestFit="1" customWidth="1"/>
    <col min="1027" max="1029" width="8.28515625" style="47" customWidth="1"/>
    <col min="1030" max="1035" width="0" style="47" hidden="1" customWidth="1"/>
    <col min="1036" max="1036" width="9.140625" style="47" customWidth="1"/>
    <col min="1037" max="1038" width="11.42578125" style="47"/>
    <col min="1039" max="1039" width="12.42578125" style="47" bestFit="1" customWidth="1"/>
    <col min="1040" max="1275" width="11.42578125" style="47"/>
    <col min="1276" max="1276" width="18.140625" style="47" customWidth="1"/>
    <col min="1277" max="1278" width="8.42578125" style="47" bestFit="1" customWidth="1"/>
    <col min="1279" max="1280" width="8.42578125" style="47" customWidth="1"/>
    <col min="1281" max="1281" width="9.7109375" style="47" bestFit="1" customWidth="1"/>
    <col min="1282" max="1282" width="8.28515625" style="47" bestFit="1" customWidth="1"/>
    <col min="1283" max="1285" width="8.28515625" style="47" customWidth="1"/>
    <col min="1286" max="1291" width="0" style="47" hidden="1" customWidth="1"/>
    <col min="1292" max="1292" width="9.140625" style="47" customWidth="1"/>
    <col min="1293" max="1294" width="11.42578125" style="47"/>
    <col min="1295" max="1295" width="12.42578125" style="47" bestFit="1" customWidth="1"/>
    <col min="1296" max="1531" width="11.42578125" style="47"/>
    <col min="1532" max="1532" width="18.140625" style="47" customWidth="1"/>
    <col min="1533" max="1534" width="8.42578125" style="47" bestFit="1" customWidth="1"/>
    <col min="1535" max="1536" width="8.42578125" style="47" customWidth="1"/>
    <col min="1537" max="1537" width="9.7109375" style="47" bestFit="1" customWidth="1"/>
    <col min="1538" max="1538" width="8.28515625" style="47" bestFit="1" customWidth="1"/>
    <col min="1539" max="1541" width="8.28515625" style="47" customWidth="1"/>
    <col min="1542" max="1547" width="0" style="47" hidden="1" customWidth="1"/>
    <col min="1548" max="1548" width="9.140625" style="47" customWidth="1"/>
    <col min="1549" max="1550" width="11.42578125" style="47"/>
    <col min="1551" max="1551" width="12.42578125" style="47" bestFit="1" customWidth="1"/>
    <col min="1552" max="1787" width="11.42578125" style="47"/>
    <col min="1788" max="1788" width="18.140625" style="47" customWidth="1"/>
    <col min="1789" max="1790" width="8.42578125" style="47" bestFit="1" customWidth="1"/>
    <col min="1791" max="1792" width="8.42578125" style="47" customWidth="1"/>
    <col min="1793" max="1793" width="9.7109375" style="47" bestFit="1" customWidth="1"/>
    <col min="1794" max="1794" width="8.28515625" style="47" bestFit="1" customWidth="1"/>
    <col min="1795" max="1797" width="8.28515625" style="47" customWidth="1"/>
    <col min="1798" max="1803" width="0" style="47" hidden="1" customWidth="1"/>
    <col min="1804" max="1804" width="9.140625" style="47" customWidth="1"/>
    <col min="1805" max="1806" width="11.42578125" style="47"/>
    <col min="1807" max="1807" width="12.42578125" style="47" bestFit="1" customWidth="1"/>
    <col min="1808" max="2043" width="11.42578125" style="47"/>
    <col min="2044" max="2044" width="18.140625" style="47" customWidth="1"/>
    <col min="2045" max="2046" width="8.42578125" style="47" bestFit="1" customWidth="1"/>
    <col min="2047" max="2048" width="8.42578125" style="47" customWidth="1"/>
    <col min="2049" max="2049" width="9.7109375" style="47" bestFit="1" customWidth="1"/>
    <col min="2050" max="2050" width="8.28515625" style="47" bestFit="1" customWidth="1"/>
    <col min="2051" max="2053" width="8.28515625" style="47" customWidth="1"/>
    <col min="2054" max="2059" width="0" style="47" hidden="1" customWidth="1"/>
    <col min="2060" max="2060" width="9.140625" style="47" customWidth="1"/>
    <col min="2061" max="2062" width="11.42578125" style="47"/>
    <col min="2063" max="2063" width="12.42578125" style="47" bestFit="1" customWidth="1"/>
    <col min="2064" max="2299" width="11.42578125" style="47"/>
    <col min="2300" max="2300" width="18.140625" style="47" customWidth="1"/>
    <col min="2301" max="2302" width="8.42578125" style="47" bestFit="1" customWidth="1"/>
    <col min="2303" max="2304" width="8.42578125" style="47" customWidth="1"/>
    <col min="2305" max="2305" width="9.7109375" style="47" bestFit="1" customWidth="1"/>
    <col min="2306" max="2306" width="8.28515625" style="47" bestFit="1" customWidth="1"/>
    <col min="2307" max="2309" width="8.28515625" style="47" customWidth="1"/>
    <col min="2310" max="2315" width="0" style="47" hidden="1" customWidth="1"/>
    <col min="2316" max="2316" width="9.140625" style="47" customWidth="1"/>
    <col min="2317" max="2318" width="11.42578125" style="47"/>
    <col min="2319" max="2319" width="12.42578125" style="47" bestFit="1" customWidth="1"/>
    <col min="2320" max="2555" width="11.42578125" style="47"/>
    <col min="2556" max="2556" width="18.140625" style="47" customWidth="1"/>
    <col min="2557" max="2558" width="8.42578125" style="47" bestFit="1" customWidth="1"/>
    <col min="2559" max="2560" width="8.42578125" style="47" customWidth="1"/>
    <col min="2561" max="2561" width="9.7109375" style="47" bestFit="1" customWidth="1"/>
    <col min="2562" max="2562" width="8.28515625" style="47" bestFit="1" customWidth="1"/>
    <col min="2563" max="2565" width="8.28515625" style="47" customWidth="1"/>
    <col min="2566" max="2571" width="0" style="47" hidden="1" customWidth="1"/>
    <col min="2572" max="2572" width="9.140625" style="47" customWidth="1"/>
    <col min="2573" max="2574" width="11.42578125" style="47"/>
    <col min="2575" max="2575" width="12.42578125" style="47" bestFit="1" customWidth="1"/>
    <col min="2576" max="2811" width="11.42578125" style="47"/>
    <col min="2812" max="2812" width="18.140625" style="47" customWidth="1"/>
    <col min="2813" max="2814" width="8.42578125" style="47" bestFit="1" customWidth="1"/>
    <col min="2815" max="2816" width="8.42578125" style="47" customWidth="1"/>
    <col min="2817" max="2817" width="9.7109375" style="47" bestFit="1" customWidth="1"/>
    <col min="2818" max="2818" width="8.28515625" style="47" bestFit="1" customWidth="1"/>
    <col min="2819" max="2821" width="8.28515625" style="47" customWidth="1"/>
    <col min="2822" max="2827" width="0" style="47" hidden="1" customWidth="1"/>
    <col min="2828" max="2828" width="9.140625" style="47" customWidth="1"/>
    <col min="2829" max="2830" width="11.42578125" style="47"/>
    <col min="2831" max="2831" width="12.42578125" style="47" bestFit="1" customWidth="1"/>
    <col min="2832" max="3067" width="11.42578125" style="47"/>
    <col min="3068" max="3068" width="18.140625" style="47" customWidth="1"/>
    <col min="3069" max="3070" width="8.42578125" style="47" bestFit="1" customWidth="1"/>
    <col min="3071" max="3072" width="8.42578125" style="47" customWidth="1"/>
    <col min="3073" max="3073" width="9.7109375" style="47" bestFit="1" customWidth="1"/>
    <col min="3074" max="3074" width="8.28515625" style="47" bestFit="1" customWidth="1"/>
    <col min="3075" max="3077" width="8.28515625" style="47" customWidth="1"/>
    <col min="3078" max="3083" width="0" style="47" hidden="1" customWidth="1"/>
    <col min="3084" max="3084" width="9.140625" style="47" customWidth="1"/>
    <col min="3085" max="3086" width="11.42578125" style="47"/>
    <col min="3087" max="3087" width="12.42578125" style="47" bestFit="1" customWidth="1"/>
    <col min="3088" max="3323" width="11.42578125" style="47"/>
    <col min="3324" max="3324" width="18.140625" style="47" customWidth="1"/>
    <col min="3325" max="3326" width="8.42578125" style="47" bestFit="1" customWidth="1"/>
    <col min="3327" max="3328" width="8.42578125" style="47" customWidth="1"/>
    <col min="3329" max="3329" width="9.7109375" style="47" bestFit="1" customWidth="1"/>
    <col min="3330" max="3330" width="8.28515625" style="47" bestFit="1" customWidth="1"/>
    <col min="3331" max="3333" width="8.28515625" style="47" customWidth="1"/>
    <col min="3334" max="3339" width="0" style="47" hidden="1" customWidth="1"/>
    <col min="3340" max="3340" width="9.140625" style="47" customWidth="1"/>
    <col min="3341" max="3342" width="11.42578125" style="47"/>
    <col min="3343" max="3343" width="12.42578125" style="47" bestFit="1" customWidth="1"/>
    <col min="3344" max="3579" width="11.42578125" style="47"/>
    <col min="3580" max="3580" width="18.140625" style="47" customWidth="1"/>
    <col min="3581" max="3582" width="8.42578125" style="47" bestFit="1" customWidth="1"/>
    <col min="3583" max="3584" width="8.42578125" style="47" customWidth="1"/>
    <col min="3585" max="3585" width="9.7109375" style="47" bestFit="1" customWidth="1"/>
    <col min="3586" max="3586" width="8.28515625" style="47" bestFit="1" customWidth="1"/>
    <col min="3587" max="3589" width="8.28515625" style="47" customWidth="1"/>
    <col min="3590" max="3595" width="0" style="47" hidden="1" customWidth="1"/>
    <col min="3596" max="3596" width="9.140625" style="47" customWidth="1"/>
    <col min="3597" max="3598" width="11.42578125" style="47"/>
    <col min="3599" max="3599" width="12.42578125" style="47" bestFit="1" customWidth="1"/>
    <col min="3600" max="3835" width="11.42578125" style="47"/>
    <col min="3836" max="3836" width="18.140625" style="47" customWidth="1"/>
    <col min="3837" max="3838" width="8.42578125" style="47" bestFit="1" customWidth="1"/>
    <col min="3839" max="3840" width="8.42578125" style="47" customWidth="1"/>
    <col min="3841" max="3841" width="9.7109375" style="47" bestFit="1" customWidth="1"/>
    <col min="3842" max="3842" width="8.28515625" style="47" bestFit="1" customWidth="1"/>
    <col min="3843" max="3845" width="8.28515625" style="47" customWidth="1"/>
    <col min="3846" max="3851" width="0" style="47" hidden="1" customWidth="1"/>
    <col min="3852" max="3852" width="9.140625" style="47" customWidth="1"/>
    <col min="3853" max="3854" width="11.42578125" style="47"/>
    <col min="3855" max="3855" width="12.42578125" style="47" bestFit="1" customWidth="1"/>
    <col min="3856" max="4091" width="11.42578125" style="47"/>
    <col min="4092" max="4092" width="18.140625" style="47" customWidth="1"/>
    <col min="4093" max="4094" width="8.42578125" style="47" bestFit="1" customWidth="1"/>
    <col min="4095" max="4096" width="8.42578125" style="47" customWidth="1"/>
    <col min="4097" max="4097" width="9.7109375" style="47" bestFit="1" customWidth="1"/>
    <col min="4098" max="4098" width="8.28515625" style="47" bestFit="1" customWidth="1"/>
    <col min="4099" max="4101" width="8.28515625" style="47" customWidth="1"/>
    <col min="4102" max="4107" width="0" style="47" hidden="1" customWidth="1"/>
    <col min="4108" max="4108" width="9.140625" style="47" customWidth="1"/>
    <col min="4109" max="4110" width="11.42578125" style="47"/>
    <col min="4111" max="4111" width="12.42578125" style="47" bestFit="1" customWidth="1"/>
    <col min="4112" max="4347" width="11.42578125" style="47"/>
    <col min="4348" max="4348" width="18.140625" style="47" customWidth="1"/>
    <col min="4349" max="4350" width="8.42578125" style="47" bestFit="1" customWidth="1"/>
    <col min="4351" max="4352" width="8.42578125" style="47" customWidth="1"/>
    <col min="4353" max="4353" width="9.7109375" style="47" bestFit="1" customWidth="1"/>
    <col min="4354" max="4354" width="8.28515625" style="47" bestFit="1" customWidth="1"/>
    <col min="4355" max="4357" width="8.28515625" style="47" customWidth="1"/>
    <col min="4358" max="4363" width="0" style="47" hidden="1" customWidth="1"/>
    <col min="4364" max="4364" width="9.140625" style="47" customWidth="1"/>
    <col min="4365" max="4366" width="11.42578125" style="47"/>
    <col min="4367" max="4367" width="12.42578125" style="47" bestFit="1" customWidth="1"/>
    <col min="4368" max="4603" width="11.42578125" style="47"/>
    <col min="4604" max="4604" width="18.140625" style="47" customWidth="1"/>
    <col min="4605" max="4606" width="8.42578125" style="47" bestFit="1" customWidth="1"/>
    <col min="4607" max="4608" width="8.42578125" style="47" customWidth="1"/>
    <col min="4609" max="4609" width="9.7109375" style="47" bestFit="1" customWidth="1"/>
    <col min="4610" max="4610" width="8.28515625" style="47" bestFit="1" customWidth="1"/>
    <col min="4611" max="4613" width="8.28515625" style="47" customWidth="1"/>
    <col min="4614" max="4619" width="0" style="47" hidden="1" customWidth="1"/>
    <col min="4620" max="4620" width="9.140625" style="47" customWidth="1"/>
    <col min="4621" max="4622" width="11.42578125" style="47"/>
    <col min="4623" max="4623" width="12.42578125" style="47" bestFit="1" customWidth="1"/>
    <col min="4624" max="4859" width="11.42578125" style="47"/>
    <col min="4860" max="4860" width="18.140625" style="47" customWidth="1"/>
    <col min="4861" max="4862" width="8.42578125" style="47" bestFit="1" customWidth="1"/>
    <col min="4863" max="4864" width="8.42578125" style="47" customWidth="1"/>
    <col min="4865" max="4865" width="9.7109375" style="47" bestFit="1" customWidth="1"/>
    <col min="4866" max="4866" width="8.28515625" style="47" bestFit="1" customWidth="1"/>
    <col min="4867" max="4869" width="8.28515625" style="47" customWidth="1"/>
    <col min="4870" max="4875" width="0" style="47" hidden="1" customWidth="1"/>
    <col min="4876" max="4876" width="9.140625" style="47" customWidth="1"/>
    <col min="4877" max="4878" width="11.42578125" style="47"/>
    <col min="4879" max="4879" width="12.42578125" style="47" bestFit="1" customWidth="1"/>
    <col min="4880" max="5115" width="11.42578125" style="47"/>
    <col min="5116" max="5116" width="18.140625" style="47" customWidth="1"/>
    <col min="5117" max="5118" width="8.42578125" style="47" bestFit="1" customWidth="1"/>
    <col min="5119" max="5120" width="8.42578125" style="47" customWidth="1"/>
    <col min="5121" max="5121" width="9.7109375" style="47" bestFit="1" customWidth="1"/>
    <col min="5122" max="5122" width="8.28515625" style="47" bestFit="1" customWidth="1"/>
    <col min="5123" max="5125" width="8.28515625" style="47" customWidth="1"/>
    <col min="5126" max="5131" width="0" style="47" hidden="1" customWidth="1"/>
    <col min="5132" max="5132" width="9.140625" style="47" customWidth="1"/>
    <col min="5133" max="5134" width="11.42578125" style="47"/>
    <col min="5135" max="5135" width="12.42578125" style="47" bestFit="1" customWidth="1"/>
    <col min="5136" max="5371" width="11.42578125" style="47"/>
    <col min="5372" max="5372" width="18.140625" style="47" customWidth="1"/>
    <col min="5373" max="5374" width="8.42578125" style="47" bestFit="1" customWidth="1"/>
    <col min="5375" max="5376" width="8.42578125" style="47" customWidth="1"/>
    <col min="5377" max="5377" width="9.7109375" style="47" bestFit="1" customWidth="1"/>
    <col min="5378" max="5378" width="8.28515625" style="47" bestFit="1" customWidth="1"/>
    <col min="5379" max="5381" width="8.28515625" style="47" customWidth="1"/>
    <col min="5382" max="5387" width="0" style="47" hidden="1" customWidth="1"/>
    <col min="5388" max="5388" width="9.140625" style="47" customWidth="1"/>
    <col min="5389" max="5390" width="11.42578125" style="47"/>
    <col min="5391" max="5391" width="12.42578125" style="47" bestFit="1" customWidth="1"/>
    <col min="5392" max="5627" width="11.42578125" style="47"/>
    <col min="5628" max="5628" width="18.140625" style="47" customWidth="1"/>
    <col min="5629" max="5630" width="8.42578125" style="47" bestFit="1" customWidth="1"/>
    <col min="5631" max="5632" width="8.42578125" style="47" customWidth="1"/>
    <col min="5633" max="5633" width="9.7109375" style="47" bestFit="1" customWidth="1"/>
    <col min="5634" max="5634" width="8.28515625" style="47" bestFit="1" customWidth="1"/>
    <col min="5635" max="5637" width="8.28515625" style="47" customWidth="1"/>
    <col min="5638" max="5643" width="0" style="47" hidden="1" customWidth="1"/>
    <col min="5644" max="5644" width="9.140625" style="47" customWidth="1"/>
    <col min="5645" max="5646" width="11.42578125" style="47"/>
    <col min="5647" max="5647" width="12.42578125" style="47" bestFit="1" customWidth="1"/>
    <col min="5648" max="5883" width="11.42578125" style="47"/>
    <col min="5884" max="5884" width="18.140625" style="47" customWidth="1"/>
    <col min="5885" max="5886" width="8.42578125" style="47" bestFit="1" customWidth="1"/>
    <col min="5887" max="5888" width="8.42578125" style="47" customWidth="1"/>
    <col min="5889" max="5889" width="9.7109375" style="47" bestFit="1" customWidth="1"/>
    <col min="5890" max="5890" width="8.28515625" style="47" bestFit="1" customWidth="1"/>
    <col min="5891" max="5893" width="8.28515625" style="47" customWidth="1"/>
    <col min="5894" max="5899" width="0" style="47" hidden="1" customWidth="1"/>
    <col min="5900" max="5900" width="9.140625" style="47" customWidth="1"/>
    <col min="5901" max="5902" width="11.42578125" style="47"/>
    <col min="5903" max="5903" width="12.42578125" style="47" bestFit="1" customWidth="1"/>
    <col min="5904" max="6139" width="11.42578125" style="47"/>
    <col min="6140" max="6140" width="18.140625" style="47" customWidth="1"/>
    <col min="6141" max="6142" width="8.42578125" style="47" bestFit="1" customWidth="1"/>
    <col min="6143" max="6144" width="8.42578125" style="47" customWidth="1"/>
    <col min="6145" max="6145" width="9.7109375" style="47" bestFit="1" customWidth="1"/>
    <col min="6146" max="6146" width="8.28515625" style="47" bestFit="1" customWidth="1"/>
    <col min="6147" max="6149" width="8.28515625" style="47" customWidth="1"/>
    <col min="6150" max="6155" width="0" style="47" hidden="1" customWidth="1"/>
    <col min="6156" max="6156" width="9.140625" style="47" customWidth="1"/>
    <col min="6157" max="6158" width="11.42578125" style="47"/>
    <col min="6159" max="6159" width="12.42578125" style="47" bestFit="1" customWidth="1"/>
    <col min="6160" max="6395" width="11.42578125" style="47"/>
    <col min="6396" max="6396" width="18.140625" style="47" customWidth="1"/>
    <col min="6397" max="6398" width="8.42578125" style="47" bestFit="1" customWidth="1"/>
    <col min="6399" max="6400" width="8.42578125" style="47" customWidth="1"/>
    <col min="6401" max="6401" width="9.7109375" style="47" bestFit="1" customWidth="1"/>
    <col min="6402" max="6402" width="8.28515625" style="47" bestFit="1" customWidth="1"/>
    <col min="6403" max="6405" width="8.28515625" style="47" customWidth="1"/>
    <col min="6406" max="6411" width="0" style="47" hidden="1" customWidth="1"/>
    <col min="6412" max="6412" width="9.140625" style="47" customWidth="1"/>
    <col min="6413" max="6414" width="11.42578125" style="47"/>
    <col min="6415" max="6415" width="12.42578125" style="47" bestFit="1" customWidth="1"/>
    <col min="6416" max="6651" width="11.42578125" style="47"/>
    <col min="6652" max="6652" width="18.140625" style="47" customWidth="1"/>
    <col min="6653" max="6654" width="8.42578125" style="47" bestFit="1" customWidth="1"/>
    <col min="6655" max="6656" width="8.42578125" style="47" customWidth="1"/>
    <col min="6657" max="6657" width="9.7109375" style="47" bestFit="1" customWidth="1"/>
    <col min="6658" max="6658" width="8.28515625" style="47" bestFit="1" customWidth="1"/>
    <col min="6659" max="6661" width="8.28515625" style="47" customWidth="1"/>
    <col min="6662" max="6667" width="0" style="47" hidden="1" customWidth="1"/>
    <col min="6668" max="6668" width="9.140625" style="47" customWidth="1"/>
    <col min="6669" max="6670" width="11.42578125" style="47"/>
    <col min="6671" max="6671" width="12.42578125" style="47" bestFit="1" customWidth="1"/>
    <col min="6672" max="6907" width="11.42578125" style="47"/>
    <col min="6908" max="6908" width="18.140625" style="47" customWidth="1"/>
    <col min="6909" max="6910" width="8.42578125" style="47" bestFit="1" customWidth="1"/>
    <col min="6911" max="6912" width="8.42578125" style="47" customWidth="1"/>
    <col min="6913" max="6913" width="9.7109375" style="47" bestFit="1" customWidth="1"/>
    <col min="6914" max="6914" width="8.28515625" style="47" bestFit="1" customWidth="1"/>
    <col min="6915" max="6917" width="8.28515625" style="47" customWidth="1"/>
    <col min="6918" max="6923" width="0" style="47" hidden="1" customWidth="1"/>
    <col min="6924" max="6924" width="9.140625" style="47" customWidth="1"/>
    <col min="6925" max="6926" width="11.42578125" style="47"/>
    <col min="6927" max="6927" width="12.42578125" style="47" bestFit="1" customWidth="1"/>
    <col min="6928" max="7163" width="11.42578125" style="47"/>
    <col min="7164" max="7164" width="18.140625" style="47" customWidth="1"/>
    <col min="7165" max="7166" width="8.42578125" style="47" bestFit="1" customWidth="1"/>
    <col min="7167" max="7168" width="8.42578125" style="47" customWidth="1"/>
    <col min="7169" max="7169" width="9.7109375" style="47" bestFit="1" customWidth="1"/>
    <col min="7170" max="7170" width="8.28515625" style="47" bestFit="1" customWidth="1"/>
    <col min="7171" max="7173" width="8.28515625" style="47" customWidth="1"/>
    <col min="7174" max="7179" width="0" style="47" hidden="1" customWidth="1"/>
    <col min="7180" max="7180" width="9.140625" style="47" customWidth="1"/>
    <col min="7181" max="7182" width="11.42578125" style="47"/>
    <col min="7183" max="7183" width="12.42578125" style="47" bestFit="1" customWidth="1"/>
    <col min="7184" max="7419" width="11.42578125" style="47"/>
    <col min="7420" max="7420" width="18.140625" style="47" customWidth="1"/>
    <col min="7421" max="7422" width="8.42578125" style="47" bestFit="1" customWidth="1"/>
    <col min="7423" max="7424" width="8.42578125" style="47" customWidth="1"/>
    <col min="7425" max="7425" width="9.7109375" style="47" bestFit="1" customWidth="1"/>
    <col min="7426" max="7426" width="8.28515625" style="47" bestFit="1" customWidth="1"/>
    <col min="7427" max="7429" width="8.28515625" style="47" customWidth="1"/>
    <col min="7430" max="7435" width="0" style="47" hidden="1" customWidth="1"/>
    <col min="7436" max="7436" width="9.140625" style="47" customWidth="1"/>
    <col min="7437" max="7438" width="11.42578125" style="47"/>
    <col min="7439" max="7439" width="12.42578125" style="47" bestFit="1" customWidth="1"/>
    <col min="7440" max="7675" width="11.42578125" style="47"/>
    <col min="7676" max="7676" width="18.140625" style="47" customWidth="1"/>
    <col min="7677" max="7678" width="8.42578125" style="47" bestFit="1" customWidth="1"/>
    <col min="7679" max="7680" width="8.42578125" style="47" customWidth="1"/>
    <col min="7681" max="7681" width="9.7109375" style="47" bestFit="1" customWidth="1"/>
    <col min="7682" max="7682" width="8.28515625" style="47" bestFit="1" customWidth="1"/>
    <col min="7683" max="7685" width="8.28515625" style="47" customWidth="1"/>
    <col min="7686" max="7691" width="0" style="47" hidden="1" customWidth="1"/>
    <col min="7692" max="7692" width="9.140625" style="47" customWidth="1"/>
    <col min="7693" max="7694" width="11.42578125" style="47"/>
    <col min="7695" max="7695" width="12.42578125" style="47" bestFit="1" customWidth="1"/>
    <col min="7696" max="7931" width="11.42578125" style="47"/>
    <col min="7932" max="7932" width="18.140625" style="47" customWidth="1"/>
    <col min="7933" max="7934" width="8.42578125" style="47" bestFit="1" customWidth="1"/>
    <col min="7935" max="7936" width="8.42578125" style="47" customWidth="1"/>
    <col min="7937" max="7937" width="9.7109375" style="47" bestFit="1" customWidth="1"/>
    <col min="7938" max="7938" width="8.28515625" style="47" bestFit="1" customWidth="1"/>
    <col min="7939" max="7941" width="8.28515625" style="47" customWidth="1"/>
    <col min="7942" max="7947" width="0" style="47" hidden="1" customWidth="1"/>
    <col min="7948" max="7948" width="9.140625" style="47" customWidth="1"/>
    <col min="7949" max="7950" width="11.42578125" style="47"/>
    <col min="7951" max="7951" width="12.42578125" style="47" bestFit="1" customWidth="1"/>
    <col min="7952" max="8187" width="11.42578125" style="47"/>
    <col min="8188" max="8188" width="18.140625" style="47" customWidth="1"/>
    <col min="8189" max="8190" width="8.42578125" style="47" bestFit="1" customWidth="1"/>
    <col min="8191" max="8192" width="8.42578125" style="47" customWidth="1"/>
    <col min="8193" max="8193" width="9.7109375" style="47" bestFit="1" customWidth="1"/>
    <col min="8194" max="8194" width="8.28515625" style="47" bestFit="1" customWidth="1"/>
    <col min="8195" max="8197" width="8.28515625" style="47" customWidth="1"/>
    <col min="8198" max="8203" width="0" style="47" hidden="1" customWidth="1"/>
    <col min="8204" max="8204" width="9.140625" style="47" customWidth="1"/>
    <col min="8205" max="8206" width="11.42578125" style="47"/>
    <col min="8207" max="8207" width="12.42578125" style="47" bestFit="1" customWidth="1"/>
    <col min="8208" max="8443" width="11.42578125" style="47"/>
    <col min="8444" max="8444" width="18.140625" style="47" customWidth="1"/>
    <col min="8445" max="8446" width="8.42578125" style="47" bestFit="1" customWidth="1"/>
    <col min="8447" max="8448" width="8.42578125" style="47" customWidth="1"/>
    <col min="8449" max="8449" width="9.7109375" style="47" bestFit="1" customWidth="1"/>
    <col min="8450" max="8450" width="8.28515625" style="47" bestFit="1" customWidth="1"/>
    <col min="8451" max="8453" width="8.28515625" style="47" customWidth="1"/>
    <col min="8454" max="8459" width="0" style="47" hidden="1" customWidth="1"/>
    <col min="8460" max="8460" width="9.140625" style="47" customWidth="1"/>
    <col min="8461" max="8462" width="11.42578125" style="47"/>
    <col min="8463" max="8463" width="12.42578125" style="47" bestFit="1" customWidth="1"/>
    <col min="8464" max="8699" width="11.42578125" style="47"/>
    <col min="8700" max="8700" width="18.140625" style="47" customWidth="1"/>
    <col min="8701" max="8702" width="8.42578125" style="47" bestFit="1" customWidth="1"/>
    <col min="8703" max="8704" width="8.42578125" style="47" customWidth="1"/>
    <col min="8705" max="8705" width="9.7109375" style="47" bestFit="1" customWidth="1"/>
    <col min="8706" max="8706" width="8.28515625" style="47" bestFit="1" customWidth="1"/>
    <col min="8707" max="8709" width="8.28515625" style="47" customWidth="1"/>
    <col min="8710" max="8715" width="0" style="47" hidden="1" customWidth="1"/>
    <col min="8716" max="8716" width="9.140625" style="47" customWidth="1"/>
    <col min="8717" max="8718" width="11.42578125" style="47"/>
    <col min="8719" max="8719" width="12.42578125" style="47" bestFit="1" customWidth="1"/>
    <col min="8720" max="8955" width="11.42578125" style="47"/>
    <col min="8956" max="8956" width="18.140625" style="47" customWidth="1"/>
    <col min="8957" max="8958" width="8.42578125" style="47" bestFit="1" customWidth="1"/>
    <col min="8959" max="8960" width="8.42578125" style="47" customWidth="1"/>
    <col min="8961" max="8961" width="9.7109375" style="47" bestFit="1" customWidth="1"/>
    <col min="8962" max="8962" width="8.28515625" style="47" bestFit="1" customWidth="1"/>
    <col min="8963" max="8965" width="8.28515625" style="47" customWidth="1"/>
    <col min="8966" max="8971" width="0" style="47" hidden="1" customWidth="1"/>
    <col min="8972" max="8972" width="9.140625" style="47" customWidth="1"/>
    <col min="8973" max="8974" width="11.42578125" style="47"/>
    <col min="8975" max="8975" width="12.42578125" style="47" bestFit="1" customWidth="1"/>
    <col min="8976" max="9211" width="11.42578125" style="47"/>
    <col min="9212" max="9212" width="18.140625" style="47" customWidth="1"/>
    <col min="9213" max="9214" width="8.42578125" style="47" bestFit="1" customWidth="1"/>
    <col min="9215" max="9216" width="8.42578125" style="47" customWidth="1"/>
    <col min="9217" max="9217" width="9.7109375" style="47" bestFit="1" customWidth="1"/>
    <col min="9218" max="9218" width="8.28515625" style="47" bestFit="1" customWidth="1"/>
    <col min="9219" max="9221" width="8.28515625" style="47" customWidth="1"/>
    <col min="9222" max="9227" width="0" style="47" hidden="1" customWidth="1"/>
    <col min="9228" max="9228" width="9.140625" style="47" customWidth="1"/>
    <col min="9229" max="9230" width="11.42578125" style="47"/>
    <col min="9231" max="9231" width="12.42578125" style="47" bestFit="1" customWidth="1"/>
    <col min="9232" max="9467" width="11.42578125" style="47"/>
    <col min="9468" max="9468" width="18.140625" style="47" customWidth="1"/>
    <col min="9469" max="9470" width="8.42578125" style="47" bestFit="1" customWidth="1"/>
    <col min="9471" max="9472" width="8.42578125" style="47" customWidth="1"/>
    <col min="9473" max="9473" width="9.7109375" style="47" bestFit="1" customWidth="1"/>
    <col min="9474" max="9474" width="8.28515625" style="47" bestFit="1" customWidth="1"/>
    <col min="9475" max="9477" width="8.28515625" style="47" customWidth="1"/>
    <col min="9478" max="9483" width="0" style="47" hidden="1" customWidth="1"/>
    <col min="9484" max="9484" width="9.140625" style="47" customWidth="1"/>
    <col min="9485" max="9486" width="11.42578125" style="47"/>
    <col min="9487" max="9487" width="12.42578125" style="47" bestFit="1" customWidth="1"/>
    <col min="9488" max="9723" width="11.42578125" style="47"/>
    <col min="9724" max="9724" width="18.140625" style="47" customWidth="1"/>
    <col min="9725" max="9726" width="8.42578125" style="47" bestFit="1" customWidth="1"/>
    <col min="9727" max="9728" width="8.42578125" style="47" customWidth="1"/>
    <col min="9729" max="9729" width="9.7109375" style="47" bestFit="1" customWidth="1"/>
    <col min="9730" max="9730" width="8.28515625" style="47" bestFit="1" customWidth="1"/>
    <col min="9731" max="9733" width="8.28515625" style="47" customWidth="1"/>
    <col min="9734" max="9739" width="0" style="47" hidden="1" customWidth="1"/>
    <col min="9740" max="9740" width="9.140625" style="47" customWidth="1"/>
    <col min="9741" max="9742" width="11.42578125" style="47"/>
    <col min="9743" max="9743" width="12.42578125" style="47" bestFit="1" customWidth="1"/>
    <col min="9744" max="9979" width="11.42578125" style="47"/>
    <col min="9980" max="9980" width="18.140625" style="47" customWidth="1"/>
    <col min="9981" max="9982" width="8.42578125" style="47" bestFit="1" customWidth="1"/>
    <col min="9983" max="9984" width="8.42578125" style="47" customWidth="1"/>
    <col min="9985" max="9985" width="9.7109375" style="47" bestFit="1" customWidth="1"/>
    <col min="9986" max="9986" width="8.28515625" style="47" bestFit="1" customWidth="1"/>
    <col min="9987" max="9989" width="8.28515625" style="47" customWidth="1"/>
    <col min="9990" max="9995" width="0" style="47" hidden="1" customWidth="1"/>
    <col min="9996" max="9996" width="9.140625" style="47" customWidth="1"/>
    <col min="9997" max="9998" width="11.42578125" style="47"/>
    <col min="9999" max="9999" width="12.42578125" style="47" bestFit="1" customWidth="1"/>
    <col min="10000" max="10235" width="11.42578125" style="47"/>
    <col min="10236" max="10236" width="18.140625" style="47" customWidth="1"/>
    <col min="10237" max="10238" width="8.42578125" style="47" bestFit="1" customWidth="1"/>
    <col min="10239" max="10240" width="8.42578125" style="47" customWidth="1"/>
    <col min="10241" max="10241" width="9.7109375" style="47" bestFit="1" customWidth="1"/>
    <col min="10242" max="10242" width="8.28515625" style="47" bestFit="1" customWidth="1"/>
    <col min="10243" max="10245" width="8.28515625" style="47" customWidth="1"/>
    <col min="10246" max="10251" width="0" style="47" hidden="1" customWidth="1"/>
    <col min="10252" max="10252" width="9.140625" style="47" customWidth="1"/>
    <col min="10253" max="10254" width="11.42578125" style="47"/>
    <col min="10255" max="10255" width="12.42578125" style="47" bestFit="1" customWidth="1"/>
    <col min="10256" max="10491" width="11.42578125" style="47"/>
    <col min="10492" max="10492" width="18.140625" style="47" customWidth="1"/>
    <col min="10493" max="10494" width="8.42578125" style="47" bestFit="1" customWidth="1"/>
    <col min="10495" max="10496" width="8.42578125" style="47" customWidth="1"/>
    <col min="10497" max="10497" width="9.7109375" style="47" bestFit="1" customWidth="1"/>
    <col min="10498" max="10498" width="8.28515625" style="47" bestFit="1" customWidth="1"/>
    <col min="10499" max="10501" width="8.28515625" style="47" customWidth="1"/>
    <col min="10502" max="10507" width="0" style="47" hidden="1" customWidth="1"/>
    <col min="10508" max="10508" width="9.140625" style="47" customWidth="1"/>
    <col min="10509" max="10510" width="11.42578125" style="47"/>
    <col min="10511" max="10511" width="12.42578125" style="47" bestFit="1" customWidth="1"/>
    <col min="10512" max="10747" width="11.42578125" style="47"/>
    <col min="10748" max="10748" width="18.140625" style="47" customWidth="1"/>
    <col min="10749" max="10750" width="8.42578125" style="47" bestFit="1" customWidth="1"/>
    <col min="10751" max="10752" width="8.42578125" style="47" customWidth="1"/>
    <col min="10753" max="10753" width="9.7109375" style="47" bestFit="1" customWidth="1"/>
    <col min="10754" max="10754" width="8.28515625" style="47" bestFit="1" customWidth="1"/>
    <col min="10755" max="10757" width="8.28515625" style="47" customWidth="1"/>
    <col min="10758" max="10763" width="0" style="47" hidden="1" customWidth="1"/>
    <col min="10764" max="10764" width="9.140625" style="47" customWidth="1"/>
    <col min="10765" max="10766" width="11.42578125" style="47"/>
    <col min="10767" max="10767" width="12.42578125" style="47" bestFit="1" customWidth="1"/>
    <col min="10768" max="11003" width="11.42578125" style="47"/>
    <col min="11004" max="11004" width="18.140625" style="47" customWidth="1"/>
    <col min="11005" max="11006" width="8.42578125" style="47" bestFit="1" customWidth="1"/>
    <col min="11007" max="11008" width="8.42578125" style="47" customWidth="1"/>
    <col min="11009" max="11009" width="9.7109375" style="47" bestFit="1" customWidth="1"/>
    <col min="11010" max="11010" width="8.28515625" style="47" bestFit="1" customWidth="1"/>
    <col min="11011" max="11013" width="8.28515625" style="47" customWidth="1"/>
    <col min="11014" max="11019" width="0" style="47" hidden="1" customWidth="1"/>
    <col min="11020" max="11020" width="9.140625" style="47" customWidth="1"/>
    <col min="11021" max="11022" width="11.42578125" style="47"/>
    <col min="11023" max="11023" width="12.42578125" style="47" bestFit="1" customWidth="1"/>
    <col min="11024" max="11259" width="11.42578125" style="47"/>
    <col min="11260" max="11260" width="18.140625" style="47" customWidth="1"/>
    <col min="11261" max="11262" width="8.42578125" style="47" bestFit="1" customWidth="1"/>
    <col min="11263" max="11264" width="8.42578125" style="47" customWidth="1"/>
    <col min="11265" max="11265" width="9.7109375" style="47" bestFit="1" customWidth="1"/>
    <col min="11266" max="11266" width="8.28515625" style="47" bestFit="1" customWidth="1"/>
    <col min="11267" max="11269" width="8.28515625" style="47" customWidth="1"/>
    <col min="11270" max="11275" width="0" style="47" hidden="1" customWidth="1"/>
    <col min="11276" max="11276" width="9.140625" style="47" customWidth="1"/>
    <col min="11277" max="11278" width="11.42578125" style="47"/>
    <col min="11279" max="11279" width="12.42578125" style="47" bestFit="1" customWidth="1"/>
    <col min="11280" max="11515" width="11.42578125" style="47"/>
    <col min="11516" max="11516" width="18.140625" style="47" customWidth="1"/>
    <col min="11517" max="11518" width="8.42578125" style="47" bestFit="1" customWidth="1"/>
    <col min="11519" max="11520" width="8.42578125" style="47" customWidth="1"/>
    <col min="11521" max="11521" width="9.7109375" style="47" bestFit="1" customWidth="1"/>
    <col min="11522" max="11522" width="8.28515625" style="47" bestFit="1" customWidth="1"/>
    <col min="11523" max="11525" width="8.28515625" style="47" customWidth="1"/>
    <col min="11526" max="11531" width="0" style="47" hidden="1" customWidth="1"/>
    <col min="11532" max="11532" width="9.140625" style="47" customWidth="1"/>
    <col min="11533" max="11534" width="11.42578125" style="47"/>
    <col min="11535" max="11535" width="12.42578125" style="47" bestFit="1" customWidth="1"/>
    <col min="11536" max="11771" width="11.42578125" style="47"/>
    <col min="11772" max="11772" width="18.140625" style="47" customWidth="1"/>
    <col min="11773" max="11774" width="8.42578125" style="47" bestFit="1" customWidth="1"/>
    <col min="11775" max="11776" width="8.42578125" style="47" customWidth="1"/>
    <col min="11777" max="11777" width="9.7109375" style="47" bestFit="1" customWidth="1"/>
    <col min="11778" max="11778" width="8.28515625" style="47" bestFit="1" customWidth="1"/>
    <col min="11779" max="11781" width="8.28515625" style="47" customWidth="1"/>
    <col min="11782" max="11787" width="0" style="47" hidden="1" customWidth="1"/>
    <col min="11788" max="11788" width="9.140625" style="47" customWidth="1"/>
    <col min="11789" max="11790" width="11.42578125" style="47"/>
    <col min="11791" max="11791" width="12.42578125" style="47" bestFit="1" customWidth="1"/>
    <col min="11792" max="12027" width="11.42578125" style="47"/>
    <col min="12028" max="12028" width="18.140625" style="47" customWidth="1"/>
    <col min="12029" max="12030" width="8.42578125" style="47" bestFit="1" customWidth="1"/>
    <col min="12031" max="12032" width="8.42578125" style="47" customWidth="1"/>
    <col min="12033" max="12033" width="9.7109375" style="47" bestFit="1" customWidth="1"/>
    <col min="12034" max="12034" width="8.28515625" style="47" bestFit="1" customWidth="1"/>
    <col min="12035" max="12037" width="8.28515625" style="47" customWidth="1"/>
    <col min="12038" max="12043" width="0" style="47" hidden="1" customWidth="1"/>
    <col min="12044" max="12044" width="9.140625" style="47" customWidth="1"/>
    <col min="12045" max="12046" width="11.42578125" style="47"/>
    <col min="12047" max="12047" width="12.42578125" style="47" bestFit="1" customWidth="1"/>
    <col min="12048" max="12283" width="11.42578125" style="47"/>
    <col min="12284" max="12284" width="18.140625" style="47" customWidth="1"/>
    <col min="12285" max="12286" width="8.42578125" style="47" bestFit="1" customWidth="1"/>
    <col min="12287" max="12288" width="8.42578125" style="47" customWidth="1"/>
    <col min="12289" max="12289" width="9.7109375" style="47" bestFit="1" customWidth="1"/>
    <col min="12290" max="12290" width="8.28515625" style="47" bestFit="1" customWidth="1"/>
    <col min="12291" max="12293" width="8.28515625" style="47" customWidth="1"/>
    <col min="12294" max="12299" width="0" style="47" hidden="1" customWidth="1"/>
    <col min="12300" max="12300" width="9.140625" style="47" customWidth="1"/>
    <col min="12301" max="12302" width="11.42578125" style="47"/>
    <col min="12303" max="12303" width="12.42578125" style="47" bestFit="1" customWidth="1"/>
    <col min="12304" max="12539" width="11.42578125" style="47"/>
    <col min="12540" max="12540" width="18.140625" style="47" customWidth="1"/>
    <col min="12541" max="12542" width="8.42578125" style="47" bestFit="1" customWidth="1"/>
    <col min="12543" max="12544" width="8.42578125" style="47" customWidth="1"/>
    <col min="12545" max="12545" width="9.7109375" style="47" bestFit="1" customWidth="1"/>
    <col min="12546" max="12546" width="8.28515625" style="47" bestFit="1" customWidth="1"/>
    <col min="12547" max="12549" width="8.28515625" style="47" customWidth="1"/>
    <col min="12550" max="12555" width="0" style="47" hidden="1" customWidth="1"/>
    <col min="12556" max="12556" width="9.140625" style="47" customWidth="1"/>
    <col min="12557" max="12558" width="11.42578125" style="47"/>
    <col min="12559" max="12559" width="12.42578125" style="47" bestFit="1" customWidth="1"/>
    <col min="12560" max="12795" width="11.42578125" style="47"/>
    <col min="12796" max="12796" width="18.140625" style="47" customWidth="1"/>
    <col min="12797" max="12798" width="8.42578125" style="47" bestFit="1" customWidth="1"/>
    <col min="12799" max="12800" width="8.42578125" style="47" customWidth="1"/>
    <col min="12801" max="12801" width="9.7109375" style="47" bestFit="1" customWidth="1"/>
    <col min="12802" max="12802" width="8.28515625" style="47" bestFit="1" customWidth="1"/>
    <col min="12803" max="12805" width="8.28515625" style="47" customWidth="1"/>
    <col min="12806" max="12811" width="0" style="47" hidden="1" customWidth="1"/>
    <col min="12812" max="12812" width="9.140625" style="47" customWidth="1"/>
    <col min="12813" max="12814" width="11.42578125" style="47"/>
    <col min="12815" max="12815" width="12.42578125" style="47" bestFit="1" customWidth="1"/>
    <col min="12816" max="13051" width="11.42578125" style="47"/>
    <col min="13052" max="13052" width="18.140625" style="47" customWidth="1"/>
    <col min="13053" max="13054" width="8.42578125" style="47" bestFit="1" customWidth="1"/>
    <col min="13055" max="13056" width="8.42578125" style="47" customWidth="1"/>
    <col min="13057" max="13057" width="9.7109375" style="47" bestFit="1" customWidth="1"/>
    <col min="13058" max="13058" width="8.28515625" style="47" bestFit="1" customWidth="1"/>
    <col min="13059" max="13061" width="8.28515625" style="47" customWidth="1"/>
    <col min="13062" max="13067" width="0" style="47" hidden="1" customWidth="1"/>
    <col min="13068" max="13068" width="9.140625" style="47" customWidth="1"/>
    <col min="13069" max="13070" width="11.42578125" style="47"/>
    <col min="13071" max="13071" width="12.42578125" style="47" bestFit="1" customWidth="1"/>
    <col min="13072" max="13307" width="11.42578125" style="47"/>
    <col min="13308" max="13308" width="18.140625" style="47" customWidth="1"/>
    <col min="13309" max="13310" width="8.42578125" style="47" bestFit="1" customWidth="1"/>
    <col min="13311" max="13312" width="8.42578125" style="47" customWidth="1"/>
    <col min="13313" max="13313" width="9.7109375" style="47" bestFit="1" customWidth="1"/>
    <col min="13314" max="13314" width="8.28515625" style="47" bestFit="1" customWidth="1"/>
    <col min="13315" max="13317" width="8.28515625" style="47" customWidth="1"/>
    <col min="13318" max="13323" width="0" style="47" hidden="1" customWidth="1"/>
    <col min="13324" max="13324" width="9.140625" style="47" customWidth="1"/>
    <col min="13325" max="13326" width="11.42578125" style="47"/>
    <col min="13327" max="13327" width="12.42578125" style="47" bestFit="1" customWidth="1"/>
    <col min="13328" max="13563" width="11.42578125" style="47"/>
    <col min="13564" max="13564" width="18.140625" style="47" customWidth="1"/>
    <col min="13565" max="13566" width="8.42578125" style="47" bestFit="1" customWidth="1"/>
    <col min="13567" max="13568" width="8.42578125" style="47" customWidth="1"/>
    <col min="13569" max="13569" width="9.7109375" style="47" bestFit="1" customWidth="1"/>
    <col min="13570" max="13570" width="8.28515625" style="47" bestFit="1" customWidth="1"/>
    <col min="13571" max="13573" width="8.28515625" style="47" customWidth="1"/>
    <col min="13574" max="13579" width="0" style="47" hidden="1" customWidth="1"/>
    <col min="13580" max="13580" width="9.140625" style="47" customWidth="1"/>
    <col min="13581" max="13582" width="11.42578125" style="47"/>
    <col min="13583" max="13583" width="12.42578125" style="47" bestFit="1" customWidth="1"/>
    <col min="13584" max="13819" width="11.42578125" style="47"/>
    <col min="13820" max="13820" width="18.140625" style="47" customWidth="1"/>
    <col min="13821" max="13822" width="8.42578125" style="47" bestFit="1" customWidth="1"/>
    <col min="13823" max="13824" width="8.42578125" style="47" customWidth="1"/>
    <col min="13825" max="13825" width="9.7109375" style="47" bestFit="1" customWidth="1"/>
    <col min="13826" max="13826" width="8.28515625" style="47" bestFit="1" customWidth="1"/>
    <col min="13827" max="13829" width="8.28515625" style="47" customWidth="1"/>
    <col min="13830" max="13835" width="0" style="47" hidden="1" customWidth="1"/>
    <col min="13836" max="13836" width="9.140625" style="47" customWidth="1"/>
    <col min="13837" max="13838" width="11.42578125" style="47"/>
    <col min="13839" max="13839" width="12.42578125" style="47" bestFit="1" customWidth="1"/>
    <col min="13840" max="14075" width="11.42578125" style="47"/>
    <col min="14076" max="14076" width="18.140625" style="47" customWidth="1"/>
    <col min="14077" max="14078" width="8.42578125" style="47" bestFit="1" customWidth="1"/>
    <col min="14079" max="14080" width="8.42578125" style="47" customWidth="1"/>
    <col min="14081" max="14081" width="9.7109375" style="47" bestFit="1" customWidth="1"/>
    <col min="14082" max="14082" width="8.28515625" style="47" bestFit="1" customWidth="1"/>
    <col min="14083" max="14085" width="8.28515625" style="47" customWidth="1"/>
    <col min="14086" max="14091" width="0" style="47" hidden="1" customWidth="1"/>
    <col min="14092" max="14092" width="9.140625" style="47" customWidth="1"/>
    <col min="14093" max="14094" width="11.42578125" style="47"/>
    <col min="14095" max="14095" width="12.42578125" style="47" bestFit="1" customWidth="1"/>
    <col min="14096" max="14331" width="11.42578125" style="47"/>
    <col min="14332" max="14332" width="18.140625" style="47" customWidth="1"/>
    <col min="14333" max="14334" width="8.42578125" style="47" bestFit="1" customWidth="1"/>
    <col min="14335" max="14336" width="8.42578125" style="47" customWidth="1"/>
    <col min="14337" max="14337" width="9.7109375" style="47" bestFit="1" customWidth="1"/>
    <col min="14338" max="14338" width="8.28515625" style="47" bestFit="1" customWidth="1"/>
    <col min="14339" max="14341" width="8.28515625" style="47" customWidth="1"/>
    <col min="14342" max="14347" width="0" style="47" hidden="1" customWidth="1"/>
    <col min="14348" max="14348" width="9.140625" style="47" customWidth="1"/>
    <col min="14349" max="14350" width="11.42578125" style="47"/>
    <col min="14351" max="14351" width="12.42578125" style="47" bestFit="1" customWidth="1"/>
    <col min="14352" max="14587" width="11.42578125" style="47"/>
    <col min="14588" max="14588" width="18.140625" style="47" customWidth="1"/>
    <col min="14589" max="14590" width="8.42578125" style="47" bestFit="1" customWidth="1"/>
    <col min="14591" max="14592" width="8.42578125" style="47" customWidth="1"/>
    <col min="14593" max="14593" width="9.7109375" style="47" bestFit="1" customWidth="1"/>
    <col min="14594" max="14594" width="8.28515625" style="47" bestFit="1" customWidth="1"/>
    <col min="14595" max="14597" width="8.28515625" style="47" customWidth="1"/>
    <col min="14598" max="14603" width="0" style="47" hidden="1" customWidth="1"/>
    <col min="14604" max="14604" width="9.140625" style="47" customWidth="1"/>
    <col min="14605" max="14606" width="11.42578125" style="47"/>
    <col min="14607" max="14607" width="12.42578125" style="47" bestFit="1" customWidth="1"/>
    <col min="14608" max="14843" width="11.42578125" style="47"/>
    <col min="14844" max="14844" width="18.140625" style="47" customWidth="1"/>
    <col min="14845" max="14846" width="8.42578125" style="47" bestFit="1" customWidth="1"/>
    <col min="14847" max="14848" width="8.42578125" style="47" customWidth="1"/>
    <col min="14849" max="14849" width="9.7109375" style="47" bestFit="1" customWidth="1"/>
    <col min="14850" max="14850" width="8.28515625" style="47" bestFit="1" customWidth="1"/>
    <col min="14851" max="14853" width="8.28515625" style="47" customWidth="1"/>
    <col min="14854" max="14859" width="0" style="47" hidden="1" customWidth="1"/>
    <col min="14860" max="14860" width="9.140625" style="47" customWidth="1"/>
    <col min="14861" max="14862" width="11.42578125" style="47"/>
    <col min="14863" max="14863" width="12.42578125" style="47" bestFit="1" customWidth="1"/>
    <col min="14864" max="15099" width="11.42578125" style="47"/>
    <col min="15100" max="15100" width="18.140625" style="47" customWidth="1"/>
    <col min="15101" max="15102" width="8.42578125" style="47" bestFit="1" customWidth="1"/>
    <col min="15103" max="15104" width="8.42578125" style="47" customWidth="1"/>
    <col min="15105" max="15105" width="9.7109375" style="47" bestFit="1" customWidth="1"/>
    <col min="15106" max="15106" width="8.28515625" style="47" bestFit="1" customWidth="1"/>
    <col min="15107" max="15109" width="8.28515625" style="47" customWidth="1"/>
    <col min="15110" max="15115" width="0" style="47" hidden="1" customWidth="1"/>
    <col min="15116" max="15116" width="9.140625" style="47" customWidth="1"/>
    <col min="15117" max="15118" width="11.42578125" style="47"/>
    <col min="15119" max="15119" width="12.42578125" style="47" bestFit="1" customWidth="1"/>
    <col min="15120" max="15355" width="11.42578125" style="47"/>
    <col min="15356" max="15356" width="18.140625" style="47" customWidth="1"/>
    <col min="15357" max="15358" width="8.42578125" style="47" bestFit="1" customWidth="1"/>
    <col min="15359" max="15360" width="8.42578125" style="47" customWidth="1"/>
    <col min="15361" max="15361" width="9.7109375" style="47" bestFit="1" customWidth="1"/>
    <col min="15362" max="15362" width="8.28515625" style="47" bestFit="1" customWidth="1"/>
    <col min="15363" max="15365" width="8.28515625" style="47" customWidth="1"/>
    <col min="15366" max="15371" width="0" style="47" hidden="1" customWidth="1"/>
    <col min="15372" max="15372" width="9.140625" style="47" customWidth="1"/>
    <col min="15373" max="15374" width="11.42578125" style="47"/>
    <col min="15375" max="15375" width="12.42578125" style="47" bestFit="1" customWidth="1"/>
    <col min="15376" max="15611" width="11.42578125" style="47"/>
    <col min="15612" max="15612" width="18.140625" style="47" customWidth="1"/>
    <col min="15613" max="15614" width="8.42578125" style="47" bestFit="1" customWidth="1"/>
    <col min="15615" max="15616" width="8.42578125" style="47" customWidth="1"/>
    <col min="15617" max="15617" width="9.7109375" style="47" bestFit="1" customWidth="1"/>
    <col min="15618" max="15618" width="8.28515625" style="47" bestFit="1" customWidth="1"/>
    <col min="15619" max="15621" width="8.28515625" style="47" customWidth="1"/>
    <col min="15622" max="15627" width="0" style="47" hidden="1" customWidth="1"/>
    <col min="15628" max="15628" width="9.140625" style="47" customWidth="1"/>
    <col min="15629" max="15630" width="11.42578125" style="47"/>
    <col min="15631" max="15631" width="12.42578125" style="47" bestFit="1" customWidth="1"/>
    <col min="15632" max="15867" width="11.42578125" style="47"/>
    <col min="15868" max="15868" width="18.140625" style="47" customWidth="1"/>
    <col min="15869" max="15870" width="8.42578125" style="47" bestFit="1" customWidth="1"/>
    <col min="15871" max="15872" width="8.42578125" style="47" customWidth="1"/>
    <col min="15873" max="15873" width="9.7109375" style="47" bestFit="1" customWidth="1"/>
    <col min="15874" max="15874" width="8.28515625" style="47" bestFit="1" customWidth="1"/>
    <col min="15875" max="15877" width="8.28515625" style="47" customWidth="1"/>
    <col min="15878" max="15883" width="0" style="47" hidden="1" customWidth="1"/>
    <col min="15884" max="15884" width="9.140625" style="47" customWidth="1"/>
    <col min="15885" max="15886" width="11.42578125" style="47"/>
    <col min="15887" max="15887" width="12.42578125" style="47" bestFit="1" customWidth="1"/>
    <col min="15888" max="16123" width="11.42578125" style="47"/>
    <col min="16124" max="16124" width="18.140625" style="47" customWidth="1"/>
    <col min="16125" max="16126" width="8.42578125" style="47" bestFit="1" customWidth="1"/>
    <col min="16127" max="16128" width="8.42578125" style="47" customWidth="1"/>
    <col min="16129" max="16129" width="9.7109375" style="47" bestFit="1" customWidth="1"/>
    <col min="16130" max="16130" width="8.28515625" style="47" bestFit="1" customWidth="1"/>
    <col min="16131" max="16133" width="8.28515625" style="47" customWidth="1"/>
    <col min="16134" max="16139" width="0" style="47" hidden="1" customWidth="1"/>
    <col min="16140" max="16140" width="9.140625" style="47" customWidth="1"/>
    <col min="16141" max="16142" width="11.42578125" style="47"/>
    <col min="16143" max="16143" width="12.42578125" style="47" bestFit="1" customWidth="1"/>
    <col min="16144" max="16384" width="11.42578125" style="47"/>
  </cols>
  <sheetData>
    <row r="1" spans="1:17" s="48" customFormat="1" x14ac:dyDescent="0.2"/>
    <row r="2" spans="1:17" s="48" customFormat="1" x14ac:dyDescent="0.2">
      <c r="A2" s="75" t="s">
        <v>105</v>
      </c>
    </row>
    <row r="3" spans="1:17" s="48" customFormat="1" ht="15" x14ac:dyDescent="0.25">
      <c r="A3" s="75" t="s">
        <v>106</v>
      </c>
      <c r="J3" s="136"/>
    </row>
    <row r="4" spans="1:17" s="48" customFormat="1" x14ac:dyDescent="0.2"/>
    <row r="5" spans="1:17" s="48" customFormat="1" ht="12.75" x14ac:dyDescent="0.2">
      <c r="B5" s="319" t="s">
        <v>85</v>
      </c>
      <c r="C5" s="319"/>
      <c r="D5" s="319"/>
      <c r="E5" s="319"/>
      <c r="F5" s="319"/>
      <c r="G5" s="319"/>
      <c r="H5" s="319"/>
      <c r="I5" s="319"/>
      <c r="J5" s="319"/>
      <c r="K5" s="319"/>
      <c r="M5" s="166" t="s">
        <v>576</v>
      </c>
      <c r="O5" s="137"/>
    </row>
    <row r="6" spans="1:17" s="48" customFormat="1" ht="12.75" x14ac:dyDescent="0.2">
      <c r="B6" s="335" t="str">
        <f>'Solicitudes Regiones'!$B$6:$P$6</f>
        <v>Acumuladas de julio de 2008 a enero de 2020</v>
      </c>
      <c r="C6" s="335"/>
      <c r="D6" s="335"/>
      <c r="E6" s="335"/>
      <c r="F6" s="335"/>
      <c r="G6" s="335"/>
      <c r="H6" s="335"/>
      <c r="I6" s="335"/>
      <c r="J6" s="335"/>
      <c r="K6" s="335"/>
      <c r="L6" s="86"/>
    </row>
    <row r="7" spans="1:17" s="51" customFormat="1" x14ac:dyDescent="0.2">
      <c r="B7" s="49"/>
      <c r="C7" s="50"/>
      <c r="D7" s="50"/>
      <c r="E7" s="50"/>
      <c r="F7" s="50"/>
      <c r="G7" s="50"/>
      <c r="H7" s="50"/>
      <c r="I7" s="50"/>
      <c r="J7" s="50"/>
      <c r="K7" s="50"/>
      <c r="L7" s="50"/>
    </row>
    <row r="8" spans="1:17" ht="15" customHeight="1" x14ac:dyDescent="0.2">
      <c r="B8" s="352" t="s">
        <v>57</v>
      </c>
      <c r="C8" s="353"/>
      <c r="D8" s="353"/>
      <c r="E8" s="353"/>
      <c r="F8" s="353"/>
      <c r="G8" s="353"/>
      <c r="H8" s="353"/>
      <c r="I8" s="353"/>
      <c r="J8" s="353"/>
      <c r="K8" s="354"/>
      <c r="L8" s="66"/>
    </row>
    <row r="9" spans="1:17" ht="20.25" customHeight="1" x14ac:dyDescent="0.2">
      <c r="B9" s="351" t="s">
        <v>58</v>
      </c>
      <c r="C9" s="352" t="s">
        <v>2</v>
      </c>
      <c r="D9" s="353"/>
      <c r="E9" s="353"/>
      <c r="F9" s="353"/>
      <c r="G9" s="353"/>
      <c r="H9" s="353"/>
      <c r="I9" s="353"/>
      <c r="J9" s="353"/>
      <c r="K9" s="354"/>
    </row>
    <row r="10" spans="1:17" ht="24" x14ac:dyDescent="0.2">
      <c r="B10" s="351"/>
      <c r="C10" s="44" t="s">
        <v>59</v>
      </c>
      <c r="D10" s="44" t="s">
        <v>60</v>
      </c>
      <c r="E10" s="44" t="s">
        <v>61</v>
      </c>
      <c r="F10" s="44" t="s">
        <v>62</v>
      </c>
      <c r="G10" s="44" t="s">
        <v>8</v>
      </c>
      <c r="H10" s="44" t="s">
        <v>63</v>
      </c>
      <c r="I10" s="44" t="s">
        <v>64</v>
      </c>
      <c r="J10" s="44" t="s">
        <v>65</v>
      </c>
      <c r="K10" s="102" t="s">
        <v>31</v>
      </c>
    </row>
    <row r="11" spans="1:17" x14ac:dyDescent="0.2">
      <c r="B11" s="39" t="s">
        <v>153</v>
      </c>
      <c r="C11" s="39">
        <v>4847</v>
      </c>
      <c r="D11" s="39">
        <v>2311</v>
      </c>
      <c r="E11" s="39">
        <f>C11+D11</f>
        <v>7158</v>
      </c>
      <c r="F11" s="40">
        <f>E11/$E$26</f>
        <v>0.23495814869522402</v>
      </c>
      <c r="G11" s="39">
        <v>16917</v>
      </c>
      <c r="H11" s="39">
        <v>766</v>
      </c>
      <c r="I11" s="39">
        <f>G11+H11</f>
        <v>17683</v>
      </c>
      <c r="J11" s="40">
        <f>I11/$I$26</f>
        <v>0.25778846854727022</v>
      </c>
      <c r="K11" s="39">
        <f t="shared" ref="K11:K25" si="0">E11+I11</f>
        <v>24841</v>
      </c>
      <c r="Q11" s="52"/>
    </row>
    <row r="12" spans="1:17" x14ac:dyDescent="0.2">
      <c r="B12" s="39" t="s">
        <v>39</v>
      </c>
      <c r="C12" s="39">
        <v>5533</v>
      </c>
      <c r="D12" s="39">
        <v>2465</v>
      </c>
      <c r="E12" s="39">
        <f t="shared" ref="E12:E25" si="1">C12+D12</f>
        <v>7998</v>
      </c>
      <c r="F12" s="40">
        <f t="shared" ref="F12:F25" si="2">E12/$E$26</f>
        <v>0.26253077301821764</v>
      </c>
      <c r="G12" s="39">
        <v>18847</v>
      </c>
      <c r="H12" s="39">
        <v>872</v>
      </c>
      <c r="I12" s="39">
        <f t="shared" ref="I12:I25" si="3">G12+H12</f>
        <v>19719</v>
      </c>
      <c r="J12" s="40">
        <f t="shared" ref="J12:J25" si="4">I12/$I$26</f>
        <v>0.28746993221080253</v>
      </c>
      <c r="K12" s="39">
        <f t="shared" si="0"/>
        <v>27717</v>
      </c>
      <c r="Q12" s="52"/>
    </row>
    <row r="13" spans="1:17" x14ac:dyDescent="0.2">
      <c r="B13" s="39" t="s">
        <v>154</v>
      </c>
      <c r="C13" s="39">
        <v>349</v>
      </c>
      <c r="D13" s="39">
        <v>195</v>
      </c>
      <c r="E13" s="39">
        <f t="shared" si="1"/>
        <v>544</v>
      </c>
      <c r="F13" s="40">
        <f t="shared" si="2"/>
        <v>1.7856556704414904E-2</v>
      </c>
      <c r="G13" s="39">
        <v>1286</v>
      </c>
      <c r="H13" s="39">
        <v>52</v>
      </c>
      <c r="I13" s="39">
        <f t="shared" si="3"/>
        <v>1338</v>
      </c>
      <c r="J13" s="40">
        <f t="shared" si="4"/>
        <v>1.9505794883008964E-2</v>
      </c>
      <c r="K13" s="39">
        <f t="shared" si="0"/>
        <v>1882</v>
      </c>
      <c r="Q13" s="52"/>
    </row>
    <row r="14" spans="1:17" x14ac:dyDescent="0.2">
      <c r="B14" s="39" t="s">
        <v>155</v>
      </c>
      <c r="C14" s="39">
        <v>147</v>
      </c>
      <c r="D14" s="39">
        <v>56</v>
      </c>
      <c r="E14" s="39">
        <f t="shared" si="1"/>
        <v>203</v>
      </c>
      <c r="F14" s="40">
        <f t="shared" si="2"/>
        <v>6.6633842113901194E-3</v>
      </c>
      <c r="G14" s="39">
        <v>349</v>
      </c>
      <c r="H14" s="39">
        <v>17</v>
      </c>
      <c r="I14" s="39">
        <f t="shared" si="3"/>
        <v>366</v>
      </c>
      <c r="J14" s="40">
        <f t="shared" si="4"/>
        <v>5.3356658648589551E-3</v>
      </c>
      <c r="K14" s="39">
        <f t="shared" si="0"/>
        <v>569</v>
      </c>
      <c r="Q14" s="52"/>
    </row>
    <row r="15" spans="1:17" x14ac:dyDescent="0.2">
      <c r="B15" s="39" t="s">
        <v>156</v>
      </c>
      <c r="C15" s="39">
        <v>125</v>
      </c>
      <c r="D15" s="39">
        <v>49</v>
      </c>
      <c r="E15" s="39">
        <f t="shared" si="1"/>
        <v>174</v>
      </c>
      <c r="F15" s="40">
        <f t="shared" si="2"/>
        <v>5.711472181191531E-3</v>
      </c>
      <c r="G15" s="39">
        <v>500</v>
      </c>
      <c r="H15" s="39">
        <v>14</v>
      </c>
      <c r="I15" s="39">
        <f t="shared" si="3"/>
        <v>514</v>
      </c>
      <c r="J15" s="40">
        <f t="shared" si="4"/>
        <v>7.4932575260587509E-3</v>
      </c>
      <c r="K15" s="39">
        <f t="shared" si="0"/>
        <v>688</v>
      </c>
      <c r="Q15" s="52"/>
    </row>
    <row r="16" spans="1:17" x14ac:dyDescent="0.2">
      <c r="B16" s="39" t="s">
        <v>157</v>
      </c>
      <c r="C16" s="39">
        <v>579</v>
      </c>
      <c r="D16" s="39">
        <v>326</v>
      </c>
      <c r="E16" s="39">
        <f t="shared" si="1"/>
        <v>905</v>
      </c>
      <c r="F16" s="40">
        <f t="shared" si="2"/>
        <v>2.9706220252749056E-2</v>
      </c>
      <c r="G16" s="39">
        <v>2711</v>
      </c>
      <c r="H16" s="39">
        <v>133</v>
      </c>
      <c r="I16" s="39">
        <f t="shared" si="3"/>
        <v>2844</v>
      </c>
      <c r="J16" s="40">
        <f t="shared" si="4"/>
        <v>4.1460747867920401E-2</v>
      </c>
      <c r="K16" s="39">
        <f t="shared" si="0"/>
        <v>3749</v>
      </c>
      <c r="Q16" s="52"/>
    </row>
    <row r="17" spans="2:17" x14ac:dyDescent="0.2">
      <c r="B17" s="39" t="s">
        <v>158</v>
      </c>
      <c r="C17" s="39">
        <v>1197</v>
      </c>
      <c r="D17" s="39">
        <v>520</v>
      </c>
      <c r="E17" s="39">
        <f t="shared" si="1"/>
        <v>1717</v>
      </c>
      <c r="F17" s="40">
        <f t="shared" si="2"/>
        <v>5.6359757098309538E-2</v>
      </c>
      <c r="G17" s="39">
        <v>3578</v>
      </c>
      <c r="H17" s="39">
        <v>169</v>
      </c>
      <c r="I17" s="39">
        <f t="shared" si="3"/>
        <v>3747</v>
      </c>
      <c r="J17" s="40">
        <f t="shared" si="4"/>
        <v>5.4624972665646185E-2</v>
      </c>
      <c r="K17" s="39">
        <f t="shared" si="0"/>
        <v>5464</v>
      </c>
      <c r="Q17" s="52"/>
    </row>
    <row r="18" spans="2:17" x14ac:dyDescent="0.2">
      <c r="B18" s="39" t="s">
        <v>159</v>
      </c>
      <c r="C18" s="39">
        <v>447</v>
      </c>
      <c r="D18" s="39">
        <v>207</v>
      </c>
      <c r="E18" s="39">
        <f t="shared" si="1"/>
        <v>654</v>
      </c>
      <c r="F18" s="40">
        <f t="shared" si="2"/>
        <v>2.1467257508616444E-2</v>
      </c>
      <c r="G18" s="39">
        <v>843</v>
      </c>
      <c r="H18" s="39">
        <v>52</v>
      </c>
      <c r="I18" s="39">
        <f t="shared" si="3"/>
        <v>895</v>
      </c>
      <c r="J18" s="40">
        <f t="shared" si="4"/>
        <v>1.3047598221444712E-2</v>
      </c>
      <c r="K18" s="39">
        <f t="shared" si="0"/>
        <v>1549</v>
      </c>
      <c r="Q18" s="52"/>
    </row>
    <row r="19" spans="2:17" x14ac:dyDescent="0.2">
      <c r="B19" s="39" t="s">
        <v>160</v>
      </c>
      <c r="C19" s="39">
        <v>691</v>
      </c>
      <c r="D19" s="39">
        <v>311</v>
      </c>
      <c r="E19" s="39">
        <f t="shared" si="1"/>
        <v>1002</v>
      </c>
      <c r="F19" s="40">
        <f t="shared" si="2"/>
        <v>3.2890201870999509E-2</v>
      </c>
      <c r="G19" s="39">
        <v>1984</v>
      </c>
      <c r="H19" s="39">
        <v>108</v>
      </c>
      <c r="I19" s="39">
        <f t="shared" si="3"/>
        <v>2092</v>
      </c>
      <c r="J19" s="40">
        <f t="shared" si="4"/>
        <v>3.0497849697499819E-2</v>
      </c>
      <c r="K19" s="39">
        <f t="shared" si="0"/>
        <v>3094</v>
      </c>
      <c r="Q19" s="52"/>
    </row>
    <row r="20" spans="2:17" x14ac:dyDescent="0.2">
      <c r="B20" s="39" t="s">
        <v>161</v>
      </c>
      <c r="C20" s="39">
        <v>1033</v>
      </c>
      <c r="D20" s="39">
        <v>454</v>
      </c>
      <c r="E20" s="39">
        <f t="shared" si="1"/>
        <v>1487</v>
      </c>
      <c r="F20" s="40">
        <f t="shared" si="2"/>
        <v>4.8810109962251762E-2</v>
      </c>
      <c r="G20" s="39">
        <v>2894</v>
      </c>
      <c r="H20" s="39">
        <v>114</v>
      </c>
      <c r="I20" s="39">
        <f t="shared" si="3"/>
        <v>3008</v>
      </c>
      <c r="J20" s="40">
        <f t="shared" si="4"/>
        <v>4.3851592681682337E-2</v>
      </c>
      <c r="K20" s="39">
        <f t="shared" si="0"/>
        <v>4495</v>
      </c>
      <c r="Q20" s="52"/>
    </row>
    <row r="21" spans="2:17" x14ac:dyDescent="0.2">
      <c r="B21" s="39" t="s">
        <v>162</v>
      </c>
      <c r="C21" s="39">
        <v>3746</v>
      </c>
      <c r="D21" s="39">
        <v>1501</v>
      </c>
      <c r="E21" s="39">
        <f t="shared" si="1"/>
        <v>5247</v>
      </c>
      <c r="F21" s="40">
        <f t="shared" si="2"/>
        <v>0.17223042836041358</v>
      </c>
      <c r="G21" s="39">
        <v>9722</v>
      </c>
      <c r="H21" s="39">
        <v>543</v>
      </c>
      <c r="I21" s="39">
        <f t="shared" si="3"/>
        <v>10265</v>
      </c>
      <c r="J21" s="40">
        <f t="shared" si="4"/>
        <v>0.14964647569064801</v>
      </c>
      <c r="K21" s="39">
        <f t="shared" si="0"/>
        <v>15512</v>
      </c>
      <c r="Q21" s="52"/>
    </row>
    <row r="22" spans="2:17" x14ac:dyDescent="0.2">
      <c r="B22" s="39" t="s">
        <v>163</v>
      </c>
      <c r="C22" s="39">
        <v>542</v>
      </c>
      <c r="D22" s="39">
        <v>300</v>
      </c>
      <c r="E22" s="39">
        <f t="shared" si="1"/>
        <v>842</v>
      </c>
      <c r="F22" s="40">
        <f t="shared" si="2"/>
        <v>2.7638273428524537E-2</v>
      </c>
      <c r="G22" s="39">
        <v>1773</v>
      </c>
      <c r="H22" s="39">
        <v>69</v>
      </c>
      <c r="I22" s="39">
        <f t="shared" si="3"/>
        <v>1842</v>
      </c>
      <c r="J22" s="40">
        <f t="shared" si="4"/>
        <v>2.6853269188716378E-2</v>
      </c>
      <c r="K22" s="39">
        <f t="shared" si="0"/>
        <v>2684</v>
      </c>
      <c r="Q22" s="52"/>
    </row>
    <row r="23" spans="2:17" x14ac:dyDescent="0.2">
      <c r="B23" s="39" t="s">
        <v>164</v>
      </c>
      <c r="C23" s="39">
        <v>1015</v>
      </c>
      <c r="D23" s="39">
        <v>491</v>
      </c>
      <c r="E23" s="39">
        <f t="shared" si="1"/>
        <v>1506</v>
      </c>
      <c r="F23" s="40">
        <f t="shared" si="2"/>
        <v>4.9433776464795666E-2</v>
      </c>
      <c r="G23" s="39">
        <v>2611</v>
      </c>
      <c r="H23" s="39">
        <v>174</v>
      </c>
      <c r="I23" s="39">
        <f t="shared" si="3"/>
        <v>2785</v>
      </c>
      <c r="J23" s="40">
        <f t="shared" si="4"/>
        <v>4.060062686784751E-2</v>
      </c>
      <c r="K23" s="39">
        <f t="shared" si="0"/>
        <v>4291</v>
      </c>
      <c r="Q23" s="52"/>
    </row>
    <row r="24" spans="2:17" x14ac:dyDescent="0.2">
      <c r="B24" s="39" t="s">
        <v>165</v>
      </c>
      <c r="C24" s="39">
        <v>390</v>
      </c>
      <c r="D24" s="39">
        <v>339</v>
      </c>
      <c r="E24" s="39">
        <f t="shared" si="1"/>
        <v>729</v>
      </c>
      <c r="F24" s="40">
        <f t="shared" si="2"/>
        <v>2.3929098966026588E-2</v>
      </c>
      <c r="G24" s="39">
        <v>986</v>
      </c>
      <c r="H24" s="39">
        <v>76</v>
      </c>
      <c r="I24" s="39">
        <f t="shared" si="3"/>
        <v>1062</v>
      </c>
      <c r="J24" s="40">
        <f t="shared" si="4"/>
        <v>1.5482178001312049E-2</v>
      </c>
      <c r="K24" s="39">
        <f t="shared" si="0"/>
        <v>1791</v>
      </c>
      <c r="Q24" s="52"/>
    </row>
    <row r="25" spans="2:17" x14ac:dyDescent="0.2">
      <c r="B25" s="39" t="s">
        <v>166</v>
      </c>
      <c r="C25" s="39">
        <v>228</v>
      </c>
      <c r="D25" s="39">
        <v>71</v>
      </c>
      <c r="E25" s="39">
        <f t="shared" si="1"/>
        <v>299</v>
      </c>
      <c r="F25" s="40">
        <f t="shared" si="2"/>
        <v>9.8145412768751022E-3</v>
      </c>
      <c r="G25" s="39">
        <v>419</v>
      </c>
      <c r="H25" s="39">
        <v>16</v>
      </c>
      <c r="I25" s="39">
        <f t="shared" si="3"/>
        <v>435</v>
      </c>
      <c r="J25" s="40">
        <f t="shared" si="4"/>
        <v>6.3415700852831837E-3</v>
      </c>
      <c r="K25" s="39">
        <f t="shared" si="0"/>
        <v>734</v>
      </c>
      <c r="Q25" s="52"/>
    </row>
    <row r="26" spans="2:17" x14ac:dyDescent="0.2">
      <c r="B26" s="41" t="s">
        <v>50</v>
      </c>
      <c r="C26" s="39">
        <f>SUM(C11:C25)</f>
        <v>20869</v>
      </c>
      <c r="D26" s="39">
        <f t="shared" ref="D26:H26" si="5">SUM(D11:D25)</f>
        <v>9596</v>
      </c>
      <c r="E26" s="41">
        <f t="shared" ref="E26" si="6">C26+D26</f>
        <v>30465</v>
      </c>
      <c r="F26" s="43">
        <f t="shared" ref="F26" si="7">E26/$E$26</f>
        <v>1</v>
      </c>
      <c r="G26" s="39">
        <f>SUM(G11:G25)</f>
        <v>65420</v>
      </c>
      <c r="H26" s="39">
        <f t="shared" si="5"/>
        <v>3175</v>
      </c>
      <c r="I26" s="41">
        <f t="shared" ref="I26" si="8">G26+H26</f>
        <v>68595</v>
      </c>
      <c r="J26" s="43">
        <f t="shared" ref="J26" si="9">I26/$I$26</f>
        <v>1</v>
      </c>
      <c r="K26" s="41">
        <f t="shared" ref="K26:K27" si="10">E26+I26</f>
        <v>99060</v>
      </c>
      <c r="Q26" s="52"/>
    </row>
    <row r="27" spans="2:17" ht="25.5" customHeight="1" x14ac:dyDescent="0.2">
      <c r="B27" s="53" t="s">
        <v>66</v>
      </c>
      <c r="C27" s="54">
        <f>+C26/$K$26</f>
        <v>0.21067030082778115</v>
      </c>
      <c r="D27" s="54">
        <f>+D26/$K$26</f>
        <v>9.6870583484756717E-2</v>
      </c>
      <c r="E27" s="55">
        <f>C27+D27</f>
        <v>0.3075408843125379</v>
      </c>
      <c r="F27" s="55"/>
      <c r="G27" s="54">
        <f>+G26/$K$26</f>
        <v>0.66040783363618005</v>
      </c>
      <c r="H27" s="54">
        <f>+H26/$K$26</f>
        <v>3.2051282051282048E-2</v>
      </c>
      <c r="I27" s="55">
        <f>G27+H27</f>
        <v>0.6924591156874621</v>
      </c>
      <c r="J27" s="55"/>
      <c r="K27" s="55">
        <f t="shared" si="10"/>
        <v>1</v>
      </c>
    </row>
    <row r="28" spans="2:17" x14ac:dyDescent="0.2">
      <c r="B28" s="59"/>
      <c r="C28" s="59"/>
      <c r="D28" s="59"/>
      <c r="E28" s="59"/>
      <c r="F28" s="59"/>
      <c r="G28" s="59"/>
      <c r="H28" s="59"/>
      <c r="I28" s="59"/>
      <c r="J28" s="59"/>
      <c r="K28" s="59"/>
    </row>
    <row r="29" spans="2:17" ht="12.75" x14ac:dyDescent="0.2">
      <c r="B29" s="319" t="s">
        <v>86</v>
      </c>
      <c r="C29" s="319"/>
      <c r="D29" s="319"/>
      <c r="E29" s="319"/>
      <c r="F29" s="319"/>
      <c r="G29" s="319"/>
      <c r="H29" s="319"/>
      <c r="I29" s="319"/>
      <c r="J29" s="319"/>
      <c r="K29" s="319"/>
    </row>
    <row r="30" spans="2:17" ht="12.75" x14ac:dyDescent="0.2">
      <c r="B30" s="335" t="str">
        <f>'Solicitudes Regiones'!$B$6:$P$6</f>
        <v>Acumuladas de julio de 2008 a enero de 2020</v>
      </c>
      <c r="C30" s="335"/>
      <c r="D30" s="335"/>
      <c r="E30" s="335"/>
      <c r="F30" s="335"/>
      <c r="G30" s="335"/>
      <c r="H30" s="335"/>
      <c r="I30" s="335"/>
      <c r="J30" s="335"/>
      <c r="K30" s="335"/>
    </row>
    <row r="31" spans="2:17" x14ac:dyDescent="0.2">
      <c r="B31" s="59"/>
      <c r="C31" s="59"/>
      <c r="D31" s="59"/>
      <c r="E31" s="59"/>
      <c r="F31" s="59"/>
      <c r="G31" s="59"/>
      <c r="H31" s="59"/>
      <c r="I31" s="59"/>
      <c r="J31" s="59"/>
      <c r="K31" s="59"/>
    </row>
    <row r="32" spans="2:17" ht="12.75" customHeight="1" x14ac:dyDescent="0.2">
      <c r="B32" s="352" t="s">
        <v>67</v>
      </c>
      <c r="C32" s="353"/>
      <c r="D32" s="353"/>
      <c r="E32" s="353"/>
      <c r="F32" s="353"/>
      <c r="G32" s="353"/>
      <c r="H32" s="353"/>
      <c r="I32" s="353"/>
      <c r="J32" s="353"/>
      <c r="K32" s="354"/>
      <c r="L32" s="60"/>
    </row>
    <row r="33" spans="2:11" ht="20.25" customHeight="1" x14ac:dyDescent="0.2">
      <c r="B33" s="351" t="s">
        <v>58</v>
      </c>
      <c r="C33" s="352" t="s">
        <v>2</v>
      </c>
      <c r="D33" s="353"/>
      <c r="E33" s="353"/>
      <c r="F33" s="353"/>
      <c r="G33" s="353"/>
      <c r="H33" s="353"/>
      <c r="I33" s="353"/>
      <c r="J33" s="353"/>
      <c r="K33" s="354"/>
    </row>
    <row r="34" spans="2:11" ht="24" customHeight="1" x14ac:dyDescent="0.2">
      <c r="B34" s="351"/>
      <c r="C34" s="44" t="s">
        <v>59</v>
      </c>
      <c r="D34" s="44" t="s">
        <v>60</v>
      </c>
      <c r="E34" s="44" t="s">
        <v>61</v>
      </c>
      <c r="F34" s="44" t="s">
        <v>62</v>
      </c>
      <c r="G34" s="44" t="s">
        <v>8</v>
      </c>
      <c r="H34" s="44" t="s">
        <v>63</v>
      </c>
      <c r="I34" s="44" t="s">
        <v>64</v>
      </c>
      <c r="J34" s="44" t="s">
        <v>65</v>
      </c>
      <c r="K34" s="45" t="s">
        <v>31</v>
      </c>
    </row>
    <row r="35" spans="2:11" ht="15.75" customHeight="1" x14ac:dyDescent="0.2">
      <c r="B35" s="67" t="s">
        <v>153</v>
      </c>
      <c r="C35" s="67">
        <v>4117</v>
      </c>
      <c r="D35" s="67">
        <v>1574</v>
      </c>
      <c r="E35" s="67">
        <f>C35+D35</f>
        <v>5691</v>
      </c>
      <c r="F35" s="68">
        <f>E35/$E$50</f>
        <v>0.23440009885085877</v>
      </c>
      <c r="G35" s="67">
        <v>13458</v>
      </c>
      <c r="H35" s="67">
        <v>652</v>
      </c>
      <c r="I35" s="67">
        <f>G35+H35</f>
        <v>14110</v>
      </c>
      <c r="J35" s="68">
        <f>I35/$I$50</f>
        <v>0.24401210549070471</v>
      </c>
      <c r="K35" s="67">
        <f t="shared" ref="K35:K49" si="11">E35+I35</f>
        <v>19801</v>
      </c>
    </row>
    <row r="36" spans="2:11" x14ac:dyDescent="0.2">
      <c r="B36" s="67" t="s">
        <v>39</v>
      </c>
      <c r="C36" s="67">
        <v>4735</v>
      </c>
      <c r="D36" s="67">
        <v>1585</v>
      </c>
      <c r="E36" s="67">
        <f t="shared" ref="E36:E49" si="12">C36+D36</f>
        <v>6320</v>
      </c>
      <c r="F36" s="68">
        <f t="shared" ref="F36:F49" si="13">E36/$E$50</f>
        <v>0.26030726141933358</v>
      </c>
      <c r="G36" s="67">
        <v>15556</v>
      </c>
      <c r="H36" s="67">
        <v>769</v>
      </c>
      <c r="I36" s="67">
        <f t="shared" ref="I36:I49" si="14">G36+H36</f>
        <v>16325</v>
      </c>
      <c r="J36" s="68">
        <f t="shared" ref="J36:J49" si="15">I36/$I$50</f>
        <v>0.28231733679204496</v>
      </c>
      <c r="K36" s="67">
        <f t="shared" si="11"/>
        <v>22645</v>
      </c>
    </row>
    <row r="37" spans="2:11" x14ac:dyDescent="0.2">
      <c r="B37" s="67" t="s">
        <v>154</v>
      </c>
      <c r="C37" s="67">
        <v>310</v>
      </c>
      <c r="D37" s="67">
        <v>98</v>
      </c>
      <c r="E37" s="67">
        <f t="shared" si="12"/>
        <v>408</v>
      </c>
      <c r="F37" s="68">
        <f t="shared" si="13"/>
        <v>1.6804645990362042E-2</v>
      </c>
      <c r="G37" s="67">
        <v>1152</v>
      </c>
      <c r="H37" s="67">
        <v>46</v>
      </c>
      <c r="I37" s="67">
        <f t="shared" si="14"/>
        <v>1198</v>
      </c>
      <c r="J37" s="68">
        <f t="shared" si="15"/>
        <v>2.0717682663207955E-2</v>
      </c>
      <c r="K37" s="67">
        <f t="shared" si="11"/>
        <v>1606</v>
      </c>
    </row>
    <row r="38" spans="2:11" x14ac:dyDescent="0.2">
      <c r="B38" s="67" t="s">
        <v>155</v>
      </c>
      <c r="C38" s="67">
        <v>138</v>
      </c>
      <c r="D38" s="67">
        <v>36</v>
      </c>
      <c r="E38" s="67">
        <f t="shared" si="12"/>
        <v>174</v>
      </c>
      <c r="F38" s="68">
        <f t="shared" si="13"/>
        <v>7.1666872605955761E-3</v>
      </c>
      <c r="G38" s="67">
        <v>302</v>
      </c>
      <c r="H38" s="67">
        <v>16</v>
      </c>
      <c r="I38" s="67">
        <f t="shared" si="14"/>
        <v>318</v>
      </c>
      <c r="J38" s="68">
        <f t="shared" si="15"/>
        <v>5.4993514915693906E-3</v>
      </c>
      <c r="K38" s="67">
        <f t="shared" si="11"/>
        <v>492</v>
      </c>
    </row>
    <row r="39" spans="2:11" x14ac:dyDescent="0.2">
      <c r="B39" s="67" t="s">
        <v>156</v>
      </c>
      <c r="C39" s="67">
        <v>113</v>
      </c>
      <c r="D39" s="67">
        <v>31</v>
      </c>
      <c r="E39" s="67">
        <f t="shared" si="12"/>
        <v>144</v>
      </c>
      <c r="F39" s="68">
        <f t="shared" si="13"/>
        <v>5.9310515260101318E-3</v>
      </c>
      <c r="G39" s="67">
        <v>430</v>
      </c>
      <c r="H39" s="67">
        <v>11</v>
      </c>
      <c r="I39" s="67">
        <f t="shared" si="14"/>
        <v>441</v>
      </c>
      <c r="J39" s="68">
        <f t="shared" si="15"/>
        <v>7.6264591439688719E-3</v>
      </c>
      <c r="K39" s="67">
        <f t="shared" si="11"/>
        <v>585</v>
      </c>
    </row>
    <row r="40" spans="2:11" x14ac:dyDescent="0.2">
      <c r="B40" s="67" t="s">
        <v>157</v>
      </c>
      <c r="C40" s="67">
        <v>511</v>
      </c>
      <c r="D40" s="67">
        <v>198</v>
      </c>
      <c r="E40" s="67">
        <f t="shared" si="12"/>
        <v>709</v>
      </c>
      <c r="F40" s="68">
        <f t="shared" si="13"/>
        <v>2.9202191194035998E-2</v>
      </c>
      <c r="G40" s="67">
        <v>2367</v>
      </c>
      <c r="H40" s="67">
        <v>117</v>
      </c>
      <c r="I40" s="67">
        <f t="shared" si="14"/>
        <v>2484</v>
      </c>
      <c r="J40" s="68">
        <f t="shared" si="15"/>
        <v>4.2957198443579765E-2</v>
      </c>
      <c r="K40" s="67">
        <f t="shared" si="11"/>
        <v>3193</v>
      </c>
    </row>
    <row r="41" spans="2:11" x14ac:dyDescent="0.2">
      <c r="B41" s="67" t="s">
        <v>158</v>
      </c>
      <c r="C41" s="67">
        <v>1053</v>
      </c>
      <c r="D41" s="67">
        <v>298</v>
      </c>
      <c r="E41" s="67">
        <f t="shared" si="12"/>
        <v>1351</v>
      </c>
      <c r="F41" s="68">
        <f t="shared" si="13"/>
        <v>5.5644795914164505E-2</v>
      </c>
      <c r="G41" s="67">
        <v>3087</v>
      </c>
      <c r="H41" s="67">
        <v>141</v>
      </c>
      <c r="I41" s="67">
        <f t="shared" si="14"/>
        <v>3228</v>
      </c>
      <c r="J41" s="68">
        <f t="shared" si="15"/>
        <v>5.5823605706874189E-2</v>
      </c>
      <c r="K41" s="67">
        <f t="shared" si="11"/>
        <v>4579</v>
      </c>
    </row>
    <row r="42" spans="2:11" x14ac:dyDescent="0.2">
      <c r="B42" s="67" t="s">
        <v>159</v>
      </c>
      <c r="C42" s="67">
        <v>423</v>
      </c>
      <c r="D42" s="67">
        <v>110</v>
      </c>
      <c r="E42" s="67">
        <f t="shared" si="12"/>
        <v>533</v>
      </c>
      <c r="F42" s="68">
        <f t="shared" si="13"/>
        <v>2.1953128217801394E-2</v>
      </c>
      <c r="G42" s="67">
        <v>766</v>
      </c>
      <c r="H42" s="67">
        <v>47</v>
      </c>
      <c r="I42" s="67">
        <f t="shared" si="14"/>
        <v>813</v>
      </c>
      <c r="J42" s="68">
        <f t="shared" si="15"/>
        <v>1.4059662775616082E-2</v>
      </c>
      <c r="K42" s="67">
        <f t="shared" si="11"/>
        <v>1346</v>
      </c>
    </row>
    <row r="43" spans="2:11" x14ac:dyDescent="0.2">
      <c r="B43" s="67" t="s">
        <v>160</v>
      </c>
      <c r="C43" s="67">
        <v>612</v>
      </c>
      <c r="D43" s="67">
        <v>186</v>
      </c>
      <c r="E43" s="67">
        <f t="shared" si="12"/>
        <v>798</v>
      </c>
      <c r="F43" s="68">
        <f t="shared" si="13"/>
        <v>3.2867910539972817E-2</v>
      </c>
      <c r="G43" s="67">
        <v>1740</v>
      </c>
      <c r="H43" s="67">
        <v>89</v>
      </c>
      <c r="I43" s="67">
        <f t="shared" si="14"/>
        <v>1829</v>
      </c>
      <c r="J43" s="68">
        <f t="shared" si="15"/>
        <v>3.1629917855598787E-2</v>
      </c>
      <c r="K43" s="67">
        <f t="shared" si="11"/>
        <v>2627</v>
      </c>
    </row>
    <row r="44" spans="2:11" x14ac:dyDescent="0.2">
      <c r="B44" s="67" t="s">
        <v>161</v>
      </c>
      <c r="C44" s="67">
        <v>931</v>
      </c>
      <c r="D44" s="67">
        <v>273</v>
      </c>
      <c r="E44" s="67">
        <f t="shared" si="12"/>
        <v>1204</v>
      </c>
      <c r="F44" s="68">
        <f t="shared" si="13"/>
        <v>4.9590180814695829E-2</v>
      </c>
      <c r="G44" s="67">
        <v>2527</v>
      </c>
      <c r="H44" s="67">
        <v>93</v>
      </c>
      <c r="I44" s="67">
        <f t="shared" si="14"/>
        <v>2620</v>
      </c>
      <c r="J44" s="68">
        <f t="shared" si="15"/>
        <v>4.5309122351923907E-2</v>
      </c>
      <c r="K44" s="67">
        <f t="shared" si="11"/>
        <v>3824</v>
      </c>
    </row>
    <row r="45" spans="2:11" x14ac:dyDescent="0.2">
      <c r="B45" s="67" t="s">
        <v>162</v>
      </c>
      <c r="C45" s="67">
        <v>3365</v>
      </c>
      <c r="D45" s="67">
        <v>985</v>
      </c>
      <c r="E45" s="67">
        <f t="shared" si="12"/>
        <v>4350</v>
      </c>
      <c r="F45" s="68">
        <f t="shared" si="13"/>
        <v>0.17916718151488942</v>
      </c>
      <c r="G45" s="67">
        <v>8486</v>
      </c>
      <c r="H45" s="67">
        <v>445</v>
      </c>
      <c r="I45" s="67">
        <f t="shared" si="14"/>
        <v>8931</v>
      </c>
      <c r="J45" s="68">
        <f t="shared" si="15"/>
        <v>0.15444876783398184</v>
      </c>
      <c r="K45" s="67">
        <f t="shared" si="11"/>
        <v>13281</v>
      </c>
    </row>
    <row r="46" spans="2:11" x14ac:dyDescent="0.2">
      <c r="B46" s="67" t="s">
        <v>163</v>
      </c>
      <c r="C46" s="67">
        <v>503</v>
      </c>
      <c r="D46" s="67">
        <v>149</v>
      </c>
      <c r="E46" s="67">
        <f t="shared" si="12"/>
        <v>652</v>
      </c>
      <c r="F46" s="68">
        <f t="shared" si="13"/>
        <v>2.6854483298323656E-2</v>
      </c>
      <c r="G46" s="67">
        <v>1618</v>
      </c>
      <c r="H46" s="67">
        <v>62</v>
      </c>
      <c r="I46" s="67">
        <f t="shared" si="14"/>
        <v>1680</v>
      </c>
      <c r="J46" s="68">
        <f t="shared" si="15"/>
        <v>2.9053177691309988E-2</v>
      </c>
      <c r="K46" s="67">
        <f t="shared" si="11"/>
        <v>2332</v>
      </c>
    </row>
    <row r="47" spans="2:11" x14ac:dyDescent="0.2">
      <c r="B47" s="67" t="s">
        <v>164</v>
      </c>
      <c r="C47" s="67">
        <v>913</v>
      </c>
      <c r="D47" s="67">
        <v>297</v>
      </c>
      <c r="E47" s="67">
        <f t="shared" si="12"/>
        <v>1210</v>
      </c>
      <c r="F47" s="68">
        <f t="shared" si="13"/>
        <v>4.9837307961612919E-2</v>
      </c>
      <c r="G47" s="67">
        <v>2347</v>
      </c>
      <c r="H47" s="67">
        <v>141</v>
      </c>
      <c r="I47" s="67">
        <f t="shared" si="14"/>
        <v>2488</v>
      </c>
      <c r="J47" s="68">
        <f t="shared" si="15"/>
        <v>4.3026372676178121E-2</v>
      </c>
      <c r="K47" s="67">
        <f t="shared" si="11"/>
        <v>3698</v>
      </c>
    </row>
    <row r="48" spans="2:11" x14ac:dyDescent="0.2">
      <c r="B48" s="67" t="s">
        <v>165</v>
      </c>
      <c r="C48" s="67">
        <v>333</v>
      </c>
      <c r="D48" s="67">
        <v>144</v>
      </c>
      <c r="E48" s="67">
        <f t="shared" si="12"/>
        <v>477</v>
      </c>
      <c r="F48" s="68">
        <f t="shared" si="13"/>
        <v>1.9646608179908563E-2</v>
      </c>
      <c r="G48" s="67">
        <v>889</v>
      </c>
      <c r="H48" s="67">
        <v>55</v>
      </c>
      <c r="I48" s="67">
        <f t="shared" si="14"/>
        <v>944</v>
      </c>
      <c r="J48" s="68">
        <f t="shared" si="15"/>
        <v>1.6325118893212278E-2</v>
      </c>
      <c r="K48" s="67">
        <f t="shared" si="11"/>
        <v>1421</v>
      </c>
    </row>
    <row r="49" spans="2:11" x14ac:dyDescent="0.2">
      <c r="B49" s="67" t="s">
        <v>166</v>
      </c>
      <c r="C49" s="67">
        <v>216</v>
      </c>
      <c r="D49" s="67">
        <v>42</v>
      </c>
      <c r="E49" s="67">
        <f t="shared" si="12"/>
        <v>258</v>
      </c>
      <c r="F49" s="68">
        <f t="shared" si="13"/>
        <v>1.062646731743482E-2</v>
      </c>
      <c r="G49" s="67">
        <v>401</v>
      </c>
      <c r="H49" s="67">
        <v>15</v>
      </c>
      <c r="I49" s="67">
        <f t="shared" si="14"/>
        <v>416</v>
      </c>
      <c r="J49" s="68">
        <f t="shared" si="15"/>
        <v>7.1941201902291398E-3</v>
      </c>
      <c r="K49" s="67">
        <f t="shared" si="11"/>
        <v>674</v>
      </c>
    </row>
    <row r="50" spans="2:11" x14ac:dyDescent="0.2">
      <c r="B50" s="69" t="s">
        <v>50</v>
      </c>
      <c r="C50" s="67">
        <f t="shared" ref="C50:H50" si="16">SUM(C35:C49)</f>
        <v>18273</v>
      </c>
      <c r="D50" s="67">
        <f t="shared" si="16"/>
        <v>6006</v>
      </c>
      <c r="E50" s="69">
        <f t="shared" ref="E50" si="17">C50+D50</f>
        <v>24279</v>
      </c>
      <c r="F50" s="70">
        <f t="shared" ref="F50" si="18">E50/$E$50</f>
        <v>1</v>
      </c>
      <c r="G50" s="67">
        <f t="shared" si="16"/>
        <v>55126</v>
      </c>
      <c r="H50" s="67">
        <f t="shared" si="16"/>
        <v>2699</v>
      </c>
      <c r="I50" s="69">
        <f t="shared" ref="I50" si="19">G50+H50</f>
        <v>57825</v>
      </c>
      <c r="J50" s="70">
        <f t="shared" ref="J50" si="20">I50/$I$50</f>
        <v>1</v>
      </c>
      <c r="K50" s="69">
        <f t="shared" ref="K50:K51" si="21">E50+I50</f>
        <v>82104</v>
      </c>
    </row>
    <row r="51" spans="2:11" ht="27" customHeight="1" x14ac:dyDescent="0.2">
      <c r="B51" s="53" t="s">
        <v>68</v>
      </c>
      <c r="C51" s="54">
        <f>+C50/$K$50</f>
        <v>0.22255919321835721</v>
      </c>
      <c r="D51" s="54">
        <f>+D50/$K$50</f>
        <v>7.3151125401929265E-2</v>
      </c>
      <c r="E51" s="55">
        <f>C51+D51</f>
        <v>0.29571031862028646</v>
      </c>
      <c r="F51" s="55"/>
      <c r="G51" s="54">
        <f>+G50/$K$50</f>
        <v>0.67141673974471405</v>
      </c>
      <c r="H51" s="54">
        <f>+H50/$K$50</f>
        <v>3.2872941634999514E-2</v>
      </c>
      <c r="I51" s="55">
        <f>G51+H51</f>
        <v>0.70428968137971359</v>
      </c>
      <c r="J51" s="55"/>
      <c r="K51" s="55">
        <f t="shared" si="21"/>
        <v>1</v>
      </c>
    </row>
    <row r="52" spans="2:11" x14ac:dyDescent="0.2">
      <c r="B52" s="46" t="s">
        <v>133</v>
      </c>
    </row>
    <row r="53" spans="2:11" x14ac:dyDescent="0.2">
      <c r="B53" s="46" t="s">
        <v>134</v>
      </c>
    </row>
    <row r="143" spans="2:2" x14ac:dyDescent="0.2">
      <c r="B143" s="47" t="s">
        <v>80</v>
      </c>
    </row>
  </sheetData>
  <mergeCells count="10">
    <mergeCell ref="B33:B34"/>
    <mergeCell ref="C33:K33"/>
    <mergeCell ref="B8:K8"/>
    <mergeCell ref="B9:B10"/>
    <mergeCell ref="C9:K9"/>
    <mergeCell ref="B6:K6"/>
    <mergeCell ref="B5:K5"/>
    <mergeCell ref="B29:K29"/>
    <mergeCell ref="B30:K30"/>
    <mergeCell ref="B32:K32"/>
  </mergeCells>
  <hyperlinks>
    <hyperlink ref="M5" location="'Índice Pensiones Solidarias'!A1" display="Volver Sistema de Pensiones Solidadias"/>
  </hyperlinks>
  <pageMargins left="0.74803149606299213" right="0.74803149606299213" top="0.98425196850393704" bottom="0.98425196850393704" header="0" footer="0"/>
  <pageSetup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P141"/>
  <sheetViews>
    <sheetView showGridLines="0" topLeftCell="A85" zoomScaleNormal="100" workbookViewId="0">
      <selection activeCell="I60" sqref="I60"/>
    </sheetView>
  </sheetViews>
  <sheetFormatPr baseColWidth="10" defaultRowHeight="12" x14ac:dyDescent="0.2"/>
  <cols>
    <col min="1" max="1" width="6" style="47" customWidth="1"/>
    <col min="2" max="2" width="18.140625" style="47" customWidth="1"/>
    <col min="3" max="3" width="9.7109375" style="47" bestFit="1" customWidth="1"/>
    <col min="4" max="4" width="9.140625" style="47" bestFit="1" customWidth="1"/>
    <col min="5" max="6" width="9.140625" style="47" customWidth="1"/>
    <col min="7" max="7" width="9.42578125" style="47" bestFit="1" customWidth="1"/>
    <col min="8" max="8" width="8.42578125" style="47" bestFit="1" customWidth="1"/>
    <col min="9" max="11" width="8.42578125" style="47" customWidth="1"/>
    <col min="12" max="12" width="9.85546875" style="47" customWidth="1"/>
    <col min="13" max="251" width="11.42578125" style="47"/>
    <col min="252" max="252" width="18.140625" style="47" customWidth="1"/>
    <col min="253" max="253" width="9.7109375" style="47" bestFit="1" customWidth="1"/>
    <col min="254" max="254" width="9.140625" style="47" bestFit="1" customWidth="1"/>
    <col min="255" max="256" width="9.140625" style="47" customWidth="1"/>
    <col min="257" max="257" width="9.42578125" style="47" bestFit="1" customWidth="1"/>
    <col min="258" max="258" width="8.42578125" style="47" bestFit="1" customWidth="1"/>
    <col min="259" max="261" width="8.42578125" style="47" customWidth="1"/>
    <col min="262" max="267" width="0" style="47" hidden="1" customWidth="1"/>
    <col min="268" max="268" width="9.85546875" style="47" customWidth="1"/>
    <col min="269" max="507" width="11.42578125" style="47"/>
    <col min="508" max="508" width="18.140625" style="47" customWidth="1"/>
    <col min="509" max="509" width="9.7109375" style="47" bestFit="1" customWidth="1"/>
    <col min="510" max="510" width="9.140625" style="47" bestFit="1" customWidth="1"/>
    <col min="511" max="512" width="9.140625" style="47" customWidth="1"/>
    <col min="513" max="513" width="9.42578125" style="47" bestFit="1" customWidth="1"/>
    <col min="514" max="514" width="8.42578125" style="47" bestFit="1" customWidth="1"/>
    <col min="515" max="517" width="8.42578125" style="47" customWidth="1"/>
    <col min="518" max="523" width="0" style="47" hidden="1" customWidth="1"/>
    <col min="524" max="524" width="9.85546875" style="47" customWidth="1"/>
    <col min="525" max="763" width="11.42578125" style="47"/>
    <col min="764" max="764" width="18.140625" style="47" customWidth="1"/>
    <col min="765" max="765" width="9.7109375" style="47" bestFit="1" customWidth="1"/>
    <col min="766" max="766" width="9.140625" style="47" bestFit="1" customWidth="1"/>
    <col min="767" max="768" width="9.140625" style="47" customWidth="1"/>
    <col min="769" max="769" width="9.42578125" style="47" bestFit="1" customWidth="1"/>
    <col min="770" max="770" width="8.42578125" style="47" bestFit="1" customWidth="1"/>
    <col min="771" max="773" width="8.42578125" style="47" customWidth="1"/>
    <col min="774" max="779" width="0" style="47" hidden="1" customWidth="1"/>
    <col min="780" max="780" width="9.85546875" style="47" customWidth="1"/>
    <col min="781" max="1019" width="11.42578125" style="47"/>
    <col min="1020" max="1020" width="18.140625" style="47" customWidth="1"/>
    <col min="1021" max="1021" width="9.7109375" style="47" bestFit="1" customWidth="1"/>
    <col min="1022" max="1022" width="9.140625" style="47" bestFit="1" customWidth="1"/>
    <col min="1023" max="1024" width="9.140625" style="47" customWidth="1"/>
    <col min="1025" max="1025" width="9.42578125" style="47" bestFit="1" customWidth="1"/>
    <col min="1026" max="1026" width="8.42578125" style="47" bestFit="1" customWidth="1"/>
    <col min="1027" max="1029" width="8.42578125" style="47" customWidth="1"/>
    <col min="1030" max="1035" width="0" style="47" hidden="1" customWidth="1"/>
    <col min="1036" max="1036" width="9.85546875" style="47" customWidth="1"/>
    <col min="1037" max="1275" width="11.42578125" style="47"/>
    <col min="1276" max="1276" width="18.140625" style="47" customWidth="1"/>
    <col min="1277" max="1277" width="9.7109375" style="47" bestFit="1" customWidth="1"/>
    <col min="1278" max="1278" width="9.140625" style="47" bestFit="1" customWidth="1"/>
    <col min="1279" max="1280" width="9.140625" style="47" customWidth="1"/>
    <col min="1281" max="1281" width="9.42578125" style="47" bestFit="1" customWidth="1"/>
    <col min="1282" max="1282" width="8.42578125" style="47" bestFit="1" customWidth="1"/>
    <col min="1283" max="1285" width="8.42578125" style="47" customWidth="1"/>
    <col min="1286" max="1291" width="0" style="47" hidden="1" customWidth="1"/>
    <col min="1292" max="1292" width="9.85546875" style="47" customWidth="1"/>
    <col min="1293" max="1531" width="11.42578125" style="47"/>
    <col min="1532" max="1532" width="18.140625" style="47" customWidth="1"/>
    <col min="1533" max="1533" width="9.7109375" style="47" bestFit="1" customWidth="1"/>
    <col min="1534" max="1534" width="9.140625" style="47" bestFit="1" customWidth="1"/>
    <col min="1535" max="1536" width="9.140625" style="47" customWidth="1"/>
    <col min="1537" max="1537" width="9.42578125" style="47" bestFit="1" customWidth="1"/>
    <col min="1538" max="1538" width="8.42578125" style="47" bestFit="1" customWidth="1"/>
    <col min="1539" max="1541" width="8.42578125" style="47" customWidth="1"/>
    <col min="1542" max="1547" width="0" style="47" hidden="1" customWidth="1"/>
    <col min="1548" max="1548" width="9.85546875" style="47" customWidth="1"/>
    <col min="1549" max="1787" width="11.42578125" style="47"/>
    <col min="1788" max="1788" width="18.140625" style="47" customWidth="1"/>
    <col min="1789" max="1789" width="9.7109375" style="47" bestFit="1" customWidth="1"/>
    <col min="1790" max="1790" width="9.140625" style="47" bestFit="1" customWidth="1"/>
    <col min="1791" max="1792" width="9.140625" style="47" customWidth="1"/>
    <col min="1793" max="1793" width="9.42578125" style="47" bestFit="1" customWidth="1"/>
    <col min="1794" max="1794" width="8.42578125" style="47" bestFit="1" customWidth="1"/>
    <col min="1795" max="1797" width="8.42578125" style="47" customWidth="1"/>
    <col min="1798" max="1803" width="0" style="47" hidden="1" customWidth="1"/>
    <col min="1804" max="1804" width="9.85546875" style="47" customWidth="1"/>
    <col min="1805" max="2043" width="11.42578125" style="47"/>
    <col min="2044" max="2044" width="18.140625" style="47" customWidth="1"/>
    <col min="2045" max="2045" width="9.7109375" style="47" bestFit="1" customWidth="1"/>
    <col min="2046" max="2046" width="9.140625" style="47" bestFit="1" customWidth="1"/>
    <col min="2047" max="2048" width="9.140625" style="47" customWidth="1"/>
    <col min="2049" max="2049" width="9.42578125" style="47" bestFit="1" customWidth="1"/>
    <col min="2050" max="2050" width="8.42578125" style="47" bestFit="1" customWidth="1"/>
    <col min="2051" max="2053" width="8.42578125" style="47" customWidth="1"/>
    <col min="2054" max="2059" width="0" style="47" hidden="1" customWidth="1"/>
    <col min="2060" max="2060" width="9.85546875" style="47" customWidth="1"/>
    <col min="2061" max="2299" width="11.42578125" style="47"/>
    <col min="2300" max="2300" width="18.140625" style="47" customWidth="1"/>
    <col min="2301" max="2301" width="9.7109375" style="47" bestFit="1" customWidth="1"/>
    <col min="2302" max="2302" width="9.140625" style="47" bestFit="1" customWidth="1"/>
    <col min="2303" max="2304" width="9.140625" style="47" customWidth="1"/>
    <col min="2305" max="2305" width="9.42578125" style="47" bestFit="1" customWidth="1"/>
    <col min="2306" max="2306" width="8.42578125" style="47" bestFit="1" customWidth="1"/>
    <col min="2307" max="2309" width="8.42578125" style="47" customWidth="1"/>
    <col min="2310" max="2315" width="0" style="47" hidden="1" customWidth="1"/>
    <col min="2316" max="2316" width="9.85546875" style="47" customWidth="1"/>
    <col min="2317" max="2555" width="11.42578125" style="47"/>
    <col min="2556" max="2556" width="18.140625" style="47" customWidth="1"/>
    <col min="2557" max="2557" width="9.7109375" style="47" bestFit="1" customWidth="1"/>
    <col min="2558" max="2558" width="9.140625" style="47" bestFit="1" customWidth="1"/>
    <col min="2559" max="2560" width="9.140625" style="47" customWidth="1"/>
    <col min="2561" max="2561" width="9.42578125" style="47" bestFit="1" customWidth="1"/>
    <col min="2562" max="2562" width="8.42578125" style="47" bestFit="1" customWidth="1"/>
    <col min="2563" max="2565" width="8.42578125" style="47" customWidth="1"/>
    <col min="2566" max="2571" width="0" style="47" hidden="1" customWidth="1"/>
    <col min="2572" max="2572" width="9.85546875" style="47" customWidth="1"/>
    <col min="2573" max="2811" width="11.42578125" style="47"/>
    <col min="2812" max="2812" width="18.140625" style="47" customWidth="1"/>
    <col min="2813" max="2813" width="9.7109375" style="47" bestFit="1" customWidth="1"/>
    <col min="2814" max="2814" width="9.140625" style="47" bestFit="1" customWidth="1"/>
    <col min="2815" max="2816" width="9.140625" style="47" customWidth="1"/>
    <col min="2817" max="2817" width="9.42578125" style="47" bestFit="1" customWidth="1"/>
    <col min="2818" max="2818" width="8.42578125" style="47" bestFit="1" customWidth="1"/>
    <col min="2819" max="2821" width="8.42578125" style="47" customWidth="1"/>
    <col min="2822" max="2827" width="0" style="47" hidden="1" customWidth="1"/>
    <col min="2828" max="2828" width="9.85546875" style="47" customWidth="1"/>
    <col min="2829" max="3067" width="11.42578125" style="47"/>
    <col min="3068" max="3068" width="18.140625" style="47" customWidth="1"/>
    <col min="3069" max="3069" width="9.7109375" style="47" bestFit="1" customWidth="1"/>
    <col min="3070" max="3070" width="9.140625" style="47" bestFit="1" customWidth="1"/>
    <col min="3071" max="3072" width="9.140625" style="47" customWidth="1"/>
    <col min="3073" max="3073" width="9.42578125" style="47" bestFit="1" customWidth="1"/>
    <col min="3074" max="3074" width="8.42578125" style="47" bestFit="1" customWidth="1"/>
    <col min="3075" max="3077" width="8.42578125" style="47" customWidth="1"/>
    <col min="3078" max="3083" width="0" style="47" hidden="1" customWidth="1"/>
    <col min="3084" max="3084" width="9.85546875" style="47" customWidth="1"/>
    <col min="3085" max="3323" width="11.42578125" style="47"/>
    <col min="3324" max="3324" width="18.140625" style="47" customWidth="1"/>
    <col min="3325" max="3325" width="9.7109375" style="47" bestFit="1" customWidth="1"/>
    <col min="3326" max="3326" width="9.140625" style="47" bestFit="1" customWidth="1"/>
    <col min="3327" max="3328" width="9.140625" style="47" customWidth="1"/>
    <col min="3329" max="3329" width="9.42578125" style="47" bestFit="1" customWidth="1"/>
    <col min="3330" max="3330" width="8.42578125" style="47" bestFit="1" customWidth="1"/>
    <col min="3331" max="3333" width="8.42578125" style="47" customWidth="1"/>
    <col min="3334" max="3339" width="0" style="47" hidden="1" customWidth="1"/>
    <col min="3340" max="3340" width="9.85546875" style="47" customWidth="1"/>
    <col min="3341" max="3579" width="11.42578125" style="47"/>
    <col min="3580" max="3580" width="18.140625" style="47" customWidth="1"/>
    <col min="3581" max="3581" width="9.7109375" style="47" bestFit="1" customWidth="1"/>
    <col min="3582" max="3582" width="9.140625" style="47" bestFit="1" customWidth="1"/>
    <col min="3583" max="3584" width="9.140625" style="47" customWidth="1"/>
    <col min="3585" max="3585" width="9.42578125" style="47" bestFit="1" customWidth="1"/>
    <col min="3586" max="3586" width="8.42578125" style="47" bestFit="1" customWidth="1"/>
    <col min="3587" max="3589" width="8.42578125" style="47" customWidth="1"/>
    <col min="3590" max="3595" width="0" style="47" hidden="1" customWidth="1"/>
    <col min="3596" max="3596" width="9.85546875" style="47" customWidth="1"/>
    <col min="3597" max="3835" width="11.42578125" style="47"/>
    <col min="3836" max="3836" width="18.140625" style="47" customWidth="1"/>
    <col min="3837" max="3837" width="9.7109375" style="47" bestFit="1" customWidth="1"/>
    <col min="3838" max="3838" width="9.140625" style="47" bestFit="1" customWidth="1"/>
    <col min="3839" max="3840" width="9.140625" style="47" customWidth="1"/>
    <col min="3841" max="3841" width="9.42578125" style="47" bestFit="1" customWidth="1"/>
    <col min="3842" max="3842" width="8.42578125" style="47" bestFit="1" customWidth="1"/>
    <col min="3843" max="3845" width="8.42578125" style="47" customWidth="1"/>
    <col min="3846" max="3851" width="0" style="47" hidden="1" customWidth="1"/>
    <col min="3852" max="3852" width="9.85546875" style="47" customWidth="1"/>
    <col min="3853" max="4091" width="11.42578125" style="47"/>
    <col min="4092" max="4092" width="18.140625" style="47" customWidth="1"/>
    <col min="4093" max="4093" width="9.7109375" style="47" bestFit="1" customWidth="1"/>
    <col min="4094" max="4094" width="9.140625" style="47" bestFit="1" customWidth="1"/>
    <col min="4095" max="4096" width="9.140625" style="47" customWidth="1"/>
    <col min="4097" max="4097" width="9.42578125" style="47" bestFit="1" customWidth="1"/>
    <col min="4098" max="4098" width="8.42578125" style="47" bestFit="1" customWidth="1"/>
    <col min="4099" max="4101" width="8.42578125" style="47" customWidth="1"/>
    <col min="4102" max="4107" width="0" style="47" hidden="1" customWidth="1"/>
    <col min="4108" max="4108" width="9.85546875" style="47" customWidth="1"/>
    <col min="4109" max="4347" width="11.42578125" style="47"/>
    <col min="4348" max="4348" width="18.140625" style="47" customWidth="1"/>
    <col min="4349" max="4349" width="9.7109375" style="47" bestFit="1" customWidth="1"/>
    <col min="4350" max="4350" width="9.140625" style="47" bestFit="1" customWidth="1"/>
    <col min="4351" max="4352" width="9.140625" style="47" customWidth="1"/>
    <col min="4353" max="4353" width="9.42578125" style="47" bestFit="1" customWidth="1"/>
    <col min="4354" max="4354" width="8.42578125" style="47" bestFit="1" customWidth="1"/>
    <col min="4355" max="4357" width="8.42578125" style="47" customWidth="1"/>
    <col min="4358" max="4363" width="0" style="47" hidden="1" customWidth="1"/>
    <col min="4364" max="4364" width="9.85546875" style="47" customWidth="1"/>
    <col min="4365" max="4603" width="11.42578125" style="47"/>
    <col min="4604" max="4604" width="18.140625" style="47" customWidth="1"/>
    <col min="4605" max="4605" width="9.7109375" style="47" bestFit="1" customWidth="1"/>
    <col min="4606" max="4606" width="9.140625" style="47" bestFit="1" customWidth="1"/>
    <col min="4607" max="4608" width="9.140625" style="47" customWidth="1"/>
    <col min="4609" max="4609" width="9.42578125" style="47" bestFit="1" customWidth="1"/>
    <col min="4610" max="4610" width="8.42578125" style="47" bestFit="1" customWidth="1"/>
    <col min="4611" max="4613" width="8.42578125" style="47" customWidth="1"/>
    <col min="4614" max="4619" width="0" style="47" hidden="1" customWidth="1"/>
    <col min="4620" max="4620" width="9.85546875" style="47" customWidth="1"/>
    <col min="4621" max="4859" width="11.42578125" style="47"/>
    <col min="4860" max="4860" width="18.140625" style="47" customWidth="1"/>
    <col min="4861" max="4861" width="9.7109375" style="47" bestFit="1" customWidth="1"/>
    <col min="4862" max="4862" width="9.140625" style="47" bestFit="1" customWidth="1"/>
    <col min="4863" max="4864" width="9.140625" style="47" customWidth="1"/>
    <col min="4865" max="4865" width="9.42578125" style="47" bestFit="1" customWidth="1"/>
    <col min="4866" max="4866" width="8.42578125" style="47" bestFit="1" customWidth="1"/>
    <col min="4867" max="4869" width="8.42578125" style="47" customWidth="1"/>
    <col min="4870" max="4875" width="0" style="47" hidden="1" customWidth="1"/>
    <col min="4876" max="4876" width="9.85546875" style="47" customWidth="1"/>
    <col min="4877" max="5115" width="11.42578125" style="47"/>
    <col min="5116" max="5116" width="18.140625" style="47" customWidth="1"/>
    <col min="5117" max="5117" width="9.7109375" style="47" bestFit="1" customWidth="1"/>
    <col min="5118" max="5118" width="9.140625" style="47" bestFit="1" customWidth="1"/>
    <col min="5119" max="5120" width="9.140625" style="47" customWidth="1"/>
    <col min="5121" max="5121" width="9.42578125" style="47" bestFit="1" customWidth="1"/>
    <col min="5122" max="5122" width="8.42578125" style="47" bestFit="1" customWidth="1"/>
    <col min="5123" max="5125" width="8.42578125" style="47" customWidth="1"/>
    <col min="5126" max="5131" width="0" style="47" hidden="1" customWidth="1"/>
    <col min="5132" max="5132" width="9.85546875" style="47" customWidth="1"/>
    <col min="5133" max="5371" width="11.42578125" style="47"/>
    <col min="5372" max="5372" width="18.140625" style="47" customWidth="1"/>
    <col min="5373" max="5373" width="9.7109375" style="47" bestFit="1" customWidth="1"/>
    <col min="5374" max="5374" width="9.140625" style="47" bestFit="1" customWidth="1"/>
    <col min="5375" max="5376" width="9.140625" style="47" customWidth="1"/>
    <col min="5377" max="5377" width="9.42578125" style="47" bestFit="1" customWidth="1"/>
    <col min="5378" max="5378" width="8.42578125" style="47" bestFit="1" customWidth="1"/>
    <col min="5379" max="5381" width="8.42578125" style="47" customWidth="1"/>
    <col min="5382" max="5387" width="0" style="47" hidden="1" customWidth="1"/>
    <col min="5388" max="5388" width="9.85546875" style="47" customWidth="1"/>
    <col min="5389" max="5627" width="11.42578125" style="47"/>
    <col min="5628" max="5628" width="18.140625" style="47" customWidth="1"/>
    <col min="5629" max="5629" width="9.7109375" style="47" bestFit="1" customWidth="1"/>
    <col min="5630" max="5630" width="9.140625" style="47" bestFit="1" customWidth="1"/>
    <col min="5631" max="5632" width="9.140625" style="47" customWidth="1"/>
    <col min="5633" max="5633" width="9.42578125" style="47" bestFit="1" customWidth="1"/>
    <col min="5634" max="5634" width="8.42578125" style="47" bestFit="1" customWidth="1"/>
    <col min="5635" max="5637" width="8.42578125" style="47" customWidth="1"/>
    <col min="5638" max="5643" width="0" style="47" hidden="1" customWidth="1"/>
    <col min="5644" max="5644" width="9.85546875" style="47" customWidth="1"/>
    <col min="5645" max="5883" width="11.42578125" style="47"/>
    <col min="5884" max="5884" width="18.140625" style="47" customWidth="1"/>
    <col min="5885" max="5885" width="9.7109375" style="47" bestFit="1" customWidth="1"/>
    <col min="5886" max="5886" width="9.140625" style="47" bestFit="1" customWidth="1"/>
    <col min="5887" max="5888" width="9.140625" style="47" customWidth="1"/>
    <col min="5889" max="5889" width="9.42578125" style="47" bestFit="1" customWidth="1"/>
    <col min="5890" max="5890" width="8.42578125" style="47" bestFit="1" customWidth="1"/>
    <col min="5891" max="5893" width="8.42578125" style="47" customWidth="1"/>
    <col min="5894" max="5899" width="0" style="47" hidden="1" customWidth="1"/>
    <col min="5900" max="5900" width="9.85546875" style="47" customWidth="1"/>
    <col min="5901" max="6139" width="11.42578125" style="47"/>
    <col min="6140" max="6140" width="18.140625" style="47" customWidth="1"/>
    <col min="6141" max="6141" width="9.7109375" style="47" bestFit="1" customWidth="1"/>
    <col min="6142" max="6142" width="9.140625" style="47" bestFit="1" customWidth="1"/>
    <col min="6143" max="6144" width="9.140625" style="47" customWidth="1"/>
    <col min="6145" max="6145" width="9.42578125" style="47" bestFit="1" customWidth="1"/>
    <col min="6146" max="6146" width="8.42578125" style="47" bestFit="1" customWidth="1"/>
    <col min="6147" max="6149" width="8.42578125" style="47" customWidth="1"/>
    <col min="6150" max="6155" width="0" style="47" hidden="1" customWidth="1"/>
    <col min="6156" max="6156" width="9.85546875" style="47" customWidth="1"/>
    <col min="6157" max="6395" width="11.42578125" style="47"/>
    <col min="6396" max="6396" width="18.140625" style="47" customWidth="1"/>
    <col min="6397" max="6397" width="9.7109375" style="47" bestFit="1" customWidth="1"/>
    <col min="6398" max="6398" width="9.140625" style="47" bestFit="1" customWidth="1"/>
    <col min="6399" max="6400" width="9.140625" style="47" customWidth="1"/>
    <col min="6401" max="6401" width="9.42578125" style="47" bestFit="1" customWidth="1"/>
    <col min="6402" max="6402" width="8.42578125" style="47" bestFit="1" customWidth="1"/>
    <col min="6403" max="6405" width="8.42578125" style="47" customWidth="1"/>
    <col min="6406" max="6411" width="0" style="47" hidden="1" customWidth="1"/>
    <col min="6412" max="6412" width="9.85546875" style="47" customWidth="1"/>
    <col min="6413" max="6651" width="11.42578125" style="47"/>
    <col min="6652" max="6652" width="18.140625" style="47" customWidth="1"/>
    <col min="6653" max="6653" width="9.7109375" style="47" bestFit="1" customWidth="1"/>
    <col min="6654" max="6654" width="9.140625" style="47" bestFit="1" customWidth="1"/>
    <col min="6655" max="6656" width="9.140625" style="47" customWidth="1"/>
    <col min="6657" max="6657" width="9.42578125" style="47" bestFit="1" customWidth="1"/>
    <col min="6658" max="6658" width="8.42578125" style="47" bestFit="1" customWidth="1"/>
    <col min="6659" max="6661" width="8.42578125" style="47" customWidth="1"/>
    <col min="6662" max="6667" width="0" style="47" hidden="1" customWidth="1"/>
    <col min="6668" max="6668" width="9.85546875" style="47" customWidth="1"/>
    <col min="6669" max="6907" width="11.42578125" style="47"/>
    <col min="6908" max="6908" width="18.140625" style="47" customWidth="1"/>
    <col min="6909" max="6909" width="9.7109375" style="47" bestFit="1" customWidth="1"/>
    <col min="6910" max="6910" width="9.140625" style="47" bestFit="1" customWidth="1"/>
    <col min="6911" max="6912" width="9.140625" style="47" customWidth="1"/>
    <col min="6913" max="6913" width="9.42578125" style="47" bestFit="1" customWidth="1"/>
    <col min="6914" max="6914" width="8.42578125" style="47" bestFit="1" customWidth="1"/>
    <col min="6915" max="6917" width="8.42578125" style="47" customWidth="1"/>
    <col min="6918" max="6923" width="0" style="47" hidden="1" customWidth="1"/>
    <col min="6924" max="6924" width="9.85546875" style="47" customWidth="1"/>
    <col min="6925" max="7163" width="11.42578125" style="47"/>
    <col min="7164" max="7164" width="18.140625" style="47" customWidth="1"/>
    <col min="7165" max="7165" width="9.7109375" style="47" bestFit="1" customWidth="1"/>
    <col min="7166" max="7166" width="9.140625" style="47" bestFit="1" customWidth="1"/>
    <col min="7167" max="7168" width="9.140625" style="47" customWidth="1"/>
    <col min="7169" max="7169" width="9.42578125" style="47" bestFit="1" customWidth="1"/>
    <col min="7170" max="7170" width="8.42578125" style="47" bestFit="1" customWidth="1"/>
    <col min="7171" max="7173" width="8.42578125" style="47" customWidth="1"/>
    <col min="7174" max="7179" width="0" style="47" hidden="1" customWidth="1"/>
    <col min="7180" max="7180" width="9.85546875" style="47" customWidth="1"/>
    <col min="7181" max="7419" width="11.42578125" style="47"/>
    <col min="7420" max="7420" width="18.140625" style="47" customWidth="1"/>
    <col min="7421" max="7421" width="9.7109375" style="47" bestFit="1" customWidth="1"/>
    <col min="7422" max="7422" width="9.140625" style="47" bestFit="1" customWidth="1"/>
    <col min="7423" max="7424" width="9.140625" style="47" customWidth="1"/>
    <col min="7425" max="7425" width="9.42578125" style="47" bestFit="1" customWidth="1"/>
    <col min="7426" max="7426" width="8.42578125" style="47" bestFit="1" customWidth="1"/>
    <col min="7427" max="7429" width="8.42578125" style="47" customWidth="1"/>
    <col min="7430" max="7435" width="0" style="47" hidden="1" customWidth="1"/>
    <col min="7436" max="7436" width="9.85546875" style="47" customWidth="1"/>
    <col min="7437" max="7675" width="11.42578125" style="47"/>
    <col min="7676" max="7676" width="18.140625" style="47" customWidth="1"/>
    <col min="7677" max="7677" width="9.7109375" style="47" bestFit="1" customWidth="1"/>
    <col min="7678" max="7678" width="9.140625" style="47" bestFit="1" customWidth="1"/>
    <col min="7679" max="7680" width="9.140625" style="47" customWidth="1"/>
    <col min="7681" max="7681" width="9.42578125" style="47" bestFit="1" customWidth="1"/>
    <col min="7682" max="7682" width="8.42578125" style="47" bestFit="1" customWidth="1"/>
    <col min="7683" max="7685" width="8.42578125" style="47" customWidth="1"/>
    <col min="7686" max="7691" width="0" style="47" hidden="1" customWidth="1"/>
    <col min="7692" max="7692" width="9.85546875" style="47" customWidth="1"/>
    <col min="7693" max="7931" width="11.42578125" style="47"/>
    <col min="7932" max="7932" width="18.140625" style="47" customWidth="1"/>
    <col min="7933" max="7933" width="9.7109375" style="47" bestFit="1" customWidth="1"/>
    <col min="7934" max="7934" width="9.140625" style="47" bestFit="1" customWidth="1"/>
    <col min="7935" max="7936" width="9.140625" style="47" customWidth="1"/>
    <col min="7937" max="7937" width="9.42578125" style="47" bestFit="1" customWidth="1"/>
    <col min="7938" max="7938" width="8.42578125" style="47" bestFit="1" customWidth="1"/>
    <col min="7939" max="7941" width="8.42578125" style="47" customWidth="1"/>
    <col min="7942" max="7947" width="0" style="47" hidden="1" customWidth="1"/>
    <col min="7948" max="7948" width="9.85546875" style="47" customWidth="1"/>
    <col min="7949" max="8187" width="11.42578125" style="47"/>
    <col min="8188" max="8188" width="18.140625" style="47" customWidth="1"/>
    <col min="8189" max="8189" width="9.7109375" style="47" bestFit="1" customWidth="1"/>
    <col min="8190" max="8190" width="9.140625" style="47" bestFit="1" customWidth="1"/>
    <col min="8191" max="8192" width="9.140625" style="47" customWidth="1"/>
    <col min="8193" max="8193" width="9.42578125" style="47" bestFit="1" customWidth="1"/>
    <col min="8194" max="8194" width="8.42578125" style="47" bestFit="1" customWidth="1"/>
    <col min="8195" max="8197" width="8.42578125" style="47" customWidth="1"/>
    <col min="8198" max="8203" width="0" style="47" hidden="1" customWidth="1"/>
    <col min="8204" max="8204" width="9.85546875" style="47" customWidth="1"/>
    <col min="8205" max="8443" width="11.42578125" style="47"/>
    <col min="8444" max="8444" width="18.140625" style="47" customWidth="1"/>
    <col min="8445" max="8445" width="9.7109375" style="47" bestFit="1" customWidth="1"/>
    <col min="8446" max="8446" width="9.140625" style="47" bestFit="1" customWidth="1"/>
    <col min="8447" max="8448" width="9.140625" style="47" customWidth="1"/>
    <col min="8449" max="8449" width="9.42578125" style="47" bestFit="1" customWidth="1"/>
    <col min="8450" max="8450" width="8.42578125" style="47" bestFit="1" customWidth="1"/>
    <col min="8451" max="8453" width="8.42578125" style="47" customWidth="1"/>
    <col min="8454" max="8459" width="0" style="47" hidden="1" customWidth="1"/>
    <col min="8460" max="8460" width="9.85546875" style="47" customWidth="1"/>
    <col min="8461" max="8699" width="11.42578125" style="47"/>
    <col min="8700" max="8700" width="18.140625" style="47" customWidth="1"/>
    <col min="8701" max="8701" width="9.7109375" style="47" bestFit="1" customWidth="1"/>
    <col min="8702" max="8702" width="9.140625" style="47" bestFit="1" customWidth="1"/>
    <col min="8703" max="8704" width="9.140625" style="47" customWidth="1"/>
    <col min="8705" max="8705" width="9.42578125" style="47" bestFit="1" customWidth="1"/>
    <col min="8706" max="8706" width="8.42578125" style="47" bestFit="1" customWidth="1"/>
    <col min="8707" max="8709" width="8.42578125" style="47" customWidth="1"/>
    <col min="8710" max="8715" width="0" style="47" hidden="1" customWidth="1"/>
    <col min="8716" max="8716" width="9.85546875" style="47" customWidth="1"/>
    <col min="8717" max="8955" width="11.42578125" style="47"/>
    <col min="8956" max="8956" width="18.140625" style="47" customWidth="1"/>
    <col min="8957" max="8957" width="9.7109375" style="47" bestFit="1" customWidth="1"/>
    <col min="8958" max="8958" width="9.140625" style="47" bestFit="1" customWidth="1"/>
    <col min="8959" max="8960" width="9.140625" style="47" customWidth="1"/>
    <col min="8961" max="8961" width="9.42578125" style="47" bestFit="1" customWidth="1"/>
    <col min="8962" max="8962" width="8.42578125" style="47" bestFit="1" customWidth="1"/>
    <col min="8963" max="8965" width="8.42578125" style="47" customWidth="1"/>
    <col min="8966" max="8971" width="0" style="47" hidden="1" customWidth="1"/>
    <col min="8972" max="8972" width="9.85546875" style="47" customWidth="1"/>
    <col min="8973" max="9211" width="11.42578125" style="47"/>
    <col min="9212" max="9212" width="18.140625" style="47" customWidth="1"/>
    <col min="9213" max="9213" width="9.7109375" style="47" bestFit="1" customWidth="1"/>
    <col min="9214" max="9214" width="9.140625" style="47" bestFit="1" customWidth="1"/>
    <col min="9215" max="9216" width="9.140625" style="47" customWidth="1"/>
    <col min="9217" max="9217" width="9.42578125" style="47" bestFit="1" customWidth="1"/>
    <col min="9218" max="9218" width="8.42578125" style="47" bestFit="1" customWidth="1"/>
    <col min="9219" max="9221" width="8.42578125" style="47" customWidth="1"/>
    <col min="9222" max="9227" width="0" style="47" hidden="1" customWidth="1"/>
    <col min="9228" max="9228" width="9.85546875" style="47" customWidth="1"/>
    <col min="9229" max="9467" width="11.42578125" style="47"/>
    <col min="9468" max="9468" width="18.140625" style="47" customWidth="1"/>
    <col min="9469" max="9469" width="9.7109375" style="47" bestFit="1" customWidth="1"/>
    <col min="9470" max="9470" width="9.140625" style="47" bestFit="1" customWidth="1"/>
    <col min="9471" max="9472" width="9.140625" style="47" customWidth="1"/>
    <col min="9473" max="9473" width="9.42578125" style="47" bestFit="1" customWidth="1"/>
    <col min="9474" max="9474" width="8.42578125" style="47" bestFit="1" customWidth="1"/>
    <col min="9475" max="9477" width="8.42578125" style="47" customWidth="1"/>
    <col min="9478" max="9483" width="0" style="47" hidden="1" customWidth="1"/>
    <col min="9484" max="9484" width="9.85546875" style="47" customWidth="1"/>
    <col min="9485" max="9723" width="11.42578125" style="47"/>
    <col min="9724" max="9724" width="18.140625" style="47" customWidth="1"/>
    <col min="9725" max="9725" width="9.7109375" style="47" bestFit="1" customWidth="1"/>
    <col min="9726" max="9726" width="9.140625" style="47" bestFit="1" customWidth="1"/>
    <col min="9727" max="9728" width="9.140625" style="47" customWidth="1"/>
    <col min="9729" max="9729" width="9.42578125" style="47" bestFit="1" customWidth="1"/>
    <col min="9730" max="9730" width="8.42578125" style="47" bestFit="1" customWidth="1"/>
    <col min="9731" max="9733" width="8.42578125" style="47" customWidth="1"/>
    <col min="9734" max="9739" width="0" style="47" hidden="1" customWidth="1"/>
    <col min="9740" max="9740" width="9.85546875" style="47" customWidth="1"/>
    <col min="9741" max="9979" width="11.42578125" style="47"/>
    <col min="9980" max="9980" width="18.140625" style="47" customWidth="1"/>
    <col min="9981" max="9981" width="9.7109375" style="47" bestFit="1" customWidth="1"/>
    <col min="9982" max="9982" width="9.140625" style="47" bestFit="1" customWidth="1"/>
    <col min="9983" max="9984" width="9.140625" style="47" customWidth="1"/>
    <col min="9985" max="9985" width="9.42578125" style="47" bestFit="1" customWidth="1"/>
    <col min="9986" max="9986" width="8.42578125" style="47" bestFit="1" customWidth="1"/>
    <col min="9987" max="9989" width="8.42578125" style="47" customWidth="1"/>
    <col min="9990" max="9995" width="0" style="47" hidden="1" customWidth="1"/>
    <col min="9996" max="9996" width="9.85546875" style="47" customWidth="1"/>
    <col min="9997" max="10235" width="11.42578125" style="47"/>
    <col min="10236" max="10236" width="18.140625" style="47" customWidth="1"/>
    <col min="10237" max="10237" width="9.7109375" style="47" bestFit="1" customWidth="1"/>
    <col min="10238" max="10238" width="9.140625" style="47" bestFit="1" customWidth="1"/>
    <col min="10239" max="10240" width="9.140625" style="47" customWidth="1"/>
    <col min="10241" max="10241" width="9.42578125" style="47" bestFit="1" customWidth="1"/>
    <col min="10242" max="10242" width="8.42578125" style="47" bestFit="1" customWidth="1"/>
    <col min="10243" max="10245" width="8.42578125" style="47" customWidth="1"/>
    <col min="10246" max="10251" width="0" style="47" hidden="1" customWidth="1"/>
    <col min="10252" max="10252" width="9.85546875" style="47" customWidth="1"/>
    <col min="10253" max="10491" width="11.42578125" style="47"/>
    <col min="10492" max="10492" width="18.140625" style="47" customWidth="1"/>
    <col min="10493" max="10493" width="9.7109375" style="47" bestFit="1" customWidth="1"/>
    <col min="10494" max="10494" width="9.140625" style="47" bestFit="1" customWidth="1"/>
    <col min="10495" max="10496" width="9.140625" style="47" customWidth="1"/>
    <col min="10497" max="10497" width="9.42578125" style="47" bestFit="1" customWidth="1"/>
    <col min="10498" max="10498" width="8.42578125" style="47" bestFit="1" customWidth="1"/>
    <col min="10499" max="10501" width="8.42578125" style="47" customWidth="1"/>
    <col min="10502" max="10507" width="0" style="47" hidden="1" customWidth="1"/>
    <col min="10508" max="10508" width="9.85546875" style="47" customWidth="1"/>
    <col min="10509" max="10747" width="11.42578125" style="47"/>
    <col min="10748" max="10748" width="18.140625" style="47" customWidth="1"/>
    <col min="10749" max="10749" width="9.7109375" style="47" bestFit="1" customWidth="1"/>
    <col min="10750" max="10750" width="9.140625" style="47" bestFit="1" customWidth="1"/>
    <col min="10751" max="10752" width="9.140625" style="47" customWidth="1"/>
    <col min="10753" max="10753" width="9.42578125" style="47" bestFit="1" customWidth="1"/>
    <col min="10754" max="10754" width="8.42578125" style="47" bestFit="1" customWidth="1"/>
    <col min="10755" max="10757" width="8.42578125" style="47" customWidth="1"/>
    <col min="10758" max="10763" width="0" style="47" hidden="1" customWidth="1"/>
    <col min="10764" max="10764" width="9.85546875" style="47" customWidth="1"/>
    <col min="10765" max="11003" width="11.42578125" style="47"/>
    <col min="11004" max="11004" width="18.140625" style="47" customWidth="1"/>
    <col min="11005" max="11005" width="9.7109375" style="47" bestFit="1" customWidth="1"/>
    <col min="11006" max="11006" width="9.140625" style="47" bestFit="1" customWidth="1"/>
    <col min="11007" max="11008" width="9.140625" style="47" customWidth="1"/>
    <col min="11009" max="11009" width="9.42578125" style="47" bestFit="1" customWidth="1"/>
    <col min="11010" max="11010" width="8.42578125" style="47" bestFit="1" customWidth="1"/>
    <col min="11011" max="11013" width="8.42578125" style="47" customWidth="1"/>
    <col min="11014" max="11019" width="0" style="47" hidden="1" customWidth="1"/>
    <col min="11020" max="11020" width="9.85546875" style="47" customWidth="1"/>
    <col min="11021" max="11259" width="11.42578125" style="47"/>
    <col min="11260" max="11260" width="18.140625" style="47" customWidth="1"/>
    <col min="11261" max="11261" width="9.7109375" style="47" bestFit="1" customWidth="1"/>
    <col min="11262" max="11262" width="9.140625" style="47" bestFit="1" customWidth="1"/>
    <col min="11263" max="11264" width="9.140625" style="47" customWidth="1"/>
    <col min="11265" max="11265" width="9.42578125" style="47" bestFit="1" customWidth="1"/>
    <col min="11266" max="11266" width="8.42578125" style="47" bestFit="1" customWidth="1"/>
    <col min="11267" max="11269" width="8.42578125" style="47" customWidth="1"/>
    <col min="11270" max="11275" width="0" style="47" hidden="1" customWidth="1"/>
    <col min="11276" max="11276" width="9.85546875" style="47" customWidth="1"/>
    <col min="11277" max="11515" width="11.42578125" style="47"/>
    <col min="11516" max="11516" width="18.140625" style="47" customWidth="1"/>
    <col min="11517" max="11517" width="9.7109375" style="47" bestFit="1" customWidth="1"/>
    <col min="11518" max="11518" width="9.140625" style="47" bestFit="1" customWidth="1"/>
    <col min="11519" max="11520" width="9.140625" style="47" customWidth="1"/>
    <col min="11521" max="11521" width="9.42578125" style="47" bestFit="1" customWidth="1"/>
    <col min="11522" max="11522" width="8.42578125" style="47" bestFit="1" customWidth="1"/>
    <col min="11523" max="11525" width="8.42578125" style="47" customWidth="1"/>
    <col min="11526" max="11531" width="0" style="47" hidden="1" customWidth="1"/>
    <col min="11532" max="11532" width="9.85546875" style="47" customWidth="1"/>
    <col min="11533" max="11771" width="11.42578125" style="47"/>
    <col min="11772" max="11772" width="18.140625" style="47" customWidth="1"/>
    <col min="11773" max="11773" width="9.7109375" style="47" bestFit="1" customWidth="1"/>
    <col min="11774" max="11774" width="9.140625" style="47" bestFit="1" customWidth="1"/>
    <col min="11775" max="11776" width="9.140625" style="47" customWidth="1"/>
    <col min="11777" max="11777" width="9.42578125" style="47" bestFit="1" customWidth="1"/>
    <col min="11778" max="11778" width="8.42578125" style="47" bestFit="1" customWidth="1"/>
    <col min="11779" max="11781" width="8.42578125" style="47" customWidth="1"/>
    <col min="11782" max="11787" width="0" style="47" hidden="1" customWidth="1"/>
    <col min="11788" max="11788" width="9.85546875" style="47" customWidth="1"/>
    <col min="11789" max="12027" width="11.42578125" style="47"/>
    <col min="12028" max="12028" width="18.140625" style="47" customWidth="1"/>
    <col min="12029" max="12029" width="9.7109375" style="47" bestFit="1" customWidth="1"/>
    <col min="12030" max="12030" width="9.140625" style="47" bestFit="1" customWidth="1"/>
    <col min="12031" max="12032" width="9.140625" style="47" customWidth="1"/>
    <col min="12033" max="12033" width="9.42578125" style="47" bestFit="1" customWidth="1"/>
    <col min="12034" max="12034" width="8.42578125" style="47" bestFit="1" customWidth="1"/>
    <col min="12035" max="12037" width="8.42578125" style="47" customWidth="1"/>
    <col min="12038" max="12043" width="0" style="47" hidden="1" customWidth="1"/>
    <col min="12044" max="12044" width="9.85546875" style="47" customWidth="1"/>
    <col min="12045" max="12283" width="11.42578125" style="47"/>
    <col min="12284" max="12284" width="18.140625" style="47" customWidth="1"/>
    <col min="12285" max="12285" width="9.7109375" style="47" bestFit="1" customWidth="1"/>
    <col min="12286" max="12286" width="9.140625" style="47" bestFit="1" customWidth="1"/>
    <col min="12287" max="12288" width="9.140625" style="47" customWidth="1"/>
    <col min="12289" max="12289" width="9.42578125" style="47" bestFit="1" customWidth="1"/>
    <col min="12290" max="12290" width="8.42578125" style="47" bestFit="1" customWidth="1"/>
    <col min="12291" max="12293" width="8.42578125" style="47" customWidth="1"/>
    <col min="12294" max="12299" width="0" style="47" hidden="1" customWidth="1"/>
    <col min="12300" max="12300" width="9.85546875" style="47" customWidth="1"/>
    <col min="12301" max="12539" width="11.42578125" style="47"/>
    <col min="12540" max="12540" width="18.140625" style="47" customWidth="1"/>
    <col min="12541" max="12541" width="9.7109375" style="47" bestFit="1" customWidth="1"/>
    <col min="12542" max="12542" width="9.140625" style="47" bestFit="1" customWidth="1"/>
    <col min="12543" max="12544" width="9.140625" style="47" customWidth="1"/>
    <col min="12545" max="12545" width="9.42578125" style="47" bestFit="1" customWidth="1"/>
    <col min="12546" max="12546" width="8.42578125" style="47" bestFit="1" customWidth="1"/>
    <col min="12547" max="12549" width="8.42578125" style="47" customWidth="1"/>
    <col min="12550" max="12555" width="0" style="47" hidden="1" customWidth="1"/>
    <col min="12556" max="12556" width="9.85546875" style="47" customWidth="1"/>
    <col min="12557" max="12795" width="11.42578125" style="47"/>
    <col min="12796" max="12796" width="18.140625" style="47" customWidth="1"/>
    <col min="12797" max="12797" width="9.7109375" style="47" bestFit="1" customWidth="1"/>
    <col min="12798" max="12798" width="9.140625" style="47" bestFit="1" customWidth="1"/>
    <col min="12799" max="12800" width="9.140625" style="47" customWidth="1"/>
    <col min="12801" max="12801" width="9.42578125" style="47" bestFit="1" customWidth="1"/>
    <col min="12802" max="12802" width="8.42578125" style="47" bestFit="1" customWidth="1"/>
    <col min="12803" max="12805" width="8.42578125" style="47" customWidth="1"/>
    <col min="12806" max="12811" width="0" style="47" hidden="1" customWidth="1"/>
    <col min="12812" max="12812" width="9.85546875" style="47" customWidth="1"/>
    <col min="12813" max="13051" width="11.42578125" style="47"/>
    <col min="13052" max="13052" width="18.140625" style="47" customWidth="1"/>
    <col min="13053" max="13053" width="9.7109375" style="47" bestFit="1" customWidth="1"/>
    <col min="13054" max="13054" width="9.140625" style="47" bestFit="1" customWidth="1"/>
    <col min="13055" max="13056" width="9.140625" style="47" customWidth="1"/>
    <col min="13057" max="13057" width="9.42578125" style="47" bestFit="1" customWidth="1"/>
    <col min="13058" max="13058" width="8.42578125" style="47" bestFit="1" customWidth="1"/>
    <col min="13059" max="13061" width="8.42578125" style="47" customWidth="1"/>
    <col min="13062" max="13067" width="0" style="47" hidden="1" customWidth="1"/>
    <col min="13068" max="13068" width="9.85546875" style="47" customWidth="1"/>
    <col min="13069" max="13307" width="11.42578125" style="47"/>
    <col min="13308" max="13308" width="18.140625" style="47" customWidth="1"/>
    <col min="13309" max="13309" width="9.7109375" style="47" bestFit="1" customWidth="1"/>
    <col min="13310" max="13310" width="9.140625" style="47" bestFit="1" customWidth="1"/>
    <col min="13311" max="13312" width="9.140625" style="47" customWidth="1"/>
    <col min="13313" max="13313" width="9.42578125" style="47" bestFit="1" customWidth="1"/>
    <col min="13314" max="13314" width="8.42578125" style="47" bestFit="1" customWidth="1"/>
    <col min="13315" max="13317" width="8.42578125" style="47" customWidth="1"/>
    <col min="13318" max="13323" width="0" style="47" hidden="1" customWidth="1"/>
    <col min="13324" max="13324" width="9.85546875" style="47" customWidth="1"/>
    <col min="13325" max="13563" width="11.42578125" style="47"/>
    <col min="13564" max="13564" width="18.140625" style="47" customWidth="1"/>
    <col min="13565" max="13565" width="9.7109375" style="47" bestFit="1" customWidth="1"/>
    <col min="13566" max="13566" width="9.140625" style="47" bestFit="1" customWidth="1"/>
    <col min="13567" max="13568" width="9.140625" style="47" customWidth="1"/>
    <col min="13569" max="13569" width="9.42578125" style="47" bestFit="1" customWidth="1"/>
    <col min="13570" max="13570" width="8.42578125" style="47" bestFit="1" customWidth="1"/>
    <col min="13571" max="13573" width="8.42578125" style="47" customWidth="1"/>
    <col min="13574" max="13579" width="0" style="47" hidden="1" customWidth="1"/>
    <col min="13580" max="13580" width="9.85546875" style="47" customWidth="1"/>
    <col min="13581" max="13819" width="11.42578125" style="47"/>
    <col min="13820" max="13820" width="18.140625" style="47" customWidth="1"/>
    <col min="13821" max="13821" width="9.7109375" style="47" bestFit="1" customWidth="1"/>
    <col min="13822" max="13822" width="9.140625" style="47" bestFit="1" customWidth="1"/>
    <col min="13823" max="13824" width="9.140625" style="47" customWidth="1"/>
    <col min="13825" max="13825" width="9.42578125" style="47" bestFit="1" customWidth="1"/>
    <col min="13826" max="13826" width="8.42578125" style="47" bestFit="1" customWidth="1"/>
    <col min="13827" max="13829" width="8.42578125" style="47" customWidth="1"/>
    <col min="13830" max="13835" width="0" style="47" hidden="1" customWidth="1"/>
    <col min="13836" max="13836" width="9.85546875" style="47" customWidth="1"/>
    <col min="13837" max="14075" width="11.42578125" style="47"/>
    <col min="14076" max="14076" width="18.140625" style="47" customWidth="1"/>
    <col min="14077" max="14077" width="9.7109375" style="47" bestFit="1" customWidth="1"/>
    <col min="14078" max="14078" width="9.140625" style="47" bestFit="1" customWidth="1"/>
    <col min="14079" max="14080" width="9.140625" style="47" customWidth="1"/>
    <col min="14081" max="14081" width="9.42578125" style="47" bestFit="1" customWidth="1"/>
    <col min="14082" max="14082" width="8.42578125" style="47" bestFit="1" customWidth="1"/>
    <col min="14083" max="14085" width="8.42578125" style="47" customWidth="1"/>
    <col min="14086" max="14091" width="0" style="47" hidden="1" customWidth="1"/>
    <col min="14092" max="14092" width="9.85546875" style="47" customWidth="1"/>
    <col min="14093" max="14331" width="11.42578125" style="47"/>
    <col min="14332" max="14332" width="18.140625" style="47" customWidth="1"/>
    <col min="14333" max="14333" width="9.7109375" style="47" bestFit="1" customWidth="1"/>
    <col min="14334" max="14334" width="9.140625" style="47" bestFit="1" customWidth="1"/>
    <col min="14335" max="14336" width="9.140625" style="47" customWidth="1"/>
    <col min="14337" max="14337" width="9.42578125" style="47" bestFit="1" customWidth="1"/>
    <col min="14338" max="14338" width="8.42578125" style="47" bestFit="1" customWidth="1"/>
    <col min="14339" max="14341" width="8.42578125" style="47" customWidth="1"/>
    <col min="14342" max="14347" width="0" style="47" hidden="1" customWidth="1"/>
    <col min="14348" max="14348" width="9.85546875" style="47" customWidth="1"/>
    <col min="14349" max="14587" width="11.42578125" style="47"/>
    <col min="14588" max="14588" width="18.140625" style="47" customWidth="1"/>
    <col min="14589" max="14589" width="9.7109375" style="47" bestFit="1" customWidth="1"/>
    <col min="14590" max="14590" width="9.140625" style="47" bestFit="1" customWidth="1"/>
    <col min="14591" max="14592" width="9.140625" style="47" customWidth="1"/>
    <col min="14593" max="14593" width="9.42578125" style="47" bestFit="1" customWidth="1"/>
    <col min="14594" max="14594" width="8.42578125" style="47" bestFit="1" customWidth="1"/>
    <col min="14595" max="14597" width="8.42578125" style="47" customWidth="1"/>
    <col min="14598" max="14603" width="0" style="47" hidden="1" customWidth="1"/>
    <col min="14604" max="14604" width="9.85546875" style="47" customWidth="1"/>
    <col min="14605" max="14843" width="11.42578125" style="47"/>
    <col min="14844" max="14844" width="18.140625" style="47" customWidth="1"/>
    <col min="14845" max="14845" width="9.7109375" style="47" bestFit="1" customWidth="1"/>
    <col min="14846" max="14846" width="9.140625" style="47" bestFit="1" customWidth="1"/>
    <col min="14847" max="14848" width="9.140625" style="47" customWidth="1"/>
    <col min="14849" max="14849" width="9.42578125" style="47" bestFit="1" customWidth="1"/>
    <col min="14850" max="14850" width="8.42578125" style="47" bestFit="1" customWidth="1"/>
    <col min="14851" max="14853" width="8.42578125" style="47" customWidth="1"/>
    <col min="14854" max="14859" width="0" style="47" hidden="1" customWidth="1"/>
    <col min="14860" max="14860" width="9.85546875" style="47" customWidth="1"/>
    <col min="14861" max="15099" width="11.42578125" style="47"/>
    <col min="15100" max="15100" width="18.140625" style="47" customWidth="1"/>
    <col min="15101" max="15101" width="9.7109375" style="47" bestFit="1" customWidth="1"/>
    <col min="15102" max="15102" width="9.140625" style="47" bestFit="1" customWidth="1"/>
    <col min="15103" max="15104" width="9.140625" style="47" customWidth="1"/>
    <col min="15105" max="15105" width="9.42578125" style="47" bestFit="1" customWidth="1"/>
    <col min="15106" max="15106" width="8.42578125" style="47" bestFit="1" customWidth="1"/>
    <col min="15107" max="15109" width="8.42578125" style="47" customWidth="1"/>
    <col min="15110" max="15115" width="0" style="47" hidden="1" customWidth="1"/>
    <col min="15116" max="15116" width="9.85546875" style="47" customWidth="1"/>
    <col min="15117" max="15355" width="11.42578125" style="47"/>
    <col min="15356" max="15356" width="18.140625" style="47" customWidth="1"/>
    <col min="15357" max="15357" width="9.7109375" style="47" bestFit="1" customWidth="1"/>
    <col min="15358" max="15358" width="9.140625" style="47" bestFit="1" customWidth="1"/>
    <col min="15359" max="15360" width="9.140625" style="47" customWidth="1"/>
    <col min="15361" max="15361" width="9.42578125" style="47" bestFit="1" customWidth="1"/>
    <col min="15362" max="15362" width="8.42578125" style="47" bestFit="1" customWidth="1"/>
    <col min="15363" max="15365" width="8.42578125" style="47" customWidth="1"/>
    <col min="15366" max="15371" width="0" style="47" hidden="1" customWidth="1"/>
    <col min="15372" max="15372" width="9.85546875" style="47" customWidth="1"/>
    <col min="15373" max="15611" width="11.42578125" style="47"/>
    <col min="15612" max="15612" width="18.140625" style="47" customWidth="1"/>
    <col min="15613" max="15613" width="9.7109375" style="47" bestFit="1" customWidth="1"/>
    <col min="15614" max="15614" width="9.140625" style="47" bestFit="1" customWidth="1"/>
    <col min="15615" max="15616" width="9.140625" style="47" customWidth="1"/>
    <col min="15617" max="15617" width="9.42578125" style="47" bestFit="1" customWidth="1"/>
    <col min="15618" max="15618" width="8.42578125" style="47" bestFit="1" customWidth="1"/>
    <col min="15619" max="15621" width="8.42578125" style="47" customWidth="1"/>
    <col min="15622" max="15627" width="0" style="47" hidden="1" customWidth="1"/>
    <col min="15628" max="15628" width="9.85546875" style="47" customWidth="1"/>
    <col min="15629" max="15867" width="11.42578125" style="47"/>
    <col min="15868" max="15868" width="18.140625" style="47" customWidth="1"/>
    <col min="15869" max="15869" width="9.7109375" style="47" bestFit="1" customWidth="1"/>
    <col min="15870" max="15870" width="9.140625" style="47" bestFit="1" customWidth="1"/>
    <col min="15871" max="15872" width="9.140625" style="47" customWidth="1"/>
    <col min="15873" max="15873" width="9.42578125" style="47" bestFit="1" customWidth="1"/>
    <col min="15874" max="15874" width="8.42578125" style="47" bestFit="1" customWidth="1"/>
    <col min="15875" max="15877" width="8.42578125" style="47" customWidth="1"/>
    <col min="15878" max="15883" width="0" style="47" hidden="1" customWidth="1"/>
    <col min="15884" max="15884" width="9.85546875" style="47" customWidth="1"/>
    <col min="15885" max="16123" width="11.42578125" style="47"/>
    <col min="16124" max="16124" width="18.140625" style="47" customWidth="1"/>
    <col min="16125" max="16125" width="9.7109375" style="47" bestFit="1" customWidth="1"/>
    <col min="16126" max="16126" width="9.140625" style="47" bestFit="1" customWidth="1"/>
    <col min="16127" max="16128" width="9.140625" style="47" customWidth="1"/>
    <col min="16129" max="16129" width="9.42578125" style="47" bestFit="1" customWidth="1"/>
    <col min="16130" max="16130" width="8.42578125" style="47" bestFit="1" customWidth="1"/>
    <col min="16131" max="16133" width="8.42578125" style="47" customWidth="1"/>
    <col min="16134" max="16139" width="0" style="47" hidden="1" customWidth="1"/>
    <col min="16140" max="16140" width="9.85546875" style="47" customWidth="1"/>
    <col min="16141" max="16384" width="11.42578125" style="47"/>
  </cols>
  <sheetData>
    <row r="1" spans="1:16" s="48" customFormat="1" ht="12.75" customHeight="1" x14ac:dyDescent="0.2">
      <c r="B1" s="61"/>
      <c r="C1" s="61"/>
      <c r="D1" s="61"/>
      <c r="E1" s="61"/>
      <c r="F1" s="61"/>
      <c r="G1" s="61"/>
      <c r="H1" s="61"/>
      <c r="I1" s="61"/>
      <c r="J1" s="61"/>
      <c r="K1" s="61"/>
      <c r="L1" s="61"/>
    </row>
    <row r="2" spans="1:16" s="48" customFormat="1" ht="12.75" customHeight="1" x14ac:dyDescent="0.2">
      <c r="A2" s="75" t="s">
        <v>105</v>
      </c>
      <c r="B2" s="61"/>
      <c r="C2" s="61"/>
      <c r="D2" s="61"/>
      <c r="E2" s="61"/>
      <c r="F2" s="61"/>
      <c r="G2" s="61"/>
      <c r="H2" s="61"/>
      <c r="I2" s="61"/>
      <c r="K2" s="61"/>
      <c r="L2" s="61"/>
    </row>
    <row r="3" spans="1:16" s="48" customFormat="1" ht="12.75" customHeight="1" x14ac:dyDescent="0.25">
      <c r="A3" s="75" t="s">
        <v>106</v>
      </c>
      <c r="B3" s="61"/>
      <c r="C3" s="61"/>
      <c r="D3" s="61"/>
      <c r="E3" s="61"/>
      <c r="F3" s="61"/>
      <c r="G3" s="61"/>
      <c r="H3" s="61"/>
      <c r="I3" s="61"/>
      <c r="J3" s="136"/>
      <c r="K3" s="61"/>
      <c r="L3" s="61"/>
    </row>
    <row r="4" spans="1:16" s="48" customFormat="1" ht="12.75" customHeight="1" x14ac:dyDescent="0.2">
      <c r="B4" s="61"/>
      <c r="C4" s="61"/>
      <c r="D4" s="61"/>
      <c r="E4" s="61"/>
      <c r="F4" s="61"/>
      <c r="G4" s="61"/>
      <c r="H4" s="61"/>
      <c r="I4" s="61"/>
      <c r="J4" s="61"/>
      <c r="K4" s="61"/>
      <c r="L4" s="61"/>
    </row>
    <row r="5" spans="1:16" s="48" customFormat="1" ht="12.75" x14ac:dyDescent="0.2">
      <c r="B5" s="319" t="s">
        <v>87</v>
      </c>
      <c r="C5" s="319"/>
      <c r="D5" s="319"/>
      <c r="E5" s="319"/>
      <c r="F5" s="319"/>
      <c r="G5" s="319"/>
      <c r="H5" s="319"/>
      <c r="I5" s="319"/>
      <c r="J5" s="319"/>
      <c r="K5" s="319"/>
      <c r="M5" s="166" t="s">
        <v>576</v>
      </c>
      <c r="O5" s="137"/>
    </row>
    <row r="6" spans="1:16" s="48" customFormat="1" ht="12.75" x14ac:dyDescent="0.2">
      <c r="B6" s="335" t="str">
        <f>'Solicitudes Regiones'!$B$6:$P$6</f>
        <v>Acumuladas de julio de 2008 a enero de 2020</v>
      </c>
      <c r="C6" s="335"/>
      <c r="D6" s="335"/>
      <c r="E6" s="335"/>
      <c r="F6" s="335"/>
      <c r="G6" s="335"/>
      <c r="H6" s="335"/>
      <c r="I6" s="335"/>
      <c r="J6" s="335"/>
      <c r="K6" s="335"/>
      <c r="L6" s="86"/>
    </row>
    <row r="7" spans="1:16" x14ac:dyDescent="0.2">
      <c r="B7" s="49"/>
      <c r="C7" s="50"/>
      <c r="D7" s="50"/>
      <c r="E7" s="50"/>
      <c r="F7" s="50"/>
      <c r="G7" s="50"/>
      <c r="H7" s="50"/>
      <c r="I7" s="50"/>
      <c r="J7" s="50"/>
      <c r="K7" s="50"/>
      <c r="L7" s="50"/>
    </row>
    <row r="8" spans="1:16" ht="15" customHeight="1" x14ac:dyDescent="0.2">
      <c r="B8" s="352" t="s">
        <v>57</v>
      </c>
      <c r="C8" s="353"/>
      <c r="D8" s="353"/>
      <c r="E8" s="353"/>
      <c r="F8" s="353"/>
      <c r="G8" s="353"/>
      <c r="H8" s="353"/>
      <c r="I8" s="353"/>
      <c r="J8" s="353"/>
      <c r="K8" s="354"/>
      <c r="L8" s="66"/>
    </row>
    <row r="9" spans="1:16" ht="20.25" customHeight="1" x14ac:dyDescent="0.2">
      <c r="B9" s="351" t="s">
        <v>58</v>
      </c>
      <c r="C9" s="352" t="s">
        <v>2</v>
      </c>
      <c r="D9" s="353"/>
      <c r="E9" s="353"/>
      <c r="F9" s="353"/>
      <c r="G9" s="353"/>
      <c r="H9" s="353"/>
      <c r="I9" s="353"/>
      <c r="J9" s="353"/>
      <c r="K9" s="354"/>
    </row>
    <row r="10" spans="1:16" ht="24" x14ac:dyDescent="0.2">
      <c r="B10" s="351"/>
      <c r="C10" s="44" t="s">
        <v>59</v>
      </c>
      <c r="D10" s="44" t="s">
        <v>60</v>
      </c>
      <c r="E10" s="44" t="s">
        <v>61</v>
      </c>
      <c r="F10" s="44" t="s">
        <v>62</v>
      </c>
      <c r="G10" s="44" t="s">
        <v>8</v>
      </c>
      <c r="H10" s="44" t="s">
        <v>63</v>
      </c>
      <c r="I10" s="44" t="s">
        <v>64</v>
      </c>
      <c r="J10" s="44" t="s">
        <v>65</v>
      </c>
      <c r="K10" s="102" t="s">
        <v>31</v>
      </c>
    </row>
    <row r="11" spans="1:16" x14ac:dyDescent="0.2">
      <c r="B11" s="39" t="s">
        <v>40</v>
      </c>
      <c r="C11" s="39">
        <v>9028</v>
      </c>
      <c r="D11" s="39">
        <v>5019</v>
      </c>
      <c r="E11" s="39">
        <f>C11+D11</f>
        <v>14047</v>
      </c>
      <c r="F11" s="40">
        <f>E11/$E$49</f>
        <v>0.18202197688280725</v>
      </c>
      <c r="G11" s="39">
        <v>30320</v>
      </c>
      <c r="H11" s="39">
        <v>1952</v>
      </c>
      <c r="I11" s="39">
        <f>G11+H11</f>
        <v>32272</v>
      </c>
      <c r="J11" s="40">
        <f>I11/$I$49</f>
        <v>0.1722707691650697</v>
      </c>
      <c r="K11" s="39">
        <f t="shared" ref="K11:K48" si="0">E11+I11</f>
        <v>46319</v>
      </c>
      <c r="P11" s="52"/>
    </row>
    <row r="12" spans="1:16" x14ac:dyDescent="0.2">
      <c r="B12" s="39" t="s">
        <v>167</v>
      </c>
      <c r="C12" s="39">
        <v>977</v>
      </c>
      <c r="D12" s="39">
        <v>427</v>
      </c>
      <c r="E12" s="39">
        <f t="shared" ref="E12:E48" si="1">C12+D12</f>
        <v>1404</v>
      </c>
      <c r="F12" s="40">
        <f t="shared" ref="F12:F48" si="2">E12/$E$49</f>
        <v>1.8193127040895662E-2</v>
      </c>
      <c r="G12" s="39">
        <v>2629</v>
      </c>
      <c r="H12" s="39">
        <v>142</v>
      </c>
      <c r="I12" s="39">
        <f t="shared" ref="I12:I48" si="3">G12+H12</f>
        <v>2771</v>
      </c>
      <c r="J12" s="40">
        <f t="shared" ref="J12:J48" si="4">I12/$I$49</f>
        <v>1.4791841266621471E-2</v>
      </c>
      <c r="K12" s="39">
        <f t="shared" si="0"/>
        <v>4175</v>
      </c>
      <c r="P12" s="52"/>
    </row>
    <row r="13" spans="1:16" x14ac:dyDescent="0.2">
      <c r="B13" s="39" t="s">
        <v>168</v>
      </c>
      <c r="C13" s="39">
        <v>707</v>
      </c>
      <c r="D13" s="39">
        <v>249</v>
      </c>
      <c r="E13" s="39">
        <f t="shared" si="1"/>
        <v>956</v>
      </c>
      <c r="F13" s="40">
        <f t="shared" si="2"/>
        <v>1.238791271445602E-2</v>
      </c>
      <c r="G13" s="39">
        <v>1801</v>
      </c>
      <c r="H13" s="39">
        <v>73</v>
      </c>
      <c r="I13" s="39">
        <f t="shared" si="3"/>
        <v>1874</v>
      </c>
      <c r="J13" s="40">
        <f t="shared" si="4"/>
        <v>1.0003576518819429E-2</v>
      </c>
      <c r="K13" s="39">
        <f t="shared" si="0"/>
        <v>2830</v>
      </c>
      <c r="P13" s="52"/>
    </row>
    <row r="14" spans="1:16" x14ac:dyDescent="0.2">
      <c r="B14" s="39" t="s">
        <v>169</v>
      </c>
      <c r="C14" s="39">
        <v>8413</v>
      </c>
      <c r="D14" s="39">
        <v>3285</v>
      </c>
      <c r="E14" s="39">
        <f t="shared" si="1"/>
        <v>11698</v>
      </c>
      <c r="F14" s="40">
        <f t="shared" si="2"/>
        <v>0.15158347587207796</v>
      </c>
      <c r="G14" s="39">
        <v>31070</v>
      </c>
      <c r="H14" s="39">
        <v>1404</v>
      </c>
      <c r="I14" s="39">
        <f t="shared" si="3"/>
        <v>32474</v>
      </c>
      <c r="J14" s="40">
        <f t="shared" si="4"/>
        <v>0.17334906289868843</v>
      </c>
      <c r="K14" s="39">
        <f t="shared" si="0"/>
        <v>44172</v>
      </c>
      <c r="P14" s="52"/>
    </row>
    <row r="15" spans="1:16" x14ac:dyDescent="0.2">
      <c r="B15" s="39" t="s">
        <v>170</v>
      </c>
      <c r="C15" s="39">
        <v>101</v>
      </c>
      <c r="D15" s="39">
        <v>62</v>
      </c>
      <c r="E15" s="39">
        <f t="shared" si="1"/>
        <v>163</v>
      </c>
      <c r="F15" s="40">
        <f t="shared" si="2"/>
        <v>2.1121650339501375E-3</v>
      </c>
      <c r="G15" s="39">
        <v>241</v>
      </c>
      <c r="H15" s="39">
        <v>28</v>
      </c>
      <c r="I15" s="39">
        <f t="shared" si="3"/>
        <v>269</v>
      </c>
      <c r="J15" s="40">
        <f t="shared" si="4"/>
        <v>1.4359456155615936E-3</v>
      </c>
      <c r="K15" s="39">
        <f t="shared" si="0"/>
        <v>432</v>
      </c>
      <c r="P15" s="52"/>
    </row>
    <row r="16" spans="1:16" x14ac:dyDescent="0.2">
      <c r="B16" s="39" t="s">
        <v>171</v>
      </c>
      <c r="C16" s="39">
        <v>1633</v>
      </c>
      <c r="D16" s="39">
        <v>760</v>
      </c>
      <c r="E16" s="39">
        <f t="shared" si="1"/>
        <v>2393</v>
      </c>
      <c r="F16" s="40">
        <f t="shared" si="2"/>
        <v>3.1008655989218887E-2</v>
      </c>
      <c r="G16" s="39">
        <v>6814</v>
      </c>
      <c r="H16" s="39">
        <v>332</v>
      </c>
      <c r="I16" s="39">
        <f t="shared" si="3"/>
        <v>7146</v>
      </c>
      <c r="J16" s="40">
        <f t="shared" si="4"/>
        <v>3.8145975348710587E-2</v>
      </c>
      <c r="K16" s="39">
        <f t="shared" si="0"/>
        <v>9539</v>
      </c>
      <c r="P16" s="52"/>
    </row>
    <row r="17" spans="2:16" x14ac:dyDescent="0.2">
      <c r="B17" s="39" t="s">
        <v>172</v>
      </c>
      <c r="C17" s="39">
        <v>164</v>
      </c>
      <c r="D17" s="39">
        <v>80</v>
      </c>
      <c r="E17" s="39">
        <f t="shared" si="1"/>
        <v>244</v>
      </c>
      <c r="F17" s="40">
        <f t="shared" si="2"/>
        <v>3.1617685170787333E-3</v>
      </c>
      <c r="G17" s="39">
        <v>859</v>
      </c>
      <c r="H17" s="39">
        <v>50</v>
      </c>
      <c r="I17" s="39">
        <f t="shared" si="3"/>
        <v>909</v>
      </c>
      <c r="J17" s="40">
        <f t="shared" si="4"/>
        <v>4.8523218012843441E-3</v>
      </c>
      <c r="K17" s="39">
        <f t="shared" si="0"/>
        <v>1153</v>
      </c>
      <c r="P17" s="52"/>
    </row>
    <row r="18" spans="2:16" x14ac:dyDescent="0.2">
      <c r="B18" s="39" t="s">
        <v>173</v>
      </c>
      <c r="C18" s="39">
        <v>447</v>
      </c>
      <c r="D18" s="39">
        <v>244</v>
      </c>
      <c r="E18" s="39">
        <f t="shared" si="1"/>
        <v>691</v>
      </c>
      <c r="F18" s="40">
        <f t="shared" si="2"/>
        <v>8.9540247758254296E-3</v>
      </c>
      <c r="G18" s="39">
        <v>1747</v>
      </c>
      <c r="H18" s="39">
        <v>82</v>
      </c>
      <c r="I18" s="39">
        <f t="shared" si="3"/>
        <v>1829</v>
      </c>
      <c r="J18" s="40">
        <f t="shared" si="4"/>
        <v>9.7633625682607972E-3</v>
      </c>
      <c r="K18" s="39">
        <f t="shared" si="0"/>
        <v>2520</v>
      </c>
      <c r="P18" s="52"/>
    </row>
    <row r="19" spans="2:16" x14ac:dyDescent="0.2">
      <c r="B19" s="39" t="s">
        <v>174</v>
      </c>
      <c r="C19" s="39">
        <v>183</v>
      </c>
      <c r="D19" s="39">
        <v>103</v>
      </c>
      <c r="E19" s="39">
        <f t="shared" si="1"/>
        <v>286</v>
      </c>
      <c r="F19" s="40">
        <f t="shared" si="2"/>
        <v>3.7060073601824497E-3</v>
      </c>
      <c r="G19" s="39">
        <v>488</v>
      </c>
      <c r="H19" s="39">
        <v>44</v>
      </c>
      <c r="I19" s="39">
        <f t="shared" si="3"/>
        <v>532</v>
      </c>
      <c r="J19" s="40">
        <f t="shared" si="4"/>
        <v>2.8398627043820361E-3</v>
      </c>
      <c r="K19" s="39">
        <f t="shared" si="0"/>
        <v>818</v>
      </c>
      <c r="P19" s="52"/>
    </row>
    <row r="20" spans="2:16" x14ac:dyDescent="0.2">
      <c r="B20" s="39" t="s">
        <v>175</v>
      </c>
      <c r="C20" s="39">
        <v>1899</v>
      </c>
      <c r="D20" s="39">
        <v>936</v>
      </c>
      <c r="E20" s="39">
        <f t="shared" si="1"/>
        <v>2835</v>
      </c>
      <c r="F20" s="40">
        <f t="shared" si="2"/>
        <v>3.6736121909500853E-2</v>
      </c>
      <c r="G20" s="39">
        <v>5858</v>
      </c>
      <c r="H20" s="39">
        <v>405</v>
      </c>
      <c r="I20" s="39">
        <f t="shared" si="3"/>
        <v>6263</v>
      </c>
      <c r="J20" s="40">
        <f t="shared" si="4"/>
        <v>3.343244382997123E-2</v>
      </c>
      <c r="K20" s="39">
        <f t="shared" si="0"/>
        <v>9098</v>
      </c>
      <c r="P20" s="52"/>
    </row>
    <row r="21" spans="2:16" x14ac:dyDescent="0.2">
      <c r="B21" s="39" t="s">
        <v>176</v>
      </c>
      <c r="C21" s="39">
        <v>669</v>
      </c>
      <c r="D21" s="39">
        <v>420</v>
      </c>
      <c r="E21" s="39">
        <f t="shared" si="1"/>
        <v>1089</v>
      </c>
      <c r="F21" s="40">
        <f t="shared" si="2"/>
        <v>1.4111335717617789E-2</v>
      </c>
      <c r="G21" s="39">
        <v>1737</v>
      </c>
      <c r="H21" s="39">
        <v>158</v>
      </c>
      <c r="I21" s="39">
        <f t="shared" si="3"/>
        <v>1895</v>
      </c>
      <c r="J21" s="40">
        <f t="shared" si="4"/>
        <v>1.0115676362413456E-2</v>
      </c>
      <c r="K21" s="39">
        <f t="shared" si="0"/>
        <v>2984</v>
      </c>
      <c r="P21" s="52"/>
    </row>
    <row r="22" spans="2:16" x14ac:dyDescent="0.2">
      <c r="B22" s="39" t="s">
        <v>177</v>
      </c>
      <c r="C22" s="39">
        <v>396</v>
      </c>
      <c r="D22" s="39">
        <v>166</v>
      </c>
      <c r="E22" s="39">
        <f t="shared" si="1"/>
        <v>562</v>
      </c>
      <c r="F22" s="40">
        <f t="shared" si="2"/>
        <v>7.2824340434354427E-3</v>
      </c>
      <c r="G22" s="39">
        <v>1412</v>
      </c>
      <c r="H22" s="39">
        <v>102</v>
      </c>
      <c r="I22" s="39">
        <f t="shared" si="3"/>
        <v>1514</v>
      </c>
      <c r="J22" s="40">
        <f t="shared" si="4"/>
        <v>8.0818649143503812E-3</v>
      </c>
      <c r="K22" s="39">
        <f t="shared" si="0"/>
        <v>2076</v>
      </c>
      <c r="P22" s="52"/>
    </row>
    <row r="23" spans="2:16" x14ac:dyDescent="0.2">
      <c r="B23" s="39" t="s">
        <v>178</v>
      </c>
      <c r="C23" s="39">
        <v>3012</v>
      </c>
      <c r="D23" s="39">
        <v>1616</v>
      </c>
      <c r="E23" s="39">
        <f t="shared" si="1"/>
        <v>4628</v>
      </c>
      <c r="F23" s="40">
        <f t="shared" si="2"/>
        <v>5.9969937282952364E-2</v>
      </c>
      <c r="G23" s="39">
        <v>10473</v>
      </c>
      <c r="H23" s="39">
        <v>657</v>
      </c>
      <c r="I23" s="39">
        <f t="shared" si="3"/>
        <v>11130</v>
      </c>
      <c r="J23" s="40">
        <f t="shared" si="4"/>
        <v>5.9412917104834706E-2</v>
      </c>
      <c r="K23" s="39">
        <f t="shared" si="0"/>
        <v>15758</v>
      </c>
      <c r="P23" s="52"/>
    </row>
    <row r="24" spans="2:16" x14ac:dyDescent="0.2">
      <c r="B24" s="39" t="s">
        <v>179</v>
      </c>
      <c r="C24" s="39">
        <v>1006</v>
      </c>
      <c r="D24" s="39">
        <v>428</v>
      </c>
      <c r="E24" s="39">
        <f t="shared" si="1"/>
        <v>1434</v>
      </c>
      <c r="F24" s="40">
        <f t="shared" si="2"/>
        <v>1.8581869071684031E-2</v>
      </c>
      <c r="G24" s="39">
        <v>2371</v>
      </c>
      <c r="H24" s="39">
        <v>171</v>
      </c>
      <c r="I24" s="39">
        <f t="shared" si="3"/>
        <v>2542</v>
      </c>
      <c r="J24" s="40">
        <f t="shared" si="4"/>
        <v>1.3569419162667549E-2</v>
      </c>
      <c r="K24" s="39">
        <f t="shared" si="0"/>
        <v>3976</v>
      </c>
      <c r="P24" s="52"/>
    </row>
    <row r="25" spans="2:16" x14ac:dyDescent="0.2">
      <c r="B25" s="39" t="s">
        <v>180</v>
      </c>
      <c r="C25" s="39">
        <v>687</v>
      </c>
      <c r="D25" s="39">
        <v>198</v>
      </c>
      <c r="E25" s="39">
        <f t="shared" si="1"/>
        <v>885</v>
      </c>
      <c r="F25" s="40">
        <f t="shared" si="2"/>
        <v>1.1467889908256881E-2</v>
      </c>
      <c r="G25" s="39">
        <v>1904</v>
      </c>
      <c r="H25" s="39">
        <v>80</v>
      </c>
      <c r="I25" s="39">
        <f t="shared" si="3"/>
        <v>1984</v>
      </c>
      <c r="J25" s="40">
        <f t="shared" si="4"/>
        <v>1.0590766175740526E-2</v>
      </c>
      <c r="K25" s="39">
        <f t="shared" si="0"/>
        <v>2869</v>
      </c>
      <c r="P25" s="52"/>
    </row>
    <row r="26" spans="2:16" x14ac:dyDescent="0.2">
      <c r="B26" s="39" t="s">
        <v>181</v>
      </c>
      <c r="C26" s="39">
        <v>1610</v>
      </c>
      <c r="D26" s="39">
        <v>808</v>
      </c>
      <c r="E26" s="39">
        <f t="shared" si="1"/>
        <v>2418</v>
      </c>
      <c r="F26" s="40">
        <f t="shared" si="2"/>
        <v>3.1332607681542529E-2</v>
      </c>
      <c r="G26" s="39">
        <v>8466</v>
      </c>
      <c r="H26" s="39">
        <v>432</v>
      </c>
      <c r="I26" s="39">
        <f t="shared" si="3"/>
        <v>8898</v>
      </c>
      <c r="J26" s="40">
        <f t="shared" si="4"/>
        <v>4.7498305157126615E-2</v>
      </c>
      <c r="K26" s="39">
        <f t="shared" si="0"/>
        <v>11316</v>
      </c>
      <c r="P26" s="52"/>
    </row>
    <row r="27" spans="2:16" x14ac:dyDescent="0.2">
      <c r="B27" s="39" t="s">
        <v>182</v>
      </c>
      <c r="C27" s="39">
        <v>718</v>
      </c>
      <c r="D27" s="39">
        <v>358</v>
      </c>
      <c r="E27" s="39">
        <f t="shared" si="1"/>
        <v>1076</v>
      </c>
      <c r="F27" s="40">
        <f t="shared" si="2"/>
        <v>1.3942880837609495E-2</v>
      </c>
      <c r="G27" s="39">
        <v>2844</v>
      </c>
      <c r="H27" s="39">
        <v>141</v>
      </c>
      <c r="I27" s="39">
        <f t="shared" si="3"/>
        <v>2985</v>
      </c>
      <c r="J27" s="40">
        <f t="shared" si="4"/>
        <v>1.5934192053722516E-2</v>
      </c>
      <c r="K27" s="39">
        <f t="shared" si="0"/>
        <v>4061</v>
      </c>
      <c r="P27" s="52"/>
    </row>
    <row r="28" spans="2:16" x14ac:dyDescent="0.2">
      <c r="B28" s="39" t="s">
        <v>183</v>
      </c>
      <c r="C28" s="39">
        <v>500</v>
      </c>
      <c r="D28" s="39">
        <v>401</v>
      </c>
      <c r="E28" s="39">
        <f t="shared" si="1"/>
        <v>901</v>
      </c>
      <c r="F28" s="40">
        <f t="shared" si="2"/>
        <v>1.1675218991344011E-2</v>
      </c>
      <c r="G28" s="39">
        <v>1855</v>
      </c>
      <c r="H28" s="39">
        <v>135</v>
      </c>
      <c r="I28" s="39">
        <f t="shared" si="3"/>
        <v>1990</v>
      </c>
      <c r="J28" s="40">
        <f t="shared" si="4"/>
        <v>1.0622794702481677E-2</v>
      </c>
      <c r="K28" s="39">
        <f t="shared" si="0"/>
        <v>2891</v>
      </c>
      <c r="P28" s="52"/>
    </row>
    <row r="29" spans="2:16" x14ac:dyDescent="0.2">
      <c r="B29" s="39" t="s">
        <v>184</v>
      </c>
      <c r="C29" s="39">
        <v>42</v>
      </c>
      <c r="D29" s="39">
        <v>4</v>
      </c>
      <c r="E29" s="39">
        <f t="shared" si="1"/>
        <v>46</v>
      </c>
      <c r="F29" s="40">
        <f t="shared" si="2"/>
        <v>5.9607111387549887E-4</v>
      </c>
      <c r="G29" s="39">
        <v>56</v>
      </c>
      <c r="H29" s="39">
        <v>2</v>
      </c>
      <c r="I29" s="39">
        <f t="shared" si="3"/>
        <v>58</v>
      </c>
      <c r="J29" s="40">
        <f t="shared" si="4"/>
        <v>3.0960909183112427E-4</v>
      </c>
      <c r="K29" s="39">
        <f t="shared" si="0"/>
        <v>104</v>
      </c>
      <c r="P29" s="52"/>
    </row>
    <row r="30" spans="2:16" x14ac:dyDescent="0.2">
      <c r="B30" s="39" t="s">
        <v>185</v>
      </c>
      <c r="C30" s="39">
        <v>839</v>
      </c>
      <c r="D30" s="39">
        <v>308</v>
      </c>
      <c r="E30" s="39">
        <f t="shared" si="1"/>
        <v>1147</v>
      </c>
      <c r="F30" s="40">
        <f t="shared" si="2"/>
        <v>1.4862903643808635E-2</v>
      </c>
      <c r="G30" s="39">
        <v>2549</v>
      </c>
      <c r="H30" s="39">
        <v>107</v>
      </c>
      <c r="I30" s="39">
        <f t="shared" si="3"/>
        <v>2656</v>
      </c>
      <c r="J30" s="40">
        <f t="shared" si="4"/>
        <v>1.4177961170749414E-2</v>
      </c>
      <c r="K30" s="39">
        <f t="shared" si="0"/>
        <v>3803</v>
      </c>
      <c r="P30" s="52"/>
    </row>
    <row r="31" spans="2:16" x14ac:dyDescent="0.2">
      <c r="B31" s="39" t="s">
        <v>186</v>
      </c>
      <c r="C31" s="39">
        <v>916</v>
      </c>
      <c r="D31" s="39">
        <v>486</v>
      </c>
      <c r="E31" s="39">
        <f t="shared" si="1"/>
        <v>1402</v>
      </c>
      <c r="F31" s="40">
        <f t="shared" si="2"/>
        <v>1.8167210905509771E-2</v>
      </c>
      <c r="G31" s="39">
        <v>2866</v>
      </c>
      <c r="H31" s="39">
        <v>137</v>
      </c>
      <c r="I31" s="39">
        <f t="shared" si="3"/>
        <v>3003</v>
      </c>
      <c r="J31" s="40">
        <f t="shared" si="4"/>
        <v>1.6030277633945968E-2</v>
      </c>
      <c r="K31" s="39">
        <f t="shared" si="0"/>
        <v>4405</v>
      </c>
      <c r="P31" s="52"/>
    </row>
    <row r="32" spans="2:16" x14ac:dyDescent="0.2">
      <c r="B32" s="39" t="s">
        <v>187</v>
      </c>
      <c r="C32" s="39">
        <v>2585</v>
      </c>
      <c r="D32" s="39">
        <v>1208</v>
      </c>
      <c r="E32" s="39">
        <f t="shared" si="1"/>
        <v>3793</v>
      </c>
      <c r="F32" s="40">
        <f t="shared" si="2"/>
        <v>4.9149950759342767E-2</v>
      </c>
      <c r="G32" s="39">
        <v>9595</v>
      </c>
      <c r="H32" s="39">
        <v>540</v>
      </c>
      <c r="I32" s="39">
        <f t="shared" si="3"/>
        <v>10135</v>
      </c>
      <c r="J32" s="40">
        <f t="shared" si="4"/>
        <v>5.4101519753593869E-2</v>
      </c>
      <c r="K32" s="39">
        <f t="shared" si="0"/>
        <v>13928</v>
      </c>
      <c r="P32" s="52"/>
    </row>
    <row r="33" spans="2:16" x14ac:dyDescent="0.2">
      <c r="B33" s="39" t="s">
        <v>188</v>
      </c>
      <c r="C33" s="39">
        <v>1452</v>
      </c>
      <c r="D33" s="39">
        <v>864</v>
      </c>
      <c r="E33" s="39">
        <f t="shared" si="1"/>
        <v>2316</v>
      </c>
      <c r="F33" s="40">
        <f t="shared" si="2"/>
        <v>3.0010884776862073E-2</v>
      </c>
      <c r="G33" s="39">
        <v>3541</v>
      </c>
      <c r="H33" s="39">
        <v>251</v>
      </c>
      <c r="I33" s="39">
        <f t="shared" si="3"/>
        <v>3792</v>
      </c>
      <c r="J33" s="40">
        <f t="shared" si="4"/>
        <v>2.0242028900407296E-2</v>
      </c>
      <c r="K33" s="39">
        <f t="shared" si="0"/>
        <v>6108</v>
      </c>
      <c r="P33" s="52"/>
    </row>
    <row r="34" spans="2:16" x14ac:dyDescent="0.2">
      <c r="B34" s="39" t="s">
        <v>189</v>
      </c>
      <c r="C34" s="39">
        <v>684</v>
      </c>
      <c r="D34" s="39">
        <v>572</v>
      </c>
      <c r="E34" s="39">
        <f t="shared" si="1"/>
        <v>1256</v>
      </c>
      <c r="F34" s="40">
        <f t="shared" si="2"/>
        <v>1.6275333022339709E-2</v>
      </c>
      <c r="G34" s="39">
        <v>2252</v>
      </c>
      <c r="H34" s="39">
        <v>142</v>
      </c>
      <c r="I34" s="39">
        <f t="shared" si="3"/>
        <v>2394</v>
      </c>
      <c r="J34" s="40">
        <f t="shared" si="4"/>
        <v>1.2779382169719163E-2</v>
      </c>
      <c r="K34" s="39">
        <f t="shared" si="0"/>
        <v>3650</v>
      </c>
      <c r="P34" s="52"/>
    </row>
    <row r="35" spans="2:16" x14ac:dyDescent="0.2">
      <c r="B35" s="39" t="s">
        <v>190</v>
      </c>
      <c r="C35" s="39">
        <v>770</v>
      </c>
      <c r="D35" s="39">
        <v>393</v>
      </c>
      <c r="E35" s="39">
        <f t="shared" si="1"/>
        <v>1163</v>
      </c>
      <c r="F35" s="40">
        <f t="shared" si="2"/>
        <v>1.5070232726895765E-2</v>
      </c>
      <c r="G35" s="39">
        <v>2548</v>
      </c>
      <c r="H35" s="39">
        <v>119</v>
      </c>
      <c r="I35" s="39">
        <f t="shared" si="3"/>
        <v>2667</v>
      </c>
      <c r="J35" s="40">
        <f t="shared" si="4"/>
        <v>1.4236680136441525E-2</v>
      </c>
      <c r="K35" s="39">
        <f t="shared" si="0"/>
        <v>3830</v>
      </c>
      <c r="P35" s="52"/>
    </row>
    <row r="36" spans="2:16" x14ac:dyDescent="0.2">
      <c r="B36" s="39" t="s">
        <v>191</v>
      </c>
      <c r="C36" s="39">
        <v>226</v>
      </c>
      <c r="D36" s="39">
        <v>99</v>
      </c>
      <c r="E36" s="39">
        <f t="shared" si="1"/>
        <v>325</v>
      </c>
      <c r="F36" s="40">
        <f t="shared" si="2"/>
        <v>4.2113720002073295E-3</v>
      </c>
      <c r="G36" s="39">
        <v>648</v>
      </c>
      <c r="H36" s="39">
        <v>30</v>
      </c>
      <c r="I36" s="39">
        <f t="shared" si="3"/>
        <v>678</v>
      </c>
      <c r="J36" s="40">
        <f t="shared" si="4"/>
        <v>3.6192235217500385E-3</v>
      </c>
      <c r="K36" s="39">
        <f t="shared" si="0"/>
        <v>1003</v>
      </c>
      <c r="P36" s="52"/>
    </row>
    <row r="37" spans="2:16" x14ac:dyDescent="0.2">
      <c r="B37" s="39" t="s">
        <v>192</v>
      </c>
      <c r="C37" s="39">
        <v>297</v>
      </c>
      <c r="D37" s="39">
        <v>250</v>
      </c>
      <c r="E37" s="39">
        <f t="shared" si="1"/>
        <v>547</v>
      </c>
      <c r="F37" s="40">
        <f t="shared" si="2"/>
        <v>7.0880630280412589E-3</v>
      </c>
      <c r="G37" s="39">
        <v>1055</v>
      </c>
      <c r="H37" s="39">
        <v>119</v>
      </c>
      <c r="I37" s="39">
        <f t="shared" si="3"/>
        <v>1174</v>
      </c>
      <c r="J37" s="40">
        <f t="shared" si="4"/>
        <v>6.2669150656851705E-3</v>
      </c>
      <c r="K37" s="39">
        <f t="shared" si="0"/>
        <v>1721</v>
      </c>
      <c r="P37" s="52"/>
    </row>
    <row r="38" spans="2:16" x14ac:dyDescent="0.2">
      <c r="B38" s="39" t="s">
        <v>193</v>
      </c>
      <c r="C38" s="39">
        <v>564</v>
      </c>
      <c r="D38" s="39">
        <v>163</v>
      </c>
      <c r="E38" s="39">
        <f t="shared" si="1"/>
        <v>727</v>
      </c>
      <c r="F38" s="40">
        <f t="shared" si="2"/>
        <v>9.4205152127714714E-3</v>
      </c>
      <c r="G38" s="39">
        <v>1157</v>
      </c>
      <c r="H38" s="39">
        <v>46</v>
      </c>
      <c r="I38" s="39">
        <f t="shared" si="3"/>
        <v>1203</v>
      </c>
      <c r="J38" s="40">
        <f t="shared" si="4"/>
        <v>6.4217196116007321E-3</v>
      </c>
      <c r="K38" s="39">
        <f t="shared" si="0"/>
        <v>1930</v>
      </c>
      <c r="P38" s="52"/>
    </row>
    <row r="39" spans="2:16" x14ac:dyDescent="0.2">
      <c r="B39" s="39" t="s">
        <v>194</v>
      </c>
      <c r="C39" s="39">
        <v>571</v>
      </c>
      <c r="D39" s="39">
        <v>177</v>
      </c>
      <c r="E39" s="39">
        <f t="shared" si="1"/>
        <v>748</v>
      </c>
      <c r="F39" s="40">
        <f t="shared" si="2"/>
        <v>9.6926346343233303E-3</v>
      </c>
      <c r="G39" s="39">
        <v>1497</v>
      </c>
      <c r="H39" s="39">
        <v>56</v>
      </c>
      <c r="I39" s="39">
        <f t="shared" si="3"/>
        <v>1553</v>
      </c>
      <c r="J39" s="40">
        <f t="shared" si="4"/>
        <v>8.290050338167862E-3</v>
      </c>
      <c r="K39" s="39">
        <f t="shared" si="0"/>
        <v>2301</v>
      </c>
      <c r="P39" s="52"/>
    </row>
    <row r="40" spans="2:16" x14ac:dyDescent="0.2">
      <c r="B40" s="39" t="s">
        <v>195</v>
      </c>
      <c r="C40" s="39">
        <v>333</v>
      </c>
      <c r="D40" s="39">
        <v>84</v>
      </c>
      <c r="E40" s="39">
        <f t="shared" si="1"/>
        <v>417</v>
      </c>
      <c r="F40" s="40">
        <f t="shared" si="2"/>
        <v>5.4035142279583266E-3</v>
      </c>
      <c r="G40" s="39">
        <v>923</v>
      </c>
      <c r="H40" s="39">
        <v>34</v>
      </c>
      <c r="I40" s="39">
        <f t="shared" si="3"/>
        <v>957</v>
      </c>
      <c r="J40" s="40">
        <f t="shared" si="4"/>
        <v>5.1085500152135499E-3</v>
      </c>
      <c r="K40" s="39">
        <f t="shared" si="0"/>
        <v>1374</v>
      </c>
      <c r="P40" s="52"/>
    </row>
    <row r="41" spans="2:16" x14ac:dyDescent="0.2">
      <c r="B41" s="39" t="s">
        <v>196</v>
      </c>
      <c r="C41" s="39">
        <v>240</v>
      </c>
      <c r="D41" s="39">
        <v>155</v>
      </c>
      <c r="E41" s="39">
        <f t="shared" si="1"/>
        <v>395</v>
      </c>
      <c r="F41" s="40">
        <f t="shared" si="2"/>
        <v>5.1184367387135232E-3</v>
      </c>
      <c r="G41" s="39">
        <v>1190</v>
      </c>
      <c r="H41" s="39">
        <v>57</v>
      </c>
      <c r="I41" s="39">
        <f t="shared" si="3"/>
        <v>1247</v>
      </c>
      <c r="J41" s="40">
        <f t="shared" si="4"/>
        <v>6.6565954743691711E-3</v>
      </c>
      <c r="K41" s="39">
        <f t="shared" si="0"/>
        <v>1642</v>
      </c>
      <c r="P41" s="52"/>
    </row>
    <row r="42" spans="2:16" x14ac:dyDescent="0.2">
      <c r="B42" s="39" t="s">
        <v>197</v>
      </c>
      <c r="C42" s="39">
        <v>482</v>
      </c>
      <c r="D42" s="39">
        <v>261</v>
      </c>
      <c r="E42" s="39">
        <f t="shared" si="1"/>
        <v>743</v>
      </c>
      <c r="F42" s="40">
        <f t="shared" si="2"/>
        <v>9.6278442958586015E-3</v>
      </c>
      <c r="G42" s="39">
        <v>1616</v>
      </c>
      <c r="H42" s="39">
        <v>62</v>
      </c>
      <c r="I42" s="39">
        <f t="shared" si="3"/>
        <v>1678</v>
      </c>
      <c r="J42" s="40">
        <f t="shared" si="4"/>
        <v>8.957311311941836E-3</v>
      </c>
      <c r="K42" s="39">
        <f t="shared" si="0"/>
        <v>2421</v>
      </c>
      <c r="P42" s="52"/>
    </row>
    <row r="43" spans="2:16" x14ac:dyDescent="0.2">
      <c r="B43" s="39" t="s">
        <v>198</v>
      </c>
      <c r="C43" s="39">
        <v>177</v>
      </c>
      <c r="D43" s="39">
        <v>102</v>
      </c>
      <c r="E43" s="39">
        <f t="shared" si="1"/>
        <v>279</v>
      </c>
      <c r="F43" s="40">
        <f t="shared" si="2"/>
        <v>3.6153008863318301E-3</v>
      </c>
      <c r="G43" s="39">
        <v>795</v>
      </c>
      <c r="H43" s="39">
        <v>48</v>
      </c>
      <c r="I43" s="39">
        <f t="shared" si="3"/>
        <v>843</v>
      </c>
      <c r="J43" s="40">
        <f t="shared" si="4"/>
        <v>4.5000080071316857E-3</v>
      </c>
      <c r="K43" s="39">
        <f t="shared" si="0"/>
        <v>1122</v>
      </c>
      <c r="P43" s="52"/>
    </row>
    <row r="44" spans="2:16" x14ac:dyDescent="0.2">
      <c r="B44" s="39" t="s">
        <v>199</v>
      </c>
      <c r="C44" s="39">
        <v>313</v>
      </c>
      <c r="D44" s="39">
        <v>185</v>
      </c>
      <c r="E44" s="39">
        <f t="shared" si="1"/>
        <v>498</v>
      </c>
      <c r="F44" s="40">
        <f t="shared" si="2"/>
        <v>6.4531177110869224E-3</v>
      </c>
      <c r="G44" s="39">
        <v>1673</v>
      </c>
      <c r="H44" s="39">
        <v>62</v>
      </c>
      <c r="I44" s="39">
        <f t="shared" si="3"/>
        <v>1735</v>
      </c>
      <c r="J44" s="40">
        <f t="shared" si="4"/>
        <v>9.2615823159827686E-3</v>
      </c>
      <c r="K44" s="39">
        <f t="shared" si="0"/>
        <v>2233</v>
      </c>
      <c r="P44" s="52"/>
    </row>
    <row r="45" spans="2:16" x14ac:dyDescent="0.2">
      <c r="B45" s="39" t="s">
        <v>200</v>
      </c>
      <c r="C45" s="39">
        <v>4341</v>
      </c>
      <c r="D45" s="39">
        <v>1979</v>
      </c>
      <c r="E45" s="39">
        <f t="shared" si="1"/>
        <v>6320</v>
      </c>
      <c r="F45" s="40">
        <f t="shared" si="2"/>
        <v>8.1894987819416371E-2</v>
      </c>
      <c r="G45" s="39">
        <v>14272</v>
      </c>
      <c r="H45" s="39">
        <v>726</v>
      </c>
      <c r="I45" s="39">
        <f t="shared" si="3"/>
        <v>14998</v>
      </c>
      <c r="J45" s="40">
        <f t="shared" si="4"/>
        <v>8.0060640677296582E-2</v>
      </c>
      <c r="K45" s="39">
        <f t="shared" si="0"/>
        <v>21318</v>
      </c>
      <c r="P45" s="52"/>
    </row>
    <row r="46" spans="2:16" x14ac:dyDescent="0.2">
      <c r="B46" s="39" t="s">
        <v>201</v>
      </c>
      <c r="C46" s="39">
        <v>1433</v>
      </c>
      <c r="D46" s="39">
        <v>592</v>
      </c>
      <c r="E46" s="39">
        <f t="shared" si="1"/>
        <v>2025</v>
      </c>
      <c r="F46" s="40">
        <f t="shared" si="2"/>
        <v>2.6240087078214895E-2</v>
      </c>
      <c r="G46" s="39">
        <v>4954</v>
      </c>
      <c r="H46" s="39">
        <v>260</v>
      </c>
      <c r="I46" s="39">
        <f t="shared" si="3"/>
        <v>5214</v>
      </c>
      <c r="J46" s="40">
        <f t="shared" si="4"/>
        <v>2.7832789738060033E-2</v>
      </c>
      <c r="K46" s="39">
        <f t="shared" si="0"/>
        <v>7239</v>
      </c>
      <c r="P46" s="52"/>
    </row>
    <row r="47" spans="2:16" x14ac:dyDescent="0.2">
      <c r="B47" s="39" t="s">
        <v>202</v>
      </c>
      <c r="C47" s="39">
        <v>565</v>
      </c>
      <c r="D47" s="39">
        <v>277</v>
      </c>
      <c r="E47" s="39">
        <f t="shared" si="1"/>
        <v>842</v>
      </c>
      <c r="F47" s="40">
        <f t="shared" si="2"/>
        <v>1.0910692997460218E-2</v>
      </c>
      <c r="G47" s="39">
        <v>1698</v>
      </c>
      <c r="H47" s="39">
        <v>107</v>
      </c>
      <c r="I47" s="39">
        <f t="shared" si="3"/>
        <v>1805</v>
      </c>
      <c r="J47" s="40">
        <f t="shared" si="4"/>
        <v>9.6352484612961947E-3</v>
      </c>
      <c r="K47" s="39">
        <f t="shared" si="0"/>
        <v>2647</v>
      </c>
      <c r="P47" s="52"/>
    </row>
    <row r="48" spans="2:16" x14ac:dyDescent="0.2">
      <c r="B48" s="39" t="s">
        <v>203</v>
      </c>
      <c r="C48" s="39">
        <v>2833</v>
      </c>
      <c r="D48" s="39">
        <v>1640</v>
      </c>
      <c r="E48" s="39">
        <f t="shared" si="1"/>
        <v>4473</v>
      </c>
      <c r="F48" s="40">
        <f t="shared" si="2"/>
        <v>5.7961436790545794E-2</v>
      </c>
      <c r="G48" s="39">
        <v>9738</v>
      </c>
      <c r="H48" s="39">
        <v>528</v>
      </c>
      <c r="I48" s="39">
        <f t="shared" si="3"/>
        <v>10266</v>
      </c>
      <c r="J48" s="40">
        <f t="shared" si="4"/>
        <v>5.480080925410899E-2</v>
      </c>
      <c r="K48" s="39">
        <f t="shared" si="0"/>
        <v>14739</v>
      </c>
      <c r="P48" s="52"/>
    </row>
    <row r="49" spans="2:16" x14ac:dyDescent="0.2">
      <c r="B49" s="41" t="s">
        <v>50</v>
      </c>
      <c r="C49" s="39">
        <f t="shared" ref="C49:H49" si="5">SUM(C11:C48)</f>
        <v>51813</v>
      </c>
      <c r="D49" s="39">
        <f t="shared" si="5"/>
        <v>25359</v>
      </c>
      <c r="E49" s="41">
        <f t="shared" ref="E49" si="6">C49+D49</f>
        <v>77172</v>
      </c>
      <c r="F49" s="43">
        <f t="shared" ref="F49" si="7">E49/$E$49</f>
        <v>1</v>
      </c>
      <c r="G49" s="39">
        <f t="shared" si="5"/>
        <v>177512</v>
      </c>
      <c r="H49" s="39">
        <f t="shared" si="5"/>
        <v>9821</v>
      </c>
      <c r="I49" s="41">
        <f t="shared" ref="I49" si="8">G49+H49</f>
        <v>187333</v>
      </c>
      <c r="J49" s="43">
        <f t="shared" ref="J49" si="9">I49/$I$49</f>
        <v>1</v>
      </c>
      <c r="K49" s="41">
        <f t="shared" ref="K49:K50" si="10">E49+I49</f>
        <v>264505</v>
      </c>
      <c r="P49" s="52"/>
    </row>
    <row r="50" spans="2:16" ht="25.5" customHeight="1" x14ac:dyDescent="0.2">
      <c r="B50" s="53" t="s">
        <v>66</v>
      </c>
      <c r="C50" s="54">
        <f>+C49/$K$49</f>
        <v>0.19588665620687701</v>
      </c>
      <c r="D50" s="54">
        <f>+D49/$K$49</f>
        <v>9.5873423942836614E-2</v>
      </c>
      <c r="E50" s="71">
        <f>C50+D50</f>
        <v>0.29176008014971361</v>
      </c>
      <c r="F50" s="55"/>
      <c r="G50" s="54">
        <f>+G49/$K$49</f>
        <v>0.67111018695298763</v>
      </c>
      <c r="H50" s="54">
        <f>+H49/$K$49</f>
        <v>3.7129732897298727E-2</v>
      </c>
      <c r="I50" s="55">
        <f>G50+H50</f>
        <v>0.70823991985028634</v>
      </c>
      <c r="J50" s="55"/>
      <c r="K50" s="55">
        <f t="shared" si="10"/>
        <v>1</v>
      </c>
    </row>
    <row r="51" spans="2:16" x14ac:dyDescent="0.2">
      <c r="B51" s="46"/>
      <c r="C51" s="59"/>
      <c r="D51" s="59"/>
      <c r="E51" s="59"/>
      <c r="F51" s="59"/>
      <c r="G51" s="59"/>
      <c r="H51" s="59"/>
      <c r="I51" s="59"/>
      <c r="J51" s="59"/>
      <c r="K51" s="59"/>
    </row>
    <row r="52" spans="2:16" ht="12.75" x14ac:dyDescent="0.2">
      <c r="B52" s="319" t="s">
        <v>88</v>
      </c>
      <c r="C52" s="319"/>
      <c r="D52" s="319"/>
      <c r="E52" s="319"/>
      <c r="F52" s="319"/>
      <c r="G52" s="319"/>
      <c r="H52" s="319"/>
      <c r="I52" s="319"/>
      <c r="J52" s="319"/>
      <c r="K52" s="319"/>
    </row>
    <row r="53" spans="2:16" ht="12.75" x14ac:dyDescent="0.2">
      <c r="B53" s="335" t="str">
        <f>'Solicitudes Regiones'!$B$6:$P$6</f>
        <v>Acumuladas de julio de 2008 a enero de 2020</v>
      </c>
      <c r="C53" s="335"/>
      <c r="D53" s="335"/>
      <c r="E53" s="335"/>
      <c r="F53" s="335"/>
      <c r="G53" s="335"/>
      <c r="H53" s="335"/>
      <c r="I53" s="335"/>
      <c r="J53" s="335"/>
      <c r="K53" s="335"/>
    </row>
    <row r="54" spans="2:16" x14ac:dyDescent="0.2">
      <c r="B54" s="46"/>
      <c r="C54" s="59"/>
      <c r="D54" s="59"/>
      <c r="E54" s="59"/>
      <c r="F54" s="59"/>
      <c r="G54" s="59"/>
      <c r="H54" s="59"/>
      <c r="I54" s="59"/>
      <c r="J54" s="59"/>
      <c r="K54" s="59"/>
    </row>
    <row r="55" spans="2:16" ht="15" customHeight="1" x14ac:dyDescent="0.2">
      <c r="B55" s="352" t="s">
        <v>67</v>
      </c>
      <c r="C55" s="353"/>
      <c r="D55" s="353"/>
      <c r="E55" s="353"/>
      <c r="F55" s="353"/>
      <c r="G55" s="353"/>
      <c r="H55" s="353"/>
      <c r="I55" s="353"/>
      <c r="J55" s="353"/>
      <c r="K55" s="354"/>
      <c r="L55" s="60"/>
    </row>
    <row r="56" spans="2:16" ht="15" customHeight="1" x14ac:dyDescent="0.2">
      <c r="B56" s="351" t="s">
        <v>58</v>
      </c>
      <c r="C56" s="351" t="s">
        <v>2</v>
      </c>
      <c r="D56" s="351"/>
      <c r="E56" s="351"/>
      <c r="F56" s="351"/>
      <c r="G56" s="351"/>
      <c r="H56" s="351"/>
      <c r="I56" s="351"/>
      <c r="J56" s="351"/>
      <c r="K56" s="351"/>
    </row>
    <row r="57" spans="2:16" ht="24" x14ac:dyDescent="0.2">
      <c r="B57" s="351"/>
      <c r="C57" s="44" t="s">
        <v>59</v>
      </c>
      <c r="D57" s="44" t="s">
        <v>60</v>
      </c>
      <c r="E57" s="44" t="s">
        <v>61</v>
      </c>
      <c r="F57" s="44" t="s">
        <v>62</v>
      </c>
      <c r="G57" s="44" t="s">
        <v>8</v>
      </c>
      <c r="H57" s="44" t="s">
        <v>63</v>
      </c>
      <c r="I57" s="44" t="s">
        <v>64</v>
      </c>
      <c r="J57" s="44" t="s">
        <v>65</v>
      </c>
      <c r="K57" s="45" t="s">
        <v>31</v>
      </c>
    </row>
    <row r="58" spans="2:16" x14ac:dyDescent="0.2">
      <c r="B58" s="39" t="s">
        <v>40</v>
      </c>
      <c r="C58" s="39">
        <v>8157</v>
      </c>
      <c r="D58" s="39">
        <v>3566</v>
      </c>
      <c r="E58" s="39">
        <f>C58+D58</f>
        <v>11723</v>
      </c>
      <c r="F58" s="40">
        <f>E58/$E$96</f>
        <v>0.1890044336960903</v>
      </c>
      <c r="G58" s="39">
        <v>25081</v>
      </c>
      <c r="H58" s="39">
        <v>1641</v>
      </c>
      <c r="I58" s="39">
        <f>G58+H58</f>
        <v>26722</v>
      </c>
      <c r="J58" s="40">
        <f>I58/$I$96</f>
        <v>0.17280916751275602</v>
      </c>
      <c r="K58" s="39">
        <f t="shared" ref="K58:K95" si="11">E58+I58</f>
        <v>38445</v>
      </c>
    </row>
    <row r="59" spans="2:16" x14ac:dyDescent="0.2">
      <c r="B59" s="39" t="s">
        <v>167</v>
      </c>
      <c r="C59" s="39">
        <v>815</v>
      </c>
      <c r="D59" s="39">
        <v>292</v>
      </c>
      <c r="E59" s="39">
        <f t="shared" ref="E59:E95" si="12">C59+D59</f>
        <v>1107</v>
      </c>
      <c r="F59" s="40">
        <f t="shared" ref="F59:F95" si="13">E59/$E$96</f>
        <v>1.784764207980653E-2</v>
      </c>
      <c r="G59" s="39">
        <v>2150</v>
      </c>
      <c r="H59" s="39">
        <v>119</v>
      </c>
      <c r="I59" s="39">
        <f t="shared" ref="I59:I95" si="14">G59+H59</f>
        <v>2269</v>
      </c>
      <c r="J59" s="40">
        <f t="shared" ref="J59:J95" si="15">I59/$I$96</f>
        <v>1.4673452626541553E-2</v>
      </c>
      <c r="K59" s="39">
        <f t="shared" si="11"/>
        <v>3376</v>
      </c>
    </row>
    <row r="60" spans="2:16" x14ac:dyDescent="0.2">
      <c r="B60" s="39" t="s">
        <v>168</v>
      </c>
      <c r="C60" s="39">
        <v>586</v>
      </c>
      <c r="D60" s="39">
        <v>137</v>
      </c>
      <c r="E60" s="39">
        <f t="shared" si="12"/>
        <v>723</v>
      </c>
      <c r="F60" s="40">
        <f t="shared" si="13"/>
        <v>1.1656590084643289E-2</v>
      </c>
      <c r="G60" s="39">
        <v>1451</v>
      </c>
      <c r="H60" s="39">
        <v>66</v>
      </c>
      <c r="I60" s="39">
        <f t="shared" si="14"/>
        <v>1517</v>
      </c>
      <c r="J60" s="40">
        <f t="shared" si="15"/>
        <v>9.8103250923153532E-3</v>
      </c>
      <c r="K60" s="39">
        <f t="shared" si="11"/>
        <v>2240</v>
      </c>
    </row>
    <row r="61" spans="2:16" x14ac:dyDescent="0.2">
      <c r="B61" s="39" t="s">
        <v>169</v>
      </c>
      <c r="C61" s="39">
        <v>7492</v>
      </c>
      <c r="D61" s="39">
        <v>2437</v>
      </c>
      <c r="E61" s="39">
        <f t="shared" si="12"/>
        <v>9929</v>
      </c>
      <c r="F61" s="40">
        <f t="shared" si="13"/>
        <v>0.16008061265618703</v>
      </c>
      <c r="G61" s="39">
        <v>25037</v>
      </c>
      <c r="H61" s="39">
        <v>1177</v>
      </c>
      <c r="I61" s="39">
        <f t="shared" si="14"/>
        <v>26214</v>
      </c>
      <c r="J61" s="40">
        <f t="shared" si="15"/>
        <v>0.1695239696571883</v>
      </c>
      <c r="K61" s="39">
        <f t="shared" si="11"/>
        <v>36143</v>
      </c>
    </row>
    <row r="62" spans="2:16" x14ac:dyDescent="0.2">
      <c r="B62" s="39" t="s">
        <v>170</v>
      </c>
      <c r="C62" s="39">
        <v>93</v>
      </c>
      <c r="D62" s="39">
        <v>44</v>
      </c>
      <c r="E62" s="39">
        <f t="shared" si="12"/>
        <v>137</v>
      </c>
      <c r="F62" s="40">
        <f t="shared" si="13"/>
        <v>2.2087867795243855E-3</v>
      </c>
      <c r="G62" s="39">
        <v>205</v>
      </c>
      <c r="H62" s="39">
        <v>23</v>
      </c>
      <c r="I62" s="39">
        <f t="shared" si="14"/>
        <v>228</v>
      </c>
      <c r="J62" s="40">
        <f t="shared" si="15"/>
        <v>1.4744588800579437E-3</v>
      </c>
      <c r="K62" s="39">
        <f t="shared" si="11"/>
        <v>365</v>
      </c>
    </row>
    <row r="63" spans="2:16" x14ac:dyDescent="0.2">
      <c r="B63" s="39" t="s">
        <v>171</v>
      </c>
      <c r="C63" s="39">
        <v>1334</v>
      </c>
      <c r="D63" s="39">
        <v>405</v>
      </c>
      <c r="E63" s="39">
        <f t="shared" si="12"/>
        <v>1739</v>
      </c>
      <c r="F63" s="40">
        <f t="shared" si="13"/>
        <v>2.8037081821846031E-2</v>
      </c>
      <c r="G63" s="39">
        <v>5515</v>
      </c>
      <c r="H63" s="39">
        <v>272</v>
      </c>
      <c r="I63" s="39">
        <f t="shared" si="14"/>
        <v>5787</v>
      </c>
      <c r="J63" s="40">
        <f t="shared" si="15"/>
        <v>3.7424094468839125E-2</v>
      </c>
      <c r="K63" s="39">
        <f t="shared" si="11"/>
        <v>7526</v>
      </c>
    </row>
    <row r="64" spans="2:16" x14ac:dyDescent="0.2">
      <c r="B64" s="39" t="s">
        <v>172</v>
      </c>
      <c r="C64" s="39">
        <v>149</v>
      </c>
      <c r="D64" s="39">
        <v>43</v>
      </c>
      <c r="E64" s="39">
        <f t="shared" si="12"/>
        <v>192</v>
      </c>
      <c r="F64" s="40">
        <f t="shared" si="13"/>
        <v>3.0955259975816202E-3</v>
      </c>
      <c r="G64" s="39">
        <v>755</v>
      </c>
      <c r="H64" s="39">
        <v>44</v>
      </c>
      <c r="I64" s="39">
        <f t="shared" si="14"/>
        <v>799</v>
      </c>
      <c r="J64" s="40">
        <f t="shared" si="15"/>
        <v>5.1670730051153373E-3</v>
      </c>
      <c r="K64" s="39">
        <f t="shared" si="11"/>
        <v>991</v>
      </c>
    </row>
    <row r="65" spans="2:11" x14ac:dyDescent="0.2">
      <c r="B65" s="39" t="s">
        <v>173</v>
      </c>
      <c r="C65" s="39">
        <v>357</v>
      </c>
      <c r="D65" s="39">
        <v>111</v>
      </c>
      <c r="E65" s="39">
        <f t="shared" si="12"/>
        <v>468</v>
      </c>
      <c r="F65" s="40">
        <f t="shared" si="13"/>
        <v>7.5453446191051992E-3</v>
      </c>
      <c r="G65" s="39">
        <v>1447</v>
      </c>
      <c r="H65" s="39">
        <v>67</v>
      </c>
      <c r="I65" s="39">
        <f t="shared" si="14"/>
        <v>1514</v>
      </c>
      <c r="J65" s="40">
        <f t="shared" si="15"/>
        <v>9.7909243175777483E-3</v>
      </c>
      <c r="K65" s="39">
        <f t="shared" si="11"/>
        <v>1982</v>
      </c>
    </row>
    <row r="66" spans="2:11" x14ac:dyDescent="0.2">
      <c r="B66" s="39" t="s">
        <v>174</v>
      </c>
      <c r="C66" s="39">
        <v>170</v>
      </c>
      <c r="D66" s="39">
        <v>66</v>
      </c>
      <c r="E66" s="39">
        <f t="shared" si="12"/>
        <v>236</v>
      </c>
      <c r="F66" s="40">
        <f t="shared" si="13"/>
        <v>3.8049173720274081E-3</v>
      </c>
      <c r="G66" s="39">
        <v>423</v>
      </c>
      <c r="H66" s="39">
        <v>30</v>
      </c>
      <c r="I66" s="39">
        <f t="shared" si="14"/>
        <v>453</v>
      </c>
      <c r="J66" s="40">
        <f t="shared" si="15"/>
        <v>2.9295169853782829E-3</v>
      </c>
      <c r="K66" s="39">
        <f t="shared" si="11"/>
        <v>689</v>
      </c>
    </row>
    <row r="67" spans="2:11" x14ac:dyDescent="0.2">
      <c r="B67" s="39" t="s">
        <v>175</v>
      </c>
      <c r="C67" s="39">
        <v>1707</v>
      </c>
      <c r="D67" s="39">
        <v>591</v>
      </c>
      <c r="E67" s="39">
        <f t="shared" si="12"/>
        <v>2298</v>
      </c>
      <c r="F67" s="40">
        <f t="shared" si="13"/>
        <v>3.704957678355502E-2</v>
      </c>
      <c r="G67" s="39">
        <v>4959</v>
      </c>
      <c r="H67" s="39">
        <v>324</v>
      </c>
      <c r="I67" s="39">
        <f t="shared" si="14"/>
        <v>5283</v>
      </c>
      <c r="J67" s="40">
        <f t="shared" si="15"/>
        <v>3.4164764312921564E-2</v>
      </c>
      <c r="K67" s="39">
        <f t="shared" si="11"/>
        <v>7581</v>
      </c>
    </row>
    <row r="68" spans="2:11" x14ac:dyDescent="0.2">
      <c r="B68" s="39" t="s">
        <v>176</v>
      </c>
      <c r="C68" s="39">
        <v>594</v>
      </c>
      <c r="D68" s="39">
        <v>237</v>
      </c>
      <c r="E68" s="39">
        <f t="shared" si="12"/>
        <v>831</v>
      </c>
      <c r="F68" s="40">
        <f t="shared" si="13"/>
        <v>1.3397823458282951E-2</v>
      </c>
      <c r="G68" s="39">
        <v>1470</v>
      </c>
      <c r="H68" s="39">
        <v>136</v>
      </c>
      <c r="I68" s="39">
        <f t="shared" si="14"/>
        <v>1606</v>
      </c>
      <c r="J68" s="40">
        <f t="shared" si="15"/>
        <v>1.0385881409530954E-2</v>
      </c>
      <c r="K68" s="39">
        <f t="shared" si="11"/>
        <v>2437</v>
      </c>
    </row>
    <row r="69" spans="2:11" x14ac:dyDescent="0.2">
      <c r="B69" s="39" t="s">
        <v>177</v>
      </c>
      <c r="C69" s="39">
        <v>353</v>
      </c>
      <c r="D69" s="39">
        <v>107</v>
      </c>
      <c r="E69" s="39">
        <f t="shared" si="12"/>
        <v>460</v>
      </c>
      <c r="F69" s="40">
        <f t="shared" si="13"/>
        <v>7.4163643692059652E-3</v>
      </c>
      <c r="G69" s="39">
        <v>1211</v>
      </c>
      <c r="H69" s="39">
        <v>67</v>
      </c>
      <c r="I69" s="39">
        <f t="shared" si="14"/>
        <v>1278</v>
      </c>
      <c r="J69" s="40">
        <f t="shared" si="15"/>
        <v>8.2647300382195261E-3</v>
      </c>
      <c r="K69" s="39">
        <f t="shared" si="11"/>
        <v>1738</v>
      </c>
    </row>
    <row r="70" spans="2:11" x14ac:dyDescent="0.2">
      <c r="B70" s="39" t="s">
        <v>178</v>
      </c>
      <c r="C70" s="39">
        <v>2493</v>
      </c>
      <c r="D70" s="39">
        <v>1068</v>
      </c>
      <c r="E70" s="39">
        <f t="shared" si="12"/>
        <v>3561</v>
      </c>
      <c r="F70" s="40">
        <f t="shared" si="13"/>
        <v>5.7412333736396613E-2</v>
      </c>
      <c r="G70" s="39">
        <v>8369</v>
      </c>
      <c r="H70" s="39">
        <v>515</v>
      </c>
      <c r="I70" s="39">
        <f t="shared" si="14"/>
        <v>8884</v>
      </c>
      <c r="J70" s="40">
        <f t="shared" si="15"/>
        <v>5.7452160922959523E-2</v>
      </c>
      <c r="K70" s="39">
        <f t="shared" si="11"/>
        <v>12445</v>
      </c>
    </row>
    <row r="71" spans="2:11" x14ac:dyDescent="0.2">
      <c r="B71" s="39" t="s">
        <v>179</v>
      </c>
      <c r="C71" s="39">
        <v>894</v>
      </c>
      <c r="D71" s="39">
        <v>242</v>
      </c>
      <c r="E71" s="39">
        <f t="shared" si="12"/>
        <v>1136</v>
      </c>
      <c r="F71" s="40">
        <f t="shared" si="13"/>
        <v>1.8315195485691254E-2</v>
      </c>
      <c r="G71" s="39">
        <v>2015</v>
      </c>
      <c r="H71" s="39">
        <v>133</v>
      </c>
      <c r="I71" s="39">
        <f t="shared" si="14"/>
        <v>2148</v>
      </c>
      <c r="J71" s="40">
        <f t="shared" si="15"/>
        <v>1.3890954712124837E-2</v>
      </c>
      <c r="K71" s="39">
        <f t="shared" si="11"/>
        <v>3284</v>
      </c>
    </row>
    <row r="72" spans="2:11" x14ac:dyDescent="0.2">
      <c r="B72" s="39" t="s">
        <v>180</v>
      </c>
      <c r="C72" s="39">
        <v>574</v>
      </c>
      <c r="D72" s="39">
        <v>122</v>
      </c>
      <c r="E72" s="39">
        <f t="shared" si="12"/>
        <v>696</v>
      </c>
      <c r="F72" s="40">
        <f t="shared" si="13"/>
        <v>1.1221281741233373E-2</v>
      </c>
      <c r="G72" s="39">
        <v>1501</v>
      </c>
      <c r="H72" s="39">
        <v>64</v>
      </c>
      <c r="I72" s="39">
        <f t="shared" si="14"/>
        <v>1565</v>
      </c>
      <c r="J72" s="40">
        <f t="shared" si="15"/>
        <v>1.0120737488117025E-2</v>
      </c>
      <c r="K72" s="39">
        <f t="shared" si="11"/>
        <v>2261</v>
      </c>
    </row>
    <row r="73" spans="2:11" x14ac:dyDescent="0.2">
      <c r="B73" s="39" t="s">
        <v>181</v>
      </c>
      <c r="C73" s="39">
        <v>1424</v>
      </c>
      <c r="D73" s="39">
        <v>496</v>
      </c>
      <c r="E73" s="39">
        <f t="shared" si="12"/>
        <v>1920</v>
      </c>
      <c r="F73" s="40">
        <f t="shared" si="13"/>
        <v>3.0955259975816204E-2</v>
      </c>
      <c r="G73" s="39">
        <v>6933</v>
      </c>
      <c r="H73" s="39">
        <v>363</v>
      </c>
      <c r="I73" s="39">
        <f t="shared" si="14"/>
        <v>7296</v>
      </c>
      <c r="J73" s="40">
        <f t="shared" si="15"/>
        <v>4.7182684161854199E-2</v>
      </c>
      <c r="K73" s="39">
        <f t="shared" si="11"/>
        <v>9216</v>
      </c>
    </row>
    <row r="74" spans="2:11" x14ac:dyDescent="0.2">
      <c r="B74" s="39" t="s">
        <v>182</v>
      </c>
      <c r="C74" s="39">
        <v>642</v>
      </c>
      <c r="D74" s="39">
        <v>180</v>
      </c>
      <c r="E74" s="39">
        <f t="shared" si="12"/>
        <v>822</v>
      </c>
      <c r="F74" s="40">
        <f t="shared" si="13"/>
        <v>1.3252720677146312E-2</v>
      </c>
      <c r="G74" s="39">
        <v>2425</v>
      </c>
      <c r="H74" s="39">
        <v>115</v>
      </c>
      <c r="I74" s="39">
        <f t="shared" si="14"/>
        <v>2540</v>
      </c>
      <c r="J74" s="40">
        <f t="shared" si="15"/>
        <v>1.6425989277838494E-2</v>
      </c>
      <c r="K74" s="39">
        <f t="shared" si="11"/>
        <v>3362</v>
      </c>
    </row>
    <row r="75" spans="2:11" x14ac:dyDescent="0.2">
      <c r="B75" s="39" t="s">
        <v>183</v>
      </c>
      <c r="C75" s="39">
        <v>441</v>
      </c>
      <c r="D75" s="39">
        <v>219</v>
      </c>
      <c r="E75" s="39">
        <f t="shared" si="12"/>
        <v>660</v>
      </c>
      <c r="F75" s="40">
        <f t="shared" si="13"/>
        <v>1.064087061668682E-2</v>
      </c>
      <c r="G75" s="39">
        <v>1640</v>
      </c>
      <c r="H75" s="39">
        <v>96</v>
      </c>
      <c r="I75" s="39">
        <f t="shared" si="14"/>
        <v>1736</v>
      </c>
      <c r="J75" s="40">
        <f t="shared" si="15"/>
        <v>1.1226581648160483E-2</v>
      </c>
      <c r="K75" s="39">
        <f t="shared" si="11"/>
        <v>2396</v>
      </c>
    </row>
    <row r="76" spans="2:11" x14ac:dyDescent="0.2">
      <c r="B76" s="39" t="s">
        <v>184</v>
      </c>
      <c r="C76" s="39">
        <v>36</v>
      </c>
      <c r="D76" s="39">
        <v>3</v>
      </c>
      <c r="E76" s="39">
        <f t="shared" si="12"/>
        <v>39</v>
      </c>
      <c r="F76" s="40">
        <f t="shared" si="13"/>
        <v>6.2877871825876668E-4</v>
      </c>
      <c r="G76" s="39">
        <v>50</v>
      </c>
      <c r="H76" s="39">
        <v>2</v>
      </c>
      <c r="I76" s="39">
        <f t="shared" si="14"/>
        <v>52</v>
      </c>
      <c r="J76" s="40">
        <f t="shared" si="15"/>
        <v>3.3628009545181171E-4</v>
      </c>
      <c r="K76" s="39">
        <f t="shared" si="11"/>
        <v>91</v>
      </c>
    </row>
    <row r="77" spans="2:11" x14ac:dyDescent="0.2">
      <c r="B77" s="39" t="s">
        <v>185</v>
      </c>
      <c r="C77" s="39">
        <v>722</v>
      </c>
      <c r="D77" s="39">
        <v>201</v>
      </c>
      <c r="E77" s="39">
        <f t="shared" si="12"/>
        <v>923</v>
      </c>
      <c r="F77" s="40">
        <f t="shared" si="13"/>
        <v>1.4881096332124144E-2</v>
      </c>
      <c r="G77" s="39">
        <v>2108</v>
      </c>
      <c r="H77" s="39">
        <v>79</v>
      </c>
      <c r="I77" s="39">
        <f t="shared" si="14"/>
        <v>2187</v>
      </c>
      <c r="J77" s="40">
        <f t="shared" si="15"/>
        <v>1.4143164783713696E-2</v>
      </c>
      <c r="K77" s="39">
        <f t="shared" si="11"/>
        <v>3110</v>
      </c>
    </row>
    <row r="78" spans="2:11" x14ac:dyDescent="0.2">
      <c r="B78" s="39" t="s">
        <v>186</v>
      </c>
      <c r="C78" s="39">
        <v>820</v>
      </c>
      <c r="D78" s="39">
        <v>309</v>
      </c>
      <c r="E78" s="39">
        <f t="shared" si="12"/>
        <v>1129</v>
      </c>
      <c r="F78" s="40">
        <f t="shared" si="13"/>
        <v>1.8202337767029425E-2</v>
      </c>
      <c r="G78" s="39">
        <v>2417</v>
      </c>
      <c r="H78" s="39">
        <v>121</v>
      </c>
      <c r="I78" s="39">
        <f t="shared" si="14"/>
        <v>2538</v>
      </c>
      <c r="J78" s="40">
        <f t="shared" si="15"/>
        <v>1.6413055428013426E-2</v>
      </c>
      <c r="K78" s="39">
        <f t="shared" si="11"/>
        <v>3667</v>
      </c>
    </row>
    <row r="79" spans="2:11" x14ac:dyDescent="0.2">
      <c r="B79" s="39" t="s">
        <v>187</v>
      </c>
      <c r="C79" s="39">
        <v>2329</v>
      </c>
      <c r="D79" s="39">
        <v>780</v>
      </c>
      <c r="E79" s="39">
        <f t="shared" si="12"/>
        <v>3109</v>
      </c>
      <c r="F79" s="40">
        <f t="shared" si="13"/>
        <v>5.0124949617089881E-2</v>
      </c>
      <c r="G79" s="39">
        <v>8041</v>
      </c>
      <c r="H79" s="39">
        <v>412</v>
      </c>
      <c r="I79" s="39">
        <f t="shared" si="14"/>
        <v>8453</v>
      </c>
      <c r="J79" s="40">
        <f t="shared" si="15"/>
        <v>5.4664916285657006E-2</v>
      </c>
      <c r="K79" s="39">
        <f t="shared" si="11"/>
        <v>11562</v>
      </c>
    </row>
    <row r="80" spans="2:11" x14ac:dyDescent="0.2">
      <c r="B80" s="39" t="s">
        <v>188</v>
      </c>
      <c r="C80" s="39">
        <v>1303</v>
      </c>
      <c r="D80" s="39">
        <v>449</v>
      </c>
      <c r="E80" s="39">
        <f t="shared" si="12"/>
        <v>1752</v>
      </c>
      <c r="F80" s="40">
        <f t="shared" si="13"/>
        <v>2.8246674727932287E-2</v>
      </c>
      <c r="G80" s="39">
        <v>3052</v>
      </c>
      <c r="H80" s="39">
        <v>170</v>
      </c>
      <c r="I80" s="39">
        <f t="shared" si="14"/>
        <v>3222</v>
      </c>
      <c r="J80" s="40">
        <f t="shared" si="15"/>
        <v>2.0836432068187256E-2</v>
      </c>
      <c r="K80" s="39">
        <f t="shared" si="11"/>
        <v>4974</v>
      </c>
    </row>
    <row r="81" spans="2:11" x14ac:dyDescent="0.2">
      <c r="B81" s="39" t="s">
        <v>189</v>
      </c>
      <c r="C81" s="39">
        <v>582</v>
      </c>
      <c r="D81" s="39">
        <v>294</v>
      </c>
      <c r="E81" s="39">
        <f t="shared" si="12"/>
        <v>876</v>
      </c>
      <c r="F81" s="40">
        <f t="shared" si="13"/>
        <v>1.4123337363966143E-2</v>
      </c>
      <c r="G81" s="39">
        <v>1863</v>
      </c>
      <c r="H81" s="39">
        <v>87</v>
      </c>
      <c r="I81" s="39">
        <f t="shared" si="14"/>
        <v>1950</v>
      </c>
      <c r="J81" s="40">
        <f t="shared" si="15"/>
        <v>1.2610503579442938E-2</v>
      </c>
      <c r="K81" s="39">
        <f t="shared" si="11"/>
        <v>2826</v>
      </c>
    </row>
    <row r="82" spans="2:11" x14ac:dyDescent="0.2">
      <c r="B82" s="39" t="s">
        <v>190</v>
      </c>
      <c r="C82" s="39">
        <v>663</v>
      </c>
      <c r="D82" s="39">
        <v>235</v>
      </c>
      <c r="E82" s="39">
        <f t="shared" si="12"/>
        <v>898</v>
      </c>
      <c r="F82" s="40">
        <f t="shared" si="13"/>
        <v>1.4478033051189037E-2</v>
      </c>
      <c r="G82" s="39">
        <v>2041</v>
      </c>
      <c r="H82" s="39">
        <v>105</v>
      </c>
      <c r="I82" s="39">
        <f t="shared" si="14"/>
        <v>2146</v>
      </c>
      <c r="J82" s="40">
        <f t="shared" si="15"/>
        <v>1.3878020862299768E-2</v>
      </c>
      <c r="K82" s="39">
        <f t="shared" si="11"/>
        <v>3044</v>
      </c>
    </row>
    <row r="83" spans="2:11" x14ac:dyDescent="0.2">
      <c r="B83" s="39" t="s">
        <v>191</v>
      </c>
      <c r="C83" s="39">
        <v>199</v>
      </c>
      <c r="D83" s="39">
        <v>72</v>
      </c>
      <c r="E83" s="39">
        <f t="shared" si="12"/>
        <v>271</v>
      </c>
      <c r="F83" s="40">
        <f t="shared" si="13"/>
        <v>4.3692059653365582E-3</v>
      </c>
      <c r="G83" s="39">
        <v>537</v>
      </c>
      <c r="H83" s="39">
        <v>21</v>
      </c>
      <c r="I83" s="39">
        <f t="shared" si="14"/>
        <v>558</v>
      </c>
      <c r="J83" s="40">
        <f t="shared" si="15"/>
        <v>3.6085441011944408E-3</v>
      </c>
      <c r="K83" s="39">
        <f t="shared" si="11"/>
        <v>829</v>
      </c>
    </row>
    <row r="84" spans="2:11" x14ac:dyDescent="0.2">
      <c r="B84" s="39" t="s">
        <v>192</v>
      </c>
      <c r="C84" s="39">
        <v>267</v>
      </c>
      <c r="D84" s="39">
        <v>117</v>
      </c>
      <c r="E84" s="39">
        <f t="shared" si="12"/>
        <v>384</v>
      </c>
      <c r="F84" s="40">
        <f t="shared" si="13"/>
        <v>6.1910519951632404E-3</v>
      </c>
      <c r="G84" s="39">
        <v>941</v>
      </c>
      <c r="H84" s="39">
        <v>42</v>
      </c>
      <c r="I84" s="39">
        <f t="shared" si="14"/>
        <v>983</v>
      </c>
      <c r="J84" s="40">
        <f t="shared" si="15"/>
        <v>6.3569871890217485E-3</v>
      </c>
      <c r="K84" s="39">
        <f t="shared" si="11"/>
        <v>1367</v>
      </c>
    </row>
    <row r="85" spans="2:11" x14ac:dyDescent="0.2">
      <c r="B85" s="39" t="s">
        <v>193</v>
      </c>
      <c r="C85" s="39">
        <v>470</v>
      </c>
      <c r="D85" s="39">
        <v>93</v>
      </c>
      <c r="E85" s="39">
        <f t="shared" si="12"/>
        <v>563</v>
      </c>
      <c r="F85" s="40">
        <f t="shared" si="13"/>
        <v>9.0769850866586049E-3</v>
      </c>
      <c r="G85" s="39">
        <v>928</v>
      </c>
      <c r="H85" s="39">
        <v>40</v>
      </c>
      <c r="I85" s="39">
        <f t="shared" si="14"/>
        <v>968</v>
      </c>
      <c r="J85" s="40">
        <f t="shared" si="15"/>
        <v>6.2599833153337255E-3</v>
      </c>
      <c r="K85" s="39">
        <f t="shared" si="11"/>
        <v>1531</v>
      </c>
    </row>
    <row r="86" spans="2:11" x14ac:dyDescent="0.2">
      <c r="B86" s="39" t="s">
        <v>194</v>
      </c>
      <c r="C86" s="39">
        <v>483</v>
      </c>
      <c r="D86" s="39">
        <v>109</v>
      </c>
      <c r="E86" s="39">
        <f t="shared" si="12"/>
        <v>592</v>
      </c>
      <c r="F86" s="40">
        <f t="shared" si="13"/>
        <v>9.544538492543329E-3</v>
      </c>
      <c r="G86" s="39">
        <v>1203</v>
      </c>
      <c r="H86" s="39">
        <v>45</v>
      </c>
      <c r="I86" s="39">
        <f t="shared" si="14"/>
        <v>1248</v>
      </c>
      <c r="J86" s="40">
        <f t="shared" si="15"/>
        <v>8.0707222908434802E-3</v>
      </c>
      <c r="K86" s="39">
        <f t="shared" si="11"/>
        <v>1840</v>
      </c>
    </row>
    <row r="87" spans="2:11" x14ac:dyDescent="0.2">
      <c r="B87" s="39" t="s">
        <v>195</v>
      </c>
      <c r="C87" s="39">
        <v>267</v>
      </c>
      <c r="D87" s="39">
        <v>50</v>
      </c>
      <c r="E87" s="39">
        <f t="shared" si="12"/>
        <v>317</v>
      </c>
      <c r="F87" s="40">
        <f t="shared" si="13"/>
        <v>5.1108424022571547E-3</v>
      </c>
      <c r="G87" s="39">
        <v>682</v>
      </c>
      <c r="H87" s="39">
        <v>27</v>
      </c>
      <c r="I87" s="39">
        <f t="shared" si="14"/>
        <v>709</v>
      </c>
      <c r="J87" s="40">
        <f t="shared" si="15"/>
        <v>4.585049762987202E-3</v>
      </c>
      <c r="K87" s="39">
        <f t="shared" si="11"/>
        <v>1026</v>
      </c>
    </row>
    <row r="88" spans="2:11" x14ac:dyDescent="0.2">
      <c r="B88" s="39" t="s">
        <v>196</v>
      </c>
      <c r="C88" s="39">
        <v>217</v>
      </c>
      <c r="D88" s="39">
        <v>72</v>
      </c>
      <c r="E88" s="39">
        <f t="shared" si="12"/>
        <v>289</v>
      </c>
      <c r="F88" s="40">
        <f t="shared" si="13"/>
        <v>4.6594115276098347E-3</v>
      </c>
      <c r="G88" s="39">
        <v>1027</v>
      </c>
      <c r="H88" s="39">
        <v>49</v>
      </c>
      <c r="I88" s="39">
        <f t="shared" si="14"/>
        <v>1076</v>
      </c>
      <c r="J88" s="40">
        <f t="shared" si="15"/>
        <v>6.9584112058874888E-3</v>
      </c>
      <c r="K88" s="39">
        <f t="shared" si="11"/>
        <v>1365</v>
      </c>
    </row>
    <row r="89" spans="2:11" x14ac:dyDescent="0.2">
      <c r="B89" s="39" t="s">
        <v>197</v>
      </c>
      <c r="C89" s="39">
        <v>415</v>
      </c>
      <c r="D89" s="39">
        <v>127</v>
      </c>
      <c r="E89" s="39">
        <f t="shared" si="12"/>
        <v>542</v>
      </c>
      <c r="F89" s="40">
        <f t="shared" si="13"/>
        <v>8.7384119306731164E-3</v>
      </c>
      <c r="G89" s="39">
        <v>1432</v>
      </c>
      <c r="H89" s="39">
        <v>51</v>
      </c>
      <c r="I89" s="39">
        <f t="shared" si="14"/>
        <v>1483</v>
      </c>
      <c r="J89" s="40">
        <f t="shared" si="15"/>
        <v>9.5904496452891685E-3</v>
      </c>
      <c r="K89" s="39">
        <f t="shared" si="11"/>
        <v>2025</v>
      </c>
    </row>
    <row r="90" spans="2:11" x14ac:dyDescent="0.2">
      <c r="B90" s="39" t="s">
        <v>198</v>
      </c>
      <c r="C90" s="39">
        <v>148</v>
      </c>
      <c r="D90" s="39">
        <v>49</v>
      </c>
      <c r="E90" s="39">
        <f t="shared" si="12"/>
        <v>197</v>
      </c>
      <c r="F90" s="40">
        <f t="shared" si="13"/>
        <v>3.1761386537686419E-3</v>
      </c>
      <c r="G90" s="39">
        <v>650</v>
      </c>
      <c r="H90" s="39">
        <v>38</v>
      </c>
      <c r="I90" s="39">
        <f t="shared" si="14"/>
        <v>688</v>
      </c>
      <c r="J90" s="40">
        <f t="shared" si="15"/>
        <v>4.4492443398239699E-3</v>
      </c>
      <c r="K90" s="39">
        <f t="shared" si="11"/>
        <v>885</v>
      </c>
    </row>
    <row r="91" spans="2:11" x14ac:dyDescent="0.2">
      <c r="B91" s="39" t="s">
        <v>199</v>
      </c>
      <c r="C91" s="39">
        <v>274</v>
      </c>
      <c r="D91" s="39">
        <v>99</v>
      </c>
      <c r="E91" s="39">
        <f t="shared" si="12"/>
        <v>373</v>
      </c>
      <c r="F91" s="40">
        <f t="shared" si="13"/>
        <v>6.0137041515517936E-3</v>
      </c>
      <c r="G91" s="39">
        <v>1413</v>
      </c>
      <c r="H91" s="39">
        <v>49</v>
      </c>
      <c r="I91" s="39">
        <f t="shared" si="14"/>
        <v>1462</v>
      </c>
      <c r="J91" s="40">
        <f t="shared" si="15"/>
        <v>9.4546442221259373E-3</v>
      </c>
      <c r="K91" s="39">
        <f t="shared" si="11"/>
        <v>1835</v>
      </c>
    </row>
    <row r="92" spans="2:11" x14ac:dyDescent="0.2">
      <c r="B92" s="39" t="s">
        <v>200</v>
      </c>
      <c r="C92" s="39">
        <v>3913</v>
      </c>
      <c r="D92" s="39">
        <v>1270</v>
      </c>
      <c r="E92" s="39">
        <f t="shared" si="12"/>
        <v>5183</v>
      </c>
      <c r="F92" s="40">
        <f t="shared" si="13"/>
        <v>8.3563079403466342E-2</v>
      </c>
      <c r="G92" s="39">
        <v>12025</v>
      </c>
      <c r="H92" s="39">
        <v>557</v>
      </c>
      <c r="I92" s="39">
        <f t="shared" si="14"/>
        <v>12582</v>
      </c>
      <c r="J92" s="40">
        <f t="shared" si="15"/>
        <v>8.1366849249513359E-2</v>
      </c>
      <c r="K92" s="39">
        <f t="shared" si="11"/>
        <v>17765</v>
      </c>
    </row>
    <row r="93" spans="2:11" x14ac:dyDescent="0.2">
      <c r="B93" s="39" t="s">
        <v>201</v>
      </c>
      <c r="C93" s="39">
        <v>1266</v>
      </c>
      <c r="D93" s="39">
        <v>438</v>
      </c>
      <c r="E93" s="39">
        <f t="shared" si="12"/>
        <v>1704</v>
      </c>
      <c r="F93" s="40">
        <f t="shared" si="13"/>
        <v>2.7472793228536879E-2</v>
      </c>
      <c r="G93" s="39">
        <v>4186</v>
      </c>
      <c r="H93" s="39">
        <v>208</v>
      </c>
      <c r="I93" s="39">
        <f t="shared" si="14"/>
        <v>4394</v>
      </c>
      <c r="J93" s="40">
        <f t="shared" si="15"/>
        <v>2.841566806567809E-2</v>
      </c>
      <c r="K93" s="39">
        <f t="shared" si="11"/>
        <v>6098</v>
      </c>
    </row>
    <row r="94" spans="2:11" x14ac:dyDescent="0.2">
      <c r="B94" s="39" t="s">
        <v>202</v>
      </c>
      <c r="C94" s="39">
        <v>521</v>
      </c>
      <c r="D94" s="39">
        <v>194</v>
      </c>
      <c r="E94" s="39">
        <f t="shared" si="12"/>
        <v>715</v>
      </c>
      <c r="F94" s="40">
        <f t="shared" si="13"/>
        <v>1.1527609834744055E-2</v>
      </c>
      <c r="G94" s="39">
        <v>1445</v>
      </c>
      <c r="H94" s="39">
        <v>94</v>
      </c>
      <c r="I94" s="39">
        <f t="shared" si="14"/>
        <v>1539</v>
      </c>
      <c r="J94" s="40">
        <f t="shared" si="15"/>
        <v>9.9525974403911199E-3</v>
      </c>
      <c r="K94" s="39">
        <f t="shared" si="11"/>
        <v>2254</v>
      </c>
    </row>
    <row r="95" spans="2:11" x14ac:dyDescent="0.2">
      <c r="B95" s="39" t="s">
        <v>203</v>
      </c>
      <c r="C95" s="39">
        <v>2512</v>
      </c>
      <c r="D95" s="39">
        <v>1019</v>
      </c>
      <c r="E95" s="39">
        <f t="shared" si="12"/>
        <v>3531</v>
      </c>
      <c r="F95" s="40">
        <f t="shared" si="13"/>
        <v>5.6928657799274487E-2</v>
      </c>
      <c r="G95" s="39">
        <v>8113</v>
      </c>
      <c r="H95" s="39">
        <v>443</v>
      </c>
      <c r="I95" s="39">
        <f t="shared" si="14"/>
        <v>8556</v>
      </c>
      <c r="J95" s="40">
        <f t="shared" si="15"/>
        <v>5.5331009551648096E-2</v>
      </c>
      <c r="K95" s="39">
        <f t="shared" si="11"/>
        <v>12087</v>
      </c>
    </row>
    <row r="96" spans="2:11" x14ac:dyDescent="0.2">
      <c r="B96" s="41" t="s">
        <v>50</v>
      </c>
      <c r="C96" s="39">
        <f t="shared" ref="C96:H96" si="16">SUM(C58:C95)</f>
        <v>45682</v>
      </c>
      <c r="D96" s="39">
        <f t="shared" si="16"/>
        <v>16343</v>
      </c>
      <c r="E96" s="41">
        <f t="shared" ref="E96" si="17">C96+D96</f>
        <v>62025</v>
      </c>
      <c r="F96" s="43">
        <f t="shared" ref="F96" si="18">E96/$E$96</f>
        <v>1</v>
      </c>
      <c r="G96" s="39">
        <f t="shared" si="16"/>
        <v>146741</v>
      </c>
      <c r="H96" s="39">
        <f t="shared" si="16"/>
        <v>7892</v>
      </c>
      <c r="I96" s="41">
        <f t="shared" ref="I96" si="19">G96+H96</f>
        <v>154633</v>
      </c>
      <c r="J96" s="43">
        <f t="shared" ref="J96" si="20">I96/$I$96</f>
        <v>1</v>
      </c>
      <c r="K96" s="41">
        <f t="shared" ref="K96:K97" si="21">E96+I96</f>
        <v>216658</v>
      </c>
    </row>
    <row r="97" spans="2:11" ht="24" x14ac:dyDescent="0.2">
      <c r="B97" s="53" t="s">
        <v>68</v>
      </c>
      <c r="C97" s="54">
        <f>+C96/$K$96</f>
        <v>0.2108484339373575</v>
      </c>
      <c r="D97" s="54">
        <f>+D96/$K$96</f>
        <v>7.5432248059153134E-2</v>
      </c>
      <c r="E97" s="55">
        <f>C97+D97</f>
        <v>0.28628068199651063</v>
      </c>
      <c r="F97" s="55"/>
      <c r="G97" s="54">
        <f>+G96/$K$96</f>
        <v>0.67729324557597692</v>
      </c>
      <c r="H97" s="54">
        <f>+H96/$K$96</f>
        <v>3.6426072427512488E-2</v>
      </c>
      <c r="I97" s="55">
        <f>G97+H97</f>
        <v>0.71371931800348942</v>
      </c>
      <c r="J97" s="55"/>
      <c r="K97" s="55">
        <f t="shared" si="21"/>
        <v>1</v>
      </c>
    </row>
    <row r="98" spans="2:11" x14ac:dyDescent="0.2">
      <c r="B98" s="46" t="s">
        <v>133</v>
      </c>
    </row>
    <row r="99" spans="2:11" x14ac:dyDescent="0.2">
      <c r="B99" s="46" t="s">
        <v>134</v>
      </c>
    </row>
    <row r="141" spans="2:2" x14ac:dyDescent="0.2">
      <c r="B141" s="47" t="s">
        <v>80</v>
      </c>
    </row>
  </sheetData>
  <mergeCells count="10">
    <mergeCell ref="B56:B57"/>
    <mergeCell ref="C56:K56"/>
    <mergeCell ref="B8:K8"/>
    <mergeCell ref="B9:B10"/>
    <mergeCell ref="C9:K9"/>
    <mergeCell ref="B6:K6"/>
    <mergeCell ref="B5:K5"/>
    <mergeCell ref="B53:K53"/>
    <mergeCell ref="B52:K52"/>
    <mergeCell ref="B55:K55"/>
  </mergeCells>
  <hyperlinks>
    <hyperlink ref="M5" location="'Índice Pensiones Solidarias'!A1" display="Volver Sistema de Pensiones Solidadias"/>
  </hyperlinks>
  <pageMargins left="0.74803149606299213" right="0.74803149606299213" top="0.98425196850393704" bottom="0.98425196850393704" header="0" footer="0"/>
  <pageSetup scale="75" fitToHeight="2" orientation="portrait" r:id="rId1"/>
  <headerFooter alignWithMargins="0"/>
  <rowBreaks count="1" manualBreakCount="1">
    <brk id="55"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Q89"/>
  <sheetViews>
    <sheetView showGridLines="0" topLeftCell="A76" zoomScaleNormal="100" workbookViewId="0">
      <selection activeCell="L67" sqref="L67"/>
    </sheetView>
  </sheetViews>
  <sheetFormatPr baseColWidth="10" defaultRowHeight="12" x14ac:dyDescent="0.2"/>
  <cols>
    <col min="1" max="1" width="6" style="47" customWidth="1"/>
    <col min="2" max="2" width="18.140625" style="47" customWidth="1"/>
    <col min="3" max="3" width="7.85546875" style="47" bestFit="1" customWidth="1"/>
    <col min="4" max="4" width="7.28515625" style="47" bestFit="1" customWidth="1"/>
    <col min="5" max="6" width="7.28515625" style="47" customWidth="1"/>
    <col min="7" max="8" width="7.28515625" style="47" bestFit="1" customWidth="1"/>
    <col min="9" max="11" width="7.28515625" style="47" customWidth="1"/>
    <col min="12" max="12" width="9.7109375" style="47" customWidth="1"/>
    <col min="13" max="14" width="11.42578125" style="47"/>
    <col min="15" max="15" width="12.42578125" style="47" bestFit="1" customWidth="1"/>
    <col min="16" max="251" width="11.42578125" style="47"/>
    <col min="252" max="252" width="18.140625" style="47" customWidth="1"/>
    <col min="253" max="253" width="7.85546875" style="47" bestFit="1" customWidth="1"/>
    <col min="254" max="254" width="7.28515625" style="47" bestFit="1" customWidth="1"/>
    <col min="255" max="256" width="7.28515625" style="47" customWidth="1"/>
    <col min="257" max="258" width="7.28515625" style="47" bestFit="1" customWidth="1"/>
    <col min="259" max="261" width="7.28515625" style="47" customWidth="1"/>
    <col min="262" max="267" width="0" style="47" hidden="1" customWidth="1"/>
    <col min="268" max="268" width="9.7109375" style="47" customWidth="1"/>
    <col min="269" max="270" width="11.42578125" style="47"/>
    <col min="271" max="271" width="12.42578125" style="47" bestFit="1" customWidth="1"/>
    <col min="272" max="507" width="11.42578125" style="47"/>
    <col min="508" max="508" width="18.140625" style="47" customWidth="1"/>
    <col min="509" max="509" width="7.85546875" style="47" bestFit="1" customWidth="1"/>
    <col min="510" max="510" width="7.28515625" style="47" bestFit="1" customWidth="1"/>
    <col min="511" max="512" width="7.28515625" style="47" customWidth="1"/>
    <col min="513" max="514" width="7.28515625" style="47" bestFit="1" customWidth="1"/>
    <col min="515" max="517" width="7.28515625" style="47" customWidth="1"/>
    <col min="518" max="523" width="0" style="47" hidden="1" customWidth="1"/>
    <col min="524" max="524" width="9.7109375" style="47" customWidth="1"/>
    <col min="525" max="526" width="11.42578125" style="47"/>
    <col min="527" max="527" width="12.42578125" style="47" bestFit="1" customWidth="1"/>
    <col min="528" max="763" width="11.42578125" style="47"/>
    <col min="764" max="764" width="18.140625" style="47" customWidth="1"/>
    <col min="765" max="765" width="7.85546875" style="47" bestFit="1" customWidth="1"/>
    <col min="766" max="766" width="7.28515625" style="47" bestFit="1" customWidth="1"/>
    <col min="767" max="768" width="7.28515625" style="47" customWidth="1"/>
    <col min="769" max="770" width="7.28515625" style="47" bestFit="1" customWidth="1"/>
    <col min="771" max="773" width="7.28515625" style="47" customWidth="1"/>
    <col min="774" max="779" width="0" style="47" hidden="1" customWidth="1"/>
    <col min="780" max="780" width="9.7109375" style="47" customWidth="1"/>
    <col min="781" max="782" width="11.42578125" style="47"/>
    <col min="783" max="783" width="12.42578125" style="47" bestFit="1" customWidth="1"/>
    <col min="784" max="1019" width="11.42578125" style="47"/>
    <col min="1020" max="1020" width="18.140625" style="47" customWidth="1"/>
    <col min="1021" max="1021" width="7.85546875" style="47" bestFit="1" customWidth="1"/>
    <col min="1022" max="1022" width="7.28515625" style="47" bestFit="1" customWidth="1"/>
    <col min="1023" max="1024" width="7.28515625" style="47" customWidth="1"/>
    <col min="1025" max="1026" width="7.28515625" style="47" bestFit="1" customWidth="1"/>
    <col min="1027" max="1029" width="7.28515625" style="47" customWidth="1"/>
    <col min="1030" max="1035" width="0" style="47" hidden="1" customWidth="1"/>
    <col min="1036" max="1036" width="9.7109375" style="47" customWidth="1"/>
    <col min="1037" max="1038" width="11.42578125" style="47"/>
    <col min="1039" max="1039" width="12.42578125" style="47" bestFit="1" customWidth="1"/>
    <col min="1040" max="1275" width="11.42578125" style="47"/>
    <col min="1276" max="1276" width="18.140625" style="47" customWidth="1"/>
    <col min="1277" max="1277" width="7.85546875" style="47" bestFit="1" customWidth="1"/>
    <col min="1278" max="1278" width="7.28515625" style="47" bestFit="1" customWidth="1"/>
    <col min="1279" max="1280" width="7.28515625" style="47" customWidth="1"/>
    <col min="1281" max="1282" width="7.28515625" style="47" bestFit="1" customWidth="1"/>
    <col min="1283" max="1285" width="7.28515625" style="47" customWidth="1"/>
    <col min="1286" max="1291" width="0" style="47" hidden="1" customWidth="1"/>
    <col min="1292" max="1292" width="9.7109375" style="47" customWidth="1"/>
    <col min="1293" max="1294" width="11.42578125" style="47"/>
    <col min="1295" max="1295" width="12.42578125" style="47" bestFit="1" customWidth="1"/>
    <col min="1296" max="1531" width="11.42578125" style="47"/>
    <col min="1532" max="1532" width="18.140625" style="47" customWidth="1"/>
    <col min="1533" max="1533" width="7.85546875" style="47" bestFit="1" customWidth="1"/>
    <col min="1534" max="1534" width="7.28515625" style="47" bestFit="1" customWidth="1"/>
    <col min="1535" max="1536" width="7.28515625" style="47" customWidth="1"/>
    <col min="1537" max="1538" width="7.28515625" style="47" bestFit="1" customWidth="1"/>
    <col min="1539" max="1541" width="7.28515625" style="47" customWidth="1"/>
    <col min="1542" max="1547" width="0" style="47" hidden="1" customWidth="1"/>
    <col min="1548" max="1548" width="9.7109375" style="47" customWidth="1"/>
    <col min="1549" max="1550" width="11.42578125" style="47"/>
    <col min="1551" max="1551" width="12.42578125" style="47" bestFit="1" customWidth="1"/>
    <col min="1552" max="1787" width="11.42578125" style="47"/>
    <col min="1788" max="1788" width="18.140625" style="47" customWidth="1"/>
    <col min="1789" max="1789" width="7.85546875" style="47" bestFit="1" customWidth="1"/>
    <col min="1790" max="1790" width="7.28515625" style="47" bestFit="1" customWidth="1"/>
    <col min="1791" max="1792" width="7.28515625" style="47" customWidth="1"/>
    <col min="1793" max="1794" width="7.28515625" style="47" bestFit="1" customWidth="1"/>
    <col min="1795" max="1797" width="7.28515625" style="47" customWidth="1"/>
    <col min="1798" max="1803" width="0" style="47" hidden="1" customWidth="1"/>
    <col min="1804" max="1804" width="9.7109375" style="47" customWidth="1"/>
    <col min="1805" max="1806" width="11.42578125" style="47"/>
    <col min="1807" max="1807" width="12.42578125" style="47" bestFit="1" customWidth="1"/>
    <col min="1808" max="2043" width="11.42578125" style="47"/>
    <col min="2044" max="2044" width="18.140625" style="47" customWidth="1"/>
    <col min="2045" max="2045" width="7.85546875" style="47" bestFit="1" customWidth="1"/>
    <col min="2046" max="2046" width="7.28515625" style="47" bestFit="1" customWidth="1"/>
    <col min="2047" max="2048" width="7.28515625" style="47" customWidth="1"/>
    <col min="2049" max="2050" width="7.28515625" style="47" bestFit="1" customWidth="1"/>
    <col min="2051" max="2053" width="7.28515625" style="47" customWidth="1"/>
    <col min="2054" max="2059" width="0" style="47" hidden="1" customWidth="1"/>
    <col min="2060" max="2060" width="9.7109375" style="47" customWidth="1"/>
    <col min="2061" max="2062" width="11.42578125" style="47"/>
    <col min="2063" max="2063" width="12.42578125" style="47" bestFit="1" customWidth="1"/>
    <col min="2064" max="2299" width="11.42578125" style="47"/>
    <col min="2300" max="2300" width="18.140625" style="47" customWidth="1"/>
    <col min="2301" max="2301" width="7.85546875" style="47" bestFit="1" customWidth="1"/>
    <col min="2302" max="2302" width="7.28515625" style="47" bestFit="1" customWidth="1"/>
    <col min="2303" max="2304" width="7.28515625" style="47" customWidth="1"/>
    <col min="2305" max="2306" width="7.28515625" style="47" bestFit="1" customWidth="1"/>
    <col min="2307" max="2309" width="7.28515625" style="47" customWidth="1"/>
    <col min="2310" max="2315" width="0" style="47" hidden="1" customWidth="1"/>
    <col min="2316" max="2316" width="9.7109375" style="47" customWidth="1"/>
    <col min="2317" max="2318" width="11.42578125" style="47"/>
    <col min="2319" max="2319" width="12.42578125" style="47" bestFit="1" customWidth="1"/>
    <col min="2320" max="2555" width="11.42578125" style="47"/>
    <col min="2556" max="2556" width="18.140625" style="47" customWidth="1"/>
    <col min="2557" max="2557" width="7.85546875" style="47" bestFit="1" customWidth="1"/>
    <col min="2558" max="2558" width="7.28515625" style="47" bestFit="1" customWidth="1"/>
    <col min="2559" max="2560" width="7.28515625" style="47" customWidth="1"/>
    <col min="2561" max="2562" width="7.28515625" style="47" bestFit="1" customWidth="1"/>
    <col min="2563" max="2565" width="7.28515625" style="47" customWidth="1"/>
    <col min="2566" max="2571" width="0" style="47" hidden="1" customWidth="1"/>
    <col min="2572" max="2572" width="9.7109375" style="47" customWidth="1"/>
    <col min="2573" max="2574" width="11.42578125" style="47"/>
    <col min="2575" max="2575" width="12.42578125" style="47" bestFit="1" customWidth="1"/>
    <col min="2576" max="2811" width="11.42578125" style="47"/>
    <col min="2812" max="2812" width="18.140625" style="47" customWidth="1"/>
    <col min="2813" max="2813" width="7.85546875" style="47" bestFit="1" customWidth="1"/>
    <col min="2814" max="2814" width="7.28515625" style="47" bestFit="1" customWidth="1"/>
    <col min="2815" max="2816" width="7.28515625" style="47" customWidth="1"/>
    <col min="2817" max="2818" width="7.28515625" style="47" bestFit="1" customWidth="1"/>
    <col min="2819" max="2821" width="7.28515625" style="47" customWidth="1"/>
    <col min="2822" max="2827" width="0" style="47" hidden="1" customWidth="1"/>
    <col min="2828" max="2828" width="9.7109375" style="47" customWidth="1"/>
    <col min="2829" max="2830" width="11.42578125" style="47"/>
    <col min="2831" max="2831" width="12.42578125" style="47" bestFit="1" customWidth="1"/>
    <col min="2832" max="3067" width="11.42578125" style="47"/>
    <col min="3068" max="3068" width="18.140625" style="47" customWidth="1"/>
    <col min="3069" max="3069" width="7.85546875" style="47" bestFit="1" customWidth="1"/>
    <col min="3070" max="3070" width="7.28515625" style="47" bestFit="1" customWidth="1"/>
    <col min="3071" max="3072" width="7.28515625" style="47" customWidth="1"/>
    <col min="3073" max="3074" width="7.28515625" style="47" bestFit="1" customWidth="1"/>
    <col min="3075" max="3077" width="7.28515625" style="47" customWidth="1"/>
    <col min="3078" max="3083" width="0" style="47" hidden="1" customWidth="1"/>
    <col min="3084" max="3084" width="9.7109375" style="47" customWidth="1"/>
    <col min="3085" max="3086" width="11.42578125" style="47"/>
    <col min="3087" max="3087" width="12.42578125" style="47" bestFit="1" customWidth="1"/>
    <col min="3088" max="3323" width="11.42578125" style="47"/>
    <col min="3324" max="3324" width="18.140625" style="47" customWidth="1"/>
    <col min="3325" max="3325" width="7.85546875" style="47" bestFit="1" customWidth="1"/>
    <col min="3326" max="3326" width="7.28515625" style="47" bestFit="1" customWidth="1"/>
    <col min="3327" max="3328" width="7.28515625" style="47" customWidth="1"/>
    <col min="3329" max="3330" width="7.28515625" style="47" bestFit="1" customWidth="1"/>
    <col min="3331" max="3333" width="7.28515625" style="47" customWidth="1"/>
    <col min="3334" max="3339" width="0" style="47" hidden="1" customWidth="1"/>
    <col min="3340" max="3340" width="9.7109375" style="47" customWidth="1"/>
    <col min="3341" max="3342" width="11.42578125" style="47"/>
    <col min="3343" max="3343" width="12.42578125" style="47" bestFit="1" customWidth="1"/>
    <col min="3344" max="3579" width="11.42578125" style="47"/>
    <col min="3580" max="3580" width="18.140625" style="47" customWidth="1"/>
    <col min="3581" max="3581" width="7.85546875" style="47" bestFit="1" customWidth="1"/>
    <col min="3582" max="3582" width="7.28515625" style="47" bestFit="1" customWidth="1"/>
    <col min="3583" max="3584" width="7.28515625" style="47" customWidth="1"/>
    <col min="3585" max="3586" width="7.28515625" style="47" bestFit="1" customWidth="1"/>
    <col min="3587" max="3589" width="7.28515625" style="47" customWidth="1"/>
    <col min="3590" max="3595" width="0" style="47" hidden="1" customWidth="1"/>
    <col min="3596" max="3596" width="9.7109375" style="47" customWidth="1"/>
    <col min="3597" max="3598" width="11.42578125" style="47"/>
    <col min="3599" max="3599" width="12.42578125" style="47" bestFit="1" customWidth="1"/>
    <col min="3600" max="3835" width="11.42578125" style="47"/>
    <col min="3836" max="3836" width="18.140625" style="47" customWidth="1"/>
    <col min="3837" max="3837" width="7.85546875" style="47" bestFit="1" customWidth="1"/>
    <col min="3838" max="3838" width="7.28515625" style="47" bestFit="1" customWidth="1"/>
    <col min="3839" max="3840" width="7.28515625" style="47" customWidth="1"/>
    <col min="3841" max="3842" width="7.28515625" style="47" bestFit="1" customWidth="1"/>
    <col min="3843" max="3845" width="7.28515625" style="47" customWidth="1"/>
    <col min="3846" max="3851" width="0" style="47" hidden="1" customWidth="1"/>
    <col min="3852" max="3852" width="9.7109375" style="47" customWidth="1"/>
    <col min="3853" max="3854" width="11.42578125" style="47"/>
    <col min="3855" max="3855" width="12.42578125" style="47" bestFit="1" customWidth="1"/>
    <col min="3856" max="4091" width="11.42578125" style="47"/>
    <col min="4092" max="4092" width="18.140625" style="47" customWidth="1"/>
    <col min="4093" max="4093" width="7.85546875" style="47" bestFit="1" customWidth="1"/>
    <col min="4094" max="4094" width="7.28515625" style="47" bestFit="1" customWidth="1"/>
    <col min="4095" max="4096" width="7.28515625" style="47" customWidth="1"/>
    <col min="4097" max="4098" width="7.28515625" style="47" bestFit="1" customWidth="1"/>
    <col min="4099" max="4101" width="7.28515625" style="47" customWidth="1"/>
    <col min="4102" max="4107" width="0" style="47" hidden="1" customWidth="1"/>
    <col min="4108" max="4108" width="9.7109375" style="47" customWidth="1"/>
    <col min="4109" max="4110" width="11.42578125" style="47"/>
    <col min="4111" max="4111" width="12.42578125" style="47" bestFit="1" customWidth="1"/>
    <col min="4112" max="4347" width="11.42578125" style="47"/>
    <col min="4348" max="4348" width="18.140625" style="47" customWidth="1"/>
    <col min="4349" max="4349" width="7.85546875" style="47" bestFit="1" customWidth="1"/>
    <col min="4350" max="4350" width="7.28515625" style="47" bestFit="1" customWidth="1"/>
    <col min="4351" max="4352" width="7.28515625" style="47" customWidth="1"/>
    <col min="4353" max="4354" width="7.28515625" style="47" bestFit="1" customWidth="1"/>
    <col min="4355" max="4357" width="7.28515625" style="47" customWidth="1"/>
    <col min="4358" max="4363" width="0" style="47" hidden="1" customWidth="1"/>
    <col min="4364" max="4364" width="9.7109375" style="47" customWidth="1"/>
    <col min="4365" max="4366" width="11.42578125" style="47"/>
    <col min="4367" max="4367" width="12.42578125" style="47" bestFit="1" customWidth="1"/>
    <col min="4368" max="4603" width="11.42578125" style="47"/>
    <col min="4604" max="4604" width="18.140625" style="47" customWidth="1"/>
    <col min="4605" max="4605" width="7.85546875" style="47" bestFit="1" customWidth="1"/>
    <col min="4606" max="4606" width="7.28515625" style="47" bestFit="1" customWidth="1"/>
    <col min="4607" max="4608" width="7.28515625" style="47" customWidth="1"/>
    <col min="4609" max="4610" width="7.28515625" style="47" bestFit="1" customWidth="1"/>
    <col min="4611" max="4613" width="7.28515625" style="47" customWidth="1"/>
    <col min="4614" max="4619" width="0" style="47" hidden="1" customWidth="1"/>
    <col min="4620" max="4620" width="9.7109375" style="47" customWidth="1"/>
    <col min="4621" max="4622" width="11.42578125" style="47"/>
    <col min="4623" max="4623" width="12.42578125" style="47" bestFit="1" customWidth="1"/>
    <col min="4624" max="4859" width="11.42578125" style="47"/>
    <col min="4860" max="4860" width="18.140625" style="47" customWidth="1"/>
    <col min="4861" max="4861" width="7.85546875" style="47" bestFit="1" customWidth="1"/>
    <col min="4862" max="4862" width="7.28515625" style="47" bestFit="1" customWidth="1"/>
    <col min="4863" max="4864" width="7.28515625" style="47" customWidth="1"/>
    <col min="4865" max="4866" width="7.28515625" style="47" bestFit="1" customWidth="1"/>
    <col min="4867" max="4869" width="7.28515625" style="47" customWidth="1"/>
    <col min="4870" max="4875" width="0" style="47" hidden="1" customWidth="1"/>
    <col min="4876" max="4876" width="9.7109375" style="47" customWidth="1"/>
    <col min="4877" max="4878" width="11.42578125" style="47"/>
    <col min="4879" max="4879" width="12.42578125" style="47" bestFit="1" customWidth="1"/>
    <col min="4880" max="5115" width="11.42578125" style="47"/>
    <col min="5116" max="5116" width="18.140625" style="47" customWidth="1"/>
    <col min="5117" max="5117" width="7.85546875" style="47" bestFit="1" customWidth="1"/>
    <col min="5118" max="5118" width="7.28515625" style="47" bestFit="1" customWidth="1"/>
    <col min="5119" max="5120" width="7.28515625" style="47" customWidth="1"/>
    <col min="5121" max="5122" width="7.28515625" style="47" bestFit="1" customWidth="1"/>
    <col min="5123" max="5125" width="7.28515625" style="47" customWidth="1"/>
    <col min="5126" max="5131" width="0" style="47" hidden="1" customWidth="1"/>
    <col min="5132" max="5132" width="9.7109375" style="47" customWidth="1"/>
    <col min="5133" max="5134" width="11.42578125" style="47"/>
    <col min="5135" max="5135" width="12.42578125" style="47" bestFit="1" customWidth="1"/>
    <col min="5136" max="5371" width="11.42578125" style="47"/>
    <col min="5372" max="5372" width="18.140625" style="47" customWidth="1"/>
    <col min="5373" max="5373" width="7.85546875" style="47" bestFit="1" customWidth="1"/>
    <col min="5374" max="5374" width="7.28515625" style="47" bestFit="1" customWidth="1"/>
    <col min="5375" max="5376" width="7.28515625" style="47" customWidth="1"/>
    <col min="5377" max="5378" width="7.28515625" style="47" bestFit="1" customWidth="1"/>
    <col min="5379" max="5381" width="7.28515625" style="47" customWidth="1"/>
    <col min="5382" max="5387" width="0" style="47" hidden="1" customWidth="1"/>
    <col min="5388" max="5388" width="9.7109375" style="47" customWidth="1"/>
    <col min="5389" max="5390" width="11.42578125" style="47"/>
    <col min="5391" max="5391" width="12.42578125" style="47" bestFit="1" customWidth="1"/>
    <col min="5392" max="5627" width="11.42578125" style="47"/>
    <col min="5628" max="5628" width="18.140625" style="47" customWidth="1"/>
    <col min="5629" max="5629" width="7.85546875" style="47" bestFit="1" customWidth="1"/>
    <col min="5630" max="5630" width="7.28515625" style="47" bestFit="1" customWidth="1"/>
    <col min="5631" max="5632" width="7.28515625" style="47" customWidth="1"/>
    <col min="5633" max="5634" width="7.28515625" style="47" bestFit="1" customWidth="1"/>
    <col min="5635" max="5637" width="7.28515625" style="47" customWidth="1"/>
    <col min="5638" max="5643" width="0" style="47" hidden="1" customWidth="1"/>
    <col min="5644" max="5644" width="9.7109375" style="47" customWidth="1"/>
    <col min="5645" max="5646" width="11.42578125" style="47"/>
    <col min="5647" max="5647" width="12.42578125" style="47" bestFit="1" customWidth="1"/>
    <col min="5648" max="5883" width="11.42578125" style="47"/>
    <col min="5884" max="5884" width="18.140625" style="47" customWidth="1"/>
    <col min="5885" max="5885" width="7.85546875" style="47" bestFit="1" customWidth="1"/>
    <col min="5886" max="5886" width="7.28515625" style="47" bestFit="1" customWidth="1"/>
    <col min="5887" max="5888" width="7.28515625" style="47" customWidth="1"/>
    <col min="5889" max="5890" width="7.28515625" style="47" bestFit="1" customWidth="1"/>
    <col min="5891" max="5893" width="7.28515625" style="47" customWidth="1"/>
    <col min="5894" max="5899" width="0" style="47" hidden="1" customWidth="1"/>
    <col min="5900" max="5900" width="9.7109375" style="47" customWidth="1"/>
    <col min="5901" max="5902" width="11.42578125" style="47"/>
    <col min="5903" max="5903" width="12.42578125" style="47" bestFit="1" customWidth="1"/>
    <col min="5904" max="6139" width="11.42578125" style="47"/>
    <col min="6140" max="6140" width="18.140625" style="47" customWidth="1"/>
    <col min="6141" max="6141" width="7.85546875" style="47" bestFit="1" customWidth="1"/>
    <col min="6142" max="6142" width="7.28515625" style="47" bestFit="1" customWidth="1"/>
    <col min="6143" max="6144" width="7.28515625" style="47" customWidth="1"/>
    <col min="6145" max="6146" width="7.28515625" style="47" bestFit="1" customWidth="1"/>
    <col min="6147" max="6149" width="7.28515625" style="47" customWidth="1"/>
    <col min="6150" max="6155" width="0" style="47" hidden="1" customWidth="1"/>
    <col min="6156" max="6156" width="9.7109375" style="47" customWidth="1"/>
    <col min="6157" max="6158" width="11.42578125" style="47"/>
    <col min="6159" max="6159" width="12.42578125" style="47" bestFit="1" customWidth="1"/>
    <col min="6160" max="6395" width="11.42578125" style="47"/>
    <col min="6396" max="6396" width="18.140625" style="47" customWidth="1"/>
    <col min="6397" max="6397" width="7.85546875" style="47" bestFit="1" customWidth="1"/>
    <col min="6398" max="6398" width="7.28515625" style="47" bestFit="1" customWidth="1"/>
    <col min="6399" max="6400" width="7.28515625" style="47" customWidth="1"/>
    <col min="6401" max="6402" width="7.28515625" style="47" bestFit="1" customWidth="1"/>
    <col min="6403" max="6405" width="7.28515625" style="47" customWidth="1"/>
    <col min="6406" max="6411" width="0" style="47" hidden="1" customWidth="1"/>
    <col min="6412" max="6412" width="9.7109375" style="47" customWidth="1"/>
    <col min="6413" max="6414" width="11.42578125" style="47"/>
    <col min="6415" max="6415" width="12.42578125" style="47" bestFit="1" customWidth="1"/>
    <col min="6416" max="6651" width="11.42578125" style="47"/>
    <col min="6652" max="6652" width="18.140625" style="47" customWidth="1"/>
    <col min="6653" max="6653" width="7.85546875" style="47" bestFit="1" customWidth="1"/>
    <col min="6654" max="6654" width="7.28515625" style="47" bestFit="1" customWidth="1"/>
    <col min="6655" max="6656" width="7.28515625" style="47" customWidth="1"/>
    <col min="6657" max="6658" width="7.28515625" style="47" bestFit="1" customWidth="1"/>
    <col min="6659" max="6661" width="7.28515625" style="47" customWidth="1"/>
    <col min="6662" max="6667" width="0" style="47" hidden="1" customWidth="1"/>
    <col min="6668" max="6668" width="9.7109375" style="47" customWidth="1"/>
    <col min="6669" max="6670" width="11.42578125" style="47"/>
    <col min="6671" max="6671" width="12.42578125" style="47" bestFit="1" customWidth="1"/>
    <col min="6672" max="6907" width="11.42578125" style="47"/>
    <col min="6908" max="6908" width="18.140625" style="47" customWidth="1"/>
    <col min="6909" max="6909" width="7.85546875" style="47" bestFit="1" customWidth="1"/>
    <col min="6910" max="6910" width="7.28515625" style="47" bestFit="1" customWidth="1"/>
    <col min="6911" max="6912" width="7.28515625" style="47" customWidth="1"/>
    <col min="6913" max="6914" width="7.28515625" style="47" bestFit="1" customWidth="1"/>
    <col min="6915" max="6917" width="7.28515625" style="47" customWidth="1"/>
    <col min="6918" max="6923" width="0" style="47" hidden="1" customWidth="1"/>
    <col min="6924" max="6924" width="9.7109375" style="47" customWidth="1"/>
    <col min="6925" max="6926" width="11.42578125" style="47"/>
    <col min="6927" max="6927" width="12.42578125" style="47" bestFit="1" customWidth="1"/>
    <col min="6928" max="7163" width="11.42578125" style="47"/>
    <col min="7164" max="7164" width="18.140625" style="47" customWidth="1"/>
    <col min="7165" max="7165" width="7.85546875" style="47" bestFit="1" customWidth="1"/>
    <col min="7166" max="7166" width="7.28515625" style="47" bestFit="1" customWidth="1"/>
    <col min="7167" max="7168" width="7.28515625" style="47" customWidth="1"/>
    <col min="7169" max="7170" width="7.28515625" style="47" bestFit="1" customWidth="1"/>
    <col min="7171" max="7173" width="7.28515625" style="47" customWidth="1"/>
    <col min="7174" max="7179" width="0" style="47" hidden="1" customWidth="1"/>
    <col min="7180" max="7180" width="9.7109375" style="47" customWidth="1"/>
    <col min="7181" max="7182" width="11.42578125" style="47"/>
    <col min="7183" max="7183" width="12.42578125" style="47" bestFit="1" customWidth="1"/>
    <col min="7184" max="7419" width="11.42578125" style="47"/>
    <col min="7420" max="7420" width="18.140625" style="47" customWidth="1"/>
    <col min="7421" max="7421" width="7.85546875" style="47" bestFit="1" customWidth="1"/>
    <col min="7422" max="7422" width="7.28515625" style="47" bestFit="1" customWidth="1"/>
    <col min="7423" max="7424" width="7.28515625" style="47" customWidth="1"/>
    <col min="7425" max="7426" width="7.28515625" style="47" bestFit="1" customWidth="1"/>
    <col min="7427" max="7429" width="7.28515625" style="47" customWidth="1"/>
    <col min="7430" max="7435" width="0" style="47" hidden="1" customWidth="1"/>
    <col min="7436" max="7436" width="9.7109375" style="47" customWidth="1"/>
    <col min="7437" max="7438" width="11.42578125" style="47"/>
    <col min="7439" max="7439" width="12.42578125" style="47" bestFit="1" customWidth="1"/>
    <col min="7440" max="7675" width="11.42578125" style="47"/>
    <col min="7676" max="7676" width="18.140625" style="47" customWidth="1"/>
    <col min="7677" max="7677" width="7.85546875" style="47" bestFit="1" customWidth="1"/>
    <col min="7678" max="7678" width="7.28515625" style="47" bestFit="1" customWidth="1"/>
    <col min="7679" max="7680" width="7.28515625" style="47" customWidth="1"/>
    <col min="7681" max="7682" width="7.28515625" style="47" bestFit="1" customWidth="1"/>
    <col min="7683" max="7685" width="7.28515625" style="47" customWidth="1"/>
    <col min="7686" max="7691" width="0" style="47" hidden="1" customWidth="1"/>
    <col min="7692" max="7692" width="9.7109375" style="47" customWidth="1"/>
    <col min="7693" max="7694" width="11.42578125" style="47"/>
    <col min="7695" max="7695" width="12.42578125" style="47" bestFit="1" customWidth="1"/>
    <col min="7696" max="7931" width="11.42578125" style="47"/>
    <col min="7932" max="7932" width="18.140625" style="47" customWidth="1"/>
    <col min="7933" max="7933" width="7.85546875" style="47" bestFit="1" customWidth="1"/>
    <col min="7934" max="7934" width="7.28515625" style="47" bestFit="1" customWidth="1"/>
    <col min="7935" max="7936" width="7.28515625" style="47" customWidth="1"/>
    <col min="7937" max="7938" width="7.28515625" style="47" bestFit="1" customWidth="1"/>
    <col min="7939" max="7941" width="7.28515625" style="47" customWidth="1"/>
    <col min="7942" max="7947" width="0" style="47" hidden="1" customWidth="1"/>
    <col min="7948" max="7948" width="9.7109375" style="47" customWidth="1"/>
    <col min="7949" max="7950" width="11.42578125" style="47"/>
    <col min="7951" max="7951" width="12.42578125" style="47" bestFit="1" customWidth="1"/>
    <col min="7952" max="8187" width="11.42578125" style="47"/>
    <col min="8188" max="8188" width="18.140625" style="47" customWidth="1"/>
    <col min="8189" max="8189" width="7.85546875" style="47" bestFit="1" customWidth="1"/>
    <col min="8190" max="8190" width="7.28515625" style="47" bestFit="1" customWidth="1"/>
    <col min="8191" max="8192" width="7.28515625" style="47" customWidth="1"/>
    <col min="8193" max="8194" width="7.28515625" style="47" bestFit="1" customWidth="1"/>
    <col min="8195" max="8197" width="7.28515625" style="47" customWidth="1"/>
    <col min="8198" max="8203" width="0" style="47" hidden="1" customWidth="1"/>
    <col min="8204" max="8204" width="9.7109375" style="47" customWidth="1"/>
    <col min="8205" max="8206" width="11.42578125" style="47"/>
    <col min="8207" max="8207" width="12.42578125" style="47" bestFit="1" customWidth="1"/>
    <col min="8208" max="8443" width="11.42578125" style="47"/>
    <col min="8444" max="8444" width="18.140625" style="47" customWidth="1"/>
    <col min="8445" max="8445" width="7.85546875" style="47" bestFit="1" customWidth="1"/>
    <col min="8446" max="8446" width="7.28515625" style="47" bestFit="1" customWidth="1"/>
    <col min="8447" max="8448" width="7.28515625" style="47" customWidth="1"/>
    <col min="8449" max="8450" width="7.28515625" style="47" bestFit="1" customWidth="1"/>
    <col min="8451" max="8453" width="7.28515625" style="47" customWidth="1"/>
    <col min="8454" max="8459" width="0" style="47" hidden="1" customWidth="1"/>
    <col min="8460" max="8460" width="9.7109375" style="47" customWidth="1"/>
    <col min="8461" max="8462" width="11.42578125" style="47"/>
    <col min="8463" max="8463" width="12.42578125" style="47" bestFit="1" customWidth="1"/>
    <col min="8464" max="8699" width="11.42578125" style="47"/>
    <col min="8700" max="8700" width="18.140625" style="47" customWidth="1"/>
    <col min="8701" max="8701" width="7.85546875" style="47" bestFit="1" customWidth="1"/>
    <col min="8702" max="8702" width="7.28515625" style="47" bestFit="1" customWidth="1"/>
    <col min="8703" max="8704" width="7.28515625" style="47" customWidth="1"/>
    <col min="8705" max="8706" width="7.28515625" style="47" bestFit="1" customWidth="1"/>
    <col min="8707" max="8709" width="7.28515625" style="47" customWidth="1"/>
    <col min="8710" max="8715" width="0" style="47" hidden="1" customWidth="1"/>
    <col min="8716" max="8716" width="9.7109375" style="47" customWidth="1"/>
    <col min="8717" max="8718" width="11.42578125" style="47"/>
    <col min="8719" max="8719" width="12.42578125" style="47" bestFit="1" customWidth="1"/>
    <col min="8720" max="8955" width="11.42578125" style="47"/>
    <col min="8956" max="8956" width="18.140625" style="47" customWidth="1"/>
    <col min="8957" max="8957" width="7.85546875" style="47" bestFit="1" customWidth="1"/>
    <col min="8958" max="8958" width="7.28515625" style="47" bestFit="1" customWidth="1"/>
    <col min="8959" max="8960" width="7.28515625" style="47" customWidth="1"/>
    <col min="8961" max="8962" width="7.28515625" style="47" bestFit="1" customWidth="1"/>
    <col min="8963" max="8965" width="7.28515625" style="47" customWidth="1"/>
    <col min="8966" max="8971" width="0" style="47" hidden="1" customWidth="1"/>
    <col min="8972" max="8972" width="9.7109375" style="47" customWidth="1"/>
    <col min="8973" max="8974" width="11.42578125" style="47"/>
    <col min="8975" max="8975" width="12.42578125" style="47" bestFit="1" customWidth="1"/>
    <col min="8976" max="9211" width="11.42578125" style="47"/>
    <col min="9212" max="9212" width="18.140625" style="47" customWidth="1"/>
    <col min="9213" max="9213" width="7.85546875" style="47" bestFit="1" customWidth="1"/>
    <col min="9214" max="9214" width="7.28515625" style="47" bestFit="1" customWidth="1"/>
    <col min="9215" max="9216" width="7.28515625" style="47" customWidth="1"/>
    <col min="9217" max="9218" width="7.28515625" style="47" bestFit="1" customWidth="1"/>
    <col min="9219" max="9221" width="7.28515625" style="47" customWidth="1"/>
    <col min="9222" max="9227" width="0" style="47" hidden="1" customWidth="1"/>
    <col min="9228" max="9228" width="9.7109375" style="47" customWidth="1"/>
    <col min="9229" max="9230" width="11.42578125" style="47"/>
    <col min="9231" max="9231" width="12.42578125" style="47" bestFit="1" customWidth="1"/>
    <col min="9232" max="9467" width="11.42578125" style="47"/>
    <col min="9468" max="9468" width="18.140625" style="47" customWidth="1"/>
    <col min="9469" max="9469" width="7.85546875" style="47" bestFit="1" customWidth="1"/>
    <col min="9470" max="9470" width="7.28515625" style="47" bestFit="1" customWidth="1"/>
    <col min="9471" max="9472" width="7.28515625" style="47" customWidth="1"/>
    <col min="9473" max="9474" width="7.28515625" style="47" bestFit="1" customWidth="1"/>
    <col min="9475" max="9477" width="7.28515625" style="47" customWidth="1"/>
    <col min="9478" max="9483" width="0" style="47" hidden="1" customWidth="1"/>
    <col min="9484" max="9484" width="9.7109375" style="47" customWidth="1"/>
    <col min="9485" max="9486" width="11.42578125" style="47"/>
    <col min="9487" max="9487" width="12.42578125" style="47" bestFit="1" customWidth="1"/>
    <col min="9488" max="9723" width="11.42578125" style="47"/>
    <col min="9724" max="9724" width="18.140625" style="47" customWidth="1"/>
    <col min="9725" max="9725" width="7.85546875" style="47" bestFit="1" customWidth="1"/>
    <col min="9726" max="9726" width="7.28515625" style="47" bestFit="1" customWidth="1"/>
    <col min="9727" max="9728" width="7.28515625" style="47" customWidth="1"/>
    <col min="9729" max="9730" width="7.28515625" style="47" bestFit="1" customWidth="1"/>
    <col min="9731" max="9733" width="7.28515625" style="47" customWidth="1"/>
    <col min="9734" max="9739" width="0" style="47" hidden="1" customWidth="1"/>
    <col min="9740" max="9740" width="9.7109375" style="47" customWidth="1"/>
    <col min="9741" max="9742" width="11.42578125" style="47"/>
    <col min="9743" max="9743" width="12.42578125" style="47" bestFit="1" customWidth="1"/>
    <col min="9744" max="9979" width="11.42578125" style="47"/>
    <col min="9980" max="9980" width="18.140625" style="47" customWidth="1"/>
    <col min="9981" max="9981" width="7.85546875" style="47" bestFit="1" customWidth="1"/>
    <col min="9982" max="9982" width="7.28515625" style="47" bestFit="1" customWidth="1"/>
    <col min="9983" max="9984" width="7.28515625" style="47" customWidth="1"/>
    <col min="9985" max="9986" width="7.28515625" style="47" bestFit="1" customWidth="1"/>
    <col min="9987" max="9989" width="7.28515625" style="47" customWidth="1"/>
    <col min="9990" max="9995" width="0" style="47" hidden="1" customWidth="1"/>
    <col min="9996" max="9996" width="9.7109375" style="47" customWidth="1"/>
    <col min="9997" max="9998" width="11.42578125" style="47"/>
    <col min="9999" max="9999" width="12.42578125" style="47" bestFit="1" customWidth="1"/>
    <col min="10000" max="10235" width="11.42578125" style="47"/>
    <col min="10236" max="10236" width="18.140625" style="47" customWidth="1"/>
    <col min="10237" max="10237" width="7.85546875" style="47" bestFit="1" customWidth="1"/>
    <col min="10238" max="10238" width="7.28515625" style="47" bestFit="1" customWidth="1"/>
    <col min="10239" max="10240" width="7.28515625" style="47" customWidth="1"/>
    <col min="10241" max="10242" width="7.28515625" style="47" bestFit="1" customWidth="1"/>
    <col min="10243" max="10245" width="7.28515625" style="47" customWidth="1"/>
    <col min="10246" max="10251" width="0" style="47" hidden="1" customWidth="1"/>
    <col min="10252" max="10252" width="9.7109375" style="47" customWidth="1"/>
    <col min="10253" max="10254" width="11.42578125" style="47"/>
    <col min="10255" max="10255" width="12.42578125" style="47" bestFit="1" customWidth="1"/>
    <col min="10256" max="10491" width="11.42578125" style="47"/>
    <col min="10492" max="10492" width="18.140625" style="47" customWidth="1"/>
    <col min="10493" max="10493" width="7.85546875" style="47" bestFit="1" customWidth="1"/>
    <col min="10494" max="10494" width="7.28515625" style="47" bestFit="1" customWidth="1"/>
    <col min="10495" max="10496" width="7.28515625" style="47" customWidth="1"/>
    <col min="10497" max="10498" width="7.28515625" style="47" bestFit="1" customWidth="1"/>
    <col min="10499" max="10501" width="7.28515625" style="47" customWidth="1"/>
    <col min="10502" max="10507" width="0" style="47" hidden="1" customWidth="1"/>
    <col min="10508" max="10508" width="9.7109375" style="47" customWidth="1"/>
    <col min="10509" max="10510" width="11.42578125" style="47"/>
    <col min="10511" max="10511" width="12.42578125" style="47" bestFit="1" customWidth="1"/>
    <col min="10512" max="10747" width="11.42578125" style="47"/>
    <col min="10748" max="10748" width="18.140625" style="47" customWidth="1"/>
    <col min="10749" max="10749" width="7.85546875" style="47" bestFit="1" customWidth="1"/>
    <col min="10750" max="10750" width="7.28515625" style="47" bestFit="1" customWidth="1"/>
    <col min="10751" max="10752" width="7.28515625" style="47" customWidth="1"/>
    <col min="10753" max="10754" width="7.28515625" style="47" bestFit="1" customWidth="1"/>
    <col min="10755" max="10757" width="7.28515625" style="47" customWidth="1"/>
    <col min="10758" max="10763" width="0" style="47" hidden="1" customWidth="1"/>
    <col min="10764" max="10764" width="9.7109375" style="47" customWidth="1"/>
    <col min="10765" max="10766" width="11.42578125" style="47"/>
    <col min="10767" max="10767" width="12.42578125" style="47" bestFit="1" customWidth="1"/>
    <col min="10768" max="11003" width="11.42578125" style="47"/>
    <col min="11004" max="11004" width="18.140625" style="47" customWidth="1"/>
    <col min="11005" max="11005" width="7.85546875" style="47" bestFit="1" customWidth="1"/>
    <col min="11006" max="11006" width="7.28515625" style="47" bestFit="1" customWidth="1"/>
    <col min="11007" max="11008" width="7.28515625" style="47" customWidth="1"/>
    <col min="11009" max="11010" width="7.28515625" style="47" bestFit="1" customWidth="1"/>
    <col min="11011" max="11013" width="7.28515625" style="47" customWidth="1"/>
    <col min="11014" max="11019" width="0" style="47" hidden="1" customWidth="1"/>
    <col min="11020" max="11020" width="9.7109375" style="47" customWidth="1"/>
    <col min="11021" max="11022" width="11.42578125" style="47"/>
    <col min="11023" max="11023" width="12.42578125" style="47" bestFit="1" customWidth="1"/>
    <col min="11024" max="11259" width="11.42578125" style="47"/>
    <col min="11260" max="11260" width="18.140625" style="47" customWidth="1"/>
    <col min="11261" max="11261" width="7.85546875" style="47" bestFit="1" customWidth="1"/>
    <col min="11262" max="11262" width="7.28515625" style="47" bestFit="1" customWidth="1"/>
    <col min="11263" max="11264" width="7.28515625" style="47" customWidth="1"/>
    <col min="11265" max="11266" width="7.28515625" style="47" bestFit="1" customWidth="1"/>
    <col min="11267" max="11269" width="7.28515625" style="47" customWidth="1"/>
    <col min="11270" max="11275" width="0" style="47" hidden="1" customWidth="1"/>
    <col min="11276" max="11276" width="9.7109375" style="47" customWidth="1"/>
    <col min="11277" max="11278" width="11.42578125" style="47"/>
    <col min="11279" max="11279" width="12.42578125" style="47" bestFit="1" customWidth="1"/>
    <col min="11280" max="11515" width="11.42578125" style="47"/>
    <col min="11516" max="11516" width="18.140625" style="47" customWidth="1"/>
    <col min="11517" max="11517" width="7.85546875" style="47" bestFit="1" customWidth="1"/>
    <col min="11518" max="11518" width="7.28515625" style="47" bestFit="1" customWidth="1"/>
    <col min="11519" max="11520" width="7.28515625" style="47" customWidth="1"/>
    <col min="11521" max="11522" width="7.28515625" style="47" bestFit="1" customWidth="1"/>
    <col min="11523" max="11525" width="7.28515625" style="47" customWidth="1"/>
    <col min="11526" max="11531" width="0" style="47" hidden="1" customWidth="1"/>
    <col min="11532" max="11532" width="9.7109375" style="47" customWidth="1"/>
    <col min="11533" max="11534" width="11.42578125" style="47"/>
    <col min="11535" max="11535" width="12.42578125" style="47" bestFit="1" customWidth="1"/>
    <col min="11536" max="11771" width="11.42578125" style="47"/>
    <col min="11772" max="11772" width="18.140625" style="47" customWidth="1"/>
    <col min="11773" max="11773" width="7.85546875" style="47" bestFit="1" customWidth="1"/>
    <col min="11774" max="11774" width="7.28515625" style="47" bestFit="1" customWidth="1"/>
    <col min="11775" max="11776" width="7.28515625" style="47" customWidth="1"/>
    <col min="11777" max="11778" width="7.28515625" style="47" bestFit="1" customWidth="1"/>
    <col min="11779" max="11781" width="7.28515625" style="47" customWidth="1"/>
    <col min="11782" max="11787" width="0" style="47" hidden="1" customWidth="1"/>
    <col min="11788" max="11788" width="9.7109375" style="47" customWidth="1"/>
    <col min="11789" max="11790" width="11.42578125" style="47"/>
    <col min="11791" max="11791" width="12.42578125" style="47" bestFit="1" customWidth="1"/>
    <col min="11792" max="12027" width="11.42578125" style="47"/>
    <col min="12028" max="12028" width="18.140625" style="47" customWidth="1"/>
    <col min="12029" max="12029" width="7.85546875" style="47" bestFit="1" customWidth="1"/>
    <col min="12030" max="12030" width="7.28515625" style="47" bestFit="1" customWidth="1"/>
    <col min="12031" max="12032" width="7.28515625" style="47" customWidth="1"/>
    <col min="12033" max="12034" width="7.28515625" style="47" bestFit="1" customWidth="1"/>
    <col min="12035" max="12037" width="7.28515625" style="47" customWidth="1"/>
    <col min="12038" max="12043" width="0" style="47" hidden="1" customWidth="1"/>
    <col min="12044" max="12044" width="9.7109375" style="47" customWidth="1"/>
    <col min="12045" max="12046" width="11.42578125" style="47"/>
    <col min="12047" max="12047" width="12.42578125" style="47" bestFit="1" customWidth="1"/>
    <col min="12048" max="12283" width="11.42578125" style="47"/>
    <col min="12284" max="12284" width="18.140625" style="47" customWidth="1"/>
    <col min="12285" max="12285" width="7.85546875" style="47" bestFit="1" customWidth="1"/>
    <col min="12286" max="12286" width="7.28515625" style="47" bestFit="1" customWidth="1"/>
    <col min="12287" max="12288" width="7.28515625" style="47" customWidth="1"/>
    <col min="12289" max="12290" width="7.28515625" style="47" bestFit="1" customWidth="1"/>
    <col min="12291" max="12293" width="7.28515625" style="47" customWidth="1"/>
    <col min="12294" max="12299" width="0" style="47" hidden="1" customWidth="1"/>
    <col min="12300" max="12300" width="9.7109375" style="47" customWidth="1"/>
    <col min="12301" max="12302" width="11.42578125" style="47"/>
    <col min="12303" max="12303" width="12.42578125" style="47" bestFit="1" customWidth="1"/>
    <col min="12304" max="12539" width="11.42578125" style="47"/>
    <col min="12540" max="12540" width="18.140625" style="47" customWidth="1"/>
    <col min="12541" max="12541" width="7.85546875" style="47" bestFit="1" customWidth="1"/>
    <col min="12542" max="12542" width="7.28515625" style="47" bestFit="1" customWidth="1"/>
    <col min="12543" max="12544" width="7.28515625" style="47" customWidth="1"/>
    <col min="12545" max="12546" width="7.28515625" style="47" bestFit="1" customWidth="1"/>
    <col min="12547" max="12549" width="7.28515625" style="47" customWidth="1"/>
    <col min="12550" max="12555" width="0" style="47" hidden="1" customWidth="1"/>
    <col min="12556" max="12556" width="9.7109375" style="47" customWidth="1"/>
    <col min="12557" max="12558" width="11.42578125" style="47"/>
    <col min="12559" max="12559" width="12.42578125" style="47" bestFit="1" customWidth="1"/>
    <col min="12560" max="12795" width="11.42578125" style="47"/>
    <col min="12796" max="12796" width="18.140625" style="47" customWidth="1"/>
    <col min="12797" max="12797" width="7.85546875" style="47" bestFit="1" customWidth="1"/>
    <col min="12798" max="12798" width="7.28515625" style="47" bestFit="1" customWidth="1"/>
    <col min="12799" max="12800" width="7.28515625" style="47" customWidth="1"/>
    <col min="12801" max="12802" width="7.28515625" style="47" bestFit="1" customWidth="1"/>
    <col min="12803" max="12805" width="7.28515625" style="47" customWidth="1"/>
    <col min="12806" max="12811" width="0" style="47" hidden="1" customWidth="1"/>
    <col min="12812" max="12812" width="9.7109375" style="47" customWidth="1"/>
    <col min="12813" max="12814" width="11.42578125" style="47"/>
    <col min="12815" max="12815" width="12.42578125" style="47" bestFit="1" customWidth="1"/>
    <col min="12816" max="13051" width="11.42578125" style="47"/>
    <col min="13052" max="13052" width="18.140625" style="47" customWidth="1"/>
    <col min="13053" max="13053" width="7.85546875" style="47" bestFit="1" customWidth="1"/>
    <col min="13054" max="13054" width="7.28515625" style="47" bestFit="1" customWidth="1"/>
    <col min="13055" max="13056" width="7.28515625" style="47" customWidth="1"/>
    <col min="13057" max="13058" width="7.28515625" style="47" bestFit="1" customWidth="1"/>
    <col min="13059" max="13061" width="7.28515625" style="47" customWidth="1"/>
    <col min="13062" max="13067" width="0" style="47" hidden="1" customWidth="1"/>
    <col min="13068" max="13068" width="9.7109375" style="47" customWidth="1"/>
    <col min="13069" max="13070" width="11.42578125" style="47"/>
    <col min="13071" max="13071" width="12.42578125" style="47" bestFit="1" customWidth="1"/>
    <col min="13072" max="13307" width="11.42578125" style="47"/>
    <col min="13308" max="13308" width="18.140625" style="47" customWidth="1"/>
    <col min="13309" max="13309" width="7.85546875" style="47" bestFit="1" customWidth="1"/>
    <col min="13310" max="13310" width="7.28515625" style="47" bestFit="1" customWidth="1"/>
    <col min="13311" max="13312" width="7.28515625" style="47" customWidth="1"/>
    <col min="13313" max="13314" width="7.28515625" style="47" bestFit="1" customWidth="1"/>
    <col min="13315" max="13317" width="7.28515625" style="47" customWidth="1"/>
    <col min="13318" max="13323" width="0" style="47" hidden="1" customWidth="1"/>
    <col min="13324" max="13324" width="9.7109375" style="47" customWidth="1"/>
    <col min="13325" max="13326" width="11.42578125" style="47"/>
    <col min="13327" max="13327" width="12.42578125" style="47" bestFit="1" customWidth="1"/>
    <col min="13328" max="13563" width="11.42578125" style="47"/>
    <col min="13564" max="13564" width="18.140625" style="47" customWidth="1"/>
    <col min="13565" max="13565" width="7.85546875" style="47" bestFit="1" customWidth="1"/>
    <col min="13566" max="13566" width="7.28515625" style="47" bestFit="1" customWidth="1"/>
    <col min="13567" max="13568" width="7.28515625" style="47" customWidth="1"/>
    <col min="13569" max="13570" width="7.28515625" style="47" bestFit="1" customWidth="1"/>
    <col min="13571" max="13573" width="7.28515625" style="47" customWidth="1"/>
    <col min="13574" max="13579" width="0" style="47" hidden="1" customWidth="1"/>
    <col min="13580" max="13580" width="9.7109375" style="47" customWidth="1"/>
    <col min="13581" max="13582" width="11.42578125" style="47"/>
    <col min="13583" max="13583" width="12.42578125" style="47" bestFit="1" customWidth="1"/>
    <col min="13584" max="13819" width="11.42578125" style="47"/>
    <col min="13820" max="13820" width="18.140625" style="47" customWidth="1"/>
    <col min="13821" max="13821" width="7.85546875" style="47" bestFit="1" customWidth="1"/>
    <col min="13822" max="13822" width="7.28515625" style="47" bestFit="1" customWidth="1"/>
    <col min="13823" max="13824" width="7.28515625" style="47" customWidth="1"/>
    <col min="13825" max="13826" width="7.28515625" style="47" bestFit="1" customWidth="1"/>
    <col min="13827" max="13829" width="7.28515625" style="47" customWidth="1"/>
    <col min="13830" max="13835" width="0" style="47" hidden="1" customWidth="1"/>
    <col min="13836" max="13836" width="9.7109375" style="47" customWidth="1"/>
    <col min="13837" max="13838" width="11.42578125" style="47"/>
    <col min="13839" max="13839" width="12.42578125" style="47" bestFit="1" customWidth="1"/>
    <col min="13840" max="14075" width="11.42578125" style="47"/>
    <col min="14076" max="14076" width="18.140625" style="47" customWidth="1"/>
    <col min="14077" max="14077" width="7.85546875" style="47" bestFit="1" customWidth="1"/>
    <col min="14078" max="14078" width="7.28515625" style="47" bestFit="1" customWidth="1"/>
    <col min="14079" max="14080" width="7.28515625" style="47" customWidth="1"/>
    <col min="14081" max="14082" width="7.28515625" style="47" bestFit="1" customWidth="1"/>
    <col min="14083" max="14085" width="7.28515625" style="47" customWidth="1"/>
    <col min="14086" max="14091" width="0" style="47" hidden="1" customWidth="1"/>
    <col min="14092" max="14092" width="9.7109375" style="47" customWidth="1"/>
    <col min="14093" max="14094" width="11.42578125" style="47"/>
    <col min="14095" max="14095" width="12.42578125" style="47" bestFit="1" customWidth="1"/>
    <col min="14096" max="14331" width="11.42578125" style="47"/>
    <col min="14332" max="14332" width="18.140625" style="47" customWidth="1"/>
    <col min="14333" max="14333" width="7.85546875" style="47" bestFit="1" customWidth="1"/>
    <col min="14334" max="14334" width="7.28515625" style="47" bestFit="1" customWidth="1"/>
    <col min="14335" max="14336" width="7.28515625" style="47" customWidth="1"/>
    <col min="14337" max="14338" width="7.28515625" style="47" bestFit="1" customWidth="1"/>
    <col min="14339" max="14341" width="7.28515625" style="47" customWidth="1"/>
    <col min="14342" max="14347" width="0" style="47" hidden="1" customWidth="1"/>
    <col min="14348" max="14348" width="9.7109375" style="47" customWidth="1"/>
    <col min="14349" max="14350" width="11.42578125" style="47"/>
    <col min="14351" max="14351" width="12.42578125" style="47" bestFit="1" customWidth="1"/>
    <col min="14352" max="14587" width="11.42578125" style="47"/>
    <col min="14588" max="14588" width="18.140625" style="47" customWidth="1"/>
    <col min="14589" max="14589" width="7.85546875" style="47" bestFit="1" customWidth="1"/>
    <col min="14590" max="14590" width="7.28515625" style="47" bestFit="1" customWidth="1"/>
    <col min="14591" max="14592" width="7.28515625" style="47" customWidth="1"/>
    <col min="14593" max="14594" width="7.28515625" style="47" bestFit="1" customWidth="1"/>
    <col min="14595" max="14597" width="7.28515625" style="47" customWidth="1"/>
    <col min="14598" max="14603" width="0" style="47" hidden="1" customWidth="1"/>
    <col min="14604" max="14604" width="9.7109375" style="47" customWidth="1"/>
    <col min="14605" max="14606" width="11.42578125" style="47"/>
    <col min="14607" max="14607" width="12.42578125" style="47" bestFit="1" customWidth="1"/>
    <col min="14608" max="14843" width="11.42578125" style="47"/>
    <col min="14844" max="14844" width="18.140625" style="47" customWidth="1"/>
    <col min="14845" max="14845" width="7.85546875" style="47" bestFit="1" customWidth="1"/>
    <col min="14846" max="14846" width="7.28515625" style="47" bestFit="1" customWidth="1"/>
    <col min="14847" max="14848" width="7.28515625" style="47" customWidth="1"/>
    <col min="14849" max="14850" width="7.28515625" style="47" bestFit="1" customWidth="1"/>
    <col min="14851" max="14853" width="7.28515625" style="47" customWidth="1"/>
    <col min="14854" max="14859" width="0" style="47" hidden="1" customWidth="1"/>
    <col min="14860" max="14860" width="9.7109375" style="47" customWidth="1"/>
    <col min="14861" max="14862" width="11.42578125" style="47"/>
    <col min="14863" max="14863" width="12.42578125" style="47" bestFit="1" customWidth="1"/>
    <col min="14864" max="15099" width="11.42578125" style="47"/>
    <col min="15100" max="15100" width="18.140625" style="47" customWidth="1"/>
    <col min="15101" max="15101" width="7.85546875" style="47" bestFit="1" customWidth="1"/>
    <col min="15102" max="15102" width="7.28515625" style="47" bestFit="1" customWidth="1"/>
    <col min="15103" max="15104" width="7.28515625" style="47" customWidth="1"/>
    <col min="15105" max="15106" width="7.28515625" style="47" bestFit="1" customWidth="1"/>
    <col min="15107" max="15109" width="7.28515625" style="47" customWidth="1"/>
    <col min="15110" max="15115" width="0" style="47" hidden="1" customWidth="1"/>
    <col min="15116" max="15116" width="9.7109375" style="47" customWidth="1"/>
    <col min="15117" max="15118" width="11.42578125" style="47"/>
    <col min="15119" max="15119" width="12.42578125" style="47" bestFit="1" customWidth="1"/>
    <col min="15120" max="15355" width="11.42578125" style="47"/>
    <col min="15356" max="15356" width="18.140625" style="47" customWidth="1"/>
    <col min="15357" max="15357" width="7.85546875" style="47" bestFit="1" customWidth="1"/>
    <col min="15358" max="15358" width="7.28515625" style="47" bestFit="1" customWidth="1"/>
    <col min="15359" max="15360" width="7.28515625" style="47" customWidth="1"/>
    <col min="15361" max="15362" width="7.28515625" style="47" bestFit="1" customWidth="1"/>
    <col min="15363" max="15365" width="7.28515625" style="47" customWidth="1"/>
    <col min="15366" max="15371" width="0" style="47" hidden="1" customWidth="1"/>
    <col min="15372" max="15372" width="9.7109375" style="47" customWidth="1"/>
    <col min="15373" max="15374" width="11.42578125" style="47"/>
    <col min="15375" max="15375" width="12.42578125" style="47" bestFit="1" customWidth="1"/>
    <col min="15376" max="15611" width="11.42578125" style="47"/>
    <col min="15612" max="15612" width="18.140625" style="47" customWidth="1"/>
    <col min="15613" max="15613" width="7.85546875" style="47" bestFit="1" customWidth="1"/>
    <col min="15614" max="15614" width="7.28515625" style="47" bestFit="1" customWidth="1"/>
    <col min="15615" max="15616" width="7.28515625" style="47" customWidth="1"/>
    <col min="15617" max="15618" width="7.28515625" style="47" bestFit="1" customWidth="1"/>
    <col min="15619" max="15621" width="7.28515625" style="47" customWidth="1"/>
    <col min="15622" max="15627" width="0" style="47" hidden="1" customWidth="1"/>
    <col min="15628" max="15628" width="9.7109375" style="47" customWidth="1"/>
    <col min="15629" max="15630" width="11.42578125" style="47"/>
    <col min="15631" max="15631" width="12.42578125" style="47" bestFit="1" customWidth="1"/>
    <col min="15632" max="15867" width="11.42578125" style="47"/>
    <col min="15868" max="15868" width="18.140625" style="47" customWidth="1"/>
    <col min="15869" max="15869" width="7.85546875" style="47" bestFit="1" customWidth="1"/>
    <col min="15870" max="15870" width="7.28515625" style="47" bestFit="1" customWidth="1"/>
    <col min="15871" max="15872" width="7.28515625" style="47" customWidth="1"/>
    <col min="15873" max="15874" width="7.28515625" style="47" bestFit="1" customWidth="1"/>
    <col min="15875" max="15877" width="7.28515625" style="47" customWidth="1"/>
    <col min="15878" max="15883" width="0" style="47" hidden="1" customWidth="1"/>
    <col min="15884" max="15884" width="9.7109375" style="47" customWidth="1"/>
    <col min="15885" max="15886" width="11.42578125" style="47"/>
    <col min="15887" max="15887" width="12.42578125" style="47" bestFit="1" customWidth="1"/>
    <col min="15888" max="16123" width="11.42578125" style="47"/>
    <col min="16124" max="16124" width="18.140625" style="47" customWidth="1"/>
    <col min="16125" max="16125" width="7.85546875" style="47" bestFit="1" customWidth="1"/>
    <col min="16126" max="16126" width="7.28515625" style="47" bestFit="1" customWidth="1"/>
    <col min="16127" max="16128" width="7.28515625" style="47" customWidth="1"/>
    <col min="16129" max="16130" width="7.28515625" style="47" bestFit="1" customWidth="1"/>
    <col min="16131" max="16133" width="7.28515625" style="47" customWidth="1"/>
    <col min="16134" max="16139" width="0" style="47" hidden="1" customWidth="1"/>
    <col min="16140" max="16140" width="9.7109375" style="47" customWidth="1"/>
    <col min="16141" max="16142" width="11.42578125" style="47"/>
    <col min="16143" max="16143" width="12.42578125" style="47" bestFit="1" customWidth="1"/>
    <col min="16144" max="16384" width="11.42578125" style="47"/>
  </cols>
  <sheetData>
    <row r="1" spans="1:17" s="48" customFormat="1" x14ac:dyDescent="0.2">
      <c r="B1" s="61"/>
      <c r="C1" s="61"/>
      <c r="D1" s="61"/>
      <c r="E1" s="61"/>
      <c r="F1" s="61"/>
      <c r="G1" s="61"/>
      <c r="H1" s="61"/>
      <c r="I1" s="61"/>
      <c r="J1" s="61"/>
      <c r="K1" s="61"/>
      <c r="L1" s="61"/>
    </row>
    <row r="2" spans="1:17" s="48" customFormat="1" x14ac:dyDescent="0.2">
      <c r="A2" s="75" t="s">
        <v>105</v>
      </c>
      <c r="B2" s="61"/>
      <c r="C2" s="61"/>
      <c r="D2" s="61"/>
      <c r="E2" s="61"/>
      <c r="F2" s="61"/>
      <c r="G2" s="61"/>
      <c r="H2" s="61"/>
      <c r="I2" s="61"/>
      <c r="K2" s="61"/>
      <c r="L2" s="61"/>
    </row>
    <row r="3" spans="1:17" s="48" customFormat="1" ht="15" x14ac:dyDescent="0.25">
      <c r="A3" s="75" t="s">
        <v>106</v>
      </c>
      <c r="B3" s="61"/>
      <c r="C3" s="61"/>
      <c r="D3" s="61"/>
      <c r="E3" s="61"/>
      <c r="F3" s="61"/>
      <c r="G3" s="61"/>
      <c r="H3" s="61"/>
      <c r="I3" s="61"/>
      <c r="J3" s="136"/>
      <c r="K3" s="61"/>
      <c r="L3" s="61"/>
    </row>
    <row r="4" spans="1:17" s="48" customFormat="1" x14ac:dyDescent="0.2">
      <c r="B4" s="61"/>
      <c r="C4" s="61"/>
      <c r="D4" s="61"/>
      <c r="E4" s="61"/>
      <c r="F4" s="61"/>
      <c r="G4" s="61"/>
      <c r="H4" s="61"/>
      <c r="I4" s="61"/>
      <c r="J4" s="61"/>
      <c r="K4" s="61"/>
      <c r="L4" s="61"/>
    </row>
    <row r="5" spans="1:17" s="48" customFormat="1" ht="12.75" x14ac:dyDescent="0.2">
      <c r="B5" s="319" t="s">
        <v>89</v>
      </c>
      <c r="C5" s="319"/>
      <c r="D5" s="319"/>
      <c r="E5" s="319"/>
      <c r="F5" s="319"/>
      <c r="G5" s="319"/>
      <c r="H5" s="319"/>
      <c r="I5" s="319"/>
      <c r="J5" s="319"/>
      <c r="K5" s="319"/>
      <c r="M5" s="166" t="s">
        <v>576</v>
      </c>
      <c r="O5" s="137"/>
    </row>
    <row r="6" spans="1:17" s="48" customFormat="1" ht="12.75" x14ac:dyDescent="0.2">
      <c r="B6" s="335" t="str">
        <f>'Solicitudes Regiones'!$B$6:$P$6</f>
        <v>Acumuladas de julio de 2008 a enero de 2020</v>
      </c>
      <c r="C6" s="335"/>
      <c r="D6" s="335"/>
      <c r="E6" s="335"/>
      <c r="F6" s="335"/>
      <c r="G6" s="335"/>
      <c r="H6" s="335"/>
      <c r="I6" s="335"/>
      <c r="J6" s="335"/>
      <c r="K6" s="335"/>
      <c r="L6" s="86"/>
    </row>
    <row r="7" spans="1:17" s="51" customFormat="1" x14ac:dyDescent="0.2">
      <c r="B7" s="49"/>
      <c r="C7" s="50"/>
      <c r="D7" s="50"/>
      <c r="E7" s="50"/>
      <c r="F7" s="50"/>
      <c r="G7" s="50"/>
      <c r="H7" s="50"/>
      <c r="I7" s="50"/>
      <c r="J7" s="50"/>
      <c r="K7" s="50"/>
      <c r="L7" s="50"/>
    </row>
    <row r="8" spans="1:17" ht="15" customHeight="1" x14ac:dyDescent="0.2">
      <c r="B8" s="352" t="s">
        <v>57</v>
      </c>
      <c r="C8" s="353"/>
      <c r="D8" s="353"/>
      <c r="E8" s="353"/>
      <c r="F8" s="353"/>
      <c r="G8" s="353"/>
      <c r="H8" s="353"/>
      <c r="I8" s="353"/>
      <c r="J8" s="353"/>
      <c r="K8" s="354"/>
      <c r="L8" s="66"/>
    </row>
    <row r="9" spans="1:17" ht="20.25" customHeight="1" x14ac:dyDescent="0.2">
      <c r="B9" s="351" t="s">
        <v>58</v>
      </c>
      <c r="C9" s="352" t="s">
        <v>2</v>
      </c>
      <c r="D9" s="353"/>
      <c r="E9" s="353"/>
      <c r="F9" s="353"/>
      <c r="G9" s="353"/>
      <c r="H9" s="353"/>
      <c r="I9" s="353"/>
      <c r="J9" s="353"/>
      <c r="K9" s="354"/>
    </row>
    <row r="10" spans="1:17" ht="24" x14ac:dyDescent="0.2">
      <c r="B10" s="351"/>
      <c r="C10" s="44" t="s">
        <v>59</v>
      </c>
      <c r="D10" s="44" t="s">
        <v>60</v>
      </c>
      <c r="E10" s="44" t="s">
        <v>61</v>
      </c>
      <c r="F10" s="44" t="s">
        <v>62</v>
      </c>
      <c r="G10" s="44" t="s">
        <v>8</v>
      </c>
      <c r="H10" s="44" t="s">
        <v>63</v>
      </c>
      <c r="I10" s="44" t="s">
        <v>64</v>
      </c>
      <c r="J10" s="44" t="s">
        <v>65</v>
      </c>
      <c r="K10" s="102" t="s">
        <v>31</v>
      </c>
    </row>
    <row r="11" spans="1:17" x14ac:dyDescent="0.2">
      <c r="B11" s="41" t="s">
        <v>204</v>
      </c>
      <c r="C11" s="39">
        <v>5641</v>
      </c>
      <c r="D11" s="39">
        <v>3082</v>
      </c>
      <c r="E11" s="39">
        <f>C11+D11</f>
        <v>8723</v>
      </c>
      <c r="F11" s="40">
        <f>E11/$E$44</f>
        <v>0.22087458536955917</v>
      </c>
      <c r="G11" s="39">
        <v>19069</v>
      </c>
      <c r="H11" s="39">
        <v>1569</v>
      </c>
      <c r="I11" s="39">
        <f>G11+H11</f>
        <v>20638</v>
      </c>
      <c r="J11" s="40">
        <f>I11/$I$44</f>
        <v>0.23112156335741083</v>
      </c>
      <c r="K11" s="39">
        <f t="shared" ref="K11:K43" si="0">E11+I11</f>
        <v>29361</v>
      </c>
      <c r="Q11" s="52"/>
    </row>
    <row r="12" spans="1:17" x14ac:dyDescent="0.2">
      <c r="B12" s="41" t="s">
        <v>205</v>
      </c>
      <c r="C12" s="39">
        <v>597</v>
      </c>
      <c r="D12" s="39">
        <v>315</v>
      </c>
      <c r="E12" s="39">
        <f t="shared" ref="E12:E43" si="1">C12+D12</f>
        <v>912</v>
      </c>
      <c r="F12" s="40">
        <f t="shared" ref="F12:F43" si="2">E12/$E$44</f>
        <v>2.3092699972146961E-2</v>
      </c>
      <c r="G12" s="39">
        <v>1989</v>
      </c>
      <c r="H12" s="39">
        <v>125</v>
      </c>
      <c r="I12" s="39">
        <f t="shared" ref="I12:I43" si="3">G12+H12</f>
        <v>2114</v>
      </c>
      <c r="J12" s="40">
        <f t="shared" ref="J12:J43" si="4">I12/$I$44</f>
        <v>2.3674337868861639E-2</v>
      </c>
      <c r="K12" s="39">
        <f t="shared" si="0"/>
        <v>3026</v>
      </c>
      <c r="Q12" s="52"/>
    </row>
    <row r="13" spans="1:17" x14ac:dyDescent="0.2">
      <c r="B13" s="41" t="s">
        <v>206</v>
      </c>
      <c r="C13" s="39">
        <v>772</v>
      </c>
      <c r="D13" s="39">
        <v>353</v>
      </c>
      <c r="E13" s="39">
        <f t="shared" si="1"/>
        <v>1125</v>
      </c>
      <c r="F13" s="40">
        <f t="shared" si="2"/>
        <v>2.848606082090497E-2</v>
      </c>
      <c r="G13" s="39">
        <v>2581</v>
      </c>
      <c r="H13" s="39">
        <v>174</v>
      </c>
      <c r="I13" s="39">
        <f t="shared" si="3"/>
        <v>2755</v>
      </c>
      <c r="J13" s="40">
        <f t="shared" si="4"/>
        <v>3.0852791309703791E-2</v>
      </c>
      <c r="K13" s="39">
        <f t="shared" si="0"/>
        <v>3880</v>
      </c>
      <c r="Q13" s="52"/>
    </row>
    <row r="14" spans="1:17" x14ac:dyDescent="0.2">
      <c r="B14" s="41" t="s">
        <v>207</v>
      </c>
      <c r="C14" s="39">
        <v>716</v>
      </c>
      <c r="D14" s="39">
        <v>448</v>
      </c>
      <c r="E14" s="39">
        <f t="shared" si="1"/>
        <v>1164</v>
      </c>
      <c r="F14" s="40">
        <f t="shared" si="2"/>
        <v>2.9473577596029678E-2</v>
      </c>
      <c r="G14" s="39">
        <v>2128</v>
      </c>
      <c r="H14" s="39">
        <v>131</v>
      </c>
      <c r="I14" s="39">
        <f t="shared" si="3"/>
        <v>2259</v>
      </c>
      <c r="J14" s="40">
        <f t="shared" si="4"/>
        <v>2.5298168990424995E-2</v>
      </c>
      <c r="K14" s="39">
        <f t="shared" si="0"/>
        <v>3423</v>
      </c>
      <c r="Q14" s="52"/>
    </row>
    <row r="15" spans="1:17" x14ac:dyDescent="0.2">
      <c r="B15" s="41" t="s">
        <v>208</v>
      </c>
      <c r="C15" s="39">
        <v>512</v>
      </c>
      <c r="D15" s="39">
        <v>316</v>
      </c>
      <c r="E15" s="39">
        <f t="shared" si="1"/>
        <v>828</v>
      </c>
      <c r="F15" s="40">
        <f t="shared" si="2"/>
        <v>2.0965740764186058E-2</v>
      </c>
      <c r="G15" s="39">
        <v>2247</v>
      </c>
      <c r="H15" s="39">
        <v>138</v>
      </c>
      <c r="I15" s="39">
        <f t="shared" si="3"/>
        <v>2385</v>
      </c>
      <c r="J15" s="40">
        <f t="shared" si="4"/>
        <v>2.6709222240886947E-2</v>
      </c>
      <c r="K15" s="39">
        <f t="shared" si="0"/>
        <v>3213</v>
      </c>
      <c r="Q15" s="52"/>
    </row>
    <row r="16" spans="1:17" x14ac:dyDescent="0.2">
      <c r="B16" s="41" t="s">
        <v>209</v>
      </c>
      <c r="C16" s="39">
        <v>224</v>
      </c>
      <c r="D16" s="39">
        <v>151</v>
      </c>
      <c r="E16" s="39">
        <f t="shared" si="1"/>
        <v>375</v>
      </c>
      <c r="F16" s="40">
        <f t="shared" si="2"/>
        <v>9.4953536069683243E-3</v>
      </c>
      <c r="G16" s="39">
        <v>559</v>
      </c>
      <c r="H16" s="39">
        <v>32</v>
      </c>
      <c r="I16" s="39">
        <f t="shared" si="3"/>
        <v>591</v>
      </c>
      <c r="J16" s="40">
        <f t="shared" si="4"/>
        <v>6.6185116747858224E-3</v>
      </c>
      <c r="K16" s="39">
        <f t="shared" si="0"/>
        <v>966</v>
      </c>
      <c r="Q16" s="52"/>
    </row>
    <row r="17" spans="2:17" x14ac:dyDescent="0.2">
      <c r="B17" s="41" t="s">
        <v>210</v>
      </c>
      <c r="C17" s="39">
        <v>265</v>
      </c>
      <c r="D17" s="39">
        <v>200</v>
      </c>
      <c r="E17" s="39">
        <f t="shared" si="1"/>
        <v>465</v>
      </c>
      <c r="F17" s="40">
        <f t="shared" si="2"/>
        <v>1.1774238472640721E-2</v>
      </c>
      <c r="G17" s="39">
        <v>735</v>
      </c>
      <c r="H17" s="39">
        <v>46</v>
      </c>
      <c r="I17" s="39">
        <f t="shared" si="3"/>
        <v>781</v>
      </c>
      <c r="J17" s="40">
        <f t="shared" si="4"/>
        <v>8.7462903857998767E-3</v>
      </c>
      <c r="K17" s="39">
        <f t="shared" si="0"/>
        <v>1246</v>
      </c>
      <c r="Q17" s="52"/>
    </row>
    <row r="18" spans="2:17" x14ac:dyDescent="0.2">
      <c r="B18" s="41" t="s">
        <v>211</v>
      </c>
      <c r="C18" s="39">
        <v>567</v>
      </c>
      <c r="D18" s="39">
        <v>409</v>
      </c>
      <c r="E18" s="39">
        <f t="shared" si="1"/>
        <v>976</v>
      </c>
      <c r="F18" s="40">
        <f t="shared" si="2"/>
        <v>2.4713240321069557E-2</v>
      </c>
      <c r="G18" s="39">
        <v>1808</v>
      </c>
      <c r="H18" s="39">
        <v>105</v>
      </c>
      <c r="I18" s="39">
        <f t="shared" si="3"/>
        <v>1913</v>
      </c>
      <c r="J18" s="40">
        <f t="shared" si="4"/>
        <v>2.1423371969315191E-2</v>
      </c>
      <c r="K18" s="39">
        <f t="shared" si="0"/>
        <v>2889</v>
      </c>
      <c r="Q18" s="52"/>
    </row>
    <row r="19" spans="2:17" x14ac:dyDescent="0.2">
      <c r="B19" s="41" t="s">
        <v>212</v>
      </c>
      <c r="C19" s="39">
        <v>416</v>
      </c>
      <c r="D19" s="39">
        <v>229</v>
      </c>
      <c r="E19" s="39">
        <f t="shared" si="1"/>
        <v>645</v>
      </c>
      <c r="F19" s="40">
        <f t="shared" si="2"/>
        <v>1.6332008203985518E-2</v>
      </c>
      <c r="G19" s="39">
        <v>1341</v>
      </c>
      <c r="H19" s="39">
        <v>89</v>
      </c>
      <c r="I19" s="39">
        <f t="shared" si="3"/>
        <v>1430</v>
      </c>
      <c r="J19" s="40">
        <f t="shared" si="4"/>
        <v>1.6014334509211043E-2</v>
      </c>
      <c r="K19" s="39">
        <f t="shared" si="0"/>
        <v>2075</v>
      </c>
      <c r="Q19" s="52"/>
    </row>
    <row r="20" spans="2:17" x14ac:dyDescent="0.2">
      <c r="B20" s="41" t="s">
        <v>213</v>
      </c>
      <c r="C20" s="39">
        <v>235</v>
      </c>
      <c r="D20" s="39">
        <v>204</v>
      </c>
      <c r="E20" s="39">
        <f t="shared" si="1"/>
        <v>439</v>
      </c>
      <c r="F20" s="40">
        <f t="shared" si="2"/>
        <v>1.1115893955890917E-2</v>
      </c>
      <c r="G20" s="39">
        <v>941</v>
      </c>
      <c r="H20" s="39">
        <v>66</v>
      </c>
      <c r="I20" s="39">
        <f t="shared" si="3"/>
        <v>1007</v>
      </c>
      <c r="J20" s="40">
        <f t="shared" si="4"/>
        <v>1.1277227168374489E-2</v>
      </c>
      <c r="K20" s="39">
        <f t="shared" si="0"/>
        <v>1446</v>
      </c>
      <c r="Q20" s="52"/>
    </row>
    <row r="21" spans="2:17" x14ac:dyDescent="0.2">
      <c r="B21" s="41" t="s">
        <v>214</v>
      </c>
      <c r="C21" s="39">
        <v>1140</v>
      </c>
      <c r="D21" s="39">
        <v>707</v>
      </c>
      <c r="E21" s="39">
        <f t="shared" si="1"/>
        <v>1847</v>
      </c>
      <c r="F21" s="40">
        <f t="shared" si="2"/>
        <v>4.6767781632187984E-2</v>
      </c>
      <c r="G21" s="39">
        <v>4263</v>
      </c>
      <c r="H21" s="39">
        <v>279</v>
      </c>
      <c r="I21" s="39">
        <f t="shared" si="3"/>
        <v>4542</v>
      </c>
      <c r="J21" s="40">
        <f t="shared" si="4"/>
        <v>5.086511002855703E-2</v>
      </c>
      <c r="K21" s="39">
        <f t="shared" si="0"/>
        <v>6389</v>
      </c>
      <c r="Q21" s="52"/>
    </row>
    <row r="22" spans="2:17" x14ac:dyDescent="0.2">
      <c r="B22" s="41" t="s">
        <v>215</v>
      </c>
      <c r="C22" s="39">
        <v>274</v>
      </c>
      <c r="D22" s="39">
        <v>220</v>
      </c>
      <c r="E22" s="39">
        <f t="shared" si="1"/>
        <v>494</v>
      </c>
      <c r="F22" s="40">
        <f t="shared" si="2"/>
        <v>1.2508545818246272E-2</v>
      </c>
      <c r="G22" s="39">
        <v>1072</v>
      </c>
      <c r="H22" s="39">
        <v>96</v>
      </c>
      <c r="I22" s="39">
        <f t="shared" si="3"/>
        <v>1168</v>
      </c>
      <c r="J22" s="40">
        <f t="shared" si="4"/>
        <v>1.3080239655075872E-2</v>
      </c>
      <c r="K22" s="39">
        <f t="shared" si="0"/>
        <v>1662</v>
      </c>
      <c r="Q22" s="52"/>
    </row>
    <row r="23" spans="2:17" x14ac:dyDescent="0.2">
      <c r="B23" s="41" t="s">
        <v>216</v>
      </c>
      <c r="C23" s="39">
        <v>834</v>
      </c>
      <c r="D23" s="39">
        <v>486</v>
      </c>
      <c r="E23" s="39">
        <f t="shared" si="1"/>
        <v>1320</v>
      </c>
      <c r="F23" s="40">
        <f t="shared" si="2"/>
        <v>3.3423644696528497E-2</v>
      </c>
      <c r="G23" s="39">
        <v>2398</v>
      </c>
      <c r="H23" s="39">
        <v>105</v>
      </c>
      <c r="I23" s="39">
        <f t="shared" si="3"/>
        <v>2503</v>
      </c>
      <c r="J23" s="40">
        <f t="shared" si="4"/>
        <v>2.8030684808779887E-2</v>
      </c>
      <c r="K23" s="39">
        <f t="shared" si="0"/>
        <v>3823</v>
      </c>
      <c r="Q23" s="52"/>
    </row>
    <row r="24" spans="2:17" x14ac:dyDescent="0.2">
      <c r="B24" s="41" t="s">
        <v>217</v>
      </c>
      <c r="C24" s="39">
        <v>627</v>
      </c>
      <c r="D24" s="39">
        <v>470</v>
      </c>
      <c r="E24" s="39">
        <f t="shared" si="1"/>
        <v>1097</v>
      </c>
      <c r="F24" s="40">
        <f t="shared" si="2"/>
        <v>2.7777074418251335E-2</v>
      </c>
      <c r="G24" s="39">
        <v>2404</v>
      </c>
      <c r="H24" s="39">
        <v>159</v>
      </c>
      <c r="I24" s="39">
        <f t="shared" si="3"/>
        <v>2563</v>
      </c>
      <c r="J24" s="40">
        <f t="shared" si="4"/>
        <v>2.8702614928047484E-2</v>
      </c>
      <c r="K24" s="39">
        <f t="shared" si="0"/>
        <v>3660</v>
      </c>
      <c r="Q24" s="52"/>
    </row>
    <row r="25" spans="2:17" x14ac:dyDescent="0.2">
      <c r="B25" s="41" t="s">
        <v>218</v>
      </c>
      <c r="C25" s="39">
        <v>464</v>
      </c>
      <c r="D25" s="39">
        <v>255</v>
      </c>
      <c r="E25" s="39">
        <f t="shared" si="1"/>
        <v>719</v>
      </c>
      <c r="F25" s="40">
        <f t="shared" si="2"/>
        <v>1.8205757982427264E-2</v>
      </c>
      <c r="G25" s="39">
        <v>1647</v>
      </c>
      <c r="H25" s="39">
        <v>66</v>
      </c>
      <c r="I25" s="39">
        <f t="shared" si="3"/>
        <v>1713</v>
      </c>
      <c r="J25" s="40">
        <f t="shared" si="4"/>
        <v>1.9183604905089871E-2</v>
      </c>
      <c r="K25" s="39">
        <f t="shared" si="0"/>
        <v>2432</v>
      </c>
      <c r="Q25" s="52"/>
    </row>
    <row r="26" spans="2:17" x14ac:dyDescent="0.2">
      <c r="B26" s="41" t="s">
        <v>219</v>
      </c>
      <c r="C26" s="39">
        <v>436</v>
      </c>
      <c r="D26" s="39">
        <v>274</v>
      </c>
      <c r="E26" s="39">
        <f t="shared" si="1"/>
        <v>710</v>
      </c>
      <c r="F26" s="40">
        <f t="shared" si="2"/>
        <v>1.7977869495860027E-2</v>
      </c>
      <c r="G26" s="39">
        <v>1288</v>
      </c>
      <c r="H26" s="39">
        <v>82</v>
      </c>
      <c r="I26" s="39">
        <f t="shared" si="3"/>
        <v>1370</v>
      </c>
      <c r="J26" s="40">
        <f t="shared" si="4"/>
        <v>1.5342404389943446E-2</v>
      </c>
      <c r="K26" s="39">
        <f t="shared" si="0"/>
        <v>2080</v>
      </c>
      <c r="Q26" s="52"/>
    </row>
    <row r="27" spans="2:17" x14ac:dyDescent="0.2">
      <c r="B27" s="41" t="s">
        <v>220</v>
      </c>
      <c r="C27" s="39">
        <v>1589</v>
      </c>
      <c r="D27" s="39">
        <v>1009</v>
      </c>
      <c r="E27" s="39">
        <f t="shared" si="1"/>
        <v>2598</v>
      </c>
      <c r="F27" s="40">
        <f t="shared" si="2"/>
        <v>6.5783809789076539E-2</v>
      </c>
      <c r="G27" s="39">
        <v>5871</v>
      </c>
      <c r="H27" s="39">
        <v>442</v>
      </c>
      <c r="I27" s="39">
        <f t="shared" si="3"/>
        <v>6313</v>
      </c>
      <c r="J27" s="40">
        <f t="shared" si="4"/>
        <v>7.0698247382272247E-2</v>
      </c>
      <c r="K27" s="39">
        <f t="shared" si="0"/>
        <v>8911</v>
      </c>
      <c r="Q27" s="52"/>
    </row>
    <row r="28" spans="2:17" x14ac:dyDescent="0.2">
      <c r="B28" s="41" t="s">
        <v>221</v>
      </c>
      <c r="C28" s="39">
        <v>266</v>
      </c>
      <c r="D28" s="39">
        <v>152</v>
      </c>
      <c r="E28" s="39">
        <f t="shared" si="1"/>
        <v>418</v>
      </c>
      <c r="F28" s="40">
        <f t="shared" si="2"/>
        <v>1.0584154153900691E-2</v>
      </c>
      <c r="G28" s="39">
        <v>902</v>
      </c>
      <c r="H28" s="39">
        <v>27</v>
      </c>
      <c r="I28" s="39">
        <f t="shared" si="3"/>
        <v>929</v>
      </c>
      <c r="J28" s="40">
        <f t="shared" si="4"/>
        <v>1.0403718013326613E-2</v>
      </c>
      <c r="K28" s="39">
        <f t="shared" si="0"/>
        <v>1347</v>
      </c>
      <c r="Q28" s="52"/>
    </row>
    <row r="29" spans="2:17" x14ac:dyDescent="0.2">
      <c r="B29" s="41" t="s">
        <v>222</v>
      </c>
      <c r="C29" s="39">
        <v>368</v>
      </c>
      <c r="D29" s="39">
        <v>201</v>
      </c>
      <c r="E29" s="39">
        <f t="shared" si="1"/>
        <v>569</v>
      </c>
      <c r="F29" s="40">
        <f t="shared" si="2"/>
        <v>1.4407616539639937E-2</v>
      </c>
      <c r="G29" s="39">
        <v>583</v>
      </c>
      <c r="H29" s="39">
        <v>39</v>
      </c>
      <c r="I29" s="39">
        <f t="shared" si="3"/>
        <v>622</v>
      </c>
      <c r="J29" s="40">
        <f t="shared" si="4"/>
        <v>6.9656755697407469E-3</v>
      </c>
      <c r="K29" s="39">
        <f t="shared" si="0"/>
        <v>1191</v>
      </c>
      <c r="Q29" s="52"/>
    </row>
    <row r="30" spans="2:17" x14ac:dyDescent="0.2">
      <c r="B30" s="41" t="s">
        <v>223</v>
      </c>
      <c r="C30" s="39">
        <v>1058</v>
      </c>
      <c r="D30" s="39">
        <v>772</v>
      </c>
      <c r="E30" s="39">
        <f t="shared" si="1"/>
        <v>1830</v>
      </c>
      <c r="F30" s="40">
        <f t="shared" si="2"/>
        <v>4.6337325602005416E-2</v>
      </c>
      <c r="G30" s="39">
        <v>3571</v>
      </c>
      <c r="H30" s="39">
        <v>213</v>
      </c>
      <c r="I30" s="39">
        <f t="shared" si="3"/>
        <v>3784</v>
      </c>
      <c r="J30" s="40">
        <f t="shared" si="4"/>
        <v>4.2376392855143066E-2</v>
      </c>
      <c r="K30" s="39">
        <f t="shared" si="0"/>
        <v>5614</v>
      </c>
      <c r="Q30" s="52"/>
    </row>
    <row r="31" spans="2:17" x14ac:dyDescent="0.2">
      <c r="B31" s="41" t="s">
        <v>224</v>
      </c>
      <c r="C31" s="39">
        <v>284</v>
      </c>
      <c r="D31" s="39">
        <v>194</v>
      </c>
      <c r="E31" s="39">
        <f t="shared" si="1"/>
        <v>478</v>
      </c>
      <c r="F31" s="40">
        <f t="shared" si="2"/>
        <v>1.2103410731015623E-2</v>
      </c>
      <c r="G31" s="39">
        <v>672</v>
      </c>
      <c r="H31" s="39">
        <v>60</v>
      </c>
      <c r="I31" s="39">
        <f t="shared" si="3"/>
        <v>732</v>
      </c>
      <c r="J31" s="40">
        <f t="shared" si="4"/>
        <v>8.1975474550646729E-3</v>
      </c>
      <c r="K31" s="39">
        <f t="shared" si="0"/>
        <v>1210</v>
      </c>
      <c r="Q31" s="52"/>
    </row>
    <row r="32" spans="2:17" x14ac:dyDescent="0.2">
      <c r="B32" s="41" t="s">
        <v>225</v>
      </c>
      <c r="C32" s="39">
        <v>547</v>
      </c>
      <c r="D32" s="39">
        <v>319</v>
      </c>
      <c r="E32" s="39">
        <f t="shared" si="1"/>
        <v>866</v>
      </c>
      <c r="F32" s="40">
        <f t="shared" si="2"/>
        <v>2.192793659635885E-2</v>
      </c>
      <c r="G32" s="39">
        <v>1812</v>
      </c>
      <c r="H32" s="39">
        <v>94</v>
      </c>
      <c r="I32" s="39">
        <f t="shared" si="3"/>
        <v>1906</v>
      </c>
      <c r="J32" s="40">
        <f t="shared" si="4"/>
        <v>2.1344980122067304E-2</v>
      </c>
      <c r="K32" s="39">
        <f t="shared" si="0"/>
        <v>2772</v>
      </c>
      <c r="Q32" s="52"/>
    </row>
    <row r="33" spans="2:17" x14ac:dyDescent="0.2">
      <c r="B33" s="41" t="s">
        <v>226</v>
      </c>
      <c r="C33" s="39">
        <v>769</v>
      </c>
      <c r="D33" s="39">
        <v>518</v>
      </c>
      <c r="E33" s="39">
        <f t="shared" si="1"/>
        <v>1287</v>
      </c>
      <c r="F33" s="40">
        <f t="shared" si="2"/>
        <v>3.2588053579115289E-2</v>
      </c>
      <c r="G33" s="39">
        <v>2316</v>
      </c>
      <c r="H33" s="39">
        <v>184</v>
      </c>
      <c r="I33" s="39">
        <f t="shared" si="3"/>
        <v>2500</v>
      </c>
      <c r="J33" s="40">
        <f t="shared" si="4"/>
        <v>2.7997088302816508E-2</v>
      </c>
      <c r="K33" s="39">
        <f t="shared" si="0"/>
        <v>3787</v>
      </c>
      <c r="Q33" s="52"/>
    </row>
    <row r="34" spans="2:17" x14ac:dyDescent="0.2">
      <c r="B34" s="41" t="s">
        <v>227</v>
      </c>
      <c r="C34" s="39">
        <v>318</v>
      </c>
      <c r="D34" s="39">
        <v>152</v>
      </c>
      <c r="E34" s="39">
        <f t="shared" si="1"/>
        <v>470</v>
      </c>
      <c r="F34" s="40">
        <f t="shared" si="2"/>
        <v>1.19008431874003E-2</v>
      </c>
      <c r="G34" s="39">
        <v>1151</v>
      </c>
      <c r="H34" s="39">
        <v>80</v>
      </c>
      <c r="I34" s="39">
        <f t="shared" si="3"/>
        <v>1231</v>
      </c>
      <c r="J34" s="40">
        <f t="shared" si="4"/>
        <v>1.3785766280306849E-2</v>
      </c>
      <c r="K34" s="39">
        <f t="shared" si="0"/>
        <v>1701</v>
      </c>
      <c r="Q34" s="52"/>
    </row>
    <row r="35" spans="2:17" x14ac:dyDescent="0.2">
      <c r="B35" s="41" t="s">
        <v>228</v>
      </c>
      <c r="C35" s="39">
        <v>492</v>
      </c>
      <c r="D35" s="39">
        <v>290</v>
      </c>
      <c r="E35" s="39">
        <f t="shared" si="1"/>
        <v>782</v>
      </c>
      <c r="F35" s="40">
        <f t="shared" si="2"/>
        <v>1.9800977388397943E-2</v>
      </c>
      <c r="G35" s="39">
        <v>1380</v>
      </c>
      <c r="H35" s="39">
        <v>96</v>
      </c>
      <c r="I35" s="39">
        <f t="shared" si="3"/>
        <v>1476</v>
      </c>
      <c r="J35" s="40">
        <f t="shared" si="4"/>
        <v>1.6529480933982866E-2</v>
      </c>
      <c r="K35" s="39">
        <f t="shared" si="0"/>
        <v>2258</v>
      </c>
      <c r="Q35" s="52"/>
    </row>
    <row r="36" spans="2:17" x14ac:dyDescent="0.2">
      <c r="B36" s="41" t="s">
        <v>229</v>
      </c>
      <c r="C36" s="39">
        <v>1739</v>
      </c>
      <c r="D36" s="39">
        <v>936</v>
      </c>
      <c r="E36" s="39">
        <f t="shared" si="1"/>
        <v>2675</v>
      </c>
      <c r="F36" s="40">
        <f t="shared" si="2"/>
        <v>6.7733522396374035E-2</v>
      </c>
      <c r="G36" s="39">
        <v>7139</v>
      </c>
      <c r="H36" s="39">
        <v>409</v>
      </c>
      <c r="I36" s="39">
        <f t="shared" si="3"/>
        <v>7548</v>
      </c>
      <c r="J36" s="40">
        <f t="shared" si="4"/>
        <v>8.45288090038636E-2</v>
      </c>
      <c r="K36" s="39">
        <f t="shared" si="0"/>
        <v>10223</v>
      </c>
      <c r="Q36" s="52"/>
    </row>
    <row r="37" spans="2:17" x14ac:dyDescent="0.2">
      <c r="B37" s="41" t="s">
        <v>230</v>
      </c>
      <c r="C37" s="39">
        <v>411</v>
      </c>
      <c r="D37" s="39">
        <v>294</v>
      </c>
      <c r="E37" s="39">
        <f t="shared" si="1"/>
        <v>705</v>
      </c>
      <c r="F37" s="40">
        <f t="shared" si="2"/>
        <v>1.7851264781100447E-2</v>
      </c>
      <c r="G37" s="39">
        <v>1844</v>
      </c>
      <c r="H37" s="39">
        <v>133</v>
      </c>
      <c r="I37" s="39">
        <f t="shared" si="3"/>
        <v>1977</v>
      </c>
      <c r="J37" s="40">
        <f t="shared" si="4"/>
        <v>2.2140097429867295E-2</v>
      </c>
      <c r="K37" s="39">
        <f t="shared" si="0"/>
        <v>2682</v>
      </c>
      <c r="Q37" s="52"/>
    </row>
    <row r="38" spans="2:17" x14ac:dyDescent="0.2">
      <c r="B38" s="41" t="s">
        <v>231</v>
      </c>
      <c r="C38" s="39">
        <v>345</v>
      </c>
      <c r="D38" s="39">
        <v>293</v>
      </c>
      <c r="E38" s="39">
        <f t="shared" si="1"/>
        <v>638</v>
      </c>
      <c r="F38" s="40">
        <f t="shared" si="2"/>
        <v>1.6154761603322108E-2</v>
      </c>
      <c r="G38" s="39">
        <v>1304</v>
      </c>
      <c r="H38" s="39">
        <v>47</v>
      </c>
      <c r="I38" s="39">
        <f t="shared" si="3"/>
        <v>1351</v>
      </c>
      <c r="J38" s="40">
        <f t="shared" si="4"/>
        <v>1.5129626518842041E-2</v>
      </c>
      <c r="K38" s="39">
        <f t="shared" si="0"/>
        <v>1989</v>
      </c>
      <c r="Q38" s="52"/>
    </row>
    <row r="39" spans="2:17" x14ac:dyDescent="0.2">
      <c r="B39" s="41" t="s">
        <v>232</v>
      </c>
      <c r="C39" s="39">
        <v>299</v>
      </c>
      <c r="D39" s="39">
        <v>201</v>
      </c>
      <c r="E39" s="39">
        <f t="shared" si="1"/>
        <v>500</v>
      </c>
      <c r="F39" s="40">
        <f t="shared" si="2"/>
        <v>1.2660471475957764E-2</v>
      </c>
      <c r="G39" s="39">
        <v>852</v>
      </c>
      <c r="H39" s="39">
        <v>33</v>
      </c>
      <c r="I39" s="39">
        <f t="shared" si="3"/>
        <v>885</v>
      </c>
      <c r="J39" s="40">
        <f t="shared" si="4"/>
        <v>9.9109692591970427E-3</v>
      </c>
      <c r="K39" s="39">
        <f t="shared" si="0"/>
        <v>1385</v>
      </c>
      <c r="Q39" s="52"/>
    </row>
    <row r="40" spans="2:17" x14ac:dyDescent="0.2">
      <c r="B40" s="41" t="s">
        <v>233</v>
      </c>
      <c r="C40" s="39">
        <v>169</v>
      </c>
      <c r="D40" s="39">
        <v>99</v>
      </c>
      <c r="E40" s="39">
        <f t="shared" si="1"/>
        <v>268</v>
      </c>
      <c r="F40" s="40">
        <f t="shared" si="2"/>
        <v>6.7860127111133619E-3</v>
      </c>
      <c r="G40" s="39">
        <v>493</v>
      </c>
      <c r="H40" s="39">
        <v>18</v>
      </c>
      <c r="I40" s="39">
        <f t="shared" si="3"/>
        <v>511</v>
      </c>
      <c r="J40" s="40">
        <f t="shared" si="4"/>
        <v>5.722604849095694E-3</v>
      </c>
      <c r="K40" s="39">
        <f t="shared" si="0"/>
        <v>779</v>
      </c>
      <c r="Q40" s="52"/>
    </row>
    <row r="41" spans="2:17" x14ac:dyDescent="0.2">
      <c r="B41" s="41" t="s">
        <v>234</v>
      </c>
      <c r="C41" s="39">
        <v>1677</v>
      </c>
      <c r="D41" s="39">
        <v>844</v>
      </c>
      <c r="E41" s="39">
        <f t="shared" si="1"/>
        <v>2521</v>
      </c>
      <c r="F41" s="40">
        <f t="shared" si="2"/>
        <v>6.3834097181779043E-2</v>
      </c>
      <c r="G41" s="39">
        <v>5460</v>
      </c>
      <c r="H41" s="39">
        <v>278</v>
      </c>
      <c r="I41" s="39">
        <f t="shared" si="3"/>
        <v>5738</v>
      </c>
      <c r="J41" s="40">
        <f t="shared" si="4"/>
        <v>6.4258917072624447E-2</v>
      </c>
      <c r="K41" s="39">
        <f t="shared" si="0"/>
        <v>8259</v>
      </c>
      <c r="Q41" s="52"/>
    </row>
    <row r="42" spans="2:17" x14ac:dyDescent="0.2">
      <c r="B42" s="41" t="s">
        <v>235</v>
      </c>
      <c r="C42" s="39">
        <v>483</v>
      </c>
      <c r="D42" s="39">
        <v>332</v>
      </c>
      <c r="E42" s="39">
        <f t="shared" si="1"/>
        <v>815</v>
      </c>
      <c r="F42" s="40">
        <f t="shared" si="2"/>
        <v>2.0636568505811158E-2</v>
      </c>
      <c r="G42" s="39">
        <v>1561</v>
      </c>
      <c r="H42" s="39">
        <v>98</v>
      </c>
      <c r="I42" s="39">
        <f t="shared" si="3"/>
        <v>1659</v>
      </c>
      <c r="J42" s="40">
        <f t="shared" si="4"/>
        <v>1.8578867797749032E-2</v>
      </c>
      <c r="K42" s="39">
        <f t="shared" si="0"/>
        <v>2474</v>
      </c>
      <c r="Q42" s="52"/>
    </row>
    <row r="43" spans="2:17" x14ac:dyDescent="0.2">
      <c r="B43" s="41" t="s">
        <v>236</v>
      </c>
      <c r="C43" s="39">
        <v>138</v>
      </c>
      <c r="D43" s="39">
        <v>96</v>
      </c>
      <c r="E43" s="39">
        <f t="shared" si="1"/>
        <v>234</v>
      </c>
      <c r="F43" s="40">
        <f t="shared" si="2"/>
        <v>5.9251006507482339E-3</v>
      </c>
      <c r="G43" s="39">
        <v>388</v>
      </c>
      <c r="H43" s="39">
        <v>13</v>
      </c>
      <c r="I43" s="39">
        <f t="shared" si="3"/>
        <v>401</v>
      </c>
      <c r="J43" s="40">
        <f t="shared" si="4"/>
        <v>4.490732963771768E-3</v>
      </c>
      <c r="K43" s="39">
        <f t="shared" si="0"/>
        <v>635</v>
      </c>
      <c r="Q43" s="52"/>
    </row>
    <row r="44" spans="2:17" x14ac:dyDescent="0.2">
      <c r="B44" s="41" t="s">
        <v>50</v>
      </c>
      <c r="C44" s="39">
        <f>SUM(C11:C43)</f>
        <v>24672</v>
      </c>
      <c r="D44" s="39">
        <f t="shared" ref="D44:G44" si="5">SUM(D11:D43)</f>
        <v>14821</v>
      </c>
      <c r="E44" s="41">
        <f t="shared" ref="E44" si="6">C44+D44</f>
        <v>39493</v>
      </c>
      <c r="F44" s="40">
        <f t="shared" ref="F44" si="7">E44/$E$44</f>
        <v>1</v>
      </c>
      <c r="G44" s="39">
        <f t="shared" si="5"/>
        <v>83769</v>
      </c>
      <c r="H44" s="39">
        <f>SUM(H11:H43)</f>
        <v>5526</v>
      </c>
      <c r="I44" s="41">
        <f t="shared" ref="I44" si="8">G44+H44</f>
        <v>89295</v>
      </c>
      <c r="J44" s="40">
        <f t="shared" ref="J44" si="9">I44/$I$44</f>
        <v>1</v>
      </c>
      <c r="K44" s="39">
        <f t="shared" ref="K44:K45" si="10">E44+I44</f>
        <v>128788</v>
      </c>
      <c r="Q44" s="52"/>
    </row>
    <row r="45" spans="2:17" ht="25.5" customHeight="1" x14ac:dyDescent="0.2">
      <c r="B45" s="53" t="s">
        <v>66</v>
      </c>
      <c r="C45" s="54">
        <f>+C44/$K$44</f>
        <v>0.1915706432276299</v>
      </c>
      <c r="D45" s="54">
        <f>+D44/$K$44</f>
        <v>0.11508059757120229</v>
      </c>
      <c r="E45" s="55">
        <f>C45+D45</f>
        <v>0.30665124079883221</v>
      </c>
      <c r="F45" s="55"/>
      <c r="G45" s="54">
        <f>+G44/$K$44</f>
        <v>0.65044103487902605</v>
      </c>
      <c r="H45" s="54">
        <f>+H44/$K$44</f>
        <v>4.2907724322141814E-2</v>
      </c>
      <c r="I45" s="55">
        <f>G45+H45</f>
        <v>0.6933487592011679</v>
      </c>
      <c r="J45" s="55"/>
      <c r="K45" s="55">
        <f t="shared" si="10"/>
        <v>1</v>
      </c>
    </row>
    <row r="46" spans="2:17" x14ac:dyDescent="0.2">
      <c r="B46" s="46"/>
      <c r="C46" s="59"/>
      <c r="D46" s="59"/>
      <c r="E46" s="59"/>
      <c r="F46" s="59"/>
      <c r="G46" s="59"/>
      <c r="H46" s="59"/>
      <c r="I46" s="59"/>
      <c r="J46" s="59"/>
      <c r="K46" s="59"/>
    </row>
    <row r="47" spans="2:17" ht="12.75" x14ac:dyDescent="0.2">
      <c r="B47" s="319" t="s">
        <v>92</v>
      </c>
      <c r="C47" s="319"/>
      <c r="D47" s="319"/>
      <c r="E47" s="319"/>
      <c r="F47" s="319"/>
      <c r="G47" s="319"/>
      <c r="H47" s="319"/>
      <c r="I47" s="319"/>
      <c r="J47" s="319"/>
      <c r="K47" s="319"/>
    </row>
    <row r="48" spans="2:17" ht="12.75" x14ac:dyDescent="0.2">
      <c r="B48" s="335" t="str">
        <f>'Solicitudes Regiones'!$B$6:$P$6</f>
        <v>Acumuladas de julio de 2008 a enero de 2020</v>
      </c>
      <c r="C48" s="335"/>
      <c r="D48" s="335"/>
      <c r="E48" s="335"/>
      <c r="F48" s="335"/>
      <c r="G48" s="335"/>
      <c r="H48" s="335"/>
      <c r="I48" s="335"/>
      <c r="J48" s="335"/>
      <c r="K48" s="335"/>
    </row>
    <row r="49" spans="2:12" x14ac:dyDescent="0.2">
      <c r="B49" s="46"/>
      <c r="C49" s="59"/>
      <c r="D49" s="59"/>
      <c r="E49" s="59"/>
      <c r="F49" s="59"/>
      <c r="G49" s="59"/>
      <c r="H49" s="59"/>
      <c r="I49" s="59"/>
      <c r="J49" s="59"/>
      <c r="K49" s="59"/>
    </row>
    <row r="50" spans="2:12" ht="15" customHeight="1" x14ac:dyDescent="0.2">
      <c r="B50" s="352" t="s">
        <v>67</v>
      </c>
      <c r="C50" s="353"/>
      <c r="D50" s="353"/>
      <c r="E50" s="353"/>
      <c r="F50" s="353"/>
      <c r="G50" s="353"/>
      <c r="H50" s="353"/>
      <c r="I50" s="353"/>
      <c r="J50" s="353"/>
      <c r="K50" s="354"/>
      <c r="L50" s="60"/>
    </row>
    <row r="51" spans="2:12" ht="15" customHeight="1" x14ac:dyDescent="0.2">
      <c r="B51" s="356" t="s">
        <v>58</v>
      </c>
      <c r="C51" s="352" t="s">
        <v>2</v>
      </c>
      <c r="D51" s="353"/>
      <c r="E51" s="353"/>
      <c r="F51" s="353"/>
      <c r="G51" s="353"/>
      <c r="H51" s="353"/>
      <c r="I51" s="353"/>
      <c r="J51" s="353"/>
      <c r="K51" s="354"/>
    </row>
    <row r="52" spans="2:12" ht="24" x14ac:dyDescent="0.2">
      <c r="B52" s="351"/>
      <c r="C52" s="44" t="s">
        <v>59</v>
      </c>
      <c r="D52" s="44" t="s">
        <v>60</v>
      </c>
      <c r="E52" s="44" t="s">
        <v>61</v>
      </c>
      <c r="F52" s="44" t="s">
        <v>62</v>
      </c>
      <c r="G52" s="44" t="s">
        <v>8</v>
      </c>
      <c r="H52" s="44" t="s">
        <v>63</v>
      </c>
      <c r="I52" s="44" t="s">
        <v>64</v>
      </c>
      <c r="J52" s="44" t="s">
        <v>65</v>
      </c>
      <c r="K52" s="45" t="s">
        <v>31</v>
      </c>
    </row>
    <row r="53" spans="2:12" x14ac:dyDescent="0.2">
      <c r="B53" s="41" t="s">
        <v>204</v>
      </c>
      <c r="C53" s="39">
        <v>4763</v>
      </c>
      <c r="D53" s="39">
        <v>1924</v>
      </c>
      <c r="E53" s="39">
        <f>C53+D53</f>
        <v>6687</v>
      </c>
      <c r="F53" s="40">
        <f>E53/$E$86</f>
        <v>0.22758831937921176</v>
      </c>
      <c r="G53" s="39">
        <v>15367</v>
      </c>
      <c r="H53" s="39">
        <v>1311</v>
      </c>
      <c r="I53" s="39">
        <f>G53+H53</f>
        <v>16678</v>
      </c>
      <c r="J53" s="40">
        <f>I53/$I$86</f>
        <v>0.22059971165165404</v>
      </c>
      <c r="K53" s="39">
        <f t="shared" ref="K53:K85" si="11">E53+I53</f>
        <v>23365</v>
      </c>
    </row>
    <row r="54" spans="2:12" x14ac:dyDescent="0.2">
      <c r="B54" s="41" t="s">
        <v>205</v>
      </c>
      <c r="C54" s="39">
        <v>528</v>
      </c>
      <c r="D54" s="39">
        <v>169</v>
      </c>
      <c r="E54" s="39">
        <f t="shared" ref="E54:E85" si="12">C54+D54</f>
        <v>697</v>
      </c>
      <c r="F54" s="40">
        <f t="shared" ref="F54:F85" si="13">E54/$E$86</f>
        <v>2.3722006670750799E-2</v>
      </c>
      <c r="G54" s="39">
        <v>1767</v>
      </c>
      <c r="H54" s="39">
        <v>95</v>
      </c>
      <c r="I54" s="39">
        <f t="shared" ref="I54:I85" si="14">G54+H54</f>
        <v>1862</v>
      </c>
      <c r="J54" s="40">
        <f t="shared" ref="J54:J85" si="15">I54/$I$86</f>
        <v>2.4628652302157321E-2</v>
      </c>
      <c r="K54" s="39">
        <f t="shared" si="11"/>
        <v>2559</v>
      </c>
    </row>
    <row r="55" spans="2:12" x14ac:dyDescent="0.2">
      <c r="B55" s="41" t="s">
        <v>206</v>
      </c>
      <c r="C55" s="39">
        <v>656</v>
      </c>
      <c r="D55" s="39">
        <v>231</v>
      </c>
      <c r="E55" s="39">
        <f t="shared" si="12"/>
        <v>887</v>
      </c>
      <c r="F55" s="40">
        <f t="shared" si="13"/>
        <v>3.0188550813423184E-2</v>
      </c>
      <c r="G55" s="39">
        <v>2182</v>
      </c>
      <c r="H55" s="39">
        <v>141</v>
      </c>
      <c r="I55" s="39">
        <f t="shared" si="14"/>
        <v>2323</v>
      </c>
      <c r="J55" s="40">
        <f t="shared" si="15"/>
        <v>3.0726293930135047E-2</v>
      </c>
      <c r="K55" s="39">
        <f t="shared" si="11"/>
        <v>3210</v>
      </c>
    </row>
    <row r="56" spans="2:12" x14ac:dyDescent="0.2">
      <c r="B56" s="41" t="s">
        <v>207</v>
      </c>
      <c r="C56" s="39">
        <v>647</v>
      </c>
      <c r="D56" s="39">
        <v>209</v>
      </c>
      <c r="E56" s="39">
        <f t="shared" si="12"/>
        <v>856</v>
      </c>
      <c r="F56" s="40">
        <f t="shared" si="13"/>
        <v>2.9133483084881902E-2</v>
      </c>
      <c r="G56" s="39">
        <v>1874</v>
      </c>
      <c r="H56" s="39">
        <v>111</v>
      </c>
      <c r="I56" s="39">
        <f t="shared" si="14"/>
        <v>1985</v>
      </c>
      <c r="J56" s="40">
        <f t="shared" si="15"/>
        <v>2.6255571868841185E-2</v>
      </c>
      <c r="K56" s="39">
        <f t="shared" si="11"/>
        <v>2841</v>
      </c>
    </row>
    <row r="57" spans="2:12" x14ac:dyDescent="0.2">
      <c r="B57" s="41" t="s">
        <v>208</v>
      </c>
      <c r="C57" s="39">
        <v>429</v>
      </c>
      <c r="D57" s="39">
        <v>188</v>
      </c>
      <c r="E57" s="39">
        <f t="shared" si="12"/>
        <v>617</v>
      </c>
      <c r="F57" s="40">
        <f t="shared" si="13"/>
        <v>2.0999251242257166E-2</v>
      </c>
      <c r="G57" s="39">
        <v>1820</v>
      </c>
      <c r="H57" s="39">
        <v>99</v>
      </c>
      <c r="I57" s="39">
        <f t="shared" si="14"/>
        <v>1919</v>
      </c>
      <c r="J57" s="40">
        <f t="shared" si="15"/>
        <v>2.5382590637937647E-2</v>
      </c>
      <c r="K57" s="39">
        <f t="shared" si="11"/>
        <v>2536</v>
      </c>
    </row>
    <row r="58" spans="2:12" x14ac:dyDescent="0.2">
      <c r="B58" s="41" t="s">
        <v>209</v>
      </c>
      <c r="C58" s="39">
        <v>203</v>
      </c>
      <c r="D58" s="39">
        <v>59</v>
      </c>
      <c r="E58" s="39">
        <f t="shared" si="12"/>
        <v>262</v>
      </c>
      <c r="F58" s="40">
        <f t="shared" si="13"/>
        <v>8.9170240283166571E-3</v>
      </c>
      <c r="G58" s="39">
        <v>503</v>
      </c>
      <c r="H58" s="39">
        <v>21</v>
      </c>
      <c r="I58" s="39">
        <f t="shared" si="14"/>
        <v>524</v>
      </c>
      <c r="J58" s="40">
        <f t="shared" si="15"/>
        <v>6.9309418938401915E-3</v>
      </c>
      <c r="K58" s="39">
        <f t="shared" si="11"/>
        <v>786</v>
      </c>
    </row>
    <row r="59" spans="2:12" x14ac:dyDescent="0.2">
      <c r="B59" s="41" t="s">
        <v>210</v>
      </c>
      <c r="C59" s="39">
        <v>252</v>
      </c>
      <c r="D59" s="39">
        <v>88</v>
      </c>
      <c r="E59" s="39">
        <f t="shared" si="12"/>
        <v>340</v>
      </c>
      <c r="F59" s="40">
        <f t="shared" si="13"/>
        <v>1.1571710571097951E-2</v>
      </c>
      <c r="G59" s="39">
        <v>675</v>
      </c>
      <c r="H59" s="39">
        <v>39</v>
      </c>
      <c r="I59" s="39">
        <f t="shared" si="14"/>
        <v>714</v>
      </c>
      <c r="J59" s="40">
        <f t="shared" si="15"/>
        <v>9.4440696797746127E-3</v>
      </c>
      <c r="K59" s="39">
        <f t="shared" si="11"/>
        <v>1054</v>
      </c>
    </row>
    <row r="60" spans="2:12" x14ac:dyDescent="0.2">
      <c r="B60" s="41" t="s">
        <v>211</v>
      </c>
      <c r="C60" s="39">
        <v>505</v>
      </c>
      <c r="D60" s="39">
        <v>178</v>
      </c>
      <c r="E60" s="39">
        <f t="shared" si="12"/>
        <v>683</v>
      </c>
      <c r="F60" s="40">
        <f t="shared" si="13"/>
        <v>2.3245524470764414E-2</v>
      </c>
      <c r="G60" s="39">
        <v>1556</v>
      </c>
      <c r="H60" s="39">
        <v>91</v>
      </c>
      <c r="I60" s="39">
        <f t="shared" si="14"/>
        <v>1647</v>
      </c>
      <c r="J60" s="40">
        <f t="shared" si="15"/>
        <v>2.1784849807547319E-2</v>
      </c>
      <c r="K60" s="39">
        <f t="shared" si="11"/>
        <v>2330</v>
      </c>
    </row>
    <row r="61" spans="2:12" x14ac:dyDescent="0.2">
      <c r="B61" s="41" t="s">
        <v>212</v>
      </c>
      <c r="C61" s="39">
        <v>339</v>
      </c>
      <c r="D61" s="39">
        <v>107</v>
      </c>
      <c r="E61" s="39">
        <f t="shared" si="12"/>
        <v>446</v>
      </c>
      <c r="F61" s="40">
        <f t="shared" si="13"/>
        <v>1.5179361513852019E-2</v>
      </c>
      <c r="G61" s="39">
        <v>1134</v>
      </c>
      <c r="H61" s="39">
        <v>72</v>
      </c>
      <c r="I61" s="39">
        <f t="shared" si="14"/>
        <v>1206</v>
      </c>
      <c r="J61" s="40">
        <f t="shared" si="15"/>
        <v>1.595174794651006E-2</v>
      </c>
      <c r="K61" s="39">
        <f t="shared" si="11"/>
        <v>1652</v>
      </c>
    </row>
    <row r="62" spans="2:12" x14ac:dyDescent="0.2">
      <c r="B62" s="41" t="s">
        <v>213</v>
      </c>
      <c r="C62" s="39">
        <v>219</v>
      </c>
      <c r="D62" s="39">
        <v>86</v>
      </c>
      <c r="E62" s="39">
        <f t="shared" si="12"/>
        <v>305</v>
      </c>
      <c r="F62" s="40">
        <f t="shared" si="13"/>
        <v>1.0380505071131986E-2</v>
      </c>
      <c r="G62" s="39">
        <v>827</v>
      </c>
      <c r="H62" s="39">
        <v>50</v>
      </c>
      <c r="I62" s="39">
        <f t="shared" si="14"/>
        <v>877</v>
      </c>
      <c r="J62" s="40">
        <f t="shared" si="15"/>
        <v>1.1600068780339404E-2</v>
      </c>
      <c r="K62" s="39">
        <f t="shared" si="11"/>
        <v>1182</v>
      </c>
    </row>
    <row r="63" spans="2:12" x14ac:dyDescent="0.2">
      <c r="B63" s="41" t="s">
        <v>214</v>
      </c>
      <c r="C63" s="39">
        <v>1010</v>
      </c>
      <c r="D63" s="39">
        <v>352</v>
      </c>
      <c r="E63" s="39">
        <f t="shared" si="12"/>
        <v>1362</v>
      </c>
      <c r="F63" s="40">
        <f t="shared" si="13"/>
        <v>4.6354911170104145E-2</v>
      </c>
      <c r="G63" s="39">
        <v>3694</v>
      </c>
      <c r="H63" s="39">
        <v>228</v>
      </c>
      <c r="I63" s="39">
        <f t="shared" si="14"/>
        <v>3922</v>
      </c>
      <c r="J63" s="40">
        <f t="shared" si="15"/>
        <v>5.1876248297025251E-2</v>
      </c>
      <c r="K63" s="39">
        <f t="shared" si="11"/>
        <v>5284</v>
      </c>
    </row>
    <row r="64" spans="2:12" x14ac:dyDescent="0.2">
      <c r="B64" s="41" t="s">
        <v>215</v>
      </c>
      <c r="C64" s="39">
        <v>236</v>
      </c>
      <c r="D64" s="39">
        <v>106</v>
      </c>
      <c r="E64" s="39">
        <f t="shared" si="12"/>
        <v>342</v>
      </c>
      <c r="F64" s="40">
        <f t="shared" si="13"/>
        <v>1.1639779456810292E-2</v>
      </c>
      <c r="G64" s="39">
        <v>949</v>
      </c>
      <c r="H64" s="39">
        <v>76</v>
      </c>
      <c r="I64" s="39">
        <f t="shared" si="14"/>
        <v>1025</v>
      </c>
      <c r="J64" s="40">
        <f t="shared" si="15"/>
        <v>1.3557663055698848E-2</v>
      </c>
      <c r="K64" s="39">
        <f t="shared" si="11"/>
        <v>1367</v>
      </c>
    </row>
    <row r="65" spans="2:11" x14ac:dyDescent="0.2">
      <c r="B65" s="41" t="s">
        <v>216</v>
      </c>
      <c r="C65" s="39">
        <v>742</v>
      </c>
      <c r="D65" s="39">
        <v>226</v>
      </c>
      <c r="E65" s="39">
        <f t="shared" si="12"/>
        <v>968</v>
      </c>
      <c r="F65" s="40">
        <f t="shared" si="13"/>
        <v>3.2945340684772992E-2</v>
      </c>
      <c r="G65" s="39">
        <v>2152</v>
      </c>
      <c r="H65" s="39">
        <v>82</v>
      </c>
      <c r="I65" s="39">
        <f t="shared" si="14"/>
        <v>2234</v>
      </c>
      <c r="J65" s="40">
        <f t="shared" si="15"/>
        <v>2.9549091967249978E-2</v>
      </c>
      <c r="K65" s="39">
        <f t="shared" si="11"/>
        <v>3202</v>
      </c>
    </row>
    <row r="66" spans="2:11" x14ac:dyDescent="0.2">
      <c r="B66" s="41" t="s">
        <v>217</v>
      </c>
      <c r="C66" s="39">
        <v>542</v>
      </c>
      <c r="D66" s="39">
        <v>250</v>
      </c>
      <c r="E66" s="39">
        <f t="shared" si="12"/>
        <v>792</v>
      </c>
      <c r="F66" s="40">
        <f t="shared" si="13"/>
        <v>2.6955278742086992E-2</v>
      </c>
      <c r="G66" s="39">
        <v>1984</v>
      </c>
      <c r="H66" s="39">
        <v>126</v>
      </c>
      <c r="I66" s="39">
        <f t="shared" si="14"/>
        <v>2110</v>
      </c>
      <c r="J66" s="40">
        <f t="shared" si="15"/>
        <v>2.7908945412219093E-2</v>
      </c>
      <c r="K66" s="39">
        <f t="shared" si="11"/>
        <v>2902</v>
      </c>
    </row>
    <row r="67" spans="2:11" x14ac:dyDescent="0.2">
      <c r="B67" s="41" t="s">
        <v>218</v>
      </c>
      <c r="C67" s="39">
        <v>428</v>
      </c>
      <c r="D67" s="39">
        <v>131</v>
      </c>
      <c r="E67" s="39">
        <f t="shared" si="12"/>
        <v>559</v>
      </c>
      <c r="F67" s="40">
        <f t="shared" si="13"/>
        <v>1.9025253556599279E-2</v>
      </c>
      <c r="G67" s="39">
        <v>1486</v>
      </c>
      <c r="H67" s="39">
        <v>52</v>
      </c>
      <c r="I67" s="39">
        <f t="shared" si="14"/>
        <v>1538</v>
      </c>
      <c r="J67" s="40">
        <f t="shared" si="15"/>
        <v>2.0343108077721783E-2</v>
      </c>
      <c r="K67" s="39">
        <f t="shared" si="11"/>
        <v>2097</v>
      </c>
    </row>
    <row r="68" spans="2:11" x14ac:dyDescent="0.2">
      <c r="B68" s="41" t="s">
        <v>219</v>
      </c>
      <c r="C68" s="39">
        <v>379</v>
      </c>
      <c r="D68" s="39">
        <v>140</v>
      </c>
      <c r="E68" s="39">
        <f t="shared" si="12"/>
        <v>519</v>
      </c>
      <c r="F68" s="40">
        <f t="shared" si="13"/>
        <v>1.7663875842352461E-2</v>
      </c>
      <c r="G68" s="39">
        <v>1112</v>
      </c>
      <c r="H68" s="39">
        <v>75</v>
      </c>
      <c r="I68" s="39">
        <f t="shared" si="14"/>
        <v>1187</v>
      </c>
      <c r="J68" s="40">
        <f t="shared" si="15"/>
        <v>1.5700435167916617E-2</v>
      </c>
      <c r="K68" s="39">
        <f t="shared" si="11"/>
        <v>1706</v>
      </c>
    </row>
    <row r="69" spans="2:11" x14ac:dyDescent="0.2">
      <c r="B69" s="41" t="s">
        <v>220</v>
      </c>
      <c r="C69" s="39">
        <v>1355</v>
      </c>
      <c r="D69" s="39">
        <v>566</v>
      </c>
      <c r="E69" s="39">
        <f t="shared" si="12"/>
        <v>1921</v>
      </c>
      <c r="F69" s="40">
        <f t="shared" si="13"/>
        <v>6.5380164726703424E-2</v>
      </c>
      <c r="G69" s="39">
        <v>4963</v>
      </c>
      <c r="H69" s="39">
        <v>330</v>
      </c>
      <c r="I69" s="39">
        <f t="shared" si="14"/>
        <v>5293</v>
      </c>
      <c r="J69" s="40">
        <f t="shared" si="15"/>
        <v>7.0010449320794144E-2</v>
      </c>
      <c r="K69" s="39">
        <f t="shared" si="11"/>
        <v>7214</v>
      </c>
    </row>
    <row r="70" spans="2:11" x14ac:dyDescent="0.2">
      <c r="B70" s="41" t="s">
        <v>221</v>
      </c>
      <c r="C70" s="39">
        <v>239</v>
      </c>
      <c r="D70" s="39">
        <v>70</v>
      </c>
      <c r="E70" s="39">
        <f t="shared" si="12"/>
        <v>309</v>
      </c>
      <c r="F70" s="40">
        <f t="shared" si="13"/>
        <v>1.0516642842556668E-2</v>
      </c>
      <c r="G70" s="39">
        <v>814</v>
      </c>
      <c r="H70" s="39">
        <v>21</v>
      </c>
      <c r="I70" s="39">
        <f t="shared" si="14"/>
        <v>835</v>
      </c>
      <c r="J70" s="40">
        <f t="shared" si="15"/>
        <v>1.1044535269764427E-2</v>
      </c>
      <c r="K70" s="39">
        <f t="shared" si="11"/>
        <v>1144</v>
      </c>
    </row>
    <row r="71" spans="2:11" x14ac:dyDescent="0.2">
      <c r="B71" s="41" t="s">
        <v>222</v>
      </c>
      <c r="C71" s="39">
        <v>336</v>
      </c>
      <c r="D71" s="39">
        <v>88</v>
      </c>
      <c r="E71" s="39">
        <f t="shared" si="12"/>
        <v>424</v>
      </c>
      <c r="F71" s="40">
        <f t="shared" si="13"/>
        <v>1.4430603771016268E-2</v>
      </c>
      <c r="G71" s="39">
        <v>512</v>
      </c>
      <c r="H71" s="39">
        <v>31</v>
      </c>
      <c r="I71" s="39">
        <f t="shared" si="14"/>
        <v>543</v>
      </c>
      <c r="J71" s="40">
        <f t="shared" si="15"/>
        <v>7.1822546724336338E-3</v>
      </c>
      <c r="K71" s="39">
        <f t="shared" si="11"/>
        <v>967</v>
      </c>
    </row>
    <row r="72" spans="2:11" x14ac:dyDescent="0.2">
      <c r="B72" s="41" t="s">
        <v>223</v>
      </c>
      <c r="C72" s="39">
        <v>899</v>
      </c>
      <c r="D72" s="39">
        <v>368</v>
      </c>
      <c r="E72" s="39">
        <f t="shared" si="12"/>
        <v>1267</v>
      </c>
      <c r="F72" s="40">
        <f t="shared" si="13"/>
        <v>4.3121639098767955E-2</v>
      </c>
      <c r="G72" s="39">
        <v>3033</v>
      </c>
      <c r="H72" s="39">
        <v>173</v>
      </c>
      <c r="I72" s="39">
        <f t="shared" si="14"/>
        <v>3206</v>
      </c>
      <c r="J72" s="40">
        <f t="shared" si="15"/>
        <v>4.2405724640556593E-2</v>
      </c>
      <c r="K72" s="39">
        <f t="shared" si="11"/>
        <v>4473</v>
      </c>
    </row>
    <row r="73" spans="2:11" x14ac:dyDescent="0.2">
      <c r="B73" s="41" t="s">
        <v>224</v>
      </c>
      <c r="C73" s="39">
        <v>252</v>
      </c>
      <c r="D73" s="39">
        <v>96</v>
      </c>
      <c r="E73" s="39">
        <f t="shared" si="12"/>
        <v>348</v>
      </c>
      <c r="F73" s="40">
        <f t="shared" si="13"/>
        <v>1.1843986113947314E-2</v>
      </c>
      <c r="G73" s="39">
        <v>602</v>
      </c>
      <c r="H73" s="39">
        <v>51</v>
      </c>
      <c r="I73" s="39">
        <f t="shared" si="14"/>
        <v>653</v>
      </c>
      <c r="J73" s="40">
        <f t="shared" si="15"/>
        <v>8.6372233906061927E-3</v>
      </c>
      <c r="K73" s="39">
        <f t="shared" si="11"/>
        <v>1001</v>
      </c>
    </row>
    <row r="74" spans="2:11" x14ac:dyDescent="0.2">
      <c r="B74" s="41" t="s">
        <v>225</v>
      </c>
      <c r="C74" s="39">
        <v>466</v>
      </c>
      <c r="D74" s="39">
        <v>153</v>
      </c>
      <c r="E74" s="39">
        <f t="shared" si="12"/>
        <v>619</v>
      </c>
      <c r="F74" s="40">
        <f t="shared" si="13"/>
        <v>2.1067320127969504E-2</v>
      </c>
      <c r="G74" s="39">
        <v>1572</v>
      </c>
      <c r="H74" s="39">
        <v>74</v>
      </c>
      <c r="I74" s="39">
        <f t="shared" si="14"/>
        <v>1646</v>
      </c>
      <c r="J74" s="40">
        <f t="shared" si="15"/>
        <v>2.1771622819200295E-2</v>
      </c>
      <c r="K74" s="39">
        <f t="shared" si="11"/>
        <v>2265</v>
      </c>
    </row>
    <row r="75" spans="2:11" x14ac:dyDescent="0.2">
      <c r="B75" s="41" t="s">
        <v>226</v>
      </c>
      <c r="C75" s="39">
        <v>674</v>
      </c>
      <c r="D75" s="39">
        <v>236</v>
      </c>
      <c r="E75" s="39">
        <f t="shared" si="12"/>
        <v>910</v>
      </c>
      <c r="F75" s="40">
        <f t="shared" si="13"/>
        <v>3.0971342999115106E-2</v>
      </c>
      <c r="G75" s="39">
        <v>2003</v>
      </c>
      <c r="H75" s="39">
        <v>130</v>
      </c>
      <c r="I75" s="39">
        <f t="shared" si="14"/>
        <v>2133</v>
      </c>
      <c r="J75" s="40">
        <f t="shared" si="15"/>
        <v>2.8213166144200628E-2</v>
      </c>
      <c r="K75" s="39">
        <f t="shared" si="11"/>
        <v>3043</v>
      </c>
    </row>
    <row r="76" spans="2:11" x14ac:dyDescent="0.2">
      <c r="B76" s="41" t="s">
        <v>227</v>
      </c>
      <c r="C76" s="39">
        <v>265</v>
      </c>
      <c r="D76" s="39">
        <v>83</v>
      </c>
      <c r="E76" s="39">
        <f t="shared" si="12"/>
        <v>348</v>
      </c>
      <c r="F76" s="40">
        <f t="shared" si="13"/>
        <v>1.1843986113947314E-2</v>
      </c>
      <c r="G76" s="39">
        <v>958</v>
      </c>
      <c r="H76" s="39">
        <v>61</v>
      </c>
      <c r="I76" s="39">
        <f t="shared" si="14"/>
        <v>1019</v>
      </c>
      <c r="J76" s="40">
        <f t="shared" si="15"/>
        <v>1.3478301125616708E-2</v>
      </c>
      <c r="K76" s="39">
        <f t="shared" si="11"/>
        <v>1367</v>
      </c>
    </row>
    <row r="77" spans="2:11" x14ac:dyDescent="0.2">
      <c r="B77" s="41" t="s">
        <v>228</v>
      </c>
      <c r="C77" s="39">
        <v>440</v>
      </c>
      <c r="D77" s="39">
        <v>159</v>
      </c>
      <c r="E77" s="39">
        <f t="shared" si="12"/>
        <v>599</v>
      </c>
      <c r="F77" s="40">
        <f t="shared" si="13"/>
        <v>2.0386631270846098E-2</v>
      </c>
      <c r="G77" s="39">
        <v>1194</v>
      </c>
      <c r="H77" s="39">
        <v>76</v>
      </c>
      <c r="I77" s="39">
        <f t="shared" si="14"/>
        <v>1270</v>
      </c>
      <c r="J77" s="40">
        <f t="shared" si="15"/>
        <v>1.6798275200719547E-2</v>
      </c>
      <c r="K77" s="39">
        <f t="shared" si="11"/>
        <v>1869</v>
      </c>
    </row>
    <row r="78" spans="2:11" x14ac:dyDescent="0.2">
      <c r="B78" s="41" t="s">
        <v>229</v>
      </c>
      <c r="C78" s="39">
        <v>1562</v>
      </c>
      <c r="D78" s="39">
        <v>534</v>
      </c>
      <c r="E78" s="39">
        <f t="shared" si="12"/>
        <v>2096</v>
      </c>
      <c r="F78" s="40">
        <f t="shared" si="13"/>
        <v>7.1336192226533257E-2</v>
      </c>
      <c r="G78" s="39">
        <v>6022</v>
      </c>
      <c r="H78" s="39">
        <v>343</v>
      </c>
      <c r="I78" s="39">
        <f t="shared" si="14"/>
        <v>6365</v>
      </c>
      <c r="J78" s="40">
        <f t="shared" si="15"/>
        <v>8.4189780828803087E-2</v>
      </c>
      <c r="K78" s="39">
        <f t="shared" si="11"/>
        <v>8461</v>
      </c>
    </row>
    <row r="79" spans="2:11" x14ac:dyDescent="0.2">
      <c r="B79" s="41" t="s">
        <v>230</v>
      </c>
      <c r="C79" s="39">
        <v>357</v>
      </c>
      <c r="D79" s="39">
        <v>154</v>
      </c>
      <c r="E79" s="39">
        <f t="shared" si="12"/>
        <v>511</v>
      </c>
      <c r="F79" s="40">
        <f t="shared" si="13"/>
        <v>1.7391600299503096E-2</v>
      </c>
      <c r="G79" s="39">
        <v>1586</v>
      </c>
      <c r="H79" s="39">
        <v>112</v>
      </c>
      <c r="I79" s="39">
        <f t="shared" si="14"/>
        <v>1698</v>
      </c>
      <c r="J79" s="40">
        <f t="shared" si="15"/>
        <v>2.2459426213245506E-2</v>
      </c>
      <c r="K79" s="39">
        <f t="shared" si="11"/>
        <v>2209</v>
      </c>
    </row>
    <row r="80" spans="2:11" x14ac:dyDescent="0.2">
      <c r="B80" s="41" t="s">
        <v>231</v>
      </c>
      <c r="C80" s="39">
        <v>315</v>
      </c>
      <c r="D80" s="39">
        <v>117</v>
      </c>
      <c r="E80" s="39">
        <f t="shared" si="12"/>
        <v>432</v>
      </c>
      <c r="F80" s="40">
        <f t="shared" si="13"/>
        <v>1.4702879313865632E-2</v>
      </c>
      <c r="G80" s="39">
        <v>1145</v>
      </c>
      <c r="H80" s="39">
        <v>34</v>
      </c>
      <c r="I80" s="39">
        <f t="shared" si="14"/>
        <v>1179</v>
      </c>
      <c r="J80" s="40">
        <f t="shared" si="15"/>
        <v>1.5594619261140431E-2</v>
      </c>
      <c r="K80" s="39">
        <f t="shared" si="11"/>
        <v>1611</v>
      </c>
    </row>
    <row r="81" spans="2:11" x14ac:dyDescent="0.2">
      <c r="B81" s="41" t="s">
        <v>232</v>
      </c>
      <c r="C81" s="39">
        <v>269</v>
      </c>
      <c r="D81" s="39">
        <v>98</v>
      </c>
      <c r="E81" s="39">
        <f t="shared" si="12"/>
        <v>367</v>
      </c>
      <c r="F81" s="40">
        <f t="shared" si="13"/>
        <v>1.2490640528214553E-2</v>
      </c>
      <c r="G81" s="39">
        <v>774</v>
      </c>
      <c r="H81" s="39">
        <v>26</v>
      </c>
      <c r="I81" s="39">
        <f t="shared" si="14"/>
        <v>800</v>
      </c>
      <c r="J81" s="40">
        <f t="shared" si="15"/>
        <v>1.0581590677618612E-2</v>
      </c>
      <c r="K81" s="39">
        <f t="shared" si="11"/>
        <v>1167</v>
      </c>
    </row>
    <row r="82" spans="2:11" x14ac:dyDescent="0.2">
      <c r="B82" s="41" t="s">
        <v>233</v>
      </c>
      <c r="C82" s="39">
        <v>152</v>
      </c>
      <c r="D82" s="39">
        <v>38</v>
      </c>
      <c r="E82" s="39">
        <f t="shared" si="12"/>
        <v>190</v>
      </c>
      <c r="F82" s="40">
        <f t="shared" si="13"/>
        <v>6.4665441426723846E-3</v>
      </c>
      <c r="G82" s="39">
        <v>431</v>
      </c>
      <c r="H82" s="39">
        <v>14</v>
      </c>
      <c r="I82" s="39">
        <f t="shared" si="14"/>
        <v>445</v>
      </c>
      <c r="J82" s="40">
        <f t="shared" si="15"/>
        <v>5.8860098144253538E-3</v>
      </c>
      <c r="K82" s="39">
        <f t="shared" si="11"/>
        <v>635</v>
      </c>
    </row>
    <row r="83" spans="2:11" x14ac:dyDescent="0.2">
      <c r="B83" s="41" t="s">
        <v>234</v>
      </c>
      <c r="C83" s="39">
        <v>1513</v>
      </c>
      <c r="D83" s="39">
        <v>452</v>
      </c>
      <c r="E83" s="39">
        <f t="shared" si="12"/>
        <v>1965</v>
      </c>
      <c r="F83" s="40">
        <f t="shared" si="13"/>
        <v>6.6877680212374918E-2</v>
      </c>
      <c r="G83" s="39">
        <v>4723</v>
      </c>
      <c r="H83" s="39">
        <v>215</v>
      </c>
      <c r="I83" s="39">
        <f t="shared" si="14"/>
        <v>4938</v>
      </c>
      <c r="J83" s="40">
        <f t="shared" si="15"/>
        <v>6.5314868457600886E-2</v>
      </c>
      <c r="K83" s="39">
        <f t="shared" si="11"/>
        <v>6903</v>
      </c>
    </row>
    <row r="84" spans="2:11" x14ac:dyDescent="0.2">
      <c r="B84" s="41" t="s">
        <v>235</v>
      </c>
      <c r="C84" s="39">
        <v>435</v>
      </c>
      <c r="D84" s="39">
        <v>151</v>
      </c>
      <c r="E84" s="39">
        <f t="shared" si="12"/>
        <v>586</v>
      </c>
      <c r="F84" s="40">
        <f t="shared" si="13"/>
        <v>1.994418351371588E-2</v>
      </c>
      <c r="G84" s="39">
        <v>1387</v>
      </c>
      <c r="H84" s="39">
        <v>85</v>
      </c>
      <c r="I84" s="39">
        <f t="shared" si="14"/>
        <v>1472</v>
      </c>
      <c r="J84" s="40">
        <f t="shared" si="15"/>
        <v>1.9470126846818248E-2</v>
      </c>
      <c r="K84" s="39">
        <f t="shared" si="11"/>
        <v>2058</v>
      </c>
    </row>
    <row r="85" spans="2:11" x14ac:dyDescent="0.2">
      <c r="B85" s="41" t="s">
        <v>236</v>
      </c>
      <c r="C85" s="39">
        <v>130</v>
      </c>
      <c r="D85" s="39">
        <v>38</v>
      </c>
      <c r="E85" s="39">
        <f t="shared" si="12"/>
        <v>168</v>
      </c>
      <c r="F85" s="40">
        <f t="shared" si="13"/>
        <v>5.717786399836635E-3</v>
      </c>
      <c r="G85" s="39">
        <v>346</v>
      </c>
      <c r="H85" s="39">
        <v>11</v>
      </c>
      <c r="I85" s="39">
        <f t="shared" si="14"/>
        <v>357</v>
      </c>
      <c r="J85" s="40">
        <f t="shared" si="15"/>
        <v>4.7220348398873064E-3</v>
      </c>
      <c r="K85" s="39">
        <f t="shared" si="11"/>
        <v>525</v>
      </c>
    </row>
    <row r="86" spans="2:11" x14ac:dyDescent="0.2">
      <c r="B86" s="41" t="s">
        <v>50</v>
      </c>
      <c r="C86" s="39">
        <f t="shared" ref="C86:H86" si="16">SUM(C53:C85)</f>
        <v>21537</v>
      </c>
      <c r="D86" s="39">
        <f t="shared" si="16"/>
        <v>7845</v>
      </c>
      <c r="E86" s="41">
        <f t="shared" ref="E86" si="17">C86+D86</f>
        <v>29382</v>
      </c>
      <c r="F86" s="40">
        <f t="shared" ref="F86" si="18">E86/$E$86</f>
        <v>1</v>
      </c>
      <c r="G86" s="39">
        <f t="shared" si="16"/>
        <v>71147</v>
      </c>
      <c r="H86" s="39">
        <f t="shared" si="16"/>
        <v>4456</v>
      </c>
      <c r="I86" s="41">
        <f t="shared" ref="I86" si="19">G86+H86</f>
        <v>75603</v>
      </c>
      <c r="J86" s="40">
        <f t="shared" ref="J86" si="20">I86/$I$86</f>
        <v>1</v>
      </c>
      <c r="K86" s="41">
        <f t="shared" ref="K86:K87" si="21">E86+I86</f>
        <v>104985</v>
      </c>
    </row>
    <row r="87" spans="2:11" ht="24" x14ac:dyDescent="0.2">
      <c r="B87" s="53" t="s">
        <v>68</v>
      </c>
      <c r="C87" s="54">
        <f>+C86/$K$86</f>
        <v>0.20514359194170595</v>
      </c>
      <c r="D87" s="54">
        <f>+D86/$K$86</f>
        <v>7.4724960708672669E-2</v>
      </c>
      <c r="E87" s="55">
        <f>C87+D87</f>
        <v>0.27986855265037863</v>
      </c>
      <c r="F87" s="54"/>
      <c r="G87" s="54">
        <f>+G86/$K$86</f>
        <v>0.67768728866028483</v>
      </c>
      <c r="H87" s="54">
        <f>+H86/$K$86</f>
        <v>4.244415868933657E-2</v>
      </c>
      <c r="I87" s="55">
        <f>G87+H87</f>
        <v>0.72013144734962142</v>
      </c>
      <c r="J87" s="54"/>
      <c r="K87" s="55">
        <f t="shared" si="21"/>
        <v>1</v>
      </c>
    </row>
    <row r="88" spans="2:11" x14ac:dyDescent="0.2">
      <c r="B88" s="46" t="s">
        <v>133</v>
      </c>
    </row>
    <row r="89" spans="2:11" x14ac:dyDescent="0.2">
      <c r="B89" s="46" t="s">
        <v>134</v>
      </c>
    </row>
  </sheetData>
  <mergeCells count="10">
    <mergeCell ref="B51:B52"/>
    <mergeCell ref="C51:K51"/>
    <mergeCell ref="B8:K8"/>
    <mergeCell ref="B9:B10"/>
    <mergeCell ref="C9:K9"/>
    <mergeCell ref="B6:K6"/>
    <mergeCell ref="B5:K5"/>
    <mergeCell ref="B47:K47"/>
    <mergeCell ref="B48:K48"/>
    <mergeCell ref="B50:K50"/>
  </mergeCells>
  <hyperlinks>
    <hyperlink ref="M5" location="'Índice Pensiones Solidarias'!A1" display="Volver Sistema de Pensiones Solidadias"/>
  </hyperlinks>
  <pageMargins left="0.74803149606299213" right="0.74803149606299213" top="0.98425196850393704" bottom="0.98425196850393704" header="0" footer="0"/>
  <pageSetup scale="83" fitToHeight="2" orientation="portrait" r:id="rId1"/>
  <headerFooter alignWithMargins="0"/>
  <rowBreaks count="1" manualBreakCount="1">
    <brk id="50" min="1"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P83"/>
  <sheetViews>
    <sheetView showGridLines="0" topLeftCell="A58" zoomScaleNormal="100" workbookViewId="0">
      <selection activeCell="J31" sqref="J31"/>
    </sheetView>
  </sheetViews>
  <sheetFormatPr baseColWidth="10" defaultRowHeight="12" x14ac:dyDescent="0.2"/>
  <cols>
    <col min="1" max="1" width="6" style="47" customWidth="1"/>
    <col min="2" max="2" width="18.140625" style="47" customWidth="1"/>
    <col min="3" max="3" width="7.85546875" style="47" bestFit="1" customWidth="1"/>
    <col min="4" max="4" width="7.28515625" style="47" bestFit="1" customWidth="1"/>
    <col min="5" max="6" width="7.28515625" style="47" customWidth="1"/>
    <col min="7" max="8" width="7.28515625" style="47" bestFit="1" customWidth="1"/>
    <col min="9" max="11" width="7.28515625" style="47" customWidth="1"/>
    <col min="12" max="12" width="9.7109375" style="47" customWidth="1"/>
    <col min="13" max="251" width="11.42578125" style="47"/>
    <col min="252" max="252" width="18.140625" style="47" customWidth="1"/>
    <col min="253" max="253" width="7.85546875" style="47" bestFit="1" customWidth="1"/>
    <col min="254" max="254" width="7.28515625" style="47" bestFit="1" customWidth="1"/>
    <col min="255" max="256" width="7.28515625" style="47" customWidth="1"/>
    <col min="257" max="258" width="7.28515625" style="47" bestFit="1" customWidth="1"/>
    <col min="259" max="261" width="7.28515625" style="47" customWidth="1"/>
    <col min="262" max="267" width="0" style="47" hidden="1" customWidth="1"/>
    <col min="268" max="268" width="9.7109375" style="47" customWidth="1"/>
    <col min="269" max="507" width="11.42578125" style="47"/>
    <col min="508" max="508" width="18.140625" style="47" customWidth="1"/>
    <col min="509" max="509" width="7.85546875" style="47" bestFit="1" customWidth="1"/>
    <col min="510" max="510" width="7.28515625" style="47" bestFit="1" customWidth="1"/>
    <col min="511" max="512" width="7.28515625" style="47" customWidth="1"/>
    <col min="513" max="514" width="7.28515625" style="47" bestFit="1" customWidth="1"/>
    <col min="515" max="517" width="7.28515625" style="47" customWidth="1"/>
    <col min="518" max="523" width="0" style="47" hidden="1" customWidth="1"/>
    <col min="524" max="524" width="9.7109375" style="47" customWidth="1"/>
    <col min="525" max="763" width="11.42578125" style="47"/>
    <col min="764" max="764" width="18.140625" style="47" customWidth="1"/>
    <col min="765" max="765" width="7.85546875" style="47" bestFit="1" customWidth="1"/>
    <col min="766" max="766" width="7.28515625" style="47" bestFit="1" customWidth="1"/>
    <col min="767" max="768" width="7.28515625" style="47" customWidth="1"/>
    <col min="769" max="770" width="7.28515625" style="47" bestFit="1" customWidth="1"/>
    <col min="771" max="773" width="7.28515625" style="47" customWidth="1"/>
    <col min="774" max="779" width="0" style="47" hidden="1" customWidth="1"/>
    <col min="780" max="780" width="9.7109375" style="47" customWidth="1"/>
    <col min="781" max="1019" width="11.42578125" style="47"/>
    <col min="1020" max="1020" width="18.140625" style="47" customWidth="1"/>
    <col min="1021" max="1021" width="7.85546875" style="47" bestFit="1" customWidth="1"/>
    <col min="1022" max="1022" width="7.28515625" style="47" bestFit="1" customWidth="1"/>
    <col min="1023" max="1024" width="7.28515625" style="47" customWidth="1"/>
    <col min="1025" max="1026" width="7.28515625" style="47" bestFit="1" customWidth="1"/>
    <col min="1027" max="1029" width="7.28515625" style="47" customWidth="1"/>
    <col min="1030" max="1035" width="0" style="47" hidden="1" customWidth="1"/>
    <col min="1036" max="1036" width="9.7109375" style="47" customWidth="1"/>
    <col min="1037" max="1275" width="11.42578125" style="47"/>
    <col min="1276" max="1276" width="18.140625" style="47" customWidth="1"/>
    <col min="1277" max="1277" width="7.85546875" style="47" bestFit="1" customWidth="1"/>
    <col min="1278" max="1278" width="7.28515625" style="47" bestFit="1" customWidth="1"/>
    <col min="1279" max="1280" width="7.28515625" style="47" customWidth="1"/>
    <col min="1281" max="1282" width="7.28515625" style="47" bestFit="1" customWidth="1"/>
    <col min="1283" max="1285" width="7.28515625" style="47" customWidth="1"/>
    <col min="1286" max="1291" width="0" style="47" hidden="1" customWidth="1"/>
    <col min="1292" max="1292" width="9.7109375" style="47" customWidth="1"/>
    <col min="1293" max="1531" width="11.42578125" style="47"/>
    <col min="1532" max="1532" width="18.140625" style="47" customWidth="1"/>
    <col min="1533" max="1533" width="7.85546875" style="47" bestFit="1" customWidth="1"/>
    <col min="1534" max="1534" width="7.28515625" style="47" bestFit="1" customWidth="1"/>
    <col min="1535" max="1536" width="7.28515625" style="47" customWidth="1"/>
    <col min="1537" max="1538" width="7.28515625" style="47" bestFit="1" customWidth="1"/>
    <col min="1539" max="1541" width="7.28515625" style="47" customWidth="1"/>
    <col min="1542" max="1547" width="0" style="47" hidden="1" customWidth="1"/>
    <col min="1548" max="1548" width="9.7109375" style="47" customWidth="1"/>
    <col min="1549" max="1787" width="11.42578125" style="47"/>
    <col min="1788" max="1788" width="18.140625" style="47" customWidth="1"/>
    <col min="1789" max="1789" width="7.85546875" style="47" bestFit="1" customWidth="1"/>
    <col min="1790" max="1790" width="7.28515625" style="47" bestFit="1" customWidth="1"/>
    <col min="1791" max="1792" width="7.28515625" style="47" customWidth="1"/>
    <col min="1793" max="1794" width="7.28515625" style="47" bestFit="1" customWidth="1"/>
    <col min="1795" max="1797" width="7.28515625" style="47" customWidth="1"/>
    <col min="1798" max="1803" width="0" style="47" hidden="1" customWidth="1"/>
    <col min="1804" max="1804" width="9.7109375" style="47" customWidth="1"/>
    <col min="1805" max="2043" width="11.42578125" style="47"/>
    <col min="2044" max="2044" width="18.140625" style="47" customWidth="1"/>
    <col min="2045" max="2045" width="7.85546875" style="47" bestFit="1" customWidth="1"/>
    <col min="2046" max="2046" width="7.28515625" style="47" bestFit="1" customWidth="1"/>
    <col min="2047" max="2048" width="7.28515625" style="47" customWidth="1"/>
    <col min="2049" max="2050" width="7.28515625" style="47" bestFit="1" customWidth="1"/>
    <col min="2051" max="2053" width="7.28515625" style="47" customWidth="1"/>
    <col min="2054" max="2059" width="0" style="47" hidden="1" customWidth="1"/>
    <col min="2060" max="2060" width="9.7109375" style="47" customWidth="1"/>
    <col min="2061" max="2299" width="11.42578125" style="47"/>
    <col min="2300" max="2300" width="18.140625" style="47" customWidth="1"/>
    <col min="2301" max="2301" width="7.85546875" style="47" bestFit="1" customWidth="1"/>
    <col min="2302" max="2302" width="7.28515625" style="47" bestFit="1" customWidth="1"/>
    <col min="2303" max="2304" width="7.28515625" style="47" customWidth="1"/>
    <col min="2305" max="2306" width="7.28515625" style="47" bestFit="1" customWidth="1"/>
    <col min="2307" max="2309" width="7.28515625" style="47" customWidth="1"/>
    <col min="2310" max="2315" width="0" style="47" hidden="1" customWidth="1"/>
    <col min="2316" max="2316" width="9.7109375" style="47" customWidth="1"/>
    <col min="2317" max="2555" width="11.42578125" style="47"/>
    <col min="2556" max="2556" width="18.140625" style="47" customWidth="1"/>
    <col min="2557" max="2557" width="7.85546875" style="47" bestFit="1" customWidth="1"/>
    <col min="2558" max="2558" width="7.28515625" style="47" bestFit="1" customWidth="1"/>
    <col min="2559" max="2560" width="7.28515625" style="47" customWidth="1"/>
    <col min="2561" max="2562" width="7.28515625" style="47" bestFit="1" customWidth="1"/>
    <col min="2563" max="2565" width="7.28515625" style="47" customWidth="1"/>
    <col min="2566" max="2571" width="0" style="47" hidden="1" customWidth="1"/>
    <col min="2572" max="2572" width="9.7109375" style="47" customWidth="1"/>
    <col min="2573" max="2811" width="11.42578125" style="47"/>
    <col min="2812" max="2812" width="18.140625" style="47" customWidth="1"/>
    <col min="2813" max="2813" width="7.85546875" style="47" bestFit="1" customWidth="1"/>
    <col min="2814" max="2814" width="7.28515625" style="47" bestFit="1" customWidth="1"/>
    <col min="2815" max="2816" width="7.28515625" style="47" customWidth="1"/>
    <col min="2817" max="2818" width="7.28515625" style="47" bestFit="1" customWidth="1"/>
    <col min="2819" max="2821" width="7.28515625" style="47" customWidth="1"/>
    <col min="2822" max="2827" width="0" style="47" hidden="1" customWidth="1"/>
    <col min="2828" max="2828" width="9.7109375" style="47" customWidth="1"/>
    <col min="2829" max="3067" width="11.42578125" style="47"/>
    <col min="3068" max="3068" width="18.140625" style="47" customWidth="1"/>
    <col min="3069" max="3069" width="7.85546875" style="47" bestFit="1" customWidth="1"/>
    <col min="3070" max="3070" width="7.28515625" style="47" bestFit="1" customWidth="1"/>
    <col min="3071" max="3072" width="7.28515625" style="47" customWidth="1"/>
    <col min="3073" max="3074" width="7.28515625" style="47" bestFit="1" customWidth="1"/>
    <col min="3075" max="3077" width="7.28515625" style="47" customWidth="1"/>
    <col min="3078" max="3083" width="0" style="47" hidden="1" customWidth="1"/>
    <col min="3084" max="3084" width="9.7109375" style="47" customWidth="1"/>
    <col min="3085" max="3323" width="11.42578125" style="47"/>
    <col min="3324" max="3324" width="18.140625" style="47" customWidth="1"/>
    <col min="3325" max="3325" width="7.85546875" style="47" bestFit="1" customWidth="1"/>
    <col min="3326" max="3326" width="7.28515625" style="47" bestFit="1" customWidth="1"/>
    <col min="3327" max="3328" width="7.28515625" style="47" customWidth="1"/>
    <col min="3329" max="3330" width="7.28515625" style="47" bestFit="1" customWidth="1"/>
    <col min="3331" max="3333" width="7.28515625" style="47" customWidth="1"/>
    <col min="3334" max="3339" width="0" style="47" hidden="1" customWidth="1"/>
    <col min="3340" max="3340" width="9.7109375" style="47" customWidth="1"/>
    <col min="3341" max="3579" width="11.42578125" style="47"/>
    <col min="3580" max="3580" width="18.140625" style="47" customWidth="1"/>
    <col min="3581" max="3581" width="7.85546875" style="47" bestFit="1" customWidth="1"/>
    <col min="3582" max="3582" width="7.28515625" style="47" bestFit="1" customWidth="1"/>
    <col min="3583" max="3584" width="7.28515625" style="47" customWidth="1"/>
    <col min="3585" max="3586" width="7.28515625" style="47" bestFit="1" customWidth="1"/>
    <col min="3587" max="3589" width="7.28515625" style="47" customWidth="1"/>
    <col min="3590" max="3595" width="0" style="47" hidden="1" customWidth="1"/>
    <col min="3596" max="3596" width="9.7109375" style="47" customWidth="1"/>
    <col min="3597" max="3835" width="11.42578125" style="47"/>
    <col min="3836" max="3836" width="18.140625" style="47" customWidth="1"/>
    <col min="3837" max="3837" width="7.85546875" style="47" bestFit="1" customWidth="1"/>
    <col min="3838" max="3838" width="7.28515625" style="47" bestFit="1" customWidth="1"/>
    <col min="3839" max="3840" width="7.28515625" style="47" customWidth="1"/>
    <col min="3841" max="3842" width="7.28515625" style="47" bestFit="1" customWidth="1"/>
    <col min="3843" max="3845" width="7.28515625" style="47" customWidth="1"/>
    <col min="3846" max="3851" width="0" style="47" hidden="1" customWidth="1"/>
    <col min="3852" max="3852" width="9.7109375" style="47" customWidth="1"/>
    <col min="3853" max="4091" width="11.42578125" style="47"/>
    <col min="4092" max="4092" width="18.140625" style="47" customWidth="1"/>
    <col min="4093" max="4093" width="7.85546875" style="47" bestFit="1" customWidth="1"/>
    <col min="4094" max="4094" width="7.28515625" style="47" bestFit="1" customWidth="1"/>
    <col min="4095" max="4096" width="7.28515625" style="47" customWidth="1"/>
    <col min="4097" max="4098" width="7.28515625" style="47" bestFit="1" customWidth="1"/>
    <col min="4099" max="4101" width="7.28515625" style="47" customWidth="1"/>
    <col min="4102" max="4107" width="0" style="47" hidden="1" customWidth="1"/>
    <col min="4108" max="4108" width="9.7109375" style="47" customWidth="1"/>
    <col min="4109" max="4347" width="11.42578125" style="47"/>
    <col min="4348" max="4348" width="18.140625" style="47" customWidth="1"/>
    <col min="4349" max="4349" width="7.85546875" style="47" bestFit="1" customWidth="1"/>
    <col min="4350" max="4350" width="7.28515625" style="47" bestFit="1" customWidth="1"/>
    <col min="4351" max="4352" width="7.28515625" style="47" customWidth="1"/>
    <col min="4353" max="4354" width="7.28515625" style="47" bestFit="1" customWidth="1"/>
    <col min="4355" max="4357" width="7.28515625" style="47" customWidth="1"/>
    <col min="4358" max="4363" width="0" style="47" hidden="1" customWidth="1"/>
    <col min="4364" max="4364" width="9.7109375" style="47" customWidth="1"/>
    <col min="4365" max="4603" width="11.42578125" style="47"/>
    <col min="4604" max="4604" width="18.140625" style="47" customWidth="1"/>
    <col min="4605" max="4605" width="7.85546875" style="47" bestFit="1" customWidth="1"/>
    <col min="4606" max="4606" width="7.28515625" style="47" bestFit="1" customWidth="1"/>
    <col min="4607" max="4608" width="7.28515625" style="47" customWidth="1"/>
    <col min="4609" max="4610" width="7.28515625" style="47" bestFit="1" customWidth="1"/>
    <col min="4611" max="4613" width="7.28515625" style="47" customWidth="1"/>
    <col min="4614" max="4619" width="0" style="47" hidden="1" customWidth="1"/>
    <col min="4620" max="4620" width="9.7109375" style="47" customWidth="1"/>
    <col min="4621" max="4859" width="11.42578125" style="47"/>
    <col min="4860" max="4860" width="18.140625" style="47" customWidth="1"/>
    <col min="4861" max="4861" width="7.85546875" style="47" bestFit="1" customWidth="1"/>
    <col min="4862" max="4862" width="7.28515625" style="47" bestFit="1" customWidth="1"/>
    <col min="4863" max="4864" width="7.28515625" style="47" customWidth="1"/>
    <col min="4865" max="4866" width="7.28515625" style="47" bestFit="1" customWidth="1"/>
    <col min="4867" max="4869" width="7.28515625" style="47" customWidth="1"/>
    <col min="4870" max="4875" width="0" style="47" hidden="1" customWidth="1"/>
    <col min="4876" max="4876" width="9.7109375" style="47" customWidth="1"/>
    <col min="4877" max="5115" width="11.42578125" style="47"/>
    <col min="5116" max="5116" width="18.140625" style="47" customWidth="1"/>
    <col min="5117" max="5117" width="7.85546875" style="47" bestFit="1" customWidth="1"/>
    <col min="5118" max="5118" width="7.28515625" style="47" bestFit="1" customWidth="1"/>
    <col min="5119" max="5120" width="7.28515625" style="47" customWidth="1"/>
    <col min="5121" max="5122" width="7.28515625" style="47" bestFit="1" customWidth="1"/>
    <col min="5123" max="5125" width="7.28515625" style="47" customWidth="1"/>
    <col min="5126" max="5131" width="0" style="47" hidden="1" customWidth="1"/>
    <col min="5132" max="5132" width="9.7109375" style="47" customWidth="1"/>
    <col min="5133" max="5371" width="11.42578125" style="47"/>
    <col min="5372" max="5372" width="18.140625" style="47" customWidth="1"/>
    <col min="5373" max="5373" width="7.85546875" style="47" bestFit="1" customWidth="1"/>
    <col min="5374" max="5374" width="7.28515625" style="47" bestFit="1" customWidth="1"/>
    <col min="5375" max="5376" width="7.28515625" style="47" customWidth="1"/>
    <col min="5377" max="5378" width="7.28515625" style="47" bestFit="1" customWidth="1"/>
    <col min="5379" max="5381" width="7.28515625" style="47" customWidth="1"/>
    <col min="5382" max="5387" width="0" style="47" hidden="1" customWidth="1"/>
    <col min="5388" max="5388" width="9.7109375" style="47" customWidth="1"/>
    <col min="5389" max="5627" width="11.42578125" style="47"/>
    <col min="5628" max="5628" width="18.140625" style="47" customWidth="1"/>
    <col min="5629" max="5629" width="7.85546875" style="47" bestFit="1" customWidth="1"/>
    <col min="5630" max="5630" width="7.28515625" style="47" bestFit="1" customWidth="1"/>
    <col min="5631" max="5632" width="7.28515625" style="47" customWidth="1"/>
    <col min="5633" max="5634" width="7.28515625" style="47" bestFit="1" customWidth="1"/>
    <col min="5635" max="5637" width="7.28515625" style="47" customWidth="1"/>
    <col min="5638" max="5643" width="0" style="47" hidden="1" customWidth="1"/>
    <col min="5644" max="5644" width="9.7109375" style="47" customWidth="1"/>
    <col min="5645" max="5883" width="11.42578125" style="47"/>
    <col min="5884" max="5884" width="18.140625" style="47" customWidth="1"/>
    <col min="5885" max="5885" width="7.85546875" style="47" bestFit="1" customWidth="1"/>
    <col min="5886" max="5886" width="7.28515625" style="47" bestFit="1" customWidth="1"/>
    <col min="5887" max="5888" width="7.28515625" style="47" customWidth="1"/>
    <col min="5889" max="5890" width="7.28515625" style="47" bestFit="1" customWidth="1"/>
    <col min="5891" max="5893" width="7.28515625" style="47" customWidth="1"/>
    <col min="5894" max="5899" width="0" style="47" hidden="1" customWidth="1"/>
    <col min="5900" max="5900" width="9.7109375" style="47" customWidth="1"/>
    <col min="5901" max="6139" width="11.42578125" style="47"/>
    <col min="6140" max="6140" width="18.140625" style="47" customWidth="1"/>
    <col min="6141" max="6141" width="7.85546875" style="47" bestFit="1" customWidth="1"/>
    <col min="6142" max="6142" width="7.28515625" style="47" bestFit="1" customWidth="1"/>
    <col min="6143" max="6144" width="7.28515625" style="47" customWidth="1"/>
    <col min="6145" max="6146" width="7.28515625" style="47" bestFit="1" customWidth="1"/>
    <col min="6147" max="6149" width="7.28515625" style="47" customWidth="1"/>
    <col min="6150" max="6155" width="0" style="47" hidden="1" customWidth="1"/>
    <col min="6156" max="6156" width="9.7109375" style="47" customWidth="1"/>
    <col min="6157" max="6395" width="11.42578125" style="47"/>
    <col min="6396" max="6396" width="18.140625" style="47" customWidth="1"/>
    <col min="6397" max="6397" width="7.85546875" style="47" bestFit="1" customWidth="1"/>
    <col min="6398" max="6398" width="7.28515625" style="47" bestFit="1" customWidth="1"/>
    <col min="6399" max="6400" width="7.28515625" style="47" customWidth="1"/>
    <col min="6401" max="6402" width="7.28515625" style="47" bestFit="1" customWidth="1"/>
    <col min="6403" max="6405" width="7.28515625" style="47" customWidth="1"/>
    <col min="6406" max="6411" width="0" style="47" hidden="1" customWidth="1"/>
    <col min="6412" max="6412" width="9.7109375" style="47" customWidth="1"/>
    <col min="6413" max="6651" width="11.42578125" style="47"/>
    <col min="6652" max="6652" width="18.140625" style="47" customWidth="1"/>
    <col min="6653" max="6653" width="7.85546875" style="47" bestFit="1" customWidth="1"/>
    <col min="6654" max="6654" width="7.28515625" style="47" bestFit="1" customWidth="1"/>
    <col min="6655" max="6656" width="7.28515625" style="47" customWidth="1"/>
    <col min="6657" max="6658" width="7.28515625" style="47" bestFit="1" customWidth="1"/>
    <col min="6659" max="6661" width="7.28515625" style="47" customWidth="1"/>
    <col min="6662" max="6667" width="0" style="47" hidden="1" customWidth="1"/>
    <col min="6668" max="6668" width="9.7109375" style="47" customWidth="1"/>
    <col min="6669" max="6907" width="11.42578125" style="47"/>
    <col min="6908" max="6908" width="18.140625" style="47" customWidth="1"/>
    <col min="6909" max="6909" width="7.85546875" style="47" bestFit="1" customWidth="1"/>
    <col min="6910" max="6910" width="7.28515625" style="47" bestFit="1" customWidth="1"/>
    <col min="6911" max="6912" width="7.28515625" style="47" customWidth="1"/>
    <col min="6913" max="6914" width="7.28515625" style="47" bestFit="1" customWidth="1"/>
    <col min="6915" max="6917" width="7.28515625" style="47" customWidth="1"/>
    <col min="6918" max="6923" width="0" style="47" hidden="1" customWidth="1"/>
    <col min="6924" max="6924" width="9.7109375" style="47" customWidth="1"/>
    <col min="6925" max="7163" width="11.42578125" style="47"/>
    <col min="7164" max="7164" width="18.140625" style="47" customWidth="1"/>
    <col min="7165" max="7165" width="7.85546875" style="47" bestFit="1" customWidth="1"/>
    <col min="7166" max="7166" width="7.28515625" style="47" bestFit="1" customWidth="1"/>
    <col min="7167" max="7168" width="7.28515625" style="47" customWidth="1"/>
    <col min="7169" max="7170" width="7.28515625" style="47" bestFit="1" customWidth="1"/>
    <col min="7171" max="7173" width="7.28515625" style="47" customWidth="1"/>
    <col min="7174" max="7179" width="0" style="47" hidden="1" customWidth="1"/>
    <col min="7180" max="7180" width="9.7109375" style="47" customWidth="1"/>
    <col min="7181" max="7419" width="11.42578125" style="47"/>
    <col min="7420" max="7420" width="18.140625" style="47" customWidth="1"/>
    <col min="7421" max="7421" width="7.85546875" style="47" bestFit="1" customWidth="1"/>
    <col min="7422" max="7422" width="7.28515625" style="47" bestFit="1" customWidth="1"/>
    <col min="7423" max="7424" width="7.28515625" style="47" customWidth="1"/>
    <col min="7425" max="7426" width="7.28515625" style="47" bestFit="1" customWidth="1"/>
    <col min="7427" max="7429" width="7.28515625" style="47" customWidth="1"/>
    <col min="7430" max="7435" width="0" style="47" hidden="1" customWidth="1"/>
    <col min="7436" max="7436" width="9.7109375" style="47" customWidth="1"/>
    <col min="7437" max="7675" width="11.42578125" style="47"/>
    <col min="7676" max="7676" width="18.140625" style="47" customWidth="1"/>
    <col min="7677" max="7677" width="7.85546875" style="47" bestFit="1" customWidth="1"/>
    <col min="7678" max="7678" width="7.28515625" style="47" bestFit="1" customWidth="1"/>
    <col min="7679" max="7680" width="7.28515625" style="47" customWidth="1"/>
    <col min="7681" max="7682" width="7.28515625" style="47" bestFit="1" customWidth="1"/>
    <col min="7683" max="7685" width="7.28515625" style="47" customWidth="1"/>
    <col min="7686" max="7691" width="0" style="47" hidden="1" customWidth="1"/>
    <col min="7692" max="7692" width="9.7109375" style="47" customWidth="1"/>
    <col min="7693" max="7931" width="11.42578125" style="47"/>
    <col min="7932" max="7932" width="18.140625" style="47" customWidth="1"/>
    <col min="7933" max="7933" width="7.85546875" style="47" bestFit="1" customWidth="1"/>
    <col min="7934" max="7934" width="7.28515625" style="47" bestFit="1" customWidth="1"/>
    <col min="7935" max="7936" width="7.28515625" style="47" customWidth="1"/>
    <col min="7937" max="7938" width="7.28515625" style="47" bestFit="1" customWidth="1"/>
    <col min="7939" max="7941" width="7.28515625" style="47" customWidth="1"/>
    <col min="7942" max="7947" width="0" style="47" hidden="1" customWidth="1"/>
    <col min="7948" max="7948" width="9.7109375" style="47" customWidth="1"/>
    <col min="7949" max="8187" width="11.42578125" style="47"/>
    <col min="8188" max="8188" width="18.140625" style="47" customWidth="1"/>
    <col min="8189" max="8189" width="7.85546875" style="47" bestFit="1" customWidth="1"/>
    <col min="8190" max="8190" width="7.28515625" style="47" bestFit="1" customWidth="1"/>
    <col min="8191" max="8192" width="7.28515625" style="47" customWidth="1"/>
    <col min="8193" max="8194" width="7.28515625" style="47" bestFit="1" customWidth="1"/>
    <col min="8195" max="8197" width="7.28515625" style="47" customWidth="1"/>
    <col min="8198" max="8203" width="0" style="47" hidden="1" customWidth="1"/>
    <col min="8204" max="8204" width="9.7109375" style="47" customWidth="1"/>
    <col min="8205" max="8443" width="11.42578125" style="47"/>
    <col min="8444" max="8444" width="18.140625" style="47" customWidth="1"/>
    <col min="8445" max="8445" width="7.85546875" style="47" bestFit="1" customWidth="1"/>
    <col min="8446" max="8446" width="7.28515625" style="47" bestFit="1" customWidth="1"/>
    <col min="8447" max="8448" width="7.28515625" style="47" customWidth="1"/>
    <col min="8449" max="8450" width="7.28515625" style="47" bestFit="1" customWidth="1"/>
    <col min="8451" max="8453" width="7.28515625" style="47" customWidth="1"/>
    <col min="8454" max="8459" width="0" style="47" hidden="1" customWidth="1"/>
    <col min="8460" max="8460" width="9.7109375" style="47" customWidth="1"/>
    <col min="8461" max="8699" width="11.42578125" style="47"/>
    <col min="8700" max="8700" width="18.140625" style="47" customWidth="1"/>
    <col min="8701" max="8701" width="7.85546875" style="47" bestFit="1" customWidth="1"/>
    <col min="8702" max="8702" width="7.28515625" style="47" bestFit="1" customWidth="1"/>
    <col min="8703" max="8704" width="7.28515625" style="47" customWidth="1"/>
    <col min="8705" max="8706" width="7.28515625" style="47" bestFit="1" customWidth="1"/>
    <col min="8707" max="8709" width="7.28515625" style="47" customWidth="1"/>
    <col min="8710" max="8715" width="0" style="47" hidden="1" customWidth="1"/>
    <col min="8716" max="8716" width="9.7109375" style="47" customWidth="1"/>
    <col min="8717" max="8955" width="11.42578125" style="47"/>
    <col min="8956" max="8956" width="18.140625" style="47" customWidth="1"/>
    <col min="8957" max="8957" width="7.85546875" style="47" bestFit="1" customWidth="1"/>
    <col min="8958" max="8958" width="7.28515625" style="47" bestFit="1" customWidth="1"/>
    <col min="8959" max="8960" width="7.28515625" style="47" customWidth="1"/>
    <col min="8961" max="8962" width="7.28515625" style="47" bestFit="1" customWidth="1"/>
    <col min="8963" max="8965" width="7.28515625" style="47" customWidth="1"/>
    <col min="8966" max="8971" width="0" style="47" hidden="1" customWidth="1"/>
    <col min="8972" max="8972" width="9.7109375" style="47" customWidth="1"/>
    <col min="8973" max="9211" width="11.42578125" style="47"/>
    <col min="9212" max="9212" width="18.140625" style="47" customWidth="1"/>
    <col min="9213" max="9213" width="7.85546875" style="47" bestFit="1" customWidth="1"/>
    <col min="9214" max="9214" width="7.28515625" style="47" bestFit="1" customWidth="1"/>
    <col min="9215" max="9216" width="7.28515625" style="47" customWidth="1"/>
    <col min="9217" max="9218" width="7.28515625" style="47" bestFit="1" customWidth="1"/>
    <col min="9219" max="9221" width="7.28515625" style="47" customWidth="1"/>
    <col min="9222" max="9227" width="0" style="47" hidden="1" customWidth="1"/>
    <col min="9228" max="9228" width="9.7109375" style="47" customWidth="1"/>
    <col min="9229" max="9467" width="11.42578125" style="47"/>
    <col min="9468" max="9468" width="18.140625" style="47" customWidth="1"/>
    <col min="9469" max="9469" width="7.85546875" style="47" bestFit="1" customWidth="1"/>
    <col min="9470" max="9470" width="7.28515625" style="47" bestFit="1" customWidth="1"/>
    <col min="9471" max="9472" width="7.28515625" style="47" customWidth="1"/>
    <col min="9473" max="9474" width="7.28515625" style="47" bestFit="1" customWidth="1"/>
    <col min="9475" max="9477" width="7.28515625" style="47" customWidth="1"/>
    <col min="9478" max="9483" width="0" style="47" hidden="1" customWidth="1"/>
    <col min="9484" max="9484" width="9.7109375" style="47" customWidth="1"/>
    <col min="9485" max="9723" width="11.42578125" style="47"/>
    <col min="9724" max="9724" width="18.140625" style="47" customWidth="1"/>
    <col min="9725" max="9725" width="7.85546875" style="47" bestFit="1" customWidth="1"/>
    <col min="9726" max="9726" width="7.28515625" style="47" bestFit="1" customWidth="1"/>
    <col min="9727" max="9728" width="7.28515625" style="47" customWidth="1"/>
    <col min="9729" max="9730" width="7.28515625" style="47" bestFit="1" customWidth="1"/>
    <col min="9731" max="9733" width="7.28515625" style="47" customWidth="1"/>
    <col min="9734" max="9739" width="0" style="47" hidden="1" customWidth="1"/>
    <col min="9740" max="9740" width="9.7109375" style="47" customWidth="1"/>
    <col min="9741" max="9979" width="11.42578125" style="47"/>
    <col min="9980" max="9980" width="18.140625" style="47" customWidth="1"/>
    <col min="9981" max="9981" width="7.85546875" style="47" bestFit="1" customWidth="1"/>
    <col min="9982" max="9982" width="7.28515625" style="47" bestFit="1" customWidth="1"/>
    <col min="9983" max="9984" width="7.28515625" style="47" customWidth="1"/>
    <col min="9985" max="9986" width="7.28515625" style="47" bestFit="1" customWidth="1"/>
    <col min="9987" max="9989" width="7.28515625" style="47" customWidth="1"/>
    <col min="9990" max="9995" width="0" style="47" hidden="1" customWidth="1"/>
    <col min="9996" max="9996" width="9.7109375" style="47" customWidth="1"/>
    <col min="9997" max="10235" width="11.42578125" style="47"/>
    <col min="10236" max="10236" width="18.140625" style="47" customWidth="1"/>
    <col min="10237" max="10237" width="7.85546875" style="47" bestFit="1" customWidth="1"/>
    <col min="10238" max="10238" width="7.28515625" style="47" bestFit="1" customWidth="1"/>
    <col min="10239" max="10240" width="7.28515625" style="47" customWidth="1"/>
    <col min="10241" max="10242" width="7.28515625" style="47" bestFit="1" customWidth="1"/>
    <col min="10243" max="10245" width="7.28515625" style="47" customWidth="1"/>
    <col min="10246" max="10251" width="0" style="47" hidden="1" customWidth="1"/>
    <col min="10252" max="10252" width="9.7109375" style="47" customWidth="1"/>
    <col min="10253" max="10491" width="11.42578125" style="47"/>
    <col min="10492" max="10492" width="18.140625" style="47" customWidth="1"/>
    <col min="10493" max="10493" width="7.85546875" style="47" bestFit="1" customWidth="1"/>
    <col min="10494" max="10494" width="7.28515625" style="47" bestFit="1" customWidth="1"/>
    <col min="10495" max="10496" width="7.28515625" style="47" customWidth="1"/>
    <col min="10497" max="10498" width="7.28515625" style="47" bestFit="1" customWidth="1"/>
    <col min="10499" max="10501" width="7.28515625" style="47" customWidth="1"/>
    <col min="10502" max="10507" width="0" style="47" hidden="1" customWidth="1"/>
    <col min="10508" max="10508" width="9.7109375" style="47" customWidth="1"/>
    <col min="10509" max="10747" width="11.42578125" style="47"/>
    <col min="10748" max="10748" width="18.140625" style="47" customWidth="1"/>
    <col min="10749" max="10749" width="7.85546875" style="47" bestFit="1" customWidth="1"/>
    <col min="10750" max="10750" width="7.28515625" style="47" bestFit="1" customWidth="1"/>
    <col min="10751" max="10752" width="7.28515625" style="47" customWidth="1"/>
    <col min="10753" max="10754" width="7.28515625" style="47" bestFit="1" customWidth="1"/>
    <col min="10755" max="10757" width="7.28515625" style="47" customWidth="1"/>
    <col min="10758" max="10763" width="0" style="47" hidden="1" customWidth="1"/>
    <col min="10764" max="10764" width="9.7109375" style="47" customWidth="1"/>
    <col min="10765" max="11003" width="11.42578125" style="47"/>
    <col min="11004" max="11004" width="18.140625" style="47" customWidth="1"/>
    <col min="11005" max="11005" width="7.85546875" style="47" bestFit="1" customWidth="1"/>
    <col min="11006" max="11006" width="7.28515625" style="47" bestFit="1" customWidth="1"/>
    <col min="11007" max="11008" width="7.28515625" style="47" customWidth="1"/>
    <col min="11009" max="11010" width="7.28515625" style="47" bestFit="1" customWidth="1"/>
    <col min="11011" max="11013" width="7.28515625" style="47" customWidth="1"/>
    <col min="11014" max="11019" width="0" style="47" hidden="1" customWidth="1"/>
    <col min="11020" max="11020" width="9.7109375" style="47" customWidth="1"/>
    <col min="11021" max="11259" width="11.42578125" style="47"/>
    <col min="11260" max="11260" width="18.140625" style="47" customWidth="1"/>
    <col min="11261" max="11261" width="7.85546875" style="47" bestFit="1" customWidth="1"/>
    <col min="11262" max="11262" width="7.28515625" style="47" bestFit="1" customWidth="1"/>
    <col min="11263" max="11264" width="7.28515625" style="47" customWidth="1"/>
    <col min="11265" max="11266" width="7.28515625" style="47" bestFit="1" customWidth="1"/>
    <col min="11267" max="11269" width="7.28515625" style="47" customWidth="1"/>
    <col min="11270" max="11275" width="0" style="47" hidden="1" customWidth="1"/>
    <col min="11276" max="11276" width="9.7109375" style="47" customWidth="1"/>
    <col min="11277" max="11515" width="11.42578125" style="47"/>
    <col min="11516" max="11516" width="18.140625" style="47" customWidth="1"/>
    <col min="11517" max="11517" width="7.85546875" style="47" bestFit="1" customWidth="1"/>
    <col min="11518" max="11518" width="7.28515625" style="47" bestFit="1" customWidth="1"/>
    <col min="11519" max="11520" width="7.28515625" style="47" customWidth="1"/>
    <col min="11521" max="11522" width="7.28515625" style="47" bestFit="1" customWidth="1"/>
    <col min="11523" max="11525" width="7.28515625" style="47" customWidth="1"/>
    <col min="11526" max="11531" width="0" style="47" hidden="1" customWidth="1"/>
    <col min="11532" max="11532" width="9.7109375" style="47" customWidth="1"/>
    <col min="11533" max="11771" width="11.42578125" style="47"/>
    <col min="11772" max="11772" width="18.140625" style="47" customWidth="1"/>
    <col min="11773" max="11773" width="7.85546875" style="47" bestFit="1" customWidth="1"/>
    <col min="11774" max="11774" width="7.28515625" style="47" bestFit="1" customWidth="1"/>
    <col min="11775" max="11776" width="7.28515625" style="47" customWidth="1"/>
    <col min="11777" max="11778" width="7.28515625" style="47" bestFit="1" customWidth="1"/>
    <col min="11779" max="11781" width="7.28515625" style="47" customWidth="1"/>
    <col min="11782" max="11787" width="0" style="47" hidden="1" customWidth="1"/>
    <col min="11788" max="11788" width="9.7109375" style="47" customWidth="1"/>
    <col min="11789" max="12027" width="11.42578125" style="47"/>
    <col min="12028" max="12028" width="18.140625" style="47" customWidth="1"/>
    <col min="12029" max="12029" width="7.85546875" style="47" bestFit="1" customWidth="1"/>
    <col min="12030" max="12030" width="7.28515625" style="47" bestFit="1" customWidth="1"/>
    <col min="12031" max="12032" width="7.28515625" style="47" customWidth="1"/>
    <col min="12033" max="12034" width="7.28515625" style="47" bestFit="1" customWidth="1"/>
    <col min="12035" max="12037" width="7.28515625" style="47" customWidth="1"/>
    <col min="12038" max="12043" width="0" style="47" hidden="1" customWidth="1"/>
    <col min="12044" max="12044" width="9.7109375" style="47" customWidth="1"/>
    <col min="12045" max="12283" width="11.42578125" style="47"/>
    <col min="12284" max="12284" width="18.140625" style="47" customWidth="1"/>
    <col min="12285" max="12285" width="7.85546875" style="47" bestFit="1" customWidth="1"/>
    <col min="12286" max="12286" width="7.28515625" style="47" bestFit="1" customWidth="1"/>
    <col min="12287" max="12288" width="7.28515625" style="47" customWidth="1"/>
    <col min="12289" max="12290" width="7.28515625" style="47" bestFit="1" customWidth="1"/>
    <col min="12291" max="12293" width="7.28515625" style="47" customWidth="1"/>
    <col min="12294" max="12299" width="0" style="47" hidden="1" customWidth="1"/>
    <col min="12300" max="12300" width="9.7109375" style="47" customWidth="1"/>
    <col min="12301" max="12539" width="11.42578125" style="47"/>
    <col min="12540" max="12540" width="18.140625" style="47" customWidth="1"/>
    <col min="12541" max="12541" width="7.85546875" style="47" bestFit="1" customWidth="1"/>
    <col min="12542" max="12542" width="7.28515625" style="47" bestFit="1" customWidth="1"/>
    <col min="12543" max="12544" width="7.28515625" style="47" customWidth="1"/>
    <col min="12545" max="12546" width="7.28515625" style="47" bestFit="1" customWidth="1"/>
    <col min="12547" max="12549" width="7.28515625" style="47" customWidth="1"/>
    <col min="12550" max="12555" width="0" style="47" hidden="1" customWidth="1"/>
    <col min="12556" max="12556" width="9.7109375" style="47" customWidth="1"/>
    <col min="12557" max="12795" width="11.42578125" style="47"/>
    <col min="12796" max="12796" width="18.140625" style="47" customWidth="1"/>
    <col min="12797" max="12797" width="7.85546875" style="47" bestFit="1" customWidth="1"/>
    <col min="12798" max="12798" width="7.28515625" style="47" bestFit="1" customWidth="1"/>
    <col min="12799" max="12800" width="7.28515625" style="47" customWidth="1"/>
    <col min="12801" max="12802" width="7.28515625" style="47" bestFit="1" customWidth="1"/>
    <col min="12803" max="12805" width="7.28515625" style="47" customWidth="1"/>
    <col min="12806" max="12811" width="0" style="47" hidden="1" customWidth="1"/>
    <col min="12812" max="12812" width="9.7109375" style="47" customWidth="1"/>
    <col min="12813" max="13051" width="11.42578125" style="47"/>
    <col min="13052" max="13052" width="18.140625" style="47" customWidth="1"/>
    <col min="13053" max="13053" width="7.85546875" style="47" bestFit="1" customWidth="1"/>
    <col min="13054" max="13054" width="7.28515625" style="47" bestFit="1" customWidth="1"/>
    <col min="13055" max="13056" width="7.28515625" style="47" customWidth="1"/>
    <col min="13057" max="13058" width="7.28515625" style="47" bestFit="1" customWidth="1"/>
    <col min="13059" max="13061" width="7.28515625" style="47" customWidth="1"/>
    <col min="13062" max="13067" width="0" style="47" hidden="1" customWidth="1"/>
    <col min="13068" max="13068" width="9.7109375" style="47" customWidth="1"/>
    <col min="13069" max="13307" width="11.42578125" style="47"/>
    <col min="13308" max="13308" width="18.140625" style="47" customWidth="1"/>
    <col min="13309" max="13309" width="7.85546875" style="47" bestFit="1" customWidth="1"/>
    <col min="13310" max="13310" width="7.28515625" style="47" bestFit="1" customWidth="1"/>
    <col min="13311" max="13312" width="7.28515625" style="47" customWidth="1"/>
    <col min="13313" max="13314" width="7.28515625" style="47" bestFit="1" customWidth="1"/>
    <col min="13315" max="13317" width="7.28515625" style="47" customWidth="1"/>
    <col min="13318" max="13323" width="0" style="47" hidden="1" customWidth="1"/>
    <col min="13324" max="13324" width="9.7109375" style="47" customWidth="1"/>
    <col min="13325" max="13563" width="11.42578125" style="47"/>
    <col min="13564" max="13564" width="18.140625" style="47" customWidth="1"/>
    <col min="13565" max="13565" width="7.85546875" style="47" bestFit="1" customWidth="1"/>
    <col min="13566" max="13566" width="7.28515625" style="47" bestFit="1" customWidth="1"/>
    <col min="13567" max="13568" width="7.28515625" style="47" customWidth="1"/>
    <col min="13569" max="13570" width="7.28515625" style="47" bestFit="1" customWidth="1"/>
    <col min="13571" max="13573" width="7.28515625" style="47" customWidth="1"/>
    <col min="13574" max="13579" width="0" style="47" hidden="1" customWidth="1"/>
    <col min="13580" max="13580" width="9.7109375" style="47" customWidth="1"/>
    <col min="13581" max="13819" width="11.42578125" style="47"/>
    <col min="13820" max="13820" width="18.140625" style="47" customWidth="1"/>
    <col min="13821" max="13821" width="7.85546875" style="47" bestFit="1" customWidth="1"/>
    <col min="13822" max="13822" width="7.28515625" style="47" bestFit="1" customWidth="1"/>
    <col min="13823" max="13824" width="7.28515625" style="47" customWidth="1"/>
    <col min="13825" max="13826" width="7.28515625" style="47" bestFit="1" customWidth="1"/>
    <col min="13827" max="13829" width="7.28515625" style="47" customWidth="1"/>
    <col min="13830" max="13835" width="0" style="47" hidden="1" customWidth="1"/>
    <col min="13836" max="13836" width="9.7109375" style="47" customWidth="1"/>
    <col min="13837" max="14075" width="11.42578125" style="47"/>
    <col min="14076" max="14076" width="18.140625" style="47" customWidth="1"/>
    <col min="14077" max="14077" width="7.85546875" style="47" bestFit="1" customWidth="1"/>
    <col min="14078" max="14078" width="7.28515625" style="47" bestFit="1" customWidth="1"/>
    <col min="14079" max="14080" width="7.28515625" style="47" customWidth="1"/>
    <col min="14081" max="14082" width="7.28515625" style="47" bestFit="1" customWidth="1"/>
    <col min="14083" max="14085" width="7.28515625" style="47" customWidth="1"/>
    <col min="14086" max="14091" width="0" style="47" hidden="1" customWidth="1"/>
    <col min="14092" max="14092" width="9.7109375" style="47" customWidth="1"/>
    <col min="14093" max="14331" width="11.42578125" style="47"/>
    <col min="14332" max="14332" width="18.140625" style="47" customWidth="1"/>
    <col min="14333" max="14333" width="7.85546875" style="47" bestFit="1" customWidth="1"/>
    <col min="14334" max="14334" width="7.28515625" style="47" bestFit="1" customWidth="1"/>
    <col min="14335" max="14336" width="7.28515625" style="47" customWidth="1"/>
    <col min="14337" max="14338" width="7.28515625" style="47" bestFit="1" customWidth="1"/>
    <col min="14339" max="14341" width="7.28515625" style="47" customWidth="1"/>
    <col min="14342" max="14347" width="0" style="47" hidden="1" customWidth="1"/>
    <col min="14348" max="14348" width="9.7109375" style="47" customWidth="1"/>
    <col min="14349" max="14587" width="11.42578125" style="47"/>
    <col min="14588" max="14588" width="18.140625" style="47" customWidth="1"/>
    <col min="14589" max="14589" width="7.85546875" style="47" bestFit="1" customWidth="1"/>
    <col min="14590" max="14590" width="7.28515625" style="47" bestFit="1" customWidth="1"/>
    <col min="14591" max="14592" width="7.28515625" style="47" customWidth="1"/>
    <col min="14593" max="14594" width="7.28515625" style="47" bestFit="1" customWidth="1"/>
    <col min="14595" max="14597" width="7.28515625" style="47" customWidth="1"/>
    <col min="14598" max="14603" width="0" style="47" hidden="1" customWidth="1"/>
    <col min="14604" max="14604" width="9.7109375" style="47" customWidth="1"/>
    <col min="14605" max="14843" width="11.42578125" style="47"/>
    <col min="14844" max="14844" width="18.140625" style="47" customWidth="1"/>
    <col min="14845" max="14845" width="7.85546875" style="47" bestFit="1" customWidth="1"/>
    <col min="14846" max="14846" width="7.28515625" style="47" bestFit="1" customWidth="1"/>
    <col min="14847" max="14848" width="7.28515625" style="47" customWidth="1"/>
    <col min="14849" max="14850" width="7.28515625" style="47" bestFit="1" customWidth="1"/>
    <col min="14851" max="14853" width="7.28515625" style="47" customWidth="1"/>
    <col min="14854" max="14859" width="0" style="47" hidden="1" customWidth="1"/>
    <col min="14860" max="14860" width="9.7109375" style="47" customWidth="1"/>
    <col min="14861" max="15099" width="11.42578125" style="47"/>
    <col min="15100" max="15100" width="18.140625" style="47" customWidth="1"/>
    <col min="15101" max="15101" width="7.85546875" style="47" bestFit="1" customWidth="1"/>
    <col min="15102" max="15102" width="7.28515625" style="47" bestFit="1" customWidth="1"/>
    <col min="15103" max="15104" width="7.28515625" style="47" customWidth="1"/>
    <col min="15105" max="15106" width="7.28515625" style="47" bestFit="1" customWidth="1"/>
    <col min="15107" max="15109" width="7.28515625" style="47" customWidth="1"/>
    <col min="15110" max="15115" width="0" style="47" hidden="1" customWidth="1"/>
    <col min="15116" max="15116" width="9.7109375" style="47" customWidth="1"/>
    <col min="15117" max="15355" width="11.42578125" style="47"/>
    <col min="15356" max="15356" width="18.140625" style="47" customWidth="1"/>
    <col min="15357" max="15357" width="7.85546875" style="47" bestFit="1" customWidth="1"/>
    <col min="15358" max="15358" width="7.28515625" style="47" bestFit="1" customWidth="1"/>
    <col min="15359" max="15360" width="7.28515625" style="47" customWidth="1"/>
    <col min="15361" max="15362" width="7.28515625" style="47" bestFit="1" customWidth="1"/>
    <col min="15363" max="15365" width="7.28515625" style="47" customWidth="1"/>
    <col min="15366" max="15371" width="0" style="47" hidden="1" customWidth="1"/>
    <col min="15372" max="15372" width="9.7109375" style="47" customWidth="1"/>
    <col min="15373" max="15611" width="11.42578125" style="47"/>
    <col min="15612" max="15612" width="18.140625" style="47" customWidth="1"/>
    <col min="15613" max="15613" width="7.85546875" style="47" bestFit="1" customWidth="1"/>
    <col min="15614" max="15614" width="7.28515625" style="47" bestFit="1" customWidth="1"/>
    <col min="15615" max="15616" width="7.28515625" style="47" customWidth="1"/>
    <col min="15617" max="15618" width="7.28515625" style="47" bestFit="1" customWidth="1"/>
    <col min="15619" max="15621" width="7.28515625" style="47" customWidth="1"/>
    <col min="15622" max="15627" width="0" style="47" hidden="1" customWidth="1"/>
    <col min="15628" max="15628" width="9.7109375" style="47" customWidth="1"/>
    <col min="15629" max="15867" width="11.42578125" style="47"/>
    <col min="15868" max="15868" width="18.140625" style="47" customWidth="1"/>
    <col min="15869" max="15869" width="7.85546875" style="47" bestFit="1" customWidth="1"/>
    <col min="15870" max="15870" width="7.28515625" style="47" bestFit="1" customWidth="1"/>
    <col min="15871" max="15872" width="7.28515625" style="47" customWidth="1"/>
    <col min="15873" max="15874" width="7.28515625" style="47" bestFit="1" customWidth="1"/>
    <col min="15875" max="15877" width="7.28515625" style="47" customWidth="1"/>
    <col min="15878" max="15883" width="0" style="47" hidden="1" customWidth="1"/>
    <col min="15884" max="15884" width="9.7109375" style="47" customWidth="1"/>
    <col min="15885" max="16123" width="11.42578125" style="47"/>
    <col min="16124" max="16124" width="18.140625" style="47" customWidth="1"/>
    <col min="16125" max="16125" width="7.85546875" style="47" bestFit="1" customWidth="1"/>
    <col min="16126" max="16126" width="7.28515625" style="47" bestFit="1" customWidth="1"/>
    <col min="16127" max="16128" width="7.28515625" style="47" customWidth="1"/>
    <col min="16129" max="16130" width="7.28515625" style="47" bestFit="1" customWidth="1"/>
    <col min="16131" max="16133" width="7.28515625" style="47" customWidth="1"/>
    <col min="16134" max="16139" width="0" style="47" hidden="1" customWidth="1"/>
    <col min="16140" max="16140" width="9.7109375" style="47" customWidth="1"/>
    <col min="16141" max="16384" width="11.42578125" style="47"/>
  </cols>
  <sheetData>
    <row r="1" spans="1:16" s="48" customFormat="1" x14ac:dyDescent="0.2"/>
    <row r="2" spans="1:16" s="48" customFormat="1" x14ac:dyDescent="0.2">
      <c r="A2" s="75" t="s">
        <v>105</v>
      </c>
    </row>
    <row r="3" spans="1:16" s="48" customFormat="1" ht="15" x14ac:dyDescent="0.25">
      <c r="A3" s="75" t="s">
        <v>106</v>
      </c>
      <c r="J3" s="136"/>
    </row>
    <row r="4" spans="1:16" s="48" customFormat="1" x14ac:dyDescent="0.2"/>
    <row r="5" spans="1:16" s="48" customFormat="1" ht="12.75" x14ac:dyDescent="0.2">
      <c r="B5" s="319" t="s">
        <v>90</v>
      </c>
      <c r="C5" s="319"/>
      <c r="D5" s="319"/>
      <c r="E5" s="319"/>
      <c r="F5" s="319"/>
      <c r="G5" s="319"/>
      <c r="H5" s="319"/>
      <c r="I5" s="319"/>
      <c r="J5" s="319"/>
      <c r="K5" s="319"/>
      <c r="M5" s="166" t="s">
        <v>576</v>
      </c>
      <c r="O5" s="137"/>
    </row>
    <row r="6" spans="1:16" s="48" customFormat="1" ht="12.75" x14ac:dyDescent="0.2">
      <c r="B6" s="335" t="str">
        <f>'Solicitudes Regiones'!$B$6:$P$6</f>
        <v>Acumuladas de julio de 2008 a enero de 2020</v>
      </c>
      <c r="C6" s="335"/>
      <c r="D6" s="335"/>
      <c r="E6" s="335"/>
      <c r="F6" s="335"/>
      <c r="G6" s="335"/>
      <c r="H6" s="335"/>
      <c r="I6" s="335"/>
      <c r="J6" s="335"/>
      <c r="K6" s="335"/>
      <c r="L6" s="86"/>
    </row>
    <row r="7" spans="1:16" s="51" customFormat="1" x14ac:dyDescent="0.2">
      <c r="B7" s="49"/>
      <c r="C7" s="50"/>
      <c r="D7" s="50"/>
      <c r="E7" s="50"/>
      <c r="F7" s="50"/>
      <c r="G7" s="50"/>
      <c r="H7" s="50"/>
      <c r="I7" s="50"/>
      <c r="J7" s="50"/>
      <c r="K7" s="50"/>
      <c r="L7" s="50"/>
    </row>
    <row r="8" spans="1:16" ht="15" customHeight="1" x14ac:dyDescent="0.2">
      <c r="B8" s="352" t="s">
        <v>57</v>
      </c>
      <c r="C8" s="353"/>
      <c r="D8" s="353"/>
      <c r="E8" s="353"/>
      <c r="F8" s="353"/>
      <c r="G8" s="353"/>
      <c r="H8" s="353"/>
      <c r="I8" s="353"/>
      <c r="J8" s="353"/>
      <c r="K8" s="354"/>
      <c r="L8" s="66"/>
    </row>
    <row r="9" spans="1:16" ht="20.25" customHeight="1" x14ac:dyDescent="0.2">
      <c r="B9" s="351" t="s">
        <v>58</v>
      </c>
      <c r="C9" s="352" t="s">
        <v>2</v>
      </c>
      <c r="D9" s="353"/>
      <c r="E9" s="353"/>
      <c r="F9" s="353"/>
      <c r="G9" s="353"/>
      <c r="H9" s="353"/>
      <c r="I9" s="353"/>
      <c r="J9" s="353"/>
      <c r="K9" s="354"/>
    </row>
    <row r="10" spans="1:16" ht="24" x14ac:dyDescent="0.2">
      <c r="B10" s="351"/>
      <c r="C10" s="44" t="s">
        <v>59</v>
      </c>
      <c r="D10" s="44" t="s">
        <v>60</v>
      </c>
      <c r="E10" s="44" t="s">
        <v>61</v>
      </c>
      <c r="F10" s="44" t="s">
        <v>62</v>
      </c>
      <c r="G10" s="44" t="s">
        <v>8</v>
      </c>
      <c r="H10" s="44" t="s">
        <v>63</v>
      </c>
      <c r="I10" s="44" t="s">
        <v>64</v>
      </c>
      <c r="J10" s="44" t="s">
        <v>65</v>
      </c>
      <c r="K10" s="102" t="s">
        <v>31</v>
      </c>
    </row>
    <row r="11" spans="1:16" x14ac:dyDescent="0.2">
      <c r="B11" s="39" t="s">
        <v>237</v>
      </c>
      <c r="C11" s="39">
        <v>578</v>
      </c>
      <c r="D11" s="39">
        <v>547</v>
      </c>
      <c r="E11" s="39">
        <f>C11+D11</f>
        <v>1125</v>
      </c>
      <c r="F11" s="40">
        <f>E11/$E$41</f>
        <v>2.1024107643431135E-2</v>
      </c>
      <c r="G11" s="39">
        <v>1168</v>
      </c>
      <c r="H11" s="39">
        <v>96</v>
      </c>
      <c r="I11" s="39">
        <f>G11+H11</f>
        <v>1264</v>
      </c>
      <c r="J11" s="40">
        <f>I11/$I$41</f>
        <v>1.2156768453955278E-2</v>
      </c>
      <c r="K11" s="39">
        <f t="shared" ref="K11:K40" si="0">E11+I11</f>
        <v>2389</v>
      </c>
      <c r="P11" s="52"/>
    </row>
    <row r="12" spans="1:16" x14ac:dyDescent="0.2">
      <c r="B12" s="39" t="s">
        <v>238</v>
      </c>
      <c r="C12" s="39">
        <v>358</v>
      </c>
      <c r="D12" s="39">
        <v>155</v>
      </c>
      <c r="E12" s="39">
        <f t="shared" ref="E12:E40" si="1">C12+D12</f>
        <v>513</v>
      </c>
      <c r="F12" s="40">
        <f t="shared" ref="F12:F40" si="2">E12/$E$41</f>
        <v>9.5869930854045968E-3</v>
      </c>
      <c r="G12" s="39">
        <v>840</v>
      </c>
      <c r="H12" s="39">
        <v>56</v>
      </c>
      <c r="I12" s="39">
        <f t="shared" ref="I12:I40" si="3">G12+H12</f>
        <v>896</v>
      </c>
      <c r="J12" s="40">
        <f t="shared" ref="J12:J40" si="4">I12/$I$41</f>
        <v>8.6174561192594382E-3</v>
      </c>
      <c r="K12" s="39">
        <f t="shared" si="0"/>
        <v>1409</v>
      </c>
      <c r="P12" s="52"/>
    </row>
    <row r="13" spans="1:16" x14ac:dyDescent="0.2">
      <c r="B13" s="39" t="s">
        <v>239</v>
      </c>
      <c r="C13" s="39">
        <v>362</v>
      </c>
      <c r="D13" s="39">
        <v>249</v>
      </c>
      <c r="E13" s="39">
        <f t="shared" si="1"/>
        <v>611</v>
      </c>
      <c r="F13" s="40">
        <f t="shared" si="2"/>
        <v>1.1418426462343487E-2</v>
      </c>
      <c r="G13" s="39">
        <v>817</v>
      </c>
      <c r="H13" s="39">
        <v>52</v>
      </c>
      <c r="I13" s="39">
        <f t="shared" si="3"/>
        <v>869</v>
      </c>
      <c r="J13" s="40">
        <f t="shared" si="4"/>
        <v>8.357778312094253E-3</v>
      </c>
      <c r="K13" s="39">
        <f t="shared" si="0"/>
        <v>1480</v>
      </c>
      <c r="P13" s="52"/>
    </row>
    <row r="14" spans="1:16" x14ac:dyDescent="0.2">
      <c r="B14" s="39" t="s">
        <v>240</v>
      </c>
      <c r="C14" s="39">
        <v>354</v>
      </c>
      <c r="D14" s="39">
        <v>254</v>
      </c>
      <c r="E14" s="39">
        <f t="shared" si="1"/>
        <v>608</v>
      </c>
      <c r="F14" s="40">
        <f t="shared" si="2"/>
        <v>1.1362362175294337E-2</v>
      </c>
      <c r="G14" s="39">
        <v>524</v>
      </c>
      <c r="H14" s="39">
        <v>45</v>
      </c>
      <c r="I14" s="39">
        <f t="shared" si="3"/>
        <v>569</v>
      </c>
      <c r="J14" s="40">
        <f t="shared" si="4"/>
        <v>5.47246934359221E-3</v>
      </c>
      <c r="K14" s="39">
        <f t="shared" si="0"/>
        <v>1177</v>
      </c>
      <c r="P14" s="52"/>
    </row>
    <row r="15" spans="1:16" x14ac:dyDescent="0.2">
      <c r="B15" s="39" t="s">
        <v>241</v>
      </c>
      <c r="C15" s="39">
        <v>268</v>
      </c>
      <c r="D15" s="39">
        <v>160</v>
      </c>
      <c r="E15" s="39">
        <f t="shared" si="1"/>
        <v>428</v>
      </c>
      <c r="F15" s="40">
        <f t="shared" si="2"/>
        <v>7.9985049523453554E-3</v>
      </c>
      <c r="G15" s="39">
        <v>636</v>
      </c>
      <c r="H15" s="39">
        <v>48</v>
      </c>
      <c r="I15" s="39">
        <f t="shared" si="3"/>
        <v>684</v>
      </c>
      <c r="J15" s="40">
        <f t="shared" si="4"/>
        <v>6.5785044481846602E-3</v>
      </c>
      <c r="K15" s="39">
        <f t="shared" si="0"/>
        <v>1112</v>
      </c>
      <c r="P15" s="52"/>
    </row>
    <row r="16" spans="1:16" x14ac:dyDescent="0.2">
      <c r="B16" s="39" t="s">
        <v>242</v>
      </c>
      <c r="C16" s="39">
        <v>359</v>
      </c>
      <c r="D16" s="39">
        <v>183</v>
      </c>
      <c r="E16" s="39">
        <f t="shared" si="1"/>
        <v>542</v>
      </c>
      <c r="F16" s="40">
        <f t="shared" si="2"/>
        <v>1.0128947860213044E-2</v>
      </c>
      <c r="G16" s="39">
        <v>1326</v>
      </c>
      <c r="H16" s="39">
        <v>68</v>
      </c>
      <c r="I16" s="39">
        <f t="shared" si="3"/>
        <v>1394</v>
      </c>
      <c r="J16" s="40">
        <f t="shared" si="4"/>
        <v>1.3407069006972829E-2</v>
      </c>
      <c r="K16" s="39">
        <f t="shared" si="0"/>
        <v>1936</v>
      </c>
      <c r="P16" s="52"/>
    </row>
    <row r="17" spans="2:16" x14ac:dyDescent="0.2">
      <c r="B17" s="39" t="s">
        <v>243</v>
      </c>
      <c r="C17" s="39">
        <v>1336</v>
      </c>
      <c r="D17" s="39">
        <v>787</v>
      </c>
      <c r="E17" s="39">
        <f t="shared" si="1"/>
        <v>2123</v>
      </c>
      <c r="F17" s="40">
        <f t="shared" si="2"/>
        <v>3.9674827135114929E-2</v>
      </c>
      <c r="G17" s="39">
        <v>2911</v>
      </c>
      <c r="H17" s="39">
        <v>205</v>
      </c>
      <c r="I17" s="39">
        <f t="shared" si="3"/>
        <v>3116</v>
      </c>
      <c r="J17" s="40">
        <f t="shared" si="4"/>
        <v>2.9968742486174562E-2</v>
      </c>
      <c r="K17" s="39">
        <f t="shared" si="0"/>
        <v>5239</v>
      </c>
      <c r="P17" s="52"/>
    </row>
    <row r="18" spans="2:16" x14ac:dyDescent="0.2">
      <c r="B18" s="39" t="s">
        <v>244</v>
      </c>
      <c r="C18" s="39">
        <v>690</v>
      </c>
      <c r="D18" s="39">
        <v>382</v>
      </c>
      <c r="E18" s="39">
        <f t="shared" si="1"/>
        <v>1072</v>
      </c>
      <c r="F18" s="40">
        <f t="shared" si="2"/>
        <v>2.0033638572229489E-2</v>
      </c>
      <c r="G18" s="39">
        <v>1589</v>
      </c>
      <c r="H18" s="39">
        <v>119</v>
      </c>
      <c r="I18" s="39">
        <f t="shared" si="3"/>
        <v>1708</v>
      </c>
      <c r="J18" s="40">
        <f t="shared" si="4"/>
        <v>1.6427025727338302E-2</v>
      </c>
      <c r="K18" s="39">
        <f t="shared" si="0"/>
        <v>2780</v>
      </c>
      <c r="P18" s="52"/>
    </row>
    <row r="19" spans="2:16" x14ac:dyDescent="0.2">
      <c r="B19" s="39" t="s">
        <v>245</v>
      </c>
      <c r="C19" s="39">
        <v>167</v>
      </c>
      <c r="D19" s="39">
        <v>207</v>
      </c>
      <c r="E19" s="39">
        <f t="shared" si="1"/>
        <v>374</v>
      </c>
      <c r="F19" s="40">
        <f t="shared" si="2"/>
        <v>6.9893477854606617E-3</v>
      </c>
      <c r="G19" s="39">
        <v>299</v>
      </c>
      <c r="H19" s="39">
        <v>31</v>
      </c>
      <c r="I19" s="39">
        <f t="shared" si="3"/>
        <v>330</v>
      </c>
      <c r="J19" s="40">
        <f t="shared" si="4"/>
        <v>3.1738398653522481E-3</v>
      </c>
      <c r="K19" s="39">
        <f t="shared" si="0"/>
        <v>704</v>
      </c>
      <c r="P19" s="52"/>
    </row>
    <row r="20" spans="2:16" x14ac:dyDescent="0.2">
      <c r="B20" s="39" t="s">
        <v>246</v>
      </c>
      <c r="C20" s="39">
        <v>1558</v>
      </c>
      <c r="D20" s="39">
        <v>918</v>
      </c>
      <c r="E20" s="39">
        <f t="shared" si="1"/>
        <v>2476</v>
      </c>
      <c r="F20" s="40">
        <f t="shared" si="2"/>
        <v>4.6271724911231549E-2</v>
      </c>
      <c r="G20" s="39">
        <v>3667</v>
      </c>
      <c r="H20" s="39">
        <v>301</v>
      </c>
      <c r="I20" s="39">
        <f t="shared" si="3"/>
        <v>3968</v>
      </c>
      <c r="J20" s="40">
        <f t="shared" si="4"/>
        <v>3.8163019956720362E-2</v>
      </c>
      <c r="K20" s="39">
        <f t="shared" si="0"/>
        <v>6444</v>
      </c>
      <c r="P20" s="52"/>
    </row>
    <row r="21" spans="2:16" x14ac:dyDescent="0.2">
      <c r="B21" s="39" t="s">
        <v>247</v>
      </c>
      <c r="C21" s="39">
        <v>1968</v>
      </c>
      <c r="D21" s="39">
        <v>1045</v>
      </c>
      <c r="E21" s="39">
        <f t="shared" si="1"/>
        <v>3013</v>
      </c>
      <c r="F21" s="40">
        <f t="shared" si="2"/>
        <v>5.6307232293029343E-2</v>
      </c>
      <c r="G21" s="39">
        <v>5463</v>
      </c>
      <c r="H21" s="39">
        <v>309</v>
      </c>
      <c r="I21" s="39">
        <f t="shared" si="3"/>
        <v>5772</v>
      </c>
      <c r="J21" s="40">
        <f t="shared" si="4"/>
        <v>5.551334455397932E-2</v>
      </c>
      <c r="K21" s="39">
        <f t="shared" si="0"/>
        <v>8785</v>
      </c>
      <c r="P21" s="52"/>
    </row>
    <row r="22" spans="2:16" x14ac:dyDescent="0.2">
      <c r="B22" s="39" t="s">
        <v>248</v>
      </c>
      <c r="C22" s="39">
        <v>1137</v>
      </c>
      <c r="D22" s="39">
        <v>556</v>
      </c>
      <c r="E22" s="39">
        <f t="shared" si="1"/>
        <v>1693</v>
      </c>
      <c r="F22" s="40">
        <f t="shared" si="2"/>
        <v>3.1638945991403475E-2</v>
      </c>
      <c r="G22" s="39">
        <v>4624</v>
      </c>
      <c r="H22" s="39">
        <v>221</v>
      </c>
      <c r="I22" s="39">
        <f t="shared" si="3"/>
        <v>4845</v>
      </c>
      <c r="J22" s="40">
        <f t="shared" si="4"/>
        <v>4.6597739841308009E-2</v>
      </c>
      <c r="K22" s="39">
        <f t="shared" si="0"/>
        <v>6538</v>
      </c>
      <c r="P22" s="52"/>
    </row>
    <row r="23" spans="2:16" x14ac:dyDescent="0.2">
      <c r="B23" s="39" t="s">
        <v>249</v>
      </c>
      <c r="C23" s="39">
        <v>319</v>
      </c>
      <c r="D23" s="39">
        <v>167</v>
      </c>
      <c r="E23" s="39">
        <f t="shared" si="1"/>
        <v>486</v>
      </c>
      <c r="F23" s="40">
        <f t="shared" si="2"/>
        <v>9.08241450196225E-3</v>
      </c>
      <c r="G23" s="39">
        <v>1023</v>
      </c>
      <c r="H23" s="39">
        <v>54</v>
      </c>
      <c r="I23" s="39">
        <f t="shared" si="3"/>
        <v>1077</v>
      </c>
      <c r="J23" s="40">
        <f t="shared" si="4"/>
        <v>1.0358259196922338E-2</v>
      </c>
      <c r="K23" s="39">
        <f t="shared" si="0"/>
        <v>1563</v>
      </c>
      <c r="P23" s="52"/>
    </row>
    <row r="24" spans="2:16" x14ac:dyDescent="0.2">
      <c r="B24" s="39" t="s">
        <v>250</v>
      </c>
      <c r="C24" s="39">
        <v>938</v>
      </c>
      <c r="D24" s="39">
        <v>555</v>
      </c>
      <c r="E24" s="39">
        <f t="shared" si="1"/>
        <v>1493</v>
      </c>
      <c r="F24" s="40">
        <f t="shared" si="2"/>
        <v>2.7901326854793497E-2</v>
      </c>
      <c r="G24" s="39">
        <v>2875</v>
      </c>
      <c r="H24" s="39">
        <v>143</v>
      </c>
      <c r="I24" s="39">
        <f t="shared" si="3"/>
        <v>3018</v>
      </c>
      <c r="J24" s="40">
        <f t="shared" si="4"/>
        <v>2.902620822313056E-2</v>
      </c>
      <c r="K24" s="39">
        <f t="shared" si="0"/>
        <v>4511</v>
      </c>
      <c r="P24" s="52"/>
    </row>
    <row r="25" spans="2:16" x14ac:dyDescent="0.2">
      <c r="B25" s="39" t="s">
        <v>251</v>
      </c>
      <c r="C25" s="39">
        <v>217</v>
      </c>
      <c r="D25" s="39">
        <v>112</v>
      </c>
      <c r="E25" s="39">
        <f t="shared" si="1"/>
        <v>329</v>
      </c>
      <c r="F25" s="40">
        <f t="shared" si="2"/>
        <v>6.1483834797234158E-3</v>
      </c>
      <c r="G25" s="39">
        <v>362</v>
      </c>
      <c r="H25" s="39">
        <v>26</v>
      </c>
      <c r="I25" s="39">
        <f t="shared" si="3"/>
        <v>388</v>
      </c>
      <c r="J25" s="40">
        <f t="shared" si="4"/>
        <v>3.7316662659293101E-3</v>
      </c>
      <c r="K25" s="39">
        <f t="shared" si="0"/>
        <v>717</v>
      </c>
      <c r="P25" s="52"/>
    </row>
    <row r="26" spans="2:16" x14ac:dyDescent="0.2">
      <c r="B26" s="39" t="s">
        <v>252</v>
      </c>
      <c r="C26" s="39">
        <v>3154</v>
      </c>
      <c r="D26" s="39">
        <v>1350</v>
      </c>
      <c r="E26" s="39">
        <f t="shared" si="1"/>
        <v>4504</v>
      </c>
      <c r="F26" s="40">
        <f t="shared" si="2"/>
        <v>8.417118295645673E-2</v>
      </c>
      <c r="G26" s="39">
        <v>9039</v>
      </c>
      <c r="H26" s="39">
        <v>587</v>
      </c>
      <c r="I26" s="39">
        <f t="shared" si="3"/>
        <v>9626</v>
      </c>
      <c r="J26" s="40">
        <f t="shared" si="4"/>
        <v>9.2579947102668911E-2</v>
      </c>
      <c r="K26" s="39">
        <f t="shared" si="0"/>
        <v>14130</v>
      </c>
      <c r="P26" s="52"/>
    </row>
    <row r="27" spans="2:16" x14ac:dyDescent="0.2">
      <c r="B27" s="39" t="s">
        <v>253</v>
      </c>
      <c r="C27" s="39">
        <v>846</v>
      </c>
      <c r="D27" s="39">
        <v>630</v>
      </c>
      <c r="E27" s="39">
        <f t="shared" si="1"/>
        <v>1476</v>
      </c>
      <c r="F27" s="40">
        <f t="shared" si="2"/>
        <v>2.7583629228181649E-2</v>
      </c>
      <c r="G27" s="39">
        <v>2021</v>
      </c>
      <c r="H27" s="39">
        <v>137</v>
      </c>
      <c r="I27" s="39">
        <f t="shared" si="3"/>
        <v>2158</v>
      </c>
      <c r="J27" s="40">
        <f t="shared" si="4"/>
        <v>2.0754989180091367E-2</v>
      </c>
      <c r="K27" s="39">
        <f t="shared" si="0"/>
        <v>3634</v>
      </c>
      <c r="P27" s="52"/>
    </row>
    <row r="28" spans="2:16" x14ac:dyDescent="0.2">
      <c r="B28" s="39" t="s">
        <v>254</v>
      </c>
      <c r="C28" s="39">
        <v>611</v>
      </c>
      <c r="D28" s="39">
        <v>359</v>
      </c>
      <c r="E28" s="39">
        <f t="shared" si="1"/>
        <v>970</v>
      </c>
      <c r="F28" s="40">
        <f t="shared" si="2"/>
        <v>1.8127452812558401E-2</v>
      </c>
      <c r="G28" s="39">
        <v>1756</v>
      </c>
      <c r="H28" s="39">
        <v>84</v>
      </c>
      <c r="I28" s="39">
        <f t="shared" si="3"/>
        <v>1840</v>
      </c>
      <c r="J28" s="40">
        <f t="shared" si="4"/>
        <v>1.7696561673479203E-2</v>
      </c>
      <c r="K28" s="39">
        <f t="shared" si="0"/>
        <v>2810</v>
      </c>
      <c r="P28" s="52"/>
    </row>
    <row r="29" spans="2:16" x14ac:dyDescent="0.2">
      <c r="B29" s="39" t="s">
        <v>255</v>
      </c>
      <c r="C29" s="39">
        <v>6642</v>
      </c>
      <c r="D29" s="39">
        <v>3635</v>
      </c>
      <c r="E29" s="39">
        <f t="shared" si="1"/>
        <v>10277</v>
      </c>
      <c r="F29" s="40">
        <f t="shared" si="2"/>
        <v>0.19205755933470378</v>
      </c>
      <c r="G29" s="39">
        <v>20153</v>
      </c>
      <c r="H29" s="39">
        <v>1422</v>
      </c>
      <c r="I29" s="39">
        <f t="shared" si="3"/>
        <v>21575</v>
      </c>
      <c r="J29" s="40">
        <f t="shared" si="4"/>
        <v>0.2075018033181053</v>
      </c>
      <c r="K29" s="39">
        <f t="shared" si="0"/>
        <v>31852</v>
      </c>
      <c r="P29" s="52"/>
    </row>
    <row r="30" spans="2:16" x14ac:dyDescent="0.2">
      <c r="B30" s="39" t="s">
        <v>42</v>
      </c>
      <c r="C30" s="39">
        <v>843</v>
      </c>
      <c r="D30" s="39">
        <v>840</v>
      </c>
      <c r="E30" s="39">
        <f t="shared" si="1"/>
        <v>1683</v>
      </c>
      <c r="F30" s="40">
        <f t="shared" si="2"/>
        <v>3.1452065034572978E-2</v>
      </c>
      <c r="G30" s="39">
        <v>2135</v>
      </c>
      <c r="H30" s="39">
        <v>205</v>
      </c>
      <c r="I30" s="39">
        <f t="shared" si="3"/>
        <v>2340</v>
      </c>
      <c r="J30" s="40">
        <f t="shared" si="4"/>
        <v>2.2505409954315943E-2</v>
      </c>
      <c r="K30" s="39">
        <f t="shared" si="0"/>
        <v>4023</v>
      </c>
      <c r="P30" s="52"/>
    </row>
    <row r="31" spans="2:16" x14ac:dyDescent="0.2">
      <c r="B31" s="39" t="s">
        <v>256</v>
      </c>
      <c r="C31" s="39">
        <v>293</v>
      </c>
      <c r="D31" s="39">
        <v>238</v>
      </c>
      <c r="E31" s="39">
        <f t="shared" si="1"/>
        <v>531</v>
      </c>
      <c r="F31" s="40">
        <f t="shared" si="2"/>
        <v>9.9233788076994959E-3</v>
      </c>
      <c r="G31" s="39">
        <v>818</v>
      </c>
      <c r="H31" s="39">
        <v>47</v>
      </c>
      <c r="I31" s="39">
        <f t="shared" si="3"/>
        <v>865</v>
      </c>
      <c r="J31" s="40">
        <f t="shared" si="4"/>
        <v>8.3193075258475597E-3</v>
      </c>
      <c r="K31" s="39">
        <f t="shared" si="0"/>
        <v>1396</v>
      </c>
      <c r="P31" s="52"/>
    </row>
    <row r="32" spans="2:16" x14ac:dyDescent="0.2">
      <c r="B32" s="39" t="s">
        <v>257</v>
      </c>
      <c r="C32" s="39">
        <v>519</v>
      </c>
      <c r="D32" s="39">
        <v>316</v>
      </c>
      <c r="E32" s="39">
        <f t="shared" si="1"/>
        <v>835</v>
      </c>
      <c r="F32" s="40">
        <f t="shared" si="2"/>
        <v>1.5604559895346664E-2</v>
      </c>
      <c r="G32" s="39">
        <v>1311</v>
      </c>
      <c r="H32" s="39">
        <v>71</v>
      </c>
      <c r="I32" s="39">
        <f t="shared" si="3"/>
        <v>1382</v>
      </c>
      <c r="J32" s="40">
        <f t="shared" si="4"/>
        <v>1.3291656648232748E-2</v>
      </c>
      <c r="K32" s="39">
        <f t="shared" si="0"/>
        <v>2217</v>
      </c>
      <c r="P32" s="52"/>
    </row>
    <row r="33" spans="2:16" x14ac:dyDescent="0.2">
      <c r="B33" s="39" t="s">
        <v>258</v>
      </c>
      <c r="C33" s="39">
        <v>3556</v>
      </c>
      <c r="D33" s="39">
        <v>1489</v>
      </c>
      <c r="E33" s="39">
        <f t="shared" si="1"/>
        <v>5045</v>
      </c>
      <c r="F33" s="40">
        <f t="shared" si="2"/>
        <v>9.4281442720986736E-2</v>
      </c>
      <c r="G33" s="39">
        <v>13432</v>
      </c>
      <c r="H33" s="39">
        <v>791</v>
      </c>
      <c r="I33" s="39">
        <f t="shared" si="3"/>
        <v>14223</v>
      </c>
      <c r="J33" s="40">
        <f t="shared" si="4"/>
        <v>0.13679249819668191</v>
      </c>
      <c r="K33" s="39">
        <f t="shared" si="0"/>
        <v>19268</v>
      </c>
      <c r="P33" s="52"/>
    </row>
    <row r="34" spans="2:16" x14ac:dyDescent="0.2">
      <c r="B34" s="39" t="s">
        <v>259</v>
      </c>
      <c r="C34" s="39">
        <v>587</v>
      </c>
      <c r="D34" s="39">
        <v>350</v>
      </c>
      <c r="E34" s="39">
        <f t="shared" si="1"/>
        <v>937</v>
      </c>
      <c r="F34" s="40">
        <f t="shared" si="2"/>
        <v>1.7510745655017753E-2</v>
      </c>
      <c r="G34" s="39">
        <v>1801</v>
      </c>
      <c r="H34" s="39">
        <v>99</v>
      </c>
      <c r="I34" s="39">
        <f t="shared" si="3"/>
        <v>1900</v>
      </c>
      <c r="J34" s="40">
        <f t="shared" si="4"/>
        <v>1.827362346717961E-2</v>
      </c>
      <c r="K34" s="39">
        <f t="shared" si="0"/>
        <v>2837</v>
      </c>
      <c r="P34" s="52"/>
    </row>
    <row r="35" spans="2:16" x14ac:dyDescent="0.2">
      <c r="B35" s="39" t="s">
        <v>260</v>
      </c>
      <c r="C35" s="39">
        <v>477</v>
      </c>
      <c r="D35" s="39">
        <v>372</v>
      </c>
      <c r="E35" s="39">
        <f t="shared" si="1"/>
        <v>849</v>
      </c>
      <c r="F35" s="40">
        <f t="shared" si="2"/>
        <v>1.5866193234909363E-2</v>
      </c>
      <c r="G35" s="39">
        <v>1160</v>
      </c>
      <c r="H35" s="39">
        <v>68</v>
      </c>
      <c r="I35" s="39">
        <f t="shared" si="3"/>
        <v>1228</v>
      </c>
      <c r="J35" s="40">
        <f t="shared" si="4"/>
        <v>1.1810531377735032E-2</v>
      </c>
      <c r="K35" s="39">
        <f t="shared" si="0"/>
        <v>2077</v>
      </c>
      <c r="P35" s="52"/>
    </row>
    <row r="36" spans="2:16" x14ac:dyDescent="0.2">
      <c r="B36" s="39" t="s">
        <v>261</v>
      </c>
      <c r="C36" s="39">
        <v>417</v>
      </c>
      <c r="D36" s="39">
        <v>379</v>
      </c>
      <c r="E36" s="39">
        <f t="shared" si="1"/>
        <v>796</v>
      </c>
      <c r="F36" s="40">
        <f t="shared" si="2"/>
        <v>1.4875724163707717E-2</v>
      </c>
      <c r="G36" s="39">
        <v>883</v>
      </c>
      <c r="H36" s="39">
        <v>80</v>
      </c>
      <c r="I36" s="39">
        <f t="shared" si="3"/>
        <v>963</v>
      </c>
      <c r="J36" s="40">
        <f t="shared" si="4"/>
        <v>9.2618417888915613E-3</v>
      </c>
      <c r="K36" s="39">
        <f t="shared" si="0"/>
        <v>1759</v>
      </c>
      <c r="P36" s="52"/>
    </row>
    <row r="37" spans="2:16" x14ac:dyDescent="0.2">
      <c r="B37" s="39" t="s">
        <v>262</v>
      </c>
      <c r="C37" s="39">
        <v>1386</v>
      </c>
      <c r="D37" s="39">
        <v>1245</v>
      </c>
      <c r="E37" s="39">
        <f t="shared" si="1"/>
        <v>2631</v>
      </c>
      <c r="F37" s="40">
        <f t="shared" si="2"/>
        <v>4.9168379742104279E-2</v>
      </c>
      <c r="G37" s="39">
        <v>3889</v>
      </c>
      <c r="H37" s="39">
        <v>239</v>
      </c>
      <c r="I37" s="39">
        <f t="shared" si="3"/>
        <v>4128</v>
      </c>
      <c r="J37" s="40">
        <f t="shared" si="4"/>
        <v>3.9701851406588121E-2</v>
      </c>
      <c r="K37" s="39">
        <f t="shared" si="0"/>
        <v>6759</v>
      </c>
      <c r="P37" s="52"/>
    </row>
    <row r="38" spans="2:16" x14ac:dyDescent="0.2">
      <c r="B38" s="39" t="s">
        <v>263</v>
      </c>
      <c r="C38" s="39">
        <v>1513</v>
      </c>
      <c r="D38" s="39">
        <v>691</v>
      </c>
      <c r="E38" s="39">
        <f t="shared" si="1"/>
        <v>2204</v>
      </c>
      <c r="F38" s="40">
        <f t="shared" si="2"/>
        <v>4.1188562885441975E-2</v>
      </c>
      <c r="G38" s="39">
        <v>4745</v>
      </c>
      <c r="H38" s="39">
        <v>195</v>
      </c>
      <c r="I38" s="39">
        <f t="shared" si="3"/>
        <v>4940</v>
      </c>
      <c r="J38" s="40">
        <f t="shared" si="4"/>
        <v>4.7511421014666988E-2</v>
      </c>
      <c r="K38" s="39">
        <f t="shared" si="0"/>
        <v>7144</v>
      </c>
      <c r="P38" s="52"/>
    </row>
    <row r="39" spans="2:16" x14ac:dyDescent="0.2">
      <c r="B39" s="39" t="s">
        <v>264</v>
      </c>
      <c r="C39" s="39">
        <v>676</v>
      </c>
      <c r="D39" s="39">
        <v>556</v>
      </c>
      <c r="E39" s="39">
        <f t="shared" si="1"/>
        <v>1232</v>
      </c>
      <c r="F39" s="40">
        <f t="shared" si="2"/>
        <v>2.3023733881517475E-2</v>
      </c>
      <c r="G39" s="39">
        <v>1900</v>
      </c>
      <c r="H39" s="39">
        <v>164</v>
      </c>
      <c r="I39" s="39">
        <f t="shared" si="3"/>
        <v>2064</v>
      </c>
      <c r="J39" s="40">
        <f t="shared" si="4"/>
        <v>1.985092570329406E-2</v>
      </c>
      <c r="K39" s="39">
        <f t="shared" si="0"/>
        <v>3296</v>
      </c>
      <c r="P39" s="52"/>
    </row>
    <row r="40" spans="2:16" x14ac:dyDescent="0.2">
      <c r="B40" s="39" t="s">
        <v>265</v>
      </c>
      <c r="C40" s="39">
        <v>1638</v>
      </c>
      <c r="D40" s="39">
        <v>1016</v>
      </c>
      <c r="E40" s="39">
        <f t="shared" si="1"/>
        <v>2654</v>
      </c>
      <c r="F40" s="40">
        <f t="shared" si="2"/>
        <v>4.959820594281443E-2</v>
      </c>
      <c r="G40" s="39">
        <v>4527</v>
      </c>
      <c r="H40" s="39">
        <v>318</v>
      </c>
      <c r="I40" s="39">
        <f t="shared" si="3"/>
        <v>4845</v>
      </c>
      <c r="J40" s="40">
        <f t="shared" si="4"/>
        <v>4.6597739841308009E-2</v>
      </c>
      <c r="K40" s="39">
        <f t="shared" si="0"/>
        <v>7499</v>
      </c>
      <c r="P40" s="52"/>
    </row>
    <row r="41" spans="2:16" x14ac:dyDescent="0.2">
      <c r="B41" s="41" t="s">
        <v>50</v>
      </c>
      <c r="C41" s="39">
        <f t="shared" ref="C41:H41" si="5">SUM(C11:C40)</f>
        <v>33767</v>
      </c>
      <c r="D41" s="39">
        <f t="shared" si="5"/>
        <v>19743</v>
      </c>
      <c r="E41" s="41">
        <f t="shared" ref="E41" si="6">C41+D41</f>
        <v>53510</v>
      </c>
      <c r="F41" s="40">
        <f t="shared" ref="F41" si="7">E41/$E$41</f>
        <v>1</v>
      </c>
      <c r="G41" s="39">
        <f t="shared" si="5"/>
        <v>97694</v>
      </c>
      <c r="H41" s="39">
        <f t="shared" si="5"/>
        <v>6281</v>
      </c>
      <c r="I41" s="41">
        <f t="shared" ref="I41" si="8">G41+H41</f>
        <v>103975</v>
      </c>
      <c r="J41" s="40">
        <f t="shared" ref="J41" si="9">I41/$I$41</f>
        <v>1</v>
      </c>
      <c r="K41" s="41">
        <f t="shared" ref="K41:K42" si="10">E41+I41</f>
        <v>157485</v>
      </c>
      <c r="P41" s="52"/>
    </row>
    <row r="42" spans="2:16" ht="25.5" customHeight="1" x14ac:dyDescent="0.2">
      <c r="B42" s="53" t="s">
        <v>66</v>
      </c>
      <c r="C42" s="54">
        <f>+C41/$K$41</f>
        <v>0.21441407118138237</v>
      </c>
      <c r="D42" s="54">
        <f>+D41/$K$41</f>
        <v>0.12536432041146775</v>
      </c>
      <c r="E42" s="55">
        <f>C42+D42</f>
        <v>0.33977839159285012</v>
      </c>
      <c r="F42" s="54"/>
      <c r="G42" s="54">
        <f>+G41/$K$41</f>
        <v>0.62033844493126333</v>
      </c>
      <c r="H42" s="54">
        <f>+H41/$K$41</f>
        <v>3.9883163475886593E-2</v>
      </c>
      <c r="I42" s="55">
        <f>G42+H42</f>
        <v>0.66022160840714994</v>
      </c>
      <c r="J42" s="55"/>
      <c r="K42" s="55">
        <f t="shared" si="10"/>
        <v>1</v>
      </c>
    </row>
    <row r="43" spans="2:16" x14ac:dyDescent="0.2">
      <c r="B43" s="46"/>
      <c r="C43" s="59"/>
      <c r="D43" s="59"/>
      <c r="E43" s="59"/>
      <c r="F43" s="59"/>
      <c r="G43" s="59"/>
      <c r="H43" s="59"/>
      <c r="I43" s="59"/>
      <c r="J43" s="59"/>
      <c r="K43" s="59"/>
    </row>
    <row r="44" spans="2:16" ht="12.75" x14ac:dyDescent="0.2">
      <c r="B44" s="319" t="s">
        <v>91</v>
      </c>
      <c r="C44" s="319"/>
      <c r="D44" s="319"/>
      <c r="E44" s="319"/>
      <c r="F44" s="319"/>
      <c r="G44" s="319"/>
      <c r="H44" s="319"/>
      <c r="I44" s="319"/>
      <c r="J44" s="319"/>
      <c r="K44" s="319"/>
    </row>
    <row r="45" spans="2:16" ht="12.75" x14ac:dyDescent="0.2">
      <c r="B45" s="335" t="str">
        <f>'Solicitudes Regiones'!$B$6:$P$6</f>
        <v>Acumuladas de julio de 2008 a enero de 2020</v>
      </c>
      <c r="C45" s="335"/>
      <c r="D45" s="335"/>
      <c r="E45" s="335"/>
      <c r="F45" s="335"/>
      <c r="G45" s="335"/>
      <c r="H45" s="335"/>
      <c r="I45" s="335"/>
      <c r="J45" s="335"/>
      <c r="K45" s="335"/>
    </row>
    <row r="47" spans="2:16" ht="15" customHeight="1" x14ac:dyDescent="0.2">
      <c r="B47" s="352" t="s">
        <v>67</v>
      </c>
      <c r="C47" s="353"/>
      <c r="D47" s="353"/>
      <c r="E47" s="353"/>
      <c r="F47" s="353"/>
      <c r="G47" s="353"/>
      <c r="H47" s="353"/>
      <c r="I47" s="353"/>
      <c r="J47" s="353"/>
      <c r="K47" s="354"/>
      <c r="L47" s="60"/>
    </row>
    <row r="48" spans="2:16" ht="21" customHeight="1" x14ac:dyDescent="0.2">
      <c r="B48" s="351" t="s">
        <v>58</v>
      </c>
      <c r="C48" s="352" t="s">
        <v>2</v>
      </c>
      <c r="D48" s="353"/>
      <c r="E48" s="353"/>
      <c r="F48" s="353"/>
      <c r="G48" s="353"/>
      <c r="H48" s="353"/>
      <c r="I48" s="353"/>
      <c r="J48" s="353"/>
      <c r="K48" s="354"/>
    </row>
    <row r="49" spans="2:11" ht="24" x14ac:dyDescent="0.2">
      <c r="B49" s="351"/>
      <c r="C49" s="44" t="s">
        <v>59</v>
      </c>
      <c r="D49" s="44" t="s">
        <v>60</v>
      </c>
      <c r="E49" s="44" t="s">
        <v>61</v>
      </c>
      <c r="F49" s="44" t="s">
        <v>62</v>
      </c>
      <c r="G49" s="44" t="s">
        <v>8</v>
      </c>
      <c r="H49" s="44" t="s">
        <v>63</v>
      </c>
      <c r="I49" s="44" t="s">
        <v>64</v>
      </c>
      <c r="J49" s="44" t="s">
        <v>65</v>
      </c>
      <c r="K49" s="102" t="s">
        <v>31</v>
      </c>
    </row>
    <row r="50" spans="2:11" x14ac:dyDescent="0.2">
      <c r="B50" s="39" t="s">
        <v>237</v>
      </c>
      <c r="C50" s="39">
        <v>557</v>
      </c>
      <c r="D50" s="39">
        <v>203</v>
      </c>
      <c r="E50" s="39">
        <f t="shared" ref="E50:E79" si="11">C50+D50</f>
        <v>760</v>
      </c>
      <c r="F50" s="40">
        <f>E50/$E$80</f>
        <v>1.8314135620993783E-2</v>
      </c>
      <c r="G50" s="39">
        <v>1041</v>
      </c>
      <c r="H50" s="39">
        <v>67</v>
      </c>
      <c r="I50" s="39">
        <f>G50+H50</f>
        <v>1108</v>
      </c>
      <c r="J50" s="40">
        <f>I50/$I$80</f>
        <v>1.2311521495160949E-2</v>
      </c>
      <c r="K50" s="39">
        <f t="shared" ref="K50:K79" si="12">E50+I50</f>
        <v>1868</v>
      </c>
    </row>
    <row r="51" spans="2:11" x14ac:dyDescent="0.2">
      <c r="B51" s="39" t="s">
        <v>238</v>
      </c>
      <c r="C51" s="39">
        <v>320</v>
      </c>
      <c r="D51" s="39">
        <v>86</v>
      </c>
      <c r="E51" s="39">
        <f t="shared" si="11"/>
        <v>406</v>
      </c>
      <c r="F51" s="40">
        <f t="shared" ref="F51:F79" si="13">E51/$E$80</f>
        <v>9.7836040291098374E-3</v>
      </c>
      <c r="G51" s="39">
        <v>722</v>
      </c>
      <c r="H51" s="39">
        <v>44</v>
      </c>
      <c r="I51" s="39">
        <f t="shared" ref="I51:I79" si="14">G51+H51</f>
        <v>766</v>
      </c>
      <c r="J51" s="40">
        <f t="shared" ref="J51:J79" si="15">I51/$I$80</f>
        <v>8.5113948242719201E-3</v>
      </c>
      <c r="K51" s="39">
        <f t="shared" si="12"/>
        <v>1172</v>
      </c>
    </row>
    <row r="52" spans="2:11" x14ac:dyDescent="0.2">
      <c r="B52" s="39" t="s">
        <v>239</v>
      </c>
      <c r="C52" s="39">
        <v>311</v>
      </c>
      <c r="D52" s="39">
        <v>99</v>
      </c>
      <c r="E52" s="39">
        <f t="shared" si="11"/>
        <v>410</v>
      </c>
      <c r="F52" s="40">
        <f t="shared" si="13"/>
        <v>9.8799942165887517E-3</v>
      </c>
      <c r="G52" s="39">
        <v>709</v>
      </c>
      <c r="H52" s="39">
        <v>40</v>
      </c>
      <c r="I52" s="39">
        <f t="shared" si="14"/>
        <v>749</v>
      </c>
      <c r="J52" s="40">
        <f t="shared" si="15"/>
        <v>8.3224996388768513E-3</v>
      </c>
      <c r="K52" s="39">
        <f t="shared" si="12"/>
        <v>1159</v>
      </c>
    </row>
    <row r="53" spans="2:11" x14ac:dyDescent="0.2">
      <c r="B53" s="39" t="s">
        <v>240</v>
      </c>
      <c r="C53" s="39">
        <v>329</v>
      </c>
      <c r="D53" s="39">
        <v>116</v>
      </c>
      <c r="E53" s="39">
        <f t="shared" si="11"/>
        <v>445</v>
      </c>
      <c r="F53" s="40">
        <f t="shared" si="13"/>
        <v>1.0723408357029254E-2</v>
      </c>
      <c r="G53" s="39">
        <v>452</v>
      </c>
      <c r="H53" s="39">
        <v>28</v>
      </c>
      <c r="I53" s="39">
        <f t="shared" si="14"/>
        <v>480</v>
      </c>
      <c r="J53" s="40">
        <f t="shared" si="15"/>
        <v>5.3335111170372349E-3</v>
      </c>
      <c r="K53" s="39">
        <f t="shared" si="12"/>
        <v>925</v>
      </c>
    </row>
    <row r="54" spans="2:11" x14ac:dyDescent="0.2">
      <c r="B54" s="39" t="s">
        <v>241</v>
      </c>
      <c r="C54" s="39">
        <v>250</v>
      </c>
      <c r="D54" s="39">
        <v>84</v>
      </c>
      <c r="E54" s="39">
        <f t="shared" si="11"/>
        <v>334</v>
      </c>
      <c r="F54" s="40">
        <f t="shared" si="13"/>
        <v>8.0485806544893738E-3</v>
      </c>
      <c r="G54" s="39">
        <v>580</v>
      </c>
      <c r="H54" s="39">
        <v>46</v>
      </c>
      <c r="I54" s="39">
        <f t="shared" si="14"/>
        <v>626</v>
      </c>
      <c r="J54" s="40">
        <f t="shared" si="15"/>
        <v>6.9557874151360598E-3</v>
      </c>
      <c r="K54" s="39">
        <f t="shared" si="12"/>
        <v>960</v>
      </c>
    </row>
    <row r="55" spans="2:11" x14ac:dyDescent="0.2">
      <c r="B55" s="39" t="s">
        <v>242</v>
      </c>
      <c r="C55" s="39">
        <v>322</v>
      </c>
      <c r="D55" s="39">
        <v>110</v>
      </c>
      <c r="E55" s="39">
        <f t="shared" si="11"/>
        <v>432</v>
      </c>
      <c r="F55" s="40">
        <f t="shared" si="13"/>
        <v>1.0410140247722782E-2</v>
      </c>
      <c r="G55" s="39">
        <v>1187</v>
      </c>
      <c r="H55" s="39">
        <v>58</v>
      </c>
      <c r="I55" s="39">
        <f t="shared" si="14"/>
        <v>1245</v>
      </c>
      <c r="J55" s="40">
        <f t="shared" si="15"/>
        <v>1.3833794459815326E-2</v>
      </c>
      <c r="K55" s="39">
        <f t="shared" si="12"/>
        <v>1677</v>
      </c>
    </row>
    <row r="56" spans="2:11" x14ac:dyDescent="0.2">
      <c r="B56" s="39" t="s">
        <v>243</v>
      </c>
      <c r="C56" s="39">
        <v>1176</v>
      </c>
      <c r="D56" s="39">
        <v>394</v>
      </c>
      <c r="E56" s="39">
        <f t="shared" si="11"/>
        <v>1570</v>
      </c>
      <c r="F56" s="40">
        <f t="shared" si="13"/>
        <v>3.7833148585474E-2</v>
      </c>
      <c r="G56" s="39">
        <v>2513</v>
      </c>
      <c r="H56" s="39">
        <v>179</v>
      </c>
      <c r="I56" s="39">
        <f t="shared" si="14"/>
        <v>2692</v>
      </c>
      <c r="J56" s="40">
        <f t="shared" si="15"/>
        <v>2.9912108181383824E-2</v>
      </c>
      <c r="K56" s="39">
        <f t="shared" si="12"/>
        <v>4262</v>
      </c>
    </row>
    <row r="57" spans="2:11" x14ac:dyDescent="0.2">
      <c r="B57" s="39" t="s">
        <v>244</v>
      </c>
      <c r="C57" s="39">
        <v>623</v>
      </c>
      <c r="D57" s="39">
        <v>213</v>
      </c>
      <c r="E57" s="39">
        <f t="shared" si="11"/>
        <v>836</v>
      </c>
      <c r="F57" s="40">
        <f t="shared" si="13"/>
        <v>2.0145549183093161E-2</v>
      </c>
      <c r="G57" s="39">
        <v>1418</v>
      </c>
      <c r="H57" s="39">
        <v>98</v>
      </c>
      <c r="I57" s="39">
        <f t="shared" si="14"/>
        <v>1516</v>
      </c>
      <c r="J57" s="40">
        <f t="shared" si="15"/>
        <v>1.68450059446426E-2</v>
      </c>
      <c r="K57" s="39">
        <f t="shared" si="12"/>
        <v>2352</v>
      </c>
    </row>
    <row r="58" spans="2:11" x14ac:dyDescent="0.2">
      <c r="B58" s="39" t="s">
        <v>245</v>
      </c>
      <c r="C58" s="39">
        <v>163</v>
      </c>
      <c r="D58" s="39">
        <v>84</v>
      </c>
      <c r="E58" s="39">
        <f t="shared" si="11"/>
        <v>247</v>
      </c>
      <c r="F58" s="40">
        <f t="shared" si="13"/>
        <v>5.9520940768229792E-3</v>
      </c>
      <c r="G58" s="39">
        <v>275</v>
      </c>
      <c r="H58" s="39">
        <v>26</v>
      </c>
      <c r="I58" s="39">
        <f t="shared" si="14"/>
        <v>301</v>
      </c>
      <c r="J58" s="40">
        <f t="shared" si="15"/>
        <v>3.3445559296420993E-3</v>
      </c>
      <c r="K58" s="39">
        <f t="shared" si="12"/>
        <v>548</v>
      </c>
    </row>
    <row r="59" spans="2:11" x14ac:dyDescent="0.2">
      <c r="B59" s="39" t="s">
        <v>246</v>
      </c>
      <c r="C59" s="39">
        <v>1409</v>
      </c>
      <c r="D59" s="39">
        <v>495</v>
      </c>
      <c r="E59" s="39">
        <f t="shared" si="11"/>
        <v>1904</v>
      </c>
      <c r="F59" s="40">
        <f t="shared" si="13"/>
        <v>4.5881729239963372E-2</v>
      </c>
      <c r="G59" s="39">
        <v>3271</v>
      </c>
      <c r="H59" s="39">
        <v>210</v>
      </c>
      <c r="I59" s="39">
        <f t="shared" si="14"/>
        <v>3481</v>
      </c>
      <c r="J59" s="40">
        <f t="shared" si="15"/>
        <v>3.8679067080013778E-2</v>
      </c>
      <c r="K59" s="39">
        <f t="shared" si="12"/>
        <v>5385</v>
      </c>
    </row>
    <row r="60" spans="2:11" x14ac:dyDescent="0.2">
      <c r="B60" s="39" t="s">
        <v>247</v>
      </c>
      <c r="C60" s="39">
        <v>1812</v>
      </c>
      <c r="D60" s="39">
        <v>530</v>
      </c>
      <c r="E60" s="39">
        <f t="shared" si="11"/>
        <v>2342</v>
      </c>
      <c r="F60" s="40">
        <f t="shared" si="13"/>
        <v>5.6436454768904527E-2</v>
      </c>
      <c r="G60" s="39">
        <v>4715</v>
      </c>
      <c r="H60" s="39">
        <v>243</v>
      </c>
      <c r="I60" s="39">
        <f t="shared" si="14"/>
        <v>4958</v>
      </c>
      <c r="J60" s="40">
        <f t="shared" si="15"/>
        <v>5.5090725246397104E-2</v>
      </c>
      <c r="K60" s="39">
        <f t="shared" si="12"/>
        <v>7300</v>
      </c>
    </row>
    <row r="61" spans="2:11" x14ac:dyDescent="0.2">
      <c r="B61" s="39" t="s">
        <v>248</v>
      </c>
      <c r="C61" s="39">
        <v>1050</v>
      </c>
      <c r="D61" s="39">
        <v>360</v>
      </c>
      <c r="E61" s="39">
        <f t="shared" si="11"/>
        <v>1410</v>
      </c>
      <c r="F61" s="40">
        <f t="shared" si="13"/>
        <v>3.3977541086317412E-2</v>
      </c>
      <c r="G61" s="39">
        <v>4036</v>
      </c>
      <c r="H61" s="39">
        <v>184</v>
      </c>
      <c r="I61" s="39">
        <f t="shared" si="14"/>
        <v>4220</v>
      </c>
      <c r="J61" s="40">
        <f t="shared" si="15"/>
        <v>4.6890451903952357E-2</v>
      </c>
      <c r="K61" s="39">
        <f t="shared" si="12"/>
        <v>5630</v>
      </c>
    </row>
    <row r="62" spans="2:11" x14ac:dyDescent="0.2">
      <c r="B62" s="39" t="s">
        <v>249</v>
      </c>
      <c r="C62" s="39">
        <v>300</v>
      </c>
      <c r="D62" s="39">
        <v>87</v>
      </c>
      <c r="E62" s="39">
        <f t="shared" si="11"/>
        <v>387</v>
      </c>
      <c r="F62" s="40">
        <f t="shared" si="13"/>
        <v>9.3257506385849929E-3</v>
      </c>
      <c r="G62" s="39">
        <v>937</v>
      </c>
      <c r="H62" s="39">
        <v>46</v>
      </c>
      <c r="I62" s="39">
        <f t="shared" si="14"/>
        <v>983</v>
      </c>
      <c r="J62" s="40">
        <f t="shared" si="15"/>
        <v>1.0922586308432503E-2</v>
      </c>
      <c r="K62" s="39">
        <f t="shared" si="12"/>
        <v>1370</v>
      </c>
    </row>
    <row r="63" spans="2:11" x14ac:dyDescent="0.2">
      <c r="B63" s="39" t="s">
        <v>250</v>
      </c>
      <c r="C63" s="39">
        <v>876</v>
      </c>
      <c r="D63" s="39">
        <v>306</v>
      </c>
      <c r="E63" s="39">
        <f t="shared" si="11"/>
        <v>1182</v>
      </c>
      <c r="F63" s="40">
        <f t="shared" si="13"/>
        <v>2.8483300400019278E-2</v>
      </c>
      <c r="G63" s="39">
        <v>2605</v>
      </c>
      <c r="H63" s="39">
        <v>117</v>
      </c>
      <c r="I63" s="39">
        <f t="shared" si="14"/>
        <v>2722</v>
      </c>
      <c r="J63" s="40">
        <f t="shared" si="15"/>
        <v>3.0245452626198651E-2</v>
      </c>
      <c r="K63" s="39">
        <f t="shared" si="12"/>
        <v>3904</v>
      </c>
    </row>
    <row r="64" spans="2:11" x14ac:dyDescent="0.2">
      <c r="B64" s="39" t="s">
        <v>251</v>
      </c>
      <c r="C64" s="39">
        <v>207</v>
      </c>
      <c r="D64" s="39">
        <v>50</v>
      </c>
      <c r="E64" s="39">
        <f t="shared" si="11"/>
        <v>257</v>
      </c>
      <c r="F64" s="40">
        <f t="shared" si="13"/>
        <v>6.1930695455202659E-3</v>
      </c>
      <c r="G64" s="39">
        <v>340</v>
      </c>
      <c r="H64" s="39">
        <v>21</v>
      </c>
      <c r="I64" s="39">
        <f t="shared" si="14"/>
        <v>361</v>
      </c>
      <c r="J64" s="40">
        <f t="shared" si="15"/>
        <v>4.0112448192717535E-3</v>
      </c>
      <c r="K64" s="39">
        <f t="shared" si="12"/>
        <v>618</v>
      </c>
    </row>
    <row r="65" spans="2:11" x14ac:dyDescent="0.2">
      <c r="B65" s="39" t="s">
        <v>252</v>
      </c>
      <c r="C65" s="39">
        <v>2803</v>
      </c>
      <c r="D65" s="39">
        <v>849</v>
      </c>
      <c r="E65" s="39">
        <f t="shared" si="11"/>
        <v>3652</v>
      </c>
      <c r="F65" s="40">
        <f t="shared" si="13"/>
        <v>8.8004241168249078E-2</v>
      </c>
      <c r="G65" s="39">
        <v>7755</v>
      </c>
      <c r="H65" s="39">
        <v>463</v>
      </c>
      <c r="I65" s="39">
        <f t="shared" si="14"/>
        <v>8218</v>
      </c>
      <c r="J65" s="40">
        <f t="shared" si="15"/>
        <v>9.1314154916274981E-2</v>
      </c>
      <c r="K65" s="39">
        <f t="shared" si="12"/>
        <v>11870</v>
      </c>
    </row>
    <row r="66" spans="2:11" x14ac:dyDescent="0.2">
      <c r="B66" s="39" t="s">
        <v>253</v>
      </c>
      <c r="C66" s="39">
        <v>752</v>
      </c>
      <c r="D66" s="39">
        <v>273</v>
      </c>
      <c r="E66" s="39">
        <f t="shared" si="11"/>
        <v>1025</v>
      </c>
      <c r="F66" s="40">
        <f t="shared" si="13"/>
        <v>2.4699985541471878E-2</v>
      </c>
      <c r="G66" s="39">
        <v>1797</v>
      </c>
      <c r="H66" s="39">
        <v>105</v>
      </c>
      <c r="I66" s="39">
        <f t="shared" si="14"/>
        <v>1902</v>
      </c>
      <c r="J66" s="40">
        <f t="shared" si="15"/>
        <v>2.1134037801260042E-2</v>
      </c>
      <c r="K66" s="39">
        <f t="shared" si="12"/>
        <v>2927</v>
      </c>
    </row>
    <row r="67" spans="2:11" x14ac:dyDescent="0.2">
      <c r="B67" s="39" t="s">
        <v>254</v>
      </c>
      <c r="C67" s="39">
        <v>527</v>
      </c>
      <c r="D67" s="39">
        <v>183</v>
      </c>
      <c r="E67" s="39">
        <f t="shared" si="11"/>
        <v>710</v>
      </c>
      <c r="F67" s="40">
        <f t="shared" si="13"/>
        <v>1.7109258277507349E-2</v>
      </c>
      <c r="G67" s="39">
        <v>1562</v>
      </c>
      <c r="H67" s="39">
        <v>68</v>
      </c>
      <c r="I67" s="39">
        <f t="shared" si="14"/>
        <v>1630</v>
      </c>
      <c r="J67" s="40">
        <f t="shared" si="15"/>
        <v>1.8111714834938942E-2</v>
      </c>
      <c r="K67" s="39">
        <f t="shared" si="12"/>
        <v>2340</v>
      </c>
    </row>
    <row r="68" spans="2:11" x14ac:dyDescent="0.2">
      <c r="B68" s="39" t="s">
        <v>255</v>
      </c>
      <c r="C68" s="39">
        <v>5996</v>
      </c>
      <c r="D68" s="39">
        <v>2222</v>
      </c>
      <c r="E68" s="39">
        <f t="shared" si="11"/>
        <v>8218</v>
      </c>
      <c r="F68" s="40">
        <f t="shared" si="13"/>
        <v>0.19803364017543015</v>
      </c>
      <c r="G68" s="39">
        <v>17102</v>
      </c>
      <c r="H68" s="39">
        <v>1149</v>
      </c>
      <c r="I68" s="39">
        <f t="shared" si="14"/>
        <v>18251</v>
      </c>
      <c r="J68" s="40">
        <f t="shared" si="15"/>
        <v>0.20279564874384701</v>
      </c>
      <c r="K68" s="39">
        <f t="shared" si="12"/>
        <v>26469</v>
      </c>
    </row>
    <row r="69" spans="2:11" x14ac:dyDescent="0.2">
      <c r="B69" s="39" t="s">
        <v>42</v>
      </c>
      <c r="C69" s="39">
        <v>781</v>
      </c>
      <c r="D69" s="39">
        <v>416</v>
      </c>
      <c r="E69" s="39">
        <f t="shared" si="11"/>
        <v>1197</v>
      </c>
      <c r="F69" s="40">
        <f t="shared" si="13"/>
        <v>2.8844763603065208E-2</v>
      </c>
      <c r="G69" s="39">
        <v>1917</v>
      </c>
      <c r="H69" s="39">
        <v>163</v>
      </c>
      <c r="I69" s="39">
        <f t="shared" si="14"/>
        <v>2080</v>
      </c>
      <c r="J69" s="40">
        <f t="shared" si="15"/>
        <v>2.3111881507161348E-2</v>
      </c>
      <c r="K69" s="39">
        <f t="shared" si="12"/>
        <v>3277</v>
      </c>
    </row>
    <row r="70" spans="2:11" x14ac:dyDescent="0.2">
      <c r="B70" s="39" t="s">
        <v>256</v>
      </c>
      <c r="C70" s="39">
        <v>280</v>
      </c>
      <c r="D70" s="39">
        <v>122</v>
      </c>
      <c r="E70" s="39">
        <f t="shared" si="11"/>
        <v>402</v>
      </c>
      <c r="F70" s="40">
        <f t="shared" si="13"/>
        <v>9.6872138416309213E-3</v>
      </c>
      <c r="G70" s="39">
        <v>771</v>
      </c>
      <c r="H70" s="39">
        <v>40</v>
      </c>
      <c r="I70" s="39">
        <f t="shared" si="14"/>
        <v>811</v>
      </c>
      <c r="J70" s="40">
        <f t="shared" si="15"/>
        <v>9.0114114914941618E-3</v>
      </c>
      <c r="K70" s="39">
        <f t="shared" si="12"/>
        <v>1213</v>
      </c>
    </row>
    <row r="71" spans="2:11" x14ac:dyDescent="0.2">
      <c r="B71" s="39" t="s">
        <v>257</v>
      </c>
      <c r="C71" s="39">
        <v>455</v>
      </c>
      <c r="D71" s="39">
        <v>151</v>
      </c>
      <c r="E71" s="39">
        <f t="shared" si="11"/>
        <v>606</v>
      </c>
      <c r="F71" s="40">
        <f t="shared" si="13"/>
        <v>1.4603113403055569E-2</v>
      </c>
      <c r="G71" s="39">
        <v>1149</v>
      </c>
      <c r="H71" s="39">
        <v>54</v>
      </c>
      <c r="I71" s="39">
        <f t="shared" si="14"/>
        <v>1203</v>
      </c>
      <c r="J71" s="40">
        <f t="shared" si="15"/>
        <v>1.3367112237074569E-2</v>
      </c>
      <c r="K71" s="39">
        <f t="shared" si="12"/>
        <v>1809</v>
      </c>
    </row>
    <row r="72" spans="2:11" x14ac:dyDescent="0.2">
      <c r="B72" s="39" t="s">
        <v>258</v>
      </c>
      <c r="C72" s="39">
        <v>3304</v>
      </c>
      <c r="D72" s="39">
        <v>1058</v>
      </c>
      <c r="E72" s="39">
        <f t="shared" si="11"/>
        <v>4362</v>
      </c>
      <c r="F72" s="40">
        <f t="shared" si="13"/>
        <v>0.10511349944575642</v>
      </c>
      <c r="G72" s="39">
        <v>11537</v>
      </c>
      <c r="H72" s="39">
        <v>670</v>
      </c>
      <c r="I72" s="39">
        <f t="shared" si="14"/>
        <v>12207</v>
      </c>
      <c r="J72" s="40">
        <f t="shared" si="15"/>
        <v>0.13563785459515318</v>
      </c>
      <c r="K72" s="39">
        <f t="shared" si="12"/>
        <v>16569</v>
      </c>
    </row>
    <row r="73" spans="2:11" x14ac:dyDescent="0.2">
      <c r="B73" s="39" t="s">
        <v>259</v>
      </c>
      <c r="C73" s="39">
        <v>559</v>
      </c>
      <c r="D73" s="39">
        <v>187</v>
      </c>
      <c r="E73" s="39">
        <f t="shared" si="11"/>
        <v>746</v>
      </c>
      <c r="F73" s="40">
        <f t="shared" si="13"/>
        <v>1.797676996481758E-2</v>
      </c>
      <c r="G73" s="39">
        <v>1622</v>
      </c>
      <c r="H73" s="39">
        <v>85</v>
      </c>
      <c r="I73" s="39">
        <f t="shared" si="14"/>
        <v>1707</v>
      </c>
      <c r="J73" s="40">
        <f t="shared" si="15"/>
        <v>1.8967298909963664E-2</v>
      </c>
      <c r="K73" s="39">
        <f t="shared" si="12"/>
        <v>2453</v>
      </c>
    </row>
    <row r="74" spans="2:11" x14ac:dyDescent="0.2">
      <c r="B74" s="39" t="s">
        <v>260</v>
      </c>
      <c r="C74" s="39">
        <v>445</v>
      </c>
      <c r="D74" s="39">
        <v>132</v>
      </c>
      <c r="E74" s="39">
        <f t="shared" si="11"/>
        <v>577</v>
      </c>
      <c r="F74" s="40">
        <f t="shared" si="13"/>
        <v>1.3904284543833438E-2</v>
      </c>
      <c r="G74" s="39">
        <v>1068</v>
      </c>
      <c r="H74" s="39">
        <v>59</v>
      </c>
      <c r="I74" s="39">
        <f t="shared" si="14"/>
        <v>1127</v>
      </c>
      <c r="J74" s="40">
        <f t="shared" si="15"/>
        <v>1.2522639643543674E-2</v>
      </c>
      <c r="K74" s="39">
        <f t="shared" si="12"/>
        <v>1704</v>
      </c>
    </row>
    <row r="75" spans="2:11" x14ac:dyDescent="0.2">
      <c r="B75" s="39" t="s">
        <v>261</v>
      </c>
      <c r="C75" s="39">
        <v>381</v>
      </c>
      <c r="D75" s="39">
        <v>171</v>
      </c>
      <c r="E75" s="39">
        <f t="shared" si="11"/>
        <v>552</v>
      </c>
      <c r="F75" s="40">
        <f t="shared" si="13"/>
        <v>1.3301845872090221E-2</v>
      </c>
      <c r="G75" s="39">
        <v>805</v>
      </c>
      <c r="H75" s="39">
        <v>55</v>
      </c>
      <c r="I75" s="39">
        <f t="shared" si="14"/>
        <v>860</v>
      </c>
      <c r="J75" s="40">
        <f t="shared" si="15"/>
        <v>9.5558740846917126E-3</v>
      </c>
      <c r="K75" s="39">
        <f t="shared" si="12"/>
        <v>1412</v>
      </c>
    </row>
    <row r="76" spans="2:11" x14ac:dyDescent="0.2">
      <c r="B76" s="39" t="s">
        <v>262</v>
      </c>
      <c r="C76" s="39">
        <v>1242</v>
      </c>
      <c r="D76" s="39">
        <v>627</v>
      </c>
      <c r="E76" s="39">
        <f t="shared" si="11"/>
        <v>1869</v>
      </c>
      <c r="F76" s="40">
        <f t="shared" si="13"/>
        <v>4.5038315099522871E-2</v>
      </c>
      <c r="G76" s="39">
        <v>3343</v>
      </c>
      <c r="H76" s="39">
        <v>190</v>
      </c>
      <c r="I76" s="39">
        <f t="shared" si="14"/>
        <v>3533</v>
      </c>
      <c r="J76" s="40">
        <f t="shared" si="15"/>
        <v>3.9256864117692809E-2</v>
      </c>
      <c r="K76" s="39">
        <f t="shared" si="12"/>
        <v>5402</v>
      </c>
    </row>
    <row r="77" spans="2:11" x14ac:dyDescent="0.2">
      <c r="B77" s="39" t="s">
        <v>263</v>
      </c>
      <c r="C77" s="39">
        <v>1388</v>
      </c>
      <c r="D77" s="39">
        <v>415</v>
      </c>
      <c r="E77" s="39">
        <f t="shared" si="11"/>
        <v>1803</v>
      </c>
      <c r="F77" s="40">
        <f t="shared" si="13"/>
        <v>4.344787700612078E-2</v>
      </c>
      <c r="G77" s="39">
        <v>4152</v>
      </c>
      <c r="H77" s="39">
        <v>150</v>
      </c>
      <c r="I77" s="39">
        <f t="shared" si="14"/>
        <v>4302</v>
      </c>
      <c r="J77" s="40">
        <f t="shared" si="15"/>
        <v>4.7801593386446212E-2</v>
      </c>
      <c r="K77" s="39">
        <f t="shared" si="12"/>
        <v>6105</v>
      </c>
    </row>
    <row r="78" spans="2:11" x14ac:dyDescent="0.2">
      <c r="B78" s="39" t="s">
        <v>264</v>
      </c>
      <c r="C78" s="39">
        <v>605</v>
      </c>
      <c r="D78" s="39">
        <v>251</v>
      </c>
      <c r="E78" s="39">
        <f t="shared" si="11"/>
        <v>856</v>
      </c>
      <c r="F78" s="40">
        <f t="shared" si="13"/>
        <v>2.0627500120487734E-2</v>
      </c>
      <c r="G78" s="39">
        <v>1711</v>
      </c>
      <c r="H78" s="39">
        <v>105</v>
      </c>
      <c r="I78" s="39">
        <f t="shared" si="14"/>
        <v>1816</v>
      </c>
      <c r="J78" s="40">
        <f t="shared" si="15"/>
        <v>2.017845039279087E-2</v>
      </c>
      <c r="K78" s="39">
        <f t="shared" si="12"/>
        <v>2672</v>
      </c>
    </row>
    <row r="79" spans="2:11" x14ac:dyDescent="0.2">
      <c r="B79" s="39" t="s">
        <v>265</v>
      </c>
      <c r="C79" s="39">
        <v>1488</v>
      </c>
      <c r="D79" s="39">
        <v>513</v>
      </c>
      <c r="E79" s="39">
        <f t="shared" si="11"/>
        <v>2001</v>
      </c>
      <c r="F79" s="40">
        <f t="shared" si="13"/>
        <v>4.8219191286327054E-2</v>
      </c>
      <c r="G79" s="39">
        <v>3889</v>
      </c>
      <c r="H79" s="39">
        <v>253</v>
      </c>
      <c r="I79" s="39">
        <f t="shared" si="14"/>
        <v>4142</v>
      </c>
      <c r="J79" s="40">
        <f t="shared" si="15"/>
        <v>4.6023756347433803E-2</v>
      </c>
      <c r="K79" s="39">
        <f t="shared" si="12"/>
        <v>6143</v>
      </c>
    </row>
    <row r="80" spans="2:11" x14ac:dyDescent="0.2">
      <c r="B80" s="41" t="s">
        <v>50</v>
      </c>
      <c r="C80" s="39">
        <f t="shared" ref="C80:H80" si="16">SUM(C50:C79)</f>
        <v>30711</v>
      </c>
      <c r="D80" s="39">
        <f t="shared" si="16"/>
        <v>10787</v>
      </c>
      <c r="E80" s="41">
        <f>C80+D80</f>
        <v>41498</v>
      </c>
      <c r="F80" s="72">
        <f t="shared" ref="F80" si="17">E80/$E$80</f>
        <v>1</v>
      </c>
      <c r="G80" s="39">
        <f t="shared" si="16"/>
        <v>84981</v>
      </c>
      <c r="H80" s="39">
        <f t="shared" si="16"/>
        <v>5016</v>
      </c>
      <c r="I80" s="41">
        <f t="shared" ref="I80" si="18">G80+H80</f>
        <v>89997</v>
      </c>
      <c r="J80" s="72">
        <f t="shared" ref="J80" si="19">I80/$I$80</f>
        <v>1</v>
      </c>
      <c r="K80" s="41">
        <f t="shared" ref="K80:K81" si="20">E80+I80</f>
        <v>131495</v>
      </c>
    </row>
    <row r="81" spans="2:11" ht="24" x14ac:dyDescent="0.2">
      <c r="B81" s="53" t="s">
        <v>68</v>
      </c>
      <c r="C81" s="54">
        <f>+C80/$K$80</f>
        <v>0.23355260656298718</v>
      </c>
      <c r="D81" s="54">
        <f>+D80/$K$80</f>
        <v>8.2033537396859202E-2</v>
      </c>
      <c r="E81" s="55">
        <f>C81+D81</f>
        <v>0.31558614395984641</v>
      </c>
      <c r="F81" s="55"/>
      <c r="G81" s="54">
        <f>+G80/$K$80</f>
        <v>0.64626791893227875</v>
      </c>
      <c r="H81" s="54">
        <f>+H80/$K$80</f>
        <v>3.8145937107874825E-2</v>
      </c>
      <c r="I81" s="55">
        <f>G81+H81</f>
        <v>0.68441385604015359</v>
      </c>
      <c r="J81" s="55"/>
      <c r="K81" s="55">
        <f t="shared" si="20"/>
        <v>1</v>
      </c>
    </row>
    <row r="82" spans="2:11" x14ac:dyDescent="0.2">
      <c r="B82" s="46" t="s">
        <v>133</v>
      </c>
    </row>
    <row r="83" spans="2:11" x14ac:dyDescent="0.2">
      <c r="B83" s="46" t="s">
        <v>134</v>
      </c>
    </row>
  </sheetData>
  <mergeCells count="10">
    <mergeCell ref="B48:B49"/>
    <mergeCell ref="C48:K48"/>
    <mergeCell ref="B8:K8"/>
    <mergeCell ref="B9:B10"/>
    <mergeCell ref="C9:K9"/>
    <mergeCell ref="B6:K6"/>
    <mergeCell ref="B5:K5"/>
    <mergeCell ref="B44:K44"/>
    <mergeCell ref="B45:K45"/>
    <mergeCell ref="B47:K47"/>
  </mergeCells>
  <hyperlinks>
    <hyperlink ref="M5" location="'Índice Pensiones Solidarias'!A1" display="Volver Sistema de Pensiones Solidadias"/>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topLeftCell="A52" zoomScaleNormal="100" workbookViewId="0">
      <selection activeCell="K41" sqref="K41"/>
    </sheetView>
  </sheetViews>
  <sheetFormatPr baseColWidth="10" defaultRowHeight="12" x14ac:dyDescent="0.2"/>
  <cols>
    <col min="1" max="1" width="6" style="47" customWidth="1"/>
    <col min="2" max="2" width="18.140625" style="47" customWidth="1"/>
    <col min="3" max="3" width="7.85546875" style="47" bestFit="1" customWidth="1"/>
    <col min="4" max="4" width="7.28515625" style="47" bestFit="1" customWidth="1"/>
    <col min="5" max="6" width="7.28515625" style="47" customWidth="1"/>
    <col min="7" max="8" width="7.28515625" style="47" bestFit="1" customWidth="1"/>
    <col min="9" max="11" width="7.28515625" style="47" customWidth="1"/>
    <col min="12" max="12" width="9.7109375" style="47" customWidth="1"/>
    <col min="13" max="251" width="11.42578125" style="47"/>
    <col min="252" max="252" width="18.140625" style="47" customWidth="1"/>
    <col min="253" max="253" width="7.85546875" style="47" bestFit="1" customWidth="1"/>
    <col min="254" max="254" width="7.28515625" style="47" bestFit="1" customWidth="1"/>
    <col min="255" max="256" width="7.28515625" style="47" customWidth="1"/>
    <col min="257" max="258" width="7.28515625" style="47" bestFit="1" customWidth="1"/>
    <col min="259" max="261" width="7.28515625" style="47" customWidth="1"/>
    <col min="262" max="267" width="0" style="47" hidden="1" customWidth="1"/>
    <col min="268" max="268" width="9.7109375" style="47" customWidth="1"/>
    <col min="269" max="507" width="11.42578125" style="47"/>
    <col min="508" max="508" width="18.140625" style="47" customWidth="1"/>
    <col min="509" max="509" width="7.85546875" style="47" bestFit="1" customWidth="1"/>
    <col min="510" max="510" width="7.28515625" style="47" bestFit="1" customWidth="1"/>
    <col min="511" max="512" width="7.28515625" style="47" customWidth="1"/>
    <col min="513" max="514" width="7.28515625" style="47" bestFit="1" customWidth="1"/>
    <col min="515" max="517" width="7.28515625" style="47" customWidth="1"/>
    <col min="518" max="523" width="0" style="47" hidden="1" customWidth="1"/>
    <col min="524" max="524" width="9.7109375" style="47" customWidth="1"/>
    <col min="525" max="763" width="11.42578125" style="47"/>
    <col min="764" max="764" width="18.140625" style="47" customWidth="1"/>
    <col min="765" max="765" width="7.85546875" style="47" bestFit="1" customWidth="1"/>
    <col min="766" max="766" width="7.28515625" style="47" bestFit="1" customWidth="1"/>
    <col min="767" max="768" width="7.28515625" style="47" customWidth="1"/>
    <col min="769" max="770" width="7.28515625" style="47" bestFit="1" customWidth="1"/>
    <col min="771" max="773" width="7.28515625" style="47" customWidth="1"/>
    <col min="774" max="779" width="0" style="47" hidden="1" customWidth="1"/>
    <col min="780" max="780" width="9.7109375" style="47" customWidth="1"/>
    <col min="781" max="1019" width="11.42578125" style="47"/>
    <col min="1020" max="1020" width="18.140625" style="47" customWidth="1"/>
    <col min="1021" max="1021" width="7.85546875" style="47" bestFit="1" customWidth="1"/>
    <col min="1022" max="1022" width="7.28515625" style="47" bestFit="1" customWidth="1"/>
    <col min="1023" max="1024" width="7.28515625" style="47" customWidth="1"/>
    <col min="1025" max="1026" width="7.28515625" style="47" bestFit="1" customWidth="1"/>
    <col min="1027" max="1029" width="7.28515625" style="47" customWidth="1"/>
    <col min="1030" max="1035" width="0" style="47" hidden="1" customWidth="1"/>
    <col min="1036" max="1036" width="9.7109375" style="47" customWidth="1"/>
    <col min="1037" max="1275" width="11.42578125" style="47"/>
    <col min="1276" max="1276" width="18.140625" style="47" customWidth="1"/>
    <col min="1277" max="1277" width="7.85546875" style="47" bestFit="1" customWidth="1"/>
    <col min="1278" max="1278" width="7.28515625" style="47" bestFit="1" customWidth="1"/>
    <col min="1279" max="1280" width="7.28515625" style="47" customWidth="1"/>
    <col min="1281" max="1282" width="7.28515625" style="47" bestFit="1" customWidth="1"/>
    <col min="1283" max="1285" width="7.28515625" style="47" customWidth="1"/>
    <col min="1286" max="1291" width="0" style="47" hidden="1" customWidth="1"/>
    <col min="1292" max="1292" width="9.7109375" style="47" customWidth="1"/>
    <col min="1293" max="1531" width="11.42578125" style="47"/>
    <col min="1532" max="1532" width="18.140625" style="47" customWidth="1"/>
    <col min="1533" max="1533" width="7.85546875" style="47" bestFit="1" customWidth="1"/>
    <col min="1534" max="1534" width="7.28515625" style="47" bestFit="1" customWidth="1"/>
    <col min="1535" max="1536" width="7.28515625" style="47" customWidth="1"/>
    <col min="1537" max="1538" width="7.28515625" style="47" bestFit="1" customWidth="1"/>
    <col min="1539" max="1541" width="7.28515625" style="47" customWidth="1"/>
    <col min="1542" max="1547" width="0" style="47" hidden="1" customWidth="1"/>
    <col min="1548" max="1548" width="9.7109375" style="47" customWidth="1"/>
    <col min="1549" max="1787" width="11.42578125" style="47"/>
    <col min="1788" max="1788" width="18.140625" style="47" customWidth="1"/>
    <col min="1789" max="1789" width="7.85546875" style="47" bestFit="1" customWidth="1"/>
    <col min="1790" max="1790" width="7.28515625" style="47" bestFit="1" customWidth="1"/>
    <col min="1791" max="1792" width="7.28515625" style="47" customWidth="1"/>
    <col min="1793" max="1794" width="7.28515625" style="47" bestFit="1" customWidth="1"/>
    <col min="1795" max="1797" width="7.28515625" style="47" customWidth="1"/>
    <col min="1798" max="1803" width="0" style="47" hidden="1" customWidth="1"/>
    <col min="1804" max="1804" width="9.7109375" style="47" customWidth="1"/>
    <col min="1805" max="2043" width="11.42578125" style="47"/>
    <col min="2044" max="2044" width="18.140625" style="47" customWidth="1"/>
    <col min="2045" max="2045" width="7.85546875" style="47" bestFit="1" customWidth="1"/>
    <col min="2046" max="2046" width="7.28515625" style="47" bestFit="1" customWidth="1"/>
    <col min="2047" max="2048" width="7.28515625" style="47" customWidth="1"/>
    <col min="2049" max="2050" width="7.28515625" style="47" bestFit="1" customWidth="1"/>
    <col min="2051" max="2053" width="7.28515625" style="47" customWidth="1"/>
    <col min="2054" max="2059" width="0" style="47" hidden="1" customWidth="1"/>
    <col min="2060" max="2060" width="9.7109375" style="47" customWidth="1"/>
    <col min="2061" max="2299" width="11.42578125" style="47"/>
    <col min="2300" max="2300" width="18.140625" style="47" customWidth="1"/>
    <col min="2301" max="2301" width="7.85546875" style="47" bestFit="1" customWidth="1"/>
    <col min="2302" max="2302" width="7.28515625" style="47" bestFit="1" customWidth="1"/>
    <col min="2303" max="2304" width="7.28515625" style="47" customWidth="1"/>
    <col min="2305" max="2306" width="7.28515625" style="47" bestFit="1" customWidth="1"/>
    <col min="2307" max="2309" width="7.28515625" style="47" customWidth="1"/>
    <col min="2310" max="2315" width="0" style="47" hidden="1" customWidth="1"/>
    <col min="2316" max="2316" width="9.7109375" style="47" customWidth="1"/>
    <col min="2317" max="2555" width="11.42578125" style="47"/>
    <col min="2556" max="2556" width="18.140625" style="47" customWidth="1"/>
    <col min="2557" max="2557" width="7.85546875" style="47" bestFit="1" customWidth="1"/>
    <col min="2558" max="2558" width="7.28515625" style="47" bestFit="1" customWidth="1"/>
    <col min="2559" max="2560" width="7.28515625" style="47" customWidth="1"/>
    <col min="2561" max="2562" width="7.28515625" style="47" bestFit="1" customWidth="1"/>
    <col min="2563" max="2565" width="7.28515625" style="47" customWidth="1"/>
    <col min="2566" max="2571" width="0" style="47" hidden="1" customWidth="1"/>
    <col min="2572" max="2572" width="9.7109375" style="47" customWidth="1"/>
    <col min="2573" max="2811" width="11.42578125" style="47"/>
    <col min="2812" max="2812" width="18.140625" style="47" customWidth="1"/>
    <col min="2813" max="2813" width="7.85546875" style="47" bestFit="1" customWidth="1"/>
    <col min="2814" max="2814" width="7.28515625" style="47" bestFit="1" customWidth="1"/>
    <col min="2815" max="2816" width="7.28515625" style="47" customWidth="1"/>
    <col min="2817" max="2818" width="7.28515625" style="47" bestFit="1" customWidth="1"/>
    <col min="2819" max="2821" width="7.28515625" style="47" customWidth="1"/>
    <col min="2822" max="2827" width="0" style="47" hidden="1" customWidth="1"/>
    <col min="2828" max="2828" width="9.7109375" style="47" customWidth="1"/>
    <col min="2829" max="3067" width="11.42578125" style="47"/>
    <col min="3068" max="3068" width="18.140625" style="47" customWidth="1"/>
    <col min="3069" max="3069" width="7.85546875" style="47" bestFit="1" customWidth="1"/>
    <col min="3070" max="3070" width="7.28515625" style="47" bestFit="1" customWidth="1"/>
    <col min="3071" max="3072" width="7.28515625" style="47" customWidth="1"/>
    <col min="3073" max="3074" width="7.28515625" style="47" bestFit="1" customWidth="1"/>
    <col min="3075" max="3077" width="7.28515625" style="47" customWidth="1"/>
    <col min="3078" max="3083" width="0" style="47" hidden="1" customWidth="1"/>
    <col min="3084" max="3084" width="9.7109375" style="47" customWidth="1"/>
    <col min="3085" max="3323" width="11.42578125" style="47"/>
    <col min="3324" max="3324" width="18.140625" style="47" customWidth="1"/>
    <col min="3325" max="3325" width="7.85546875" style="47" bestFit="1" customWidth="1"/>
    <col min="3326" max="3326" width="7.28515625" style="47" bestFit="1" customWidth="1"/>
    <col min="3327" max="3328" width="7.28515625" style="47" customWidth="1"/>
    <col min="3329" max="3330" width="7.28515625" style="47" bestFit="1" customWidth="1"/>
    <col min="3331" max="3333" width="7.28515625" style="47" customWidth="1"/>
    <col min="3334" max="3339" width="0" style="47" hidden="1" customWidth="1"/>
    <col min="3340" max="3340" width="9.7109375" style="47" customWidth="1"/>
    <col min="3341" max="3579" width="11.42578125" style="47"/>
    <col min="3580" max="3580" width="18.140625" style="47" customWidth="1"/>
    <col min="3581" max="3581" width="7.85546875" style="47" bestFit="1" customWidth="1"/>
    <col min="3582" max="3582" width="7.28515625" style="47" bestFit="1" customWidth="1"/>
    <col min="3583" max="3584" width="7.28515625" style="47" customWidth="1"/>
    <col min="3585" max="3586" width="7.28515625" style="47" bestFit="1" customWidth="1"/>
    <col min="3587" max="3589" width="7.28515625" style="47" customWidth="1"/>
    <col min="3590" max="3595" width="0" style="47" hidden="1" customWidth="1"/>
    <col min="3596" max="3596" width="9.7109375" style="47" customWidth="1"/>
    <col min="3597" max="3835" width="11.42578125" style="47"/>
    <col min="3836" max="3836" width="18.140625" style="47" customWidth="1"/>
    <col min="3837" max="3837" width="7.85546875" style="47" bestFit="1" customWidth="1"/>
    <col min="3838" max="3838" width="7.28515625" style="47" bestFit="1" customWidth="1"/>
    <col min="3839" max="3840" width="7.28515625" style="47" customWidth="1"/>
    <col min="3841" max="3842" width="7.28515625" style="47" bestFit="1" customWidth="1"/>
    <col min="3843" max="3845" width="7.28515625" style="47" customWidth="1"/>
    <col min="3846" max="3851" width="0" style="47" hidden="1" customWidth="1"/>
    <col min="3852" max="3852" width="9.7109375" style="47" customWidth="1"/>
    <col min="3853" max="4091" width="11.42578125" style="47"/>
    <col min="4092" max="4092" width="18.140625" style="47" customWidth="1"/>
    <col min="4093" max="4093" width="7.85546875" style="47" bestFit="1" customWidth="1"/>
    <col min="4094" max="4094" width="7.28515625" style="47" bestFit="1" customWidth="1"/>
    <col min="4095" max="4096" width="7.28515625" style="47" customWidth="1"/>
    <col min="4097" max="4098" width="7.28515625" style="47" bestFit="1" customWidth="1"/>
    <col min="4099" max="4101" width="7.28515625" style="47" customWidth="1"/>
    <col min="4102" max="4107" width="0" style="47" hidden="1" customWidth="1"/>
    <col min="4108" max="4108" width="9.7109375" style="47" customWidth="1"/>
    <col min="4109" max="4347" width="11.42578125" style="47"/>
    <col min="4348" max="4348" width="18.140625" style="47" customWidth="1"/>
    <col min="4349" max="4349" width="7.85546875" style="47" bestFit="1" customWidth="1"/>
    <col min="4350" max="4350" width="7.28515625" style="47" bestFit="1" customWidth="1"/>
    <col min="4351" max="4352" width="7.28515625" style="47" customWidth="1"/>
    <col min="4353" max="4354" width="7.28515625" style="47" bestFit="1" customWidth="1"/>
    <col min="4355" max="4357" width="7.28515625" style="47" customWidth="1"/>
    <col min="4358" max="4363" width="0" style="47" hidden="1" customWidth="1"/>
    <col min="4364" max="4364" width="9.7109375" style="47" customWidth="1"/>
    <col min="4365" max="4603" width="11.42578125" style="47"/>
    <col min="4604" max="4604" width="18.140625" style="47" customWidth="1"/>
    <col min="4605" max="4605" width="7.85546875" style="47" bestFit="1" customWidth="1"/>
    <col min="4606" max="4606" width="7.28515625" style="47" bestFit="1" customWidth="1"/>
    <col min="4607" max="4608" width="7.28515625" style="47" customWidth="1"/>
    <col min="4609" max="4610" width="7.28515625" style="47" bestFit="1" customWidth="1"/>
    <col min="4611" max="4613" width="7.28515625" style="47" customWidth="1"/>
    <col min="4614" max="4619" width="0" style="47" hidden="1" customWidth="1"/>
    <col min="4620" max="4620" width="9.7109375" style="47" customWidth="1"/>
    <col min="4621" max="4859" width="11.42578125" style="47"/>
    <col min="4860" max="4860" width="18.140625" style="47" customWidth="1"/>
    <col min="4861" max="4861" width="7.85546875" style="47" bestFit="1" customWidth="1"/>
    <col min="4862" max="4862" width="7.28515625" style="47" bestFit="1" customWidth="1"/>
    <col min="4863" max="4864" width="7.28515625" style="47" customWidth="1"/>
    <col min="4865" max="4866" width="7.28515625" style="47" bestFit="1" customWidth="1"/>
    <col min="4867" max="4869" width="7.28515625" style="47" customWidth="1"/>
    <col min="4870" max="4875" width="0" style="47" hidden="1" customWidth="1"/>
    <col min="4876" max="4876" width="9.7109375" style="47" customWidth="1"/>
    <col min="4877" max="5115" width="11.42578125" style="47"/>
    <col min="5116" max="5116" width="18.140625" style="47" customWidth="1"/>
    <col min="5117" max="5117" width="7.85546875" style="47" bestFit="1" customWidth="1"/>
    <col min="5118" max="5118" width="7.28515625" style="47" bestFit="1" customWidth="1"/>
    <col min="5119" max="5120" width="7.28515625" style="47" customWidth="1"/>
    <col min="5121" max="5122" width="7.28515625" style="47" bestFit="1" customWidth="1"/>
    <col min="5123" max="5125" width="7.28515625" style="47" customWidth="1"/>
    <col min="5126" max="5131" width="0" style="47" hidden="1" customWidth="1"/>
    <col min="5132" max="5132" width="9.7109375" style="47" customWidth="1"/>
    <col min="5133" max="5371" width="11.42578125" style="47"/>
    <col min="5372" max="5372" width="18.140625" style="47" customWidth="1"/>
    <col min="5373" max="5373" width="7.85546875" style="47" bestFit="1" customWidth="1"/>
    <col min="5374" max="5374" width="7.28515625" style="47" bestFit="1" customWidth="1"/>
    <col min="5375" max="5376" width="7.28515625" style="47" customWidth="1"/>
    <col min="5377" max="5378" width="7.28515625" style="47" bestFit="1" customWidth="1"/>
    <col min="5379" max="5381" width="7.28515625" style="47" customWidth="1"/>
    <col min="5382" max="5387" width="0" style="47" hidden="1" customWidth="1"/>
    <col min="5388" max="5388" width="9.7109375" style="47" customWidth="1"/>
    <col min="5389" max="5627" width="11.42578125" style="47"/>
    <col min="5628" max="5628" width="18.140625" style="47" customWidth="1"/>
    <col min="5629" max="5629" width="7.85546875" style="47" bestFit="1" customWidth="1"/>
    <col min="5630" max="5630" width="7.28515625" style="47" bestFit="1" customWidth="1"/>
    <col min="5631" max="5632" width="7.28515625" style="47" customWidth="1"/>
    <col min="5633" max="5634" width="7.28515625" style="47" bestFit="1" customWidth="1"/>
    <col min="5635" max="5637" width="7.28515625" style="47" customWidth="1"/>
    <col min="5638" max="5643" width="0" style="47" hidden="1" customWidth="1"/>
    <col min="5644" max="5644" width="9.7109375" style="47" customWidth="1"/>
    <col min="5645" max="5883" width="11.42578125" style="47"/>
    <col min="5884" max="5884" width="18.140625" style="47" customWidth="1"/>
    <col min="5885" max="5885" width="7.85546875" style="47" bestFit="1" customWidth="1"/>
    <col min="5886" max="5886" width="7.28515625" style="47" bestFit="1" customWidth="1"/>
    <col min="5887" max="5888" width="7.28515625" style="47" customWidth="1"/>
    <col min="5889" max="5890" width="7.28515625" style="47" bestFit="1" customWidth="1"/>
    <col min="5891" max="5893" width="7.28515625" style="47" customWidth="1"/>
    <col min="5894" max="5899" width="0" style="47" hidden="1" customWidth="1"/>
    <col min="5900" max="5900" width="9.7109375" style="47" customWidth="1"/>
    <col min="5901" max="6139" width="11.42578125" style="47"/>
    <col min="6140" max="6140" width="18.140625" style="47" customWidth="1"/>
    <col min="6141" max="6141" width="7.85546875" style="47" bestFit="1" customWidth="1"/>
    <col min="6142" max="6142" width="7.28515625" style="47" bestFit="1" customWidth="1"/>
    <col min="6143" max="6144" width="7.28515625" style="47" customWidth="1"/>
    <col min="6145" max="6146" width="7.28515625" style="47" bestFit="1" customWidth="1"/>
    <col min="6147" max="6149" width="7.28515625" style="47" customWidth="1"/>
    <col min="6150" max="6155" width="0" style="47" hidden="1" customWidth="1"/>
    <col min="6156" max="6156" width="9.7109375" style="47" customWidth="1"/>
    <col min="6157" max="6395" width="11.42578125" style="47"/>
    <col min="6396" max="6396" width="18.140625" style="47" customWidth="1"/>
    <col min="6397" max="6397" width="7.85546875" style="47" bestFit="1" customWidth="1"/>
    <col min="6398" max="6398" width="7.28515625" style="47" bestFit="1" customWidth="1"/>
    <col min="6399" max="6400" width="7.28515625" style="47" customWidth="1"/>
    <col min="6401" max="6402" width="7.28515625" style="47" bestFit="1" customWidth="1"/>
    <col min="6403" max="6405" width="7.28515625" style="47" customWidth="1"/>
    <col min="6406" max="6411" width="0" style="47" hidden="1" customWidth="1"/>
    <col min="6412" max="6412" width="9.7109375" style="47" customWidth="1"/>
    <col min="6413" max="6651" width="11.42578125" style="47"/>
    <col min="6652" max="6652" width="18.140625" style="47" customWidth="1"/>
    <col min="6653" max="6653" width="7.85546875" style="47" bestFit="1" customWidth="1"/>
    <col min="6654" max="6654" width="7.28515625" style="47" bestFit="1" customWidth="1"/>
    <col min="6655" max="6656" width="7.28515625" style="47" customWidth="1"/>
    <col min="6657" max="6658" width="7.28515625" style="47" bestFit="1" customWidth="1"/>
    <col min="6659" max="6661" width="7.28515625" style="47" customWidth="1"/>
    <col min="6662" max="6667" width="0" style="47" hidden="1" customWidth="1"/>
    <col min="6668" max="6668" width="9.7109375" style="47" customWidth="1"/>
    <col min="6669" max="6907" width="11.42578125" style="47"/>
    <col min="6908" max="6908" width="18.140625" style="47" customWidth="1"/>
    <col min="6909" max="6909" width="7.85546875" style="47" bestFit="1" customWidth="1"/>
    <col min="6910" max="6910" width="7.28515625" style="47" bestFit="1" customWidth="1"/>
    <col min="6911" max="6912" width="7.28515625" style="47" customWidth="1"/>
    <col min="6913" max="6914" width="7.28515625" style="47" bestFit="1" customWidth="1"/>
    <col min="6915" max="6917" width="7.28515625" style="47" customWidth="1"/>
    <col min="6918" max="6923" width="0" style="47" hidden="1" customWidth="1"/>
    <col min="6924" max="6924" width="9.7109375" style="47" customWidth="1"/>
    <col min="6925" max="7163" width="11.42578125" style="47"/>
    <col min="7164" max="7164" width="18.140625" style="47" customWidth="1"/>
    <col min="7165" max="7165" width="7.85546875" style="47" bestFit="1" customWidth="1"/>
    <col min="7166" max="7166" width="7.28515625" style="47" bestFit="1" customWidth="1"/>
    <col min="7167" max="7168" width="7.28515625" style="47" customWidth="1"/>
    <col min="7169" max="7170" width="7.28515625" style="47" bestFit="1" customWidth="1"/>
    <col min="7171" max="7173" width="7.28515625" style="47" customWidth="1"/>
    <col min="7174" max="7179" width="0" style="47" hidden="1" customWidth="1"/>
    <col min="7180" max="7180" width="9.7109375" style="47" customWidth="1"/>
    <col min="7181" max="7419" width="11.42578125" style="47"/>
    <col min="7420" max="7420" width="18.140625" style="47" customWidth="1"/>
    <col min="7421" max="7421" width="7.85546875" style="47" bestFit="1" customWidth="1"/>
    <col min="7422" max="7422" width="7.28515625" style="47" bestFit="1" customWidth="1"/>
    <col min="7423" max="7424" width="7.28515625" style="47" customWidth="1"/>
    <col min="7425" max="7426" width="7.28515625" style="47" bestFit="1" customWidth="1"/>
    <col min="7427" max="7429" width="7.28515625" style="47" customWidth="1"/>
    <col min="7430" max="7435" width="0" style="47" hidden="1" customWidth="1"/>
    <col min="7436" max="7436" width="9.7109375" style="47" customWidth="1"/>
    <col min="7437" max="7675" width="11.42578125" style="47"/>
    <col min="7676" max="7676" width="18.140625" style="47" customWidth="1"/>
    <col min="7677" max="7677" width="7.85546875" style="47" bestFit="1" customWidth="1"/>
    <col min="7678" max="7678" width="7.28515625" style="47" bestFit="1" customWidth="1"/>
    <col min="7679" max="7680" width="7.28515625" style="47" customWidth="1"/>
    <col min="7681" max="7682" width="7.28515625" style="47" bestFit="1" customWidth="1"/>
    <col min="7683" max="7685" width="7.28515625" style="47" customWidth="1"/>
    <col min="7686" max="7691" width="0" style="47" hidden="1" customWidth="1"/>
    <col min="7692" max="7692" width="9.7109375" style="47" customWidth="1"/>
    <col min="7693" max="7931" width="11.42578125" style="47"/>
    <col min="7932" max="7932" width="18.140625" style="47" customWidth="1"/>
    <col min="7933" max="7933" width="7.85546875" style="47" bestFit="1" customWidth="1"/>
    <col min="7934" max="7934" width="7.28515625" style="47" bestFit="1" customWidth="1"/>
    <col min="7935" max="7936" width="7.28515625" style="47" customWidth="1"/>
    <col min="7937" max="7938" width="7.28515625" style="47" bestFit="1" customWidth="1"/>
    <col min="7939" max="7941" width="7.28515625" style="47" customWidth="1"/>
    <col min="7942" max="7947" width="0" style="47" hidden="1" customWidth="1"/>
    <col min="7948" max="7948" width="9.7109375" style="47" customWidth="1"/>
    <col min="7949" max="8187" width="11.42578125" style="47"/>
    <col min="8188" max="8188" width="18.140625" style="47" customWidth="1"/>
    <col min="8189" max="8189" width="7.85546875" style="47" bestFit="1" customWidth="1"/>
    <col min="8190" max="8190" width="7.28515625" style="47" bestFit="1" customWidth="1"/>
    <col min="8191" max="8192" width="7.28515625" style="47" customWidth="1"/>
    <col min="8193" max="8194" width="7.28515625" style="47" bestFit="1" customWidth="1"/>
    <col min="8195" max="8197" width="7.28515625" style="47" customWidth="1"/>
    <col min="8198" max="8203" width="0" style="47" hidden="1" customWidth="1"/>
    <col min="8204" max="8204" width="9.7109375" style="47" customWidth="1"/>
    <col min="8205" max="8443" width="11.42578125" style="47"/>
    <col min="8444" max="8444" width="18.140625" style="47" customWidth="1"/>
    <col min="8445" max="8445" width="7.85546875" style="47" bestFit="1" customWidth="1"/>
    <col min="8446" max="8446" width="7.28515625" style="47" bestFit="1" customWidth="1"/>
    <col min="8447" max="8448" width="7.28515625" style="47" customWidth="1"/>
    <col min="8449" max="8450" width="7.28515625" style="47" bestFit="1" customWidth="1"/>
    <col min="8451" max="8453" width="7.28515625" style="47" customWidth="1"/>
    <col min="8454" max="8459" width="0" style="47" hidden="1" customWidth="1"/>
    <col min="8460" max="8460" width="9.7109375" style="47" customWidth="1"/>
    <col min="8461" max="8699" width="11.42578125" style="47"/>
    <col min="8700" max="8700" width="18.140625" style="47" customWidth="1"/>
    <col min="8701" max="8701" width="7.85546875" style="47" bestFit="1" customWidth="1"/>
    <col min="8702" max="8702" width="7.28515625" style="47" bestFit="1" customWidth="1"/>
    <col min="8703" max="8704" width="7.28515625" style="47" customWidth="1"/>
    <col min="8705" max="8706" width="7.28515625" style="47" bestFit="1" customWidth="1"/>
    <col min="8707" max="8709" width="7.28515625" style="47" customWidth="1"/>
    <col min="8710" max="8715" width="0" style="47" hidden="1" customWidth="1"/>
    <col min="8716" max="8716" width="9.7109375" style="47" customWidth="1"/>
    <col min="8717" max="8955" width="11.42578125" style="47"/>
    <col min="8956" max="8956" width="18.140625" style="47" customWidth="1"/>
    <col min="8957" max="8957" width="7.85546875" style="47" bestFit="1" customWidth="1"/>
    <col min="8958" max="8958" width="7.28515625" style="47" bestFit="1" customWidth="1"/>
    <col min="8959" max="8960" width="7.28515625" style="47" customWidth="1"/>
    <col min="8961" max="8962" width="7.28515625" style="47" bestFit="1" customWidth="1"/>
    <col min="8963" max="8965" width="7.28515625" style="47" customWidth="1"/>
    <col min="8966" max="8971" width="0" style="47" hidden="1" customWidth="1"/>
    <col min="8972" max="8972" width="9.7109375" style="47" customWidth="1"/>
    <col min="8973" max="9211" width="11.42578125" style="47"/>
    <col min="9212" max="9212" width="18.140625" style="47" customWidth="1"/>
    <col min="9213" max="9213" width="7.85546875" style="47" bestFit="1" customWidth="1"/>
    <col min="9214" max="9214" width="7.28515625" style="47" bestFit="1" customWidth="1"/>
    <col min="9215" max="9216" width="7.28515625" style="47" customWidth="1"/>
    <col min="9217" max="9218" width="7.28515625" style="47" bestFit="1" customWidth="1"/>
    <col min="9219" max="9221" width="7.28515625" style="47" customWidth="1"/>
    <col min="9222" max="9227" width="0" style="47" hidden="1" customWidth="1"/>
    <col min="9228" max="9228" width="9.7109375" style="47" customWidth="1"/>
    <col min="9229" max="9467" width="11.42578125" style="47"/>
    <col min="9468" max="9468" width="18.140625" style="47" customWidth="1"/>
    <col min="9469" max="9469" width="7.85546875" style="47" bestFit="1" customWidth="1"/>
    <col min="9470" max="9470" width="7.28515625" style="47" bestFit="1" customWidth="1"/>
    <col min="9471" max="9472" width="7.28515625" style="47" customWidth="1"/>
    <col min="9473" max="9474" width="7.28515625" style="47" bestFit="1" customWidth="1"/>
    <col min="9475" max="9477" width="7.28515625" style="47" customWidth="1"/>
    <col min="9478" max="9483" width="0" style="47" hidden="1" customWidth="1"/>
    <col min="9484" max="9484" width="9.7109375" style="47" customWidth="1"/>
    <col min="9485" max="9723" width="11.42578125" style="47"/>
    <col min="9724" max="9724" width="18.140625" style="47" customWidth="1"/>
    <col min="9725" max="9725" width="7.85546875" style="47" bestFit="1" customWidth="1"/>
    <col min="9726" max="9726" width="7.28515625" style="47" bestFit="1" customWidth="1"/>
    <col min="9727" max="9728" width="7.28515625" style="47" customWidth="1"/>
    <col min="9729" max="9730" width="7.28515625" style="47" bestFit="1" customWidth="1"/>
    <col min="9731" max="9733" width="7.28515625" style="47" customWidth="1"/>
    <col min="9734" max="9739" width="0" style="47" hidden="1" customWidth="1"/>
    <col min="9740" max="9740" width="9.7109375" style="47" customWidth="1"/>
    <col min="9741" max="9979" width="11.42578125" style="47"/>
    <col min="9980" max="9980" width="18.140625" style="47" customWidth="1"/>
    <col min="9981" max="9981" width="7.85546875" style="47" bestFit="1" customWidth="1"/>
    <col min="9982" max="9982" width="7.28515625" style="47" bestFit="1" customWidth="1"/>
    <col min="9983" max="9984" width="7.28515625" style="47" customWidth="1"/>
    <col min="9985" max="9986" width="7.28515625" style="47" bestFit="1" customWidth="1"/>
    <col min="9987" max="9989" width="7.28515625" style="47" customWidth="1"/>
    <col min="9990" max="9995" width="0" style="47" hidden="1" customWidth="1"/>
    <col min="9996" max="9996" width="9.7109375" style="47" customWidth="1"/>
    <col min="9997" max="10235" width="11.42578125" style="47"/>
    <col min="10236" max="10236" width="18.140625" style="47" customWidth="1"/>
    <col min="10237" max="10237" width="7.85546875" style="47" bestFit="1" customWidth="1"/>
    <col min="10238" max="10238" width="7.28515625" style="47" bestFit="1" customWidth="1"/>
    <col min="10239" max="10240" width="7.28515625" style="47" customWidth="1"/>
    <col min="10241" max="10242" width="7.28515625" style="47" bestFit="1" customWidth="1"/>
    <col min="10243" max="10245" width="7.28515625" style="47" customWidth="1"/>
    <col min="10246" max="10251" width="0" style="47" hidden="1" customWidth="1"/>
    <col min="10252" max="10252" width="9.7109375" style="47" customWidth="1"/>
    <col min="10253" max="10491" width="11.42578125" style="47"/>
    <col min="10492" max="10492" width="18.140625" style="47" customWidth="1"/>
    <col min="10493" max="10493" width="7.85546875" style="47" bestFit="1" customWidth="1"/>
    <col min="10494" max="10494" width="7.28515625" style="47" bestFit="1" customWidth="1"/>
    <col min="10495" max="10496" width="7.28515625" style="47" customWidth="1"/>
    <col min="10497" max="10498" width="7.28515625" style="47" bestFit="1" customWidth="1"/>
    <col min="10499" max="10501" width="7.28515625" style="47" customWidth="1"/>
    <col min="10502" max="10507" width="0" style="47" hidden="1" customWidth="1"/>
    <col min="10508" max="10508" width="9.7109375" style="47" customWidth="1"/>
    <col min="10509" max="10747" width="11.42578125" style="47"/>
    <col min="10748" max="10748" width="18.140625" style="47" customWidth="1"/>
    <col min="10749" max="10749" width="7.85546875" style="47" bestFit="1" customWidth="1"/>
    <col min="10750" max="10750" width="7.28515625" style="47" bestFit="1" customWidth="1"/>
    <col min="10751" max="10752" width="7.28515625" style="47" customWidth="1"/>
    <col min="10753" max="10754" width="7.28515625" style="47" bestFit="1" customWidth="1"/>
    <col min="10755" max="10757" width="7.28515625" style="47" customWidth="1"/>
    <col min="10758" max="10763" width="0" style="47" hidden="1" customWidth="1"/>
    <col min="10764" max="10764" width="9.7109375" style="47" customWidth="1"/>
    <col min="10765" max="11003" width="11.42578125" style="47"/>
    <col min="11004" max="11004" width="18.140625" style="47" customWidth="1"/>
    <col min="11005" max="11005" width="7.85546875" style="47" bestFit="1" customWidth="1"/>
    <col min="11006" max="11006" width="7.28515625" style="47" bestFit="1" customWidth="1"/>
    <col min="11007" max="11008" width="7.28515625" style="47" customWidth="1"/>
    <col min="11009" max="11010" width="7.28515625" style="47" bestFit="1" customWidth="1"/>
    <col min="11011" max="11013" width="7.28515625" style="47" customWidth="1"/>
    <col min="11014" max="11019" width="0" style="47" hidden="1" customWidth="1"/>
    <col min="11020" max="11020" width="9.7109375" style="47" customWidth="1"/>
    <col min="11021" max="11259" width="11.42578125" style="47"/>
    <col min="11260" max="11260" width="18.140625" style="47" customWidth="1"/>
    <col min="11261" max="11261" width="7.85546875" style="47" bestFit="1" customWidth="1"/>
    <col min="11262" max="11262" width="7.28515625" style="47" bestFit="1" customWidth="1"/>
    <col min="11263" max="11264" width="7.28515625" style="47" customWidth="1"/>
    <col min="11265" max="11266" width="7.28515625" style="47" bestFit="1" customWidth="1"/>
    <col min="11267" max="11269" width="7.28515625" style="47" customWidth="1"/>
    <col min="11270" max="11275" width="0" style="47" hidden="1" customWidth="1"/>
    <col min="11276" max="11276" width="9.7109375" style="47" customWidth="1"/>
    <col min="11277" max="11515" width="11.42578125" style="47"/>
    <col min="11516" max="11516" width="18.140625" style="47" customWidth="1"/>
    <col min="11517" max="11517" width="7.85546875" style="47" bestFit="1" customWidth="1"/>
    <col min="11518" max="11518" width="7.28515625" style="47" bestFit="1" customWidth="1"/>
    <col min="11519" max="11520" width="7.28515625" style="47" customWidth="1"/>
    <col min="11521" max="11522" width="7.28515625" style="47" bestFit="1" customWidth="1"/>
    <col min="11523" max="11525" width="7.28515625" style="47" customWidth="1"/>
    <col min="11526" max="11531" width="0" style="47" hidden="1" customWidth="1"/>
    <col min="11532" max="11532" width="9.7109375" style="47" customWidth="1"/>
    <col min="11533" max="11771" width="11.42578125" style="47"/>
    <col min="11772" max="11772" width="18.140625" style="47" customWidth="1"/>
    <col min="11773" max="11773" width="7.85546875" style="47" bestFit="1" customWidth="1"/>
    <col min="11774" max="11774" width="7.28515625" style="47" bestFit="1" customWidth="1"/>
    <col min="11775" max="11776" width="7.28515625" style="47" customWidth="1"/>
    <col min="11777" max="11778" width="7.28515625" style="47" bestFit="1" customWidth="1"/>
    <col min="11779" max="11781" width="7.28515625" style="47" customWidth="1"/>
    <col min="11782" max="11787" width="0" style="47" hidden="1" customWidth="1"/>
    <col min="11788" max="11788" width="9.7109375" style="47" customWidth="1"/>
    <col min="11789" max="12027" width="11.42578125" style="47"/>
    <col min="12028" max="12028" width="18.140625" style="47" customWidth="1"/>
    <col min="12029" max="12029" width="7.85546875" style="47" bestFit="1" customWidth="1"/>
    <col min="12030" max="12030" width="7.28515625" style="47" bestFit="1" customWidth="1"/>
    <col min="12031" max="12032" width="7.28515625" style="47" customWidth="1"/>
    <col min="12033" max="12034" width="7.28515625" style="47" bestFit="1" customWidth="1"/>
    <col min="12035" max="12037" width="7.28515625" style="47" customWidth="1"/>
    <col min="12038" max="12043" width="0" style="47" hidden="1" customWidth="1"/>
    <col min="12044" max="12044" width="9.7109375" style="47" customWidth="1"/>
    <col min="12045" max="12283" width="11.42578125" style="47"/>
    <col min="12284" max="12284" width="18.140625" style="47" customWidth="1"/>
    <col min="12285" max="12285" width="7.85546875" style="47" bestFit="1" customWidth="1"/>
    <col min="12286" max="12286" width="7.28515625" style="47" bestFit="1" customWidth="1"/>
    <col min="12287" max="12288" width="7.28515625" style="47" customWidth="1"/>
    <col min="12289" max="12290" width="7.28515625" style="47" bestFit="1" customWidth="1"/>
    <col min="12291" max="12293" width="7.28515625" style="47" customWidth="1"/>
    <col min="12294" max="12299" width="0" style="47" hidden="1" customWidth="1"/>
    <col min="12300" max="12300" width="9.7109375" style="47" customWidth="1"/>
    <col min="12301" max="12539" width="11.42578125" style="47"/>
    <col min="12540" max="12540" width="18.140625" style="47" customWidth="1"/>
    <col min="12541" max="12541" width="7.85546875" style="47" bestFit="1" customWidth="1"/>
    <col min="12542" max="12542" width="7.28515625" style="47" bestFit="1" customWidth="1"/>
    <col min="12543" max="12544" width="7.28515625" style="47" customWidth="1"/>
    <col min="12545" max="12546" width="7.28515625" style="47" bestFit="1" customWidth="1"/>
    <col min="12547" max="12549" width="7.28515625" style="47" customWidth="1"/>
    <col min="12550" max="12555" width="0" style="47" hidden="1" customWidth="1"/>
    <col min="12556" max="12556" width="9.7109375" style="47" customWidth="1"/>
    <col min="12557" max="12795" width="11.42578125" style="47"/>
    <col min="12796" max="12796" width="18.140625" style="47" customWidth="1"/>
    <col min="12797" max="12797" width="7.85546875" style="47" bestFit="1" customWidth="1"/>
    <col min="12798" max="12798" width="7.28515625" style="47" bestFit="1" customWidth="1"/>
    <col min="12799" max="12800" width="7.28515625" style="47" customWidth="1"/>
    <col min="12801" max="12802" width="7.28515625" style="47" bestFit="1" customWidth="1"/>
    <col min="12803" max="12805" width="7.28515625" style="47" customWidth="1"/>
    <col min="12806" max="12811" width="0" style="47" hidden="1" customWidth="1"/>
    <col min="12812" max="12812" width="9.7109375" style="47" customWidth="1"/>
    <col min="12813" max="13051" width="11.42578125" style="47"/>
    <col min="13052" max="13052" width="18.140625" style="47" customWidth="1"/>
    <col min="13053" max="13053" width="7.85546875" style="47" bestFit="1" customWidth="1"/>
    <col min="13054" max="13054" width="7.28515625" style="47" bestFit="1" customWidth="1"/>
    <col min="13055" max="13056" width="7.28515625" style="47" customWidth="1"/>
    <col min="13057" max="13058" width="7.28515625" style="47" bestFit="1" customWidth="1"/>
    <col min="13059" max="13061" width="7.28515625" style="47" customWidth="1"/>
    <col min="13062" max="13067" width="0" style="47" hidden="1" customWidth="1"/>
    <col min="13068" max="13068" width="9.7109375" style="47" customWidth="1"/>
    <col min="13069" max="13307" width="11.42578125" style="47"/>
    <col min="13308" max="13308" width="18.140625" style="47" customWidth="1"/>
    <col min="13309" max="13309" width="7.85546875" style="47" bestFit="1" customWidth="1"/>
    <col min="13310" max="13310" width="7.28515625" style="47" bestFit="1" customWidth="1"/>
    <col min="13311" max="13312" width="7.28515625" style="47" customWidth="1"/>
    <col min="13313" max="13314" width="7.28515625" style="47" bestFit="1" customWidth="1"/>
    <col min="13315" max="13317" width="7.28515625" style="47" customWidth="1"/>
    <col min="13318" max="13323" width="0" style="47" hidden="1" customWidth="1"/>
    <col min="13324" max="13324" width="9.7109375" style="47" customWidth="1"/>
    <col min="13325" max="13563" width="11.42578125" style="47"/>
    <col min="13564" max="13564" width="18.140625" style="47" customWidth="1"/>
    <col min="13565" max="13565" width="7.85546875" style="47" bestFit="1" customWidth="1"/>
    <col min="13566" max="13566" width="7.28515625" style="47" bestFit="1" customWidth="1"/>
    <col min="13567" max="13568" width="7.28515625" style="47" customWidth="1"/>
    <col min="13569" max="13570" width="7.28515625" style="47" bestFit="1" customWidth="1"/>
    <col min="13571" max="13573" width="7.28515625" style="47" customWidth="1"/>
    <col min="13574" max="13579" width="0" style="47" hidden="1" customWidth="1"/>
    <col min="13580" max="13580" width="9.7109375" style="47" customWidth="1"/>
    <col min="13581" max="13819" width="11.42578125" style="47"/>
    <col min="13820" max="13820" width="18.140625" style="47" customWidth="1"/>
    <col min="13821" max="13821" width="7.85546875" style="47" bestFit="1" customWidth="1"/>
    <col min="13822" max="13822" width="7.28515625" style="47" bestFit="1" customWidth="1"/>
    <col min="13823" max="13824" width="7.28515625" style="47" customWidth="1"/>
    <col min="13825" max="13826" width="7.28515625" style="47" bestFit="1" customWidth="1"/>
    <col min="13827" max="13829" width="7.28515625" style="47" customWidth="1"/>
    <col min="13830" max="13835" width="0" style="47" hidden="1" customWidth="1"/>
    <col min="13836" max="13836" width="9.7109375" style="47" customWidth="1"/>
    <col min="13837" max="14075" width="11.42578125" style="47"/>
    <col min="14076" max="14076" width="18.140625" style="47" customWidth="1"/>
    <col min="14077" max="14077" width="7.85546875" style="47" bestFit="1" customWidth="1"/>
    <col min="14078" max="14078" width="7.28515625" style="47" bestFit="1" customWidth="1"/>
    <col min="14079" max="14080" width="7.28515625" style="47" customWidth="1"/>
    <col min="14081" max="14082" width="7.28515625" style="47" bestFit="1" customWidth="1"/>
    <col min="14083" max="14085" width="7.28515625" style="47" customWidth="1"/>
    <col min="14086" max="14091" width="0" style="47" hidden="1" customWidth="1"/>
    <col min="14092" max="14092" width="9.7109375" style="47" customWidth="1"/>
    <col min="14093" max="14331" width="11.42578125" style="47"/>
    <col min="14332" max="14332" width="18.140625" style="47" customWidth="1"/>
    <col min="14333" max="14333" width="7.85546875" style="47" bestFit="1" customWidth="1"/>
    <col min="14334" max="14334" width="7.28515625" style="47" bestFit="1" customWidth="1"/>
    <col min="14335" max="14336" width="7.28515625" style="47" customWidth="1"/>
    <col min="14337" max="14338" width="7.28515625" style="47" bestFit="1" customWidth="1"/>
    <col min="14339" max="14341" width="7.28515625" style="47" customWidth="1"/>
    <col min="14342" max="14347" width="0" style="47" hidden="1" customWidth="1"/>
    <col min="14348" max="14348" width="9.7109375" style="47" customWidth="1"/>
    <col min="14349" max="14587" width="11.42578125" style="47"/>
    <col min="14588" max="14588" width="18.140625" style="47" customWidth="1"/>
    <col min="14589" max="14589" width="7.85546875" style="47" bestFit="1" customWidth="1"/>
    <col min="14590" max="14590" width="7.28515625" style="47" bestFit="1" customWidth="1"/>
    <col min="14591" max="14592" width="7.28515625" style="47" customWidth="1"/>
    <col min="14593" max="14594" width="7.28515625" style="47" bestFit="1" customWidth="1"/>
    <col min="14595" max="14597" width="7.28515625" style="47" customWidth="1"/>
    <col min="14598" max="14603" width="0" style="47" hidden="1" customWidth="1"/>
    <col min="14604" max="14604" width="9.7109375" style="47" customWidth="1"/>
    <col min="14605" max="14843" width="11.42578125" style="47"/>
    <col min="14844" max="14844" width="18.140625" style="47" customWidth="1"/>
    <col min="14845" max="14845" width="7.85546875" style="47" bestFit="1" customWidth="1"/>
    <col min="14846" max="14846" width="7.28515625" style="47" bestFit="1" customWidth="1"/>
    <col min="14847" max="14848" width="7.28515625" style="47" customWidth="1"/>
    <col min="14849" max="14850" width="7.28515625" style="47" bestFit="1" customWidth="1"/>
    <col min="14851" max="14853" width="7.28515625" style="47" customWidth="1"/>
    <col min="14854" max="14859" width="0" style="47" hidden="1" customWidth="1"/>
    <col min="14860" max="14860" width="9.7109375" style="47" customWidth="1"/>
    <col min="14861" max="15099" width="11.42578125" style="47"/>
    <col min="15100" max="15100" width="18.140625" style="47" customWidth="1"/>
    <col min="15101" max="15101" width="7.85546875" style="47" bestFit="1" customWidth="1"/>
    <col min="15102" max="15102" width="7.28515625" style="47" bestFit="1" customWidth="1"/>
    <col min="15103" max="15104" width="7.28515625" style="47" customWidth="1"/>
    <col min="15105" max="15106" width="7.28515625" style="47" bestFit="1" customWidth="1"/>
    <col min="15107" max="15109" width="7.28515625" style="47" customWidth="1"/>
    <col min="15110" max="15115" width="0" style="47" hidden="1" customWidth="1"/>
    <col min="15116" max="15116" width="9.7109375" style="47" customWidth="1"/>
    <col min="15117" max="15355" width="11.42578125" style="47"/>
    <col min="15356" max="15356" width="18.140625" style="47" customWidth="1"/>
    <col min="15357" max="15357" width="7.85546875" style="47" bestFit="1" customWidth="1"/>
    <col min="15358" max="15358" width="7.28515625" style="47" bestFit="1" customWidth="1"/>
    <col min="15359" max="15360" width="7.28515625" style="47" customWidth="1"/>
    <col min="15361" max="15362" width="7.28515625" style="47" bestFit="1" customWidth="1"/>
    <col min="15363" max="15365" width="7.28515625" style="47" customWidth="1"/>
    <col min="15366" max="15371" width="0" style="47" hidden="1" customWidth="1"/>
    <col min="15372" max="15372" width="9.7109375" style="47" customWidth="1"/>
    <col min="15373" max="15611" width="11.42578125" style="47"/>
    <col min="15612" max="15612" width="18.140625" style="47" customWidth="1"/>
    <col min="15613" max="15613" width="7.85546875" style="47" bestFit="1" customWidth="1"/>
    <col min="15614" max="15614" width="7.28515625" style="47" bestFit="1" customWidth="1"/>
    <col min="15615" max="15616" width="7.28515625" style="47" customWidth="1"/>
    <col min="15617" max="15618" width="7.28515625" style="47" bestFit="1" customWidth="1"/>
    <col min="15619" max="15621" width="7.28515625" style="47" customWidth="1"/>
    <col min="15622" max="15627" width="0" style="47" hidden="1" customWidth="1"/>
    <col min="15628" max="15628" width="9.7109375" style="47" customWidth="1"/>
    <col min="15629" max="15867" width="11.42578125" style="47"/>
    <col min="15868" max="15868" width="18.140625" style="47" customWidth="1"/>
    <col min="15869" max="15869" width="7.85546875" style="47" bestFit="1" customWidth="1"/>
    <col min="15870" max="15870" width="7.28515625" style="47" bestFit="1" customWidth="1"/>
    <col min="15871" max="15872" width="7.28515625" style="47" customWidth="1"/>
    <col min="15873" max="15874" width="7.28515625" style="47" bestFit="1" customWidth="1"/>
    <col min="15875" max="15877" width="7.28515625" style="47" customWidth="1"/>
    <col min="15878" max="15883" width="0" style="47" hidden="1" customWidth="1"/>
    <col min="15884" max="15884" width="9.7109375" style="47" customWidth="1"/>
    <col min="15885" max="16123" width="11.42578125" style="47"/>
    <col min="16124" max="16124" width="18.140625" style="47" customWidth="1"/>
    <col min="16125" max="16125" width="7.85546875" style="47" bestFit="1" customWidth="1"/>
    <col min="16126" max="16126" width="7.28515625" style="47" bestFit="1" customWidth="1"/>
    <col min="16127" max="16128" width="7.28515625" style="47" customWidth="1"/>
    <col min="16129" max="16130" width="7.28515625" style="47" bestFit="1" customWidth="1"/>
    <col min="16131" max="16133" width="7.28515625" style="47" customWidth="1"/>
    <col min="16134" max="16139" width="0" style="47" hidden="1" customWidth="1"/>
    <col min="16140" max="16140" width="9.7109375" style="47" customWidth="1"/>
    <col min="16141" max="16384" width="11.42578125" style="47"/>
  </cols>
  <sheetData>
    <row r="1" spans="1:16" s="48" customFormat="1" x14ac:dyDescent="0.2"/>
    <row r="2" spans="1:16" s="48" customFormat="1" x14ac:dyDescent="0.2">
      <c r="A2" s="75" t="s">
        <v>105</v>
      </c>
    </row>
    <row r="3" spans="1:16" s="48" customFormat="1" ht="15" x14ac:dyDescent="0.25">
      <c r="A3" s="75" t="s">
        <v>106</v>
      </c>
      <c r="J3" s="136"/>
    </row>
    <row r="4" spans="1:16" s="48" customFormat="1" x14ac:dyDescent="0.2"/>
    <row r="5" spans="1:16" s="48" customFormat="1" ht="12.75" x14ac:dyDescent="0.2">
      <c r="B5" s="319" t="s">
        <v>584</v>
      </c>
      <c r="C5" s="319"/>
      <c r="D5" s="319"/>
      <c r="E5" s="319"/>
      <c r="F5" s="319"/>
      <c r="G5" s="319"/>
      <c r="H5" s="319"/>
      <c r="I5" s="319"/>
      <c r="J5" s="319"/>
      <c r="K5" s="319"/>
      <c r="M5" s="166" t="s">
        <v>576</v>
      </c>
      <c r="O5" s="137"/>
    </row>
    <row r="6" spans="1:16" s="48" customFormat="1" ht="12.75" x14ac:dyDescent="0.2">
      <c r="B6" s="335" t="str">
        <f>'Solicitudes Regiones'!$B$6:$P$6</f>
        <v>Acumuladas de julio de 2008 a enero de 2020</v>
      </c>
      <c r="C6" s="335"/>
      <c r="D6" s="335"/>
      <c r="E6" s="335"/>
      <c r="F6" s="335"/>
      <c r="G6" s="335"/>
      <c r="H6" s="335"/>
      <c r="I6" s="335"/>
      <c r="J6" s="335"/>
      <c r="K6" s="335"/>
      <c r="L6" s="86"/>
    </row>
    <row r="7" spans="1:16" s="51" customFormat="1" x14ac:dyDescent="0.2">
      <c r="B7" s="49"/>
      <c r="C7" s="50"/>
      <c r="D7" s="50"/>
      <c r="E7" s="50"/>
      <c r="F7" s="50"/>
      <c r="G7" s="50"/>
      <c r="H7" s="50"/>
      <c r="I7" s="50"/>
      <c r="J7" s="50"/>
      <c r="K7" s="50"/>
      <c r="L7" s="50"/>
    </row>
    <row r="8" spans="1:16" ht="15" customHeight="1" x14ac:dyDescent="0.2">
      <c r="B8" s="352" t="s">
        <v>57</v>
      </c>
      <c r="C8" s="353"/>
      <c r="D8" s="353"/>
      <c r="E8" s="353"/>
      <c r="F8" s="353"/>
      <c r="G8" s="353"/>
      <c r="H8" s="353"/>
      <c r="I8" s="353"/>
      <c r="J8" s="353"/>
      <c r="K8" s="354"/>
      <c r="L8" s="66"/>
    </row>
    <row r="9" spans="1:16" ht="20.25" customHeight="1" x14ac:dyDescent="0.2">
      <c r="B9" s="351" t="s">
        <v>58</v>
      </c>
      <c r="C9" s="352" t="s">
        <v>2</v>
      </c>
      <c r="D9" s="353"/>
      <c r="E9" s="353"/>
      <c r="F9" s="353"/>
      <c r="G9" s="353"/>
      <c r="H9" s="353"/>
      <c r="I9" s="353"/>
      <c r="J9" s="353"/>
      <c r="K9" s="354"/>
    </row>
    <row r="10" spans="1:16" ht="24" x14ac:dyDescent="0.2">
      <c r="B10" s="351"/>
      <c r="C10" s="44" t="s">
        <v>59</v>
      </c>
      <c r="D10" s="44" t="s">
        <v>60</v>
      </c>
      <c r="E10" s="44" t="s">
        <v>61</v>
      </c>
      <c r="F10" s="44" t="s">
        <v>62</v>
      </c>
      <c r="G10" s="44" t="s">
        <v>8</v>
      </c>
      <c r="H10" s="44" t="s">
        <v>63</v>
      </c>
      <c r="I10" s="44" t="s">
        <v>64</v>
      </c>
      <c r="J10" s="44" t="s">
        <v>65</v>
      </c>
      <c r="K10" s="171" t="s">
        <v>31</v>
      </c>
    </row>
    <row r="11" spans="1:16" ht="12" customHeight="1" x14ac:dyDescent="0.2">
      <c r="B11" s="39" t="s">
        <v>294</v>
      </c>
      <c r="C11" s="39">
        <v>5643</v>
      </c>
      <c r="D11" s="39">
        <v>5944</v>
      </c>
      <c r="E11" s="39">
        <f>C11+D11</f>
        <v>11587</v>
      </c>
      <c r="F11" s="40">
        <f t="shared" ref="F11:F32" si="0">E11/$E$32</f>
        <v>0.2991505950997857</v>
      </c>
      <c r="G11" s="39">
        <v>17581</v>
      </c>
      <c r="H11" s="39">
        <v>1815</v>
      </c>
      <c r="I11" s="39">
        <f>G11+H11</f>
        <v>19396</v>
      </c>
      <c r="J11" s="40">
        <f t="shared" ref="J11:J32" si="1">I11/$I$32</f>
        <v>0.38728485284134018</v>
      </c>
      <c r="K11" s="39">
        <f t="shared" ref="K11:K33" si="2">E11+I11</f>
        <v>30983</v>
      </c>
      <c r="P11" s="52"/>
    </row>
    <row r="12" spans="1:16" x14ac:dyDescent="0.2">
      <c r="B12" s="39" t="s">
        <v>295</v>
      </c>
      <c r="C12" s="39">
        <v>788</v>
      </c>
      <c r="D12" s="39">
        <v>931</v>
      </c>
      <c r="E12" s="39">
        <f t="shared" ref="E12:E32" si="3">C12+D12</f>
        <v>1719</v>
      </c>
      <c r="F12" s="40">
        <f t="shared" si="0"/>
        <v>4.4380760591743472E-2</v>
      </c>
      <c r="G12" s="39">
        <v>2375</v>
      </c>
      <c r="H12" s="39">
        <v>177</v>
      </c>
      <c r="I12" s="39">
        <f t="shared" ref="I12:I32" si="4">G12+H12</f>
        <v>2552</v>
      </c>
      <c r="J12" s="40">
        <f t="shared" si="1"/>
        <v>5.0956431452418037E-2</v>
      </c>
      <c r="K12" s="39">
        <f t="shared" si="2"/>
        <v>4271</v>
      </c>
      <c r="P12" s="52"/>
    </row>
    <row r="13" spans="1:16" x14ac:dyDescent="0.2">
      <c r="B13" s="39" t="s">
        <v>273</v>
      </c>
      <c r="C13" s="39">
        <v>687</v>
      </c>
      <c r="D13" s="39">
        <v>734</v>
      </c>
      <c r="E13" s="39">
        <f t="shared" si="3"/>
        <v>1421</v>
      </c>
      <c r="F13" s="40">
        <f t="shared" si="0"/>
        <v>3.6687062711383056E-2</v>
      </c>
      <c r="G13" s="39">
        <v>1814</v>
      </c>
      <c r="H13" s="39">
        <v>210</v>
      </c>
      <c r="I13" s="39">
        <f t="shared" si="4"/>
        <v>2024</v>
      </c>
      <c r="J13" s="40">
        <f t="shared" si="1"/>
        <v>4.0413721496745339E-2</v>
      </c>
      <c r="K13" s="39">
        <f t="shared" si="2"/>
        <v>3445</v>
      </c>
      <c r="P13" s="52"/>
    </row>
    <row r="14" spans="1:16" x14ac:dyDescent="0.2">
      <c r="B14" s="39" t="s">
        <v>298</v>
      </c>
      <c r="C14" s="39">
        <v>673</v>
      </c>
      <c r="D14" s="39">
        <v>1036</v>
      </c>
      <c r="E14" s="39">
        <f t="shared" si="3"/>
        <v>1709</v>
      </c>
      <c r="F14" s="40">
        <f t="shared" si="0"/>
        <v>4.4122582810523329E-2</v>
      </c>
      <c r="G14" s="39">
        <v>902</v>
      </c>
      <c r="H14" s="39">
        <v>159</v>
      </c>
      <c r="I14" s="39">
        <f t="shared" si="4"/>
        <v>1061</v>
      </c>
      <c r="J14" s="40">
        <f t="shared" si="1"/>
        <v>2.1185256179865022E-2</v>
      </c>
      <c r="K14" s="39">
        <f t="shared" si="2"/>
        <v>2770</v>
      </c>
      <c r="P14" s="52"/>
    </row>
    <row r="15" spans="1:16" x14ac:dyDescent="0.2">
      <c r="B15" s="39" t="s">
        <v>274</v>
      </c>
      <c r="C15" s="39">
        <v>303</v>
      </c>
      <c r="D15" s="39">
        <v>580</v>
      </c>
      <c r="E15" s="39">
        <f t="shared" si="3"/>
        <v>883</v>
      </c>
      <c r="F15" s="40">
        <f t="shared" si="0"/>
        <v>2.2797098081739086E-2</v>
      </c>
      <c r="G15" s="39">
        <v>688</v>
      </c>
      <c r="H15" s="39">
        <v>100</v>
      </c>
      <c r="I15" s="39">
        <f t="shared" si="4"/>
        <v>788</v>
      </c>
      <c r="J15" s="40">
        <f t="shared" si="1"/>
        <v>1.5734195918693343E-2</v>
      </c>
      <c r="K15" s="39">
        <f t="shared" si="2"/>
        <v>1671</v>
      </c>
      <c r="P15" s="52"/>
    </row>
    <row r="16" spans="1:16" x14ac:dyDescent="0.2">
      <c r="B16" s="39" t="s">
        <v>301</v>
      </c>
      <c r="C16" s="39">
        <v>499</v>
      </c>
      <c r="D16" s="39">
        <v>642</v>
      </c>
      <c r="E16" s="39">
        <f t="shared" si="3"/>
        <v>1141</v>
      </c>
      <c r="F16" s="40">
        <f t="shared" si="0"/>
        <v>2.9458084837218908E-2</v>
      </c>
      <c r="G16" s="39">
        <v>928</v>
      </c>
      <c r="H16" s="39">
        <v>111</v>
      </c>
      <c r="I16" s="39">
        <f t="shared" si="4"/>
        <v>1039</v>
      </c>
      <c r="J16" s="40">
        <f t="shared" si="1"/>
        <v>2.0745976598378658E-2</v>
      </c>
      <c r="K16" s="39">
        <f t="shared" si="2"/>
        <v>2180</v>
      </c>
      <c r="P16" s="52"/>
    </row>
    <row r="17" spans="2:16" x14ac:dyDescent="0.2">
      <c r="B17" s="39" t="s">
        <v>302</v>
      </c>
      <c r="C17" s="39">
        <v>876</v>
      </c>
      <c r="D17" s="39">
        <v>738</v>
      </c>
      <c r="E17" s="39">
        <f t="shared" si="3"/>
        <v>1614</v>
      </c>
      <c r="F17" s="40">
        <f t="shared" si="0"/>
        <v>4.1669893888931921E-2</v>
      </c>
      <c r="G17" s="39">
        <v>1778</v>
      </c>
      <c r="H17" s="39">
        <v>116</v>
      </c>
      <c r="I17" s="39">
        <f t="shared" si="4"/>
        <v>1894</v>
      </c>
      <c r="J17" s="40">
        <f t="shared" si="1"/>
        <v>3.7817978515235016E-2</v>
      </c>
      <c r="K17" s="39">
        <f t="shared" si="2"/>
        <v>3508</v>
      </c>
      <c r="P17" s="52"/>
    </row>
    <row r="18" spans="2:16" x14ac:dyDescent="0.2">
      <c r="B18" s="39" t="s">
        <v>305</v>
      </c>
      <c r="C18" s="39">
        <v>763</v>
      </c>
      <c r="D18" s="39">
        <v>1267</v>
      </c>
      <c r="E18" s="39">
        <f t="shared" si="3"/>
        <v>2030</v>
      </c>
      <c r="F18" s="40">
        <f t="shared" si="0"/>
        <v>5.2410089587690084E-2</v>
      </c>
      <c r="G18" s="39">
        <v>1322</v>
      </c>
      <c r="H18" s="39">
        <v>236</v>
      </c>
      <c r="I18" s="39">
        <f t="shared" si="4"/>
        <v>1558</v>
      </c>
      <c r="J18" s="40">
        <f t="shared" si="1"/>
        <v>3.1108981270716027E-2</v>
      </c>
      <c r="K18" s="39">
        <f t="shared" si="2"/>
        <v>3588</v>
      </c>
      <c r="P18" s="52"/>
    </row>
    <row r="19" spans="2:16" x14ac:dyDescent="0.2">
      <c r="B19" s="39" t="s">
        <v>307</v>
      </c>
      <c r="C19" s="39">
        <v>636</v>
      </c>
      <c r="D19" s="39">
        <v>749</v>
      </c>
      <c r="E19" s="39">
        <f t="shared" si="3"/>
        <v>1385</v>
      </c>
      <c r="F19" s="40">
        <f t="shared" si="0"/>
        <v>3.5757622698990528E-2</v>
      </c>
      <c r="G19" s="39">
        <v>1850</v>
      </c>
      <c r="H19" s="39">
        <v>138</v>
      </c>
      <c r="I19" s="39">
        <f t="shared" si="4"/>
        <v>1988</v>
      </c>
      <c r="J19" s="40">
        <f t="shared" si="1"/>
        <v>3.969490036340402E-2</v>
      </c>
      <c r="K19" s="39">
        <f t="shared" si="2"/>
        <v>3373</v>
      </c>
      <c r="P19" s="52"/>
    </row>
    <row r="20" spans="2:16" x14ac:dyDescent="0.2">
      <c r="B20" s="39" t="s">
        <v>303</v>
      </c>
      <c r="C20" s="39">
        <v>458</v>
      </c>
      <c r="D20" s="39">
        <v>580</v>
      </c>
      <c r="E20" s="39">
        <f t="shared" si="3"/>
        <v>1038</v>
      </c>
      <c r="F20" s="40">
        <f t="shared" si="0"/>
        <v>2.6798853690651384E-2</v>
      </c>
      <c r="G20" s="39">
        <v>1346</v>
      </c>
      <c r="H20" s="39">
        <v>101</v>
      </c>
      <c r="I20" s="39">
        <f t="shared" si="4"/>
        <v>1447</v>
      </c>
      <c r="J20" s="40">
        <f t="shared" si="1"/>
        <v>2.8892616109580289E-2</v>
      </c>
      <c r="K20" s="39">
        <f t="shared" si="2"/>
        <v>2485</v>
      </c>
      <c r="P20" s="52"/>
    </row>
    <row r="21" spans="2:16" x14ac:dyDescent="0.2">
      <c r="B21" s="39" t="s">
        <v>315</v>
      </c>
      <c r="C21" s="39">
        <v>311</v>
      </c>
      <c r="D21" s="39">
        <v>327</v>
      </c>
      <c r="E21" s="39">
        <f t="shared" si="3"/>
        <v>638</v>
      </c>
      <c r="F21" s="40">
        <f t="shared" si="0"/>
        <v>1.6471742441845454E-2</v>
      </c>
      <c r="G21" s="39">
        <v>387</v>
      </c>
      <c r="H21" s="39">
        <v>44</v>
      </c>
      <c r="I21" s="39">
        <f t="shared" si="4"/>
        <v>431</v>
      </c>
      <c r="J21" s="40">
        <f t="shared" si="1"/>
        <v>8.605886346391917E-3</v>
      </c>
      <c r="K21" s="39">
        <f t="shared" si="2"/>
        <v>1069</v>
      </c>
      <c r="P21" s="52"/>
    </row>
    <row r="22" spans="2:16" x14ac:dyDescent="0.2">
      <c r="B22" s="39" t="s">
        <v>296</v>
      </c>
      <c r="C22" s="39">
        <v>687</v>
      </c>
      <c r="D22" s="39">
        <v>837</v>
      </c>
      <c r="E22" s="39">
        <f t="shared" si="3"/>
        <v>1524</v>
      </c>
      <c r="F22" s="40">
        <f t="shared" si="0"/>
        <v>3.9346293857950583E-2</v>
      </c>
      <c r="G22" s="39">
        <v>1984</v>
      </c>
      <c r="H22" s="39">
        <v>144</v>
      </c>
      <c r="I22" s="39">
        <f t="shared" si="4"/>
        <v>2128</v>
      </c>
      <c r="J22" s="40">
        <f t="shared" si="1"/>
        <v>4.2490315881953594E-2</v>
      </c>
      <c r="K22" s="39">
        <f t="shared" si="2"/>
        <v>3652</v>
      </c>
      <c r="P22" s="52"/>
    </row>
    <row r="23" spans="2:16" x14ac:dyDescent="0.2">
      <c r="B23" s="39" t="s">
        <v>299</v>
      </c>
      <c r="C23" s="39">
        <v>310</v>
      </c>
      <c r="D23" s="39">
        <v>610</v>
      </c>
      <c r="E23" s="39">
        <f t="shared" si="3"/>
        <v>920</v>
      </c>
      <c r="F23" s="40">
        <f t="shared" si="0"/>
        <v>2.3752355872253633E-2</v>
      </c>
      <c r="G23" s="39">
        <v>499</v>
      </c>
      <c r="H23" s="39">
        <v>96</v>
      </c>
      <c r="I23" s="39">
        <f t="shared" si="4"/>
        <v>595</v>
      </c>
      <c r="J23" s="40">
        <f t="shared" si="1"/>
        <v>1.188051595383571E-2</v>
      </c>
      <c r="K23" s="39">
        <f t="shared" si="2"/>
        <v>1515</v>
      </c>
      <c r="P23" s="52"/>
    </row>
    <row r="24" spans="2:16" x14ac:dyDescent="0.2">
      <c r="B24" s="39" t="s">
        <v>316</v>
      </c>
      <c r="C24" s="39">
        <v>243</v>
      </c>
      <c r="D24" s="39">
        <v>301</v>
      </c>
      <c r="E24" s="39">
        <f t="shared" si="3"/>
        <v>544</v>
      </c>
      <c r="F24" s="40">
        <f t="shared" si="0"/>
        <v>1.4044871298376062E-2</v>
      </c>
      <c r="G24" s="39">
        <v>551</v>
      </c>
      <c r="H24" s="39">
        <v>84</v>
      </c>
      <c r="I24" s="39">
        <f t="shared" si="4"/>
        <v>635</v>
      </c>
      <c r="J24" s="40">
        <f t="shared" si="1"/>
        <v>1.2679206101992732E-2</v>
      </c>
      <c r="K24" s="39">
        <f t="shared" si="2"/>
        <v>1179</v>
      </c>
      <c r="P24" s="52"/>
    </row>
    <row r="25" spans="2:16" x14ac:dyDescent="0.2">
      <c r="B25" s="39" t="s">
        <v>275</v>
      </c>
      <c r="C25" s="39">
        <v>272</v>
      </c>
      <c r="D25" s="39">
        <v>312</v>
      </c>
      <c r="E25" s="39">
        <f t="shared" si="3"/>
        <v>584</v>
      </c>
      <c r="F25" s="40">
        <f t="shared" si="0"/>
        <v>1.5077582423256655E-2</v>
      </c>
      <c r="G25" s="39">
        <v>731</v>
      </c>
      <c r="H25" s="39">
        <v>53</v>
      </c>
      <c r="I25" s="39">
        <f t="shared" si="4"/>
        <v>784</v>
      </c>
      <c r="J25" s="40">
        <f t="shared" si="1"/>
        <v>1.5654326903877639E-2</v>
      </c>
      <c r="K25" s="39">
        <f t="shared" si="2"/>
        <v>1368</v>
      </c>
      <c r="P25" s="52"/>
    </row>
    <row r="26" spans="2:16" x14ac:dyDescent="0.2">
      <c r="B26" s="39" t="s">
        <v>306</v>
      </c>
      <c r="C26" s="39">
        <v>249</v>
      </c>
      <c r="D26" s="39">
        <v>320</v>
      </c>
      <c r="E26" s="39">
        <f t="shared" si="3"/>
        <v>569</v>
      </c>
      <c r="F26" s="40">
        <f t="shared" si="0"/>
        <v>1.4690315751426432E-2</v>
      </c>
      <c r="G26" s="39">
        <v>550</v>
      </c>
      <c r="H26" s="39">
        <v>62</v>
      </c>
      <c r="I26" s="39">
        <f t="shared" si="4"/>
        <v>612</v>
      </c>
      <c r="J26" s="40">
        <f t="shared" si="1"/>
        <v>1.2219959266802444E-2</v>
      </c>
      <c r="K26" s="39">
        <f t="shared" si="2"/>
        <v>1181</v>
      </c>
      <c r="P26" s="52"/>
    </row>
    <row r="27" spans="2:16" x14ac:dyDescent="0.2">
      <c r="B27" s="39" t="s">
        <v>304</v>
      </c>
      <c r="C27" s="39">
        <v>1892</v>
      </c>
      <c r="D27" s="39">
        <v>2393</v>
      </c>
      <c r="E27" s="39">
        <f t="shared" si="3"/>
        <v>4285</v>
      </c>
      <c r="F27" s="40">
        <f t="shared" si="0"/>
        <v>0.1106291792528335</v>
      </c>
      <c r="G27" s="39">
        <v>5694</v>
      </c>
      <c r="H27" s="39">
        <v>609</v>
      </c>
      <c r="I27" s="39">
        <f t="shared" si="4"/>
        <v>6303</v>
      </c>
      <c r="J27" s="40">
        <f t="shared" si="1"/>
        <v>0.12585360009584282</v>
      </c>
      <c r="K27" s="39">
        <f t="shared" si="2"/>
        <v>10588</v>
      </c>
      <c r="P27" s="52"/>
    </row>
    <row r="28" spans="2:16" x14ac:dyDescent="0.2">
      <c r="B28" s="39" t="s">
        <v>297</v>
      </c>
      <c r="C28" s="39">
        <v>835</v>
      </c>
      <c r="D28" s="39">
        <v>1495</v>
      </c>
      <c r="E28" s="39">
        <f t="shared" si="3"/>
        <v>2330</v>
      </c>
      <c r="F28" s="40">
        <f t="shared" si="0"/>
        <v>6.0155423024294531E-2</v>
      </c>
      <c r="G28" s="39">
        <v>1797</v>
      </c>
      <c r="H28" s="39">
        <v>234</v>
      </c>
      <c r="I28" s="39">
        <f t="shared" si="4"/>
        <v>2031</v>
      </c>
      <c r="J28" s="40">
        <f t="shared" si="1"/>
        <v>4.0553492272672818E-2</v>
      </c>
      <c r="K28" s="39">
        <f t="shared" si="2"/>
        <v>4361</v>
      </c>
      <c r="P28" s="52"/>
    </row>
    <row r="29" spans="2:16" x14ac:dyDescent="0.2">
      <c r="B29" s="39" t="s">
        <v>300</v>
      </c>
      <c r="C29" s="39">
        <v>607</v>
      </c>
      <c r="D29" s="39">
        <v>822</v>
      </c>
      <c r="E29" s="39">
        <f t="shared" si="3"/>
        <v>1429</v>
      </c>
      <c r="F29" s="40">
        <f t="shared" si="0"/>
        <v>3.6893604936359174E-2</v>
      </c>
      <c r="G29" s="39">
        <v>1212</v>
      </c>
      <c r="H29" s="39">
        <v>125</v>
      </c>
      <c r="I29" s="39">
        <f t="shared" si="4"/>
        <v>1337</v>
      </c>
      <c r="J29" s="40">
        <f t="shared" si="1"/>
        <v>2.6696218202148476E-2</v>
      </c>
      <c r="K29" s="39">
        <f t="shared" si="2"/>
        <v>2766</v>
      </c>
      <c r="P29" s="52"/>
    </row>
    <row r="30" spans="2:16" x14ac:dyDescent="0.2">
      <c r="B30" s="39" t="s">
        <v>317</v>
      </c>
      <c r="C30" s="39">
        <v>164</v>
      </c>
      <c r="D30" s="39">
        <v>187</v>
      </c>
      <c r="E30" s="39">
        <f t="shared" si="3"/>
        <v>351</v>
      </c>
      <c r="F30" s="40">
        <f t="shared" si="0"/>
        <v>9.062040120827201E-3</v>
      </c>
      <c r="G30" s="39">
        <v>399</v>
      </c>
      <c r="H30" s="39">
        <v>26</v>
      </c>
      <c r="I30" s="39">
        <f t="shared" si="4"/>
        <v>425</v>
      </c>
      <c r="J30" s="40">
        <f t="shared" si="1"/>
        <v>8.4860828241683645E-3</v>
      </c>
      <c r="K30" s="39">
        <f t="shared" si="2"/>
        <v>776</v>
      </c>
      <c r="P30" s="52"/>
    </row>
    <row r="31" spans="2:16" x14ac:dyDescent="0.2">
      <c r="B31" s="39" t="s">
        <v>276</v>
      </c>
      <c r="C31" s="39">
        <v>403</v>
      </c>
      <c r="D31" s="39">
        <v>629</v>
      </c>
      <c r="E31" s="39">
        <f t="shared" si="3"/>
        <v>1032</v>
      </c>
      <c r="F31" s="40">
        <f t="shared" si="0"/>
        <v>2.6643947021919294E-2</v>
      </c>
      <c r="G31" s="39">
        <v>909</v>
      </c>
      <c r="H31" s="39">
        <v>145</v>
      </c>
      <c r="I31" s="39">
        <f t="shared" si="4"/>
        <v>1054</v>
      </c>
      <c r="J31" s="40">
        <f t="shared" si="1"/>
        <v>2.1045485403937542E-2</v>
      </c>
      <c r="K31" s="39">
        <f t="shared" si="2"/>
        <v>2086</v>
      </c>
      <c r="P31" s="52"/>
    </row>
    <row r="32" spans="2:16" x14ac:dyDescent="0.2">
      <c r="B32" s="41" t="s">
        <v>50</v>
      </c>
      <c r="C32" s="39">
        <f>SUM(C11:C31)</f>
        <v>17299</v>
      </c>
      <c r="D32" s="39">
        <f>SUM(D11:D31)</f>
        <v>21434</v>
      </c>
      <c r="E32" s="41">
        <f t="shared" si="3"/>
        <v>38733</v>
      </c>
      <c r="F32" s="40">
        <f t="shared" si="0"/>
        <v>1</v>
      </c>
      <c r="G32" s="39">
        <f>SUM(G11:G31)</f>
        <v>45297</v>
      </c>
      <c r="H32" s="39">
        <f>SUM(H11:H31)</f>
        <v>4785</v>
      </c>
      <c r="I32" s="41">
        <f t="shared" si="4"/>
        <v>50082</v>
      </c>
      <c r="J32" s="40">
        <f t="shared" si="1"/>
        <v>1</v>
      </c>
      <c r="K32" s="41">
        <f t="shared" si="2"/>
        <v>88815</v>
      </c>
      <c r="P32" s="52"/>
    </row>
    <row r="33" spans="2:12" ht="25.5" customHeight="1" x14ac:dyDescent="0.2">
      <c r="B33" s="53" t="s">
        <v>66</v>
      </c>
      <c r="C33" s="54">
        <f>+C32/$K$32</f>
        <v>0.19477565726510163</v>
      </c>
      <c r="D33" s="54">
        <f>+D32/$K$32</f>
        <v>0.24133310814614647</v>
      </c>
      <c r="E33" s="55">
        <f>C33+D33</f>
        <v>0.4361087654112481</v>
      </c>
      <c r="F33" s="54"/>
      <c r="G33" s="54">
        <f>+G32/$K$32</f>
        <v>0.51001520013511237</v>
      </c>
      <c r="H33" s="54">
        <f>+H32/$K$32</f>
        <v>5.3876034453639587E-2</v>
      </c>
      <c r="I33" s="55">
        <f>G33+H33</f>
        <v>0.5638912345887519</v>
      </c>
      <c r="J33" s="55"/>
      <c r="K33" s="55">
        <f t="shared" si="2"/>
        <v>1</v>
      </c>
    </row>
    <row r="34" spans="2:12" x14ac:dyDescent="0.2">
      <c r="B34" s="46"/>
      <c r="C34" s="59"/>
      <c r="D34" s="59"/>
      <c r="E34" s="59"/>
      <c r="F34" s="59"/>
      <c r="G34" s="59"/>
      <c r="H34" s="59"/>
      <c r="I34" s="59"/>
      <c r="J34" s="59"/>
      <c r="K34" s="59"/>
    </row>
    <row r="35" spans="2:12" ht="12.75" x14ac:dyDescent="0.2">
      <c r="B35" s="319" t="s">
        <v>585</v>
      </c>
      <c r="C35" s="319"/>
      <c r="D35" s="319"/>
      <c r="E35" s="319"/>
      <c r="F35" s="319"/>
      <c r="G35" s="319"/>
      <c r="H35" s="319"/>
      <c r="I35" s="319"/>
      <c r="J35" s="319"/>
      <c r="K35" s="319"/>
    </row>
    <row r="36" spans="2:12" ht="12.75" x14ac:dyDescent="0.2">
      <c r="B36" s="335" t="str">
        <f>'Solicitudes Regiones'!$B$6:$P$6</f>
        <v>Acumuladas de julio de 2008 a enero de 2020</v>
      </c>
      <c r="C36" s="335"/>
      <c r="D36" s="335"/>
      <c r="E36" s="335"/>
      <c r="F36" s="335"/>
      <c r="G36" s="335"/>
      <c r="H36" s="335"/>
      <c r="I36" s="335"/>
      <c r="J36" s="335"/>
      <c r="K36" s="335"/>
    </row>
    <row r="38" spans="2:12" ht="15" customHeight="1" x14ac:dyDescent="0.2">
      <c r="B38" s="352" t="s">
        <v>67</v>
      </c>
      <c r="C38" s="353"/>
      <c r="D38" s="353"/>
      <c r="E38" s="353"/>
      <c r="F38" s="353"/>
      <c r="G38" s="353"/>
      <c r="H38" s="353"/>
      <c r="I38" s="353"/>
      <c r="J38" s="353"/>
      <c r="K38" s="354"/>
      <c r="L38" s="60"/>
    </row>
    <row r="39" spans="2:12" ht="21" customHeight="1" x14ac:dyDescent="0.2">
      <c r="B39" s="351" t="s">
        <v>58</v>
      </c>
      <c r="C39" s="352" t="s">
        <v>2</v>
      </c>
      <c r="D39" s="353"/>
      <c r="E39" s="353"/>
      <c r="F39" s="353"/>
      <c r="G39" s="353"/>
      <c r="H39" s="353"/>
      <c r="I39" s="353"/>
      <c r="J39" s="353"/>
      <c r="K39" s="354"/>
    </row>
    <row r="40" spans="2:12" ht="24" x14ac:dyDescent="0.2">
      <c r="B40" s="351"/>
      <c r="C40" s="44" t="s">
        <v>59</v>
      </c>
      <c r="D40" s="44" t="s">
        <v>60</v>
      </c>
      <c r="E40" s="44" t="s">
        <v>61</v>
      </c>
      <c r="F40" s="44" t="s">
        <v>62</v>
      </c>
      <c r="G40" s="44" t="s">
        <v>8</v>
      </c>
      <c r="H40" s="44" t="s">
        <v>63</v>
      </c>
      <c r="I40" s="44" t="s">
        <v>64</v>
      </c>
      <c r="J40" s="44" t="s">
        <v>65</v>
      </c>
      <c r="K40" s="171" t="s">
        <v>31</v>
      </c>
    </row>
    <row r="41" spans="2:12" x14ac:dyDescent="0.2">
      <c r="B41" s="39" t="s">
        <v>294</v>
      </c>
      <c r="C41" s="39">
        <v>4987</v>
      </c>
      <c r="D41" s="39">
        <v>2937</v>
      </c>
      <c r="E41" s="39">
        <f t="shared" ref="E41:E61" si="5">C41+D41</f>
        <v>7924</v>
      </c>
      <c r="F41" s="40">
        <f t="shared" ref="F41:F62" si="6">E41/$E$62</f>
        <v>0.31419508326724821</v>
      </c>
      <c r="G41" s="39">
        <v>14847</v>
      </c>
      <c r="H41" s="39">
        <v>1542</v>
      </c>
      <c r="I41" s="39">
        <f>G41+H41</f>
        <v>16389</v>
      </c>
      <c r="J41" s="40">
        <f t="shared" ref="J41:J62" si="7">I41/$I$62</f>
        <v>0.3739646320593269</v>
      </c>
      <c r="K41" s="39">
        <f t="shared" ref="K41:K63" si="8">E41+I41</f>
        <v>24313</v>
      </c>
    </row>
    <row r="42" spans="2:12" x14ac:dyDescent="0.2">
      <c r="B42" s="39" t="s">
        <v>295</v>
      </c>
      <c r="C42" s="39">
        <v>709</v>
      </c>
      <c r="D42" s="39">
        <v>402</v>
      </c>
      <c r="E42" s="39">
        <f t="shared" si="5"/>
        <v>1111</v>
      </c>
      <c r="F42" s="40">
        <f t="shared" si="6"/>
        <v>4.4052339413164159E-2</v>
      </c>
      <c r="G42" s="39">
        <v>2026</v>
      </c>
      <c r="H42" s="39">
        <v>134</v>
      </c>
      <c r="I42" s="39">
        <f t="shared" ref="I42:I62" si="9">G42+H42</f>
        <v>2160</v>
      </c>
      <c r="J42" s="40">
        <f t="shared" si="7"/>
        <v>4.9286936679977182E-2</v>
      </c>
      <c r="K42" s="39">
        <f t="shared" si="8"/>
        <v>3271</v>
      </c>
    </row>
    <row r="43" spans="2:12" x14ac:dyDescent="0.2">
      <c r="B43" s="39" t="s">
        <v>273</v>
      </c>
      <c r="C43" s="39">
        <v>606</v>
      </c>
      <c r="D43" s="39">
        <v>364</v>
      </c>
      <c r="E43" s="39">
        <f t="shared" si="5"/>
        <v>970</v>
      </c>
      <c r="F43" s="40">
        <f t="shared" si="6"/>
        <v>3.8461538461538464E-2</v>
      </c>
      <c r="G43" s="39">
        <v>1592</v>
      </c>
      <c r="H43" s="39">
        <v>184</v>
      </c>
      <c r="I43" s="39">
        <f t="shared" si="9"/>
        <v>1776</v>
      </c>
      <c r="J43" s="40">
        <f t="shared" si="7"/>
        <v>4.0524814603536796E-2</v>
      </c>
      <c r="K43" s="39">
        <f t="shared" si="8"/>
        <v>2746</v>
      </c>
    </row>
    <row r="44" spans="2:12" x14ac:dyDescent="0.2">
      <c r="B44" s="39" t="s">
        <v>298</v>
      </c>
      <c r="C44" s="39">
        <v>650</v>
      </c>
      <c r="D44" s="39">
        <v>401</v>
      </c>
      <c r="E44" s="39">
        <f t="shared" si="5"/>
        <v>1051</v>
      </c>
      <c r="F44" s="40">
        <f t="shared" si="6"/>
        <v>4.1673275178429815E-2</v>
      </c>
      <c r="G44" s="39">
        <v>851</v>
      </c>
      <c r="H44" s="39">
        <v>144</v>
      </c>
      <c r="I44" s="39">
        <f t="shared" si="9"/>
        <v>995</v>
      </c>
      <c r="J44" s="40">
        <f t="shared" si="7"/>
        <v>2.2703936109526528E-2</v>
      </c>
      <c r="K44" s="39">
        <f t="shared" si="8"/>
        <v>2046</v>
      </c>
    </row>
    <row r="45" spans="2:12" x14ac:dyDescent="0.2">
      <c r="B45" s="39" t="s">
        <v>274</v>
      </c>
      <c r="C45" s="39">
        <v>270</v>
      </c>
      <c r="D45" s="39">
        <v>222</v>
      </c>
      <c r="E45" s="39">
        <f t="shared" si="5"/>
        <v>492</v>
      </c>
      <c r="F45" s="40">
        <f t="shared" si="6"/>
        <v>1.950832672482157E-2</v>
      </c>
      <c r="G45" s="39">
        <v>621</v>
      </c>
      <c r="H45" s="39">
        <v>90</v>
      </c>
      <c r="I45" s="39">
        <f t="shared" si="9"/>
        <v>711</v>
      </c>
      <c r="J45" s="40">
        <f t="shared" si="7"/>
        <v>1.6223616657159157E-2</v>
      </c>
      <c r="K45" s="39">
        <f t="shared" si="8"/>
        <v>1203</v>
      </c>
    </row>
    <row r="46" spans="2:12" x14ac:dyDescent="0.2">
      <c r="B46" s="39" t="s">
        <v>301</v>
      </c>
      <c r="C46" s="39">
        <v>457</v>
      </c>
      <c r="D46" s="39">
        <v>267</v>
      </c>
      <c r="E46" s="39">
        <f t="shared" si="5"/>
        <v>724</v>
      </c>
      <c r="F46" s="40">
        <f t="shared" si="6"/>
        <v>2.8707375099127675E-2</v>
      </c>
      <c r="G46" s="39">
        <v>852</v>
      </c>
      <c r="H46" s="39">
        <v>90</v>
      </c>
      <c r="I46" s="39">
        <f t="shared" si="9"/>
        <v>942</v>
      </c>
      <c r="J46" s="40">
        <f t="shared" si="7"/>
        <v>2.1494580718767826E-2</v>
      </c>
      <c r="K46" s="39">
        <f t="shared" si="8"/>
        <v>1666</v>
      </c>
    </row>
    <row r="47" spans="2:12" x14ac:dyDescent="0.2">
      <c r="B47" s="39" t="s">
        <v>302</v>
      </c>
      <c r="C47" s="39">
        <v>820</v>
      </c>
      <c r="D47" s="39">
        <v>323</v>
      </c>
      <c r="E47" s="39">
        <f t="shared" si="5"/>
        <v>1143</v>
      </c>
      <c r="F47" s="40">
        <f t="shared" si="6"/>
        <v>4.5321173671689134E-2</v>
      </c>
      <c r="G47" s="39">
        <v>1586</v>
      </c>
      <c r="H47" s="39">
        <v>91</v>
      </c>
      <c r="I47" s="39">
        <f t="shared" si="9"/>
        <v>1677</v>
      </c>
      <c r="J47" s="40">
        <f t="shared" si="7"/>
        <v>3.8265830005704507E-2</v>
      </c>
      <c r="K47" s="39">
        <f t="shared" si="8"/>
        <v>2820</v>
      </c>
    </row>
    <row r="48" spans="2:12" x14ac:dyDescent="0.2">
      <c r="B48" s="39" t="s">
        <v>305</v>
      </c>
      <c r="C48" s="39">
        <v>729</v>
      </c>
      <c r="D48" s="39">
        <v>503</v>
      </c>
      <c r="E48" s="39">
        <f t="shared" si="5"/>
        <v>1232</v>
      </c>
      <c r="F48" s="40">
        <f t="shared" si="6"/>
        <v>4.8850118953211737E-2</v>
      </c>
      <c r="G48" s="39">
        <v>1220</v>
      </c>
      <c r="H48" s="39">
        <v>208</v>
      </c>
      <c r="I48" s="39">
        <f t="shared" si="9"/>
        <v>1428</v>
      </c>
      <c r="J48" s="40">
        <f t="shared" si="7"/>
        <v>3.2584141471762695E-2</v>
      </c>
      <c r="K48" s="39">
        <f t="shared" si="8"/>
        <v>2660</v>
      </c>
    </row>
    <row r="49" spans="2:11" x14ac:dyDescent="0.2">
      <c r="B49" s="39" t="s">
        <v>307</v>
      </c>
      <c r="C49" s="39">
        <v>601</v>
      </c>
      <c r="D49" s="39">
        <v>285</v>
      </c>
      <c r="E49" s="39">
        <f t="shared" si="5"/>
        <v>886</v>
      </c>
      <c r="F49" s="40">
        <f t="shared" si="6"/>
        <v>3.5130848532910389E-2</v>
      </c>
      <c r="G49" s="39">
        <v>1703</v>
      </c>
      <c r="H49" s="39">
        <v>102</v>
      </c>
      <c r="I49" s="39">
        <f t="shared" si="9"/>
        <v>1805</v>
      </c>
      <c r="J49" s="40">
        <f t="shared" si="7"/>
        <v>4.1186537364517967E-2</v>
      </c>
      <c r="K49" s="39">
        <f t="shared" si="8"/>
        <v>2691</v>
      </c>
    </row>
    <row r="50" spans="2:11" x14ac:dyDescent="0.2">
      <c r="B50" s="39" t="s">
        <v>303</v>
      </c>
      <c r="C50" s="39">
        <v>429</v>
      </c>
      <c r="D50" s="39">
        <v>258</v>
      </c>
      <c r="E50" s="39">
        <f t="shared" si="5"/>
        <v>687</v>
      </c>
      <c r="F50" s="40">
        <f t="shared" si="6"/>
        <v>2.7240285487708168E-2</v>
      </c>
      <c r="G50" s="39">
        <v>1237</v>
      </c>
      <c r="H50" s="39">
        <v>89</v>
      </c>
      <c r="I50" s="39">
        <f t="shared" si="9"/>
        <v>1326</v>
      </c>
      <c r="J50" s="40">
        <f t="shared" si="7"/>
        <v>3.0256702795208215E-2</v>
      </c>
      <c r="K50" s="39">
        <f t="shared" si="8"/>
        <v>2013</v>
      </c>
    </row>
    <row r="51" spans="2:11" x14ac:dyDescent="0.2">
      <c r="B51" s="39" t="s">
        <v>315</v>
      </c>
      <c r="C51" s="39">
        <v>302</v>
      </c>
      <c r="D51" s="39">
        <v>132</v>
      </c>
      <c r="E51" s="39">
        <f t="shared" si="5"/>
        <v>434</v>
      </c>
      <c r="F51" s="40">
        <f t="shared" si="6"/>
        <v>1.7208564631245045E-2</v>
      </c>
      <c r="G51" s="39">
        <v>369</v>
      </c>
      <c r="H51" s="39">
        <v>43</v>
      </c>
      <c r="I51" s="39">
        <f t="shared" si="9"/>
        <v>412</v>
      </c>
      <c r="J51" s="40">
        <f t="shared" si="7"/>
        <v>9.4010268111808324E-3</v>
      </c>
      <c r="K51" s="39">
        <f t="shared" si="8"/>
        <v>846</v>
      </c>
    </row>
    <row r="52" spans="2:11" x14ac:dyDescent="0.2">
      <c r="B52" s="39" t="s">
        <v>296</v>
      </c>
      <c r="C52" s="39">
        <v>659</v>
      </c>
      <c r="D52" s="39">
        <v>372</v>
      </c>
      <c r="E52" s="39">
        <f t="shared" si="5"/>
        <v>1031</v>
      </c>
      <c r="F52" s="40">
        <f t="shared" si="6"/>
        <v>4.0880253766851705E-2</v>
      </c>
      <c r="G52" s="39">
        <v>1798</v>
      </c>
      <c r="H52" s="39">
        <v>123</v>
      </c>
      <c r="I52" s="39">
        <f t="shared" si="9"/>
        <v>1921</v>
      </c>
      <c r="J52" s="40">
        <f t="shared" si="7"/>
        <v>4.3833428408442669E-2</v>
      </c>
      <c r="K52" s="39">
        <f t="shared" si="8"/>
        <v>2952</v>
      </c>
    </row>
    <row r="53" spans="2:11" x14ac:dyDescent="0.2">
      <c r="B53" s="39" t="s">
        <v>299</v>
      </c>
      <c r="C53" s="39">
        <v>288</v>
      </c>
      <c r="D53" s="39">
        <v>223</v>
      </c>
      <c r="E53" s="39">
        <f t="shared" si="5"/>
        <v>511</v>
      </c>
      <c r="F53" s="40">
        <f t="shared" si="6"/>
        <v>2.0261697065820778E-2</v>
      </c>
      <c r="G53" s="39">
        <v>457</v>
      </c>
      <c r="H53" s="39">
        <v>81</v>
      </c>
      <c r="I53" s="39">
        <f t="shared" si="9"/>
        <v>538</v>
      </c>
      <c r="J53" s="40">
        <f t="shared" si="7"/>
        <v>1.2276098117512835E-2</v>
      </c>
      <c r="K53" s="39">
        <f t="shared" si="8"/>
        <v>1049</v>
      </c>
    </row>
    <row r="54" spans="2:11" x14ac:dyDescent="0.2">
      <c r="B54" s="39" t="s">
        <v>316</v>
      </c>
      <c r="C54" s="39">
        <v>236</v>
      </c>
      <c r="D54" s="39">
        <v>139</v>
      </c>
      <c r="E54" s="39">
        <f t="shared" si="5"/>
        <v>375</v>
      </c>
      <c r="F54" s="40">
        <f t="shared" si="6"/>
        <v>1.4869151467089611E-2</v>
      </c>
      <c r="G54" s="39">
        <v>515</v>
      </c>
      <c r="H54" s="39">
        <v>73</v>
      </c>
      <c r="I54" s="39">
        <f t="shared" si="9"/>
        <v>588</v>
      </c>
      <c r="J54" s="40">
        <f t="shared" si="7"/>
        <v>1.3416999429549345E-2</v>
      </c>
      <c r="K54" s="39">
        <f t="shared" si="8"/>
        <v>963</v>
      </c>
    </row>
    <row r="55" spans="2:11" x14ac:dyDescent="0.2">
      <c r="B55" s="39" t="s">
        <v>275</v>
      </c>
      <c r="C55" s="39">
        <v>263</v>
      </c>
      <c r="D55" s="39">
        <v>143</v>
      </c>
      <c r="E55" s="39">
        <f t="shared" si="5"/>
        <v>406</v>
      </c>
      <c r="F55" s="40">
        <f t="shared" si="6"/>
        <v>1.6098334655035684E-2</v>
      </c>
      <c r="G55" s="39">
        <v>667</v>
      </c>
      <c r="H55" s="39">
        <v>43</v>
      </c>
      <c r="I55" s="39">
        <f t="shared" si="9"/>
        <v>710</v>
      </c>
      <c r="J55" s="40">
        <f t="shared" si="7"/>
        <v>1.6200798630918424E-2</v>
      </c>
      <c r="K55" s="39">
        <f t="shared" si="8"/>
        <v>1116</v>
      </c>
    </row>
    <row r="56" spans="2:11" x14ac:dyDescent="0.2">
      <c r="B56" s="39" t="s">
        <v>306</v>
      </c>
      <c r="C56" s="39">
        <v>248</v>
      </c>
      <c r="D56" s="39">
        <v>147</v>
      </c>
      <c r="E56" s="39">
        <f t="shared" si="5"/>
        <v>395</v>
      </c>
      <c r="F56" s="40">
        <f t="shared" si="6"/>
        <v>1.5662172878667724E-2</v>
      </c>
      <c r="G56" s="39">
        <v>524</v>
      </c>
      <c r="H56" s="39">
        <v>50</v>
      </c>
      <c r="I56" s="39">
        <f t="shared" si="9"/>
        <v>574</v>
      </c>
      <c r="J56" s="40">
        <f t="shared" si="7"/>
        <v>1.3097547062179122E-2</v>
      </c>
      <c r="K56" s="39">
        <f t="shared" si="8"/>
        <v>969</v>
      </c>
    </row>
    <row r="57" spans="2:11" x14ac:dyDescent="0.2">
      <c r="B57" s="39" t="s">
        <v>304</v>
      </c>
      <c r="C57" s="39">
        <v>1731</v>
      </c>
      <c r="D57" s="39">
        <v>1035</v>
      </c>
      <c r="E57" s="39">
        <f t="shared" si="5"/>
        <v>2766</v>
      </c>
      <c r="F57" s="40">
        <f t="shared" si="6"/>
        <v>0.10967486122125297</v>
      </c>
      <c r="G57" s="39">
        <v>5006</v>
      </c>
      <c r="H57" s="39">
        <v>536</v>
      </c>
      <c r="I57" s="39">
        <f t="shared" si="9"/>
        <v>5542</v>
      </c>
      <c r="J57" s="40">
        <f t="shared" si="7"/>
        <v>0.12645750142612663</v>
      </c>
      <c r="K57" s="39">
        <f t="shared" si="8"/>
        <v>8308</v>
      </c>
    </row>
    <row r="58" spans="2:11" x14ac:dyDescent="0.2">
      <c r="B58" s="39" t="s">
        <v>297</v>
      </c>
      <c r="C58" s="39">
        <v>766</v>
      </c>
      <c r="D58" s="39">
        <v>566</v>
      </c>
      <c r="E58" s="39">
        <f t="shared" si="5"/>
        <v>1332</v>
      </c>
      <c r="F58" s="40">
        <f t="shared" si="6"/>
        <v>5.2815226011102299E-2</v>
      </c>
      <c r="G58" s="39">
        <v>1587</v>
      </c>
      <c r="H58" s="39">
        <v>210</v>
      </c>
      <c r="I58" s="39">
        <f t="shared" si="9"/>
        <v>1797</v>
      </c>
      <c r="J58" s="40">
        <f t="shared" si="7"/>
        <v>4.1003993154592126E-2</v>
      </c>
      <c r="K58" s="39">
        <f t="shared" si="8"/>
        <v>3129</v>
      </c>
    </row>
    <row r="59" spans="2:11" x14ac:dyDescent="0.2">
      <c r="B59" s="39" t="s">
        <v>300</v>
      </c>
      <c r="C59" s="39">
        <v>558</v>
      </c>
      <c r="D59" s="39">
        <v>344</v>
      </c>
      <c r="E59" s="39">
        <f t="shared" si="5"/>
        <v>902</v>
      </c>
      <c r="F59" s="40">
        <f t="shared" si="6"/>
        <v>3.5765265662172877E-2</v>
      </c>
      <c r="G59" s="39">
        <v>1057</v>
      </c>
      <c r="H59" s="39">
        <v>111</v>
      </c>
      <c r="I59" s="39">
        <f t="shared" si="9"/>
        <v>1168</v>
      </c>
      <c r="J59" s="40">
        <f t="shared" si="7"/>
        <v>2.6651454649172845E-2</v>
      </c>
      <c r="K59" s="39">
        <f t="shared" si="8"/>
        <v>2070</v>
      </c>
    </row>
    <row r="60" spans="2:11" x14ac:dyDescent="0.2">
      <c r="B60" s="39" t="s">
        <v>317</v>
      </c>
      <c r="C60" s="39">
        <v>151</v>
      </c>
      <c r="D60" s="39">
        <v>79</v>
      </c>
      <c r="E60" s="39">
        <f t="shared" si="5"/>
        <v>230</v>
      </c>
      <c r="F60" s="40">
        <f t="shared" si="6"/>
        <v>9.1197462331482956E-3</v>
      </c>
      <c r="G60" s="39">
        <v>363</v>
      </c>
      <c r="H60" s="39">
        <v>25</v>
      </c>
      <c r="I60" s="39">
        <f t="shared" si="9"/>
        <v>388</v>
      </c>
      <c r="J60" s="40">
        <f t="shared" si="7"/>
        <v>8.8533941814033078E-3</v>
      </c>
      <c r="K60" s="39">
        <f t="shared" si="8"/>
        <v>618</v>
      </c>
    </row>
    <row r="61" spans="2:11" x14ac:dyDescent="0.2">
      <c r="B61" s="39" t="s">
        <v>276</v>
      </c>
      <c r="C61" s="39">
        <v>387</v>
      </c>
      <c r="D61" s="39">
        <v>231</v>
      </c>
      <c r="E61" s="39">
        <f t="shared" si="5"/>
        <v>618</v>
      </c>
      <c r="F61" s="40">
        <f t="shared" si="6"/>
        <v>2.4504361617763679E-2</v>
      </c>
      <c r="G61" s="39">
        <v>857</v>
      </c>
      <c r="H61" s="39">
        <v>121</v>
      </c>
      <c r="I61" s="39">
        <f t="shared" si="9"/>
        <v>978</v>
      </c>
      <c r="J61" s="40">
        <f t="shared" si="7"/>
        <v>2.2316029663434114E-2</v>
      </c>
      <c r="K61" s="39">
        <f t="shared" si="8"/>
        <v>1596</v>
      </c>
    </row>
    <row r="62" spans="2:11" x14ac:dyDescent="0.2">
      <c r="B62" s="41" t="s">
        <v>50</v>
      </c>
      <c r="C62" s="39">
        <f>SUM(C41:C61)</f>
        <v>15847</v>
      </c>
      <c r="D62" s="39">
        <f>SUM(D41:D61)</f>
        <v>9373</v>
      </c>
      <c r="E62" s="41">
        <f>C62+D62</f>
        <v>25220</v>
      </c>
      <c r="F62" s="72">
        <f t="shared" si="6"/>
        <v>1</v>
      </c>
      <c r="G62" s="39">
        <f>SUM(G41:G61)</f>
        <v>39735</v>
      </c>
      <c r="H62" s="39">
        <f>SUM(H41:H61)</f>
        <v>4090</v>
      </c>
      <c r="I62" s="41">
        <f t="shared" si="9"/>
        <v>43825</v>
      </c>
      <c r="J62" s="72">
        <f t="shared" si="7"/>
        <v>1</v>
      </c>
      <c r="K62" s="41">
        <f t="shared" si="8"/>
        <v>69045</v>
      </c>
    </row>
    <row r="63" spans="2:11" ht="24" x14ac:dyDescent="0.2">
      <c r="B63" s="53" t="s">
        <v>68</v>
      </c>
      <c r="C63" s="54">
        <f>+C62/$K$62</f>
        <v>0.22951698167861539</v>
      </c>
      <c r="D63" s="54">
        <f>+D62/$K$62</f>
        <v>0.13575204576725325</v>
      </c>
      <c r="E63" s="55">
        <f>C63+D63</f>
        <v>0.36526902744586864</v>
      </c>
      <c r="F63" s="55"/>
      <c r="G63" s="54">
        <f>+G62/$K$62</f>
        <v>0.575494242885075</v>
      </c>
      <c r="H63" s="54">
        <f>+H62/$K$62</f>
        <v>5.9236729669056409E-2</v>
      </c>
      <c r="I63" s="55">
        <f>G63+H63</f>
        <v>0.63473097255413147</v>
      </c>
      <c r="J63" s="55"/>
      <c r="K63" s="55">
        <f t="shared" si="8"/>
        <v>1</v>
      </c>
    </row>
    <row r="64" spans="2:11" x14ac:dyDescent="0.2">
      <c r="B64" s="46" t="s">
        <v>133</v>
      </c>
    </row>
    <row r="65" spans="2:2" x14ac:dyDescent="0.2">
      <c r="B65" s="46" t="s">
        <v>134</v>
      </c>
    </row>
  </sheetData>
  <mergeCells count="10">
    <mergeCell ref="B36:K36"/>
    <mergeCell ref="B38:K38"/>
    <mergeCell ref="B39:B40"/>
    <mergeCell ref="C39:K39"/>
    <mergeCell ref="B5:K5"/>
    <mergeCell ref="B6:K6"/>
    <mergeCell ref="B8:K8"/>
    <mergeCell ref="B9:B10"/>
    <mergeCell ref="C9:K9"/>
    <mergeCell ref="B35:K35"/>
  </mergeCells>
  <hyperlinks>
    <hyperlink ref="M5" location="'Índice Pensiones Solidarias'!A1" display="Volver Sistema de Pensiones Solidadias"/>
  </hyperlinks>
  <pageMargins left="0.74803149606299213" right="0.74803149606299213" top="0.98425196850393704" bottom="0.98425196850393704" header="0" footer="0"/>
  <pageSetup scale="83" fitToHeight="2" orientation="portrait" r:id="rId1"/>
  <headerFooter alignWithMargins="0"/>
  <rowBreaks count="1" manualBreakCount="1">
    <brk id="38" min="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P89"/>
  <sheetViews>
    <sheetView showGridLines="0" topLeftCell="A37" zoomScaleNormal="100" workbookViewId="0">
      <selection activeCell="B48" sqref="B48:K48"/>
    </sheetView>
  </sheetViews>
  <sheetFormatPr baseColWidth="10" defaultRowHeight="12" x14ac:dyDescent="0.2"/>
  <cols>
    <col min="1" max="1" width="6" style="47" customWidth="1"/>
    <col min="2" max="2" width="18.140625" style="47" customWidth="1"/>
    <col min="3" max="3" width="9.7109375" style="47" bestFit="1" customWidth="1"/>
    <col min="4" max="4" width="9.140625" style="47" bestFit="1" customWidth="1"/>
    <col min="5" max="6" width="9.140625" style="47" customWidth="1"/>
    <col min="7" max="7" width="9.7109375" style="47" bestFit="1" customWidth="1"/>
    <col min="8" max="8" width="8.42578125" style="47" bestFit="1" customWidth="1"/>
    <col min="9" max="11" width="11" style="47" customWidth="1"/>
    <col min="12" max="12" width="9.140625" style="47" customWidth="1"/>
    <col min="13" max="251" width="11.42578125" style="47"/>
    <col min="252" max="252" width="18.140625" style="47" customWidth="1"/>
    <col min="253" max="253" width="9.7109375" style="47" bestFit="1" customWidth="1"/>
    <col min="254" max="254" width="9.140625" style="47" bestFit="1" customWidth="1"/>
    <col min="255" max="256" width="9.140625" style="47" customWidth="1"/>
    <col min="257" max="257" width="9.7109375" style="47" bestFit="1" customWidth="1"/>
    <col min="258" max="258" width="8.42578125" style="47" bestFit="1" customWidth="1"/>
    <col min="259" max="261" width="11" style="47" customWidth="1"/>
    <col min="262" max="267" width="0" style="47" hidden="1" customWidth="1"/>
    <col min="268" max="268" width="9.140625" style="47" customWidth="1"/>
    <col min="269" max="507" width="11.42578125" style="47"/>
    <col min="508" max="508" width="18.140625" style="47" customWidth="1"/>
    <col min="509" max="509" width="9.7109375" style="47" bestFit="1" customWidth="1"/>
    <col min="510" max="510" width="9.140625" style="47" bestFit="1" customWidth="1"/>
    <col min="511" max="512" width="9.140625" style="47" customWidth="1"/>
    <col min="513" max="513" width="9.7109375" style="47" bestFit="1" customWidth="1"/>
    <col min="514" max="514" width="8.42578125" style="47" bestFit="1" customWidth="1"/>
    <col min="515" max="517" width="11" style="47" customWidth="1"/>
    <col min="518" max="523" width="0" style="47" hidden="1" customWidth="1"/>
    <col min="524" max="524" width="9.140625" style="47" customWidth="1"/>
    <col min="525" max="763" width="11.42578125" style="47"/>
    <col min="764" max="764" width="18.140625" style="47" customWidth="1"/>
    <col min="765" max="765" width="9.7109375" style="47" bestFit="1" customWidth="1"/>
    <col min="766" max="766" width="9.140625" style="47" bestFit="1" customWidth="1"/>
    <col min="767" max="768" width="9.140625" style="47" customWidth="1"/>
    <col min="769" max="769" width="9.7109375" style="47" bestFit="1" customWidth="1"/>
    <col min="770" max="770" width="8.42578125" style="47" bestFit="1" customWidth="1"/>
    <col min="771" max="773" width="11" style="47" customWidth="1"/>
    <col min="774" max="779" width="0" style="47" hidden="1" customWidth="1"/>
    <col min="780" max="780" width="9.140625" style="47" customWidth="1"/>
    <col min="781" max="1019" width="11.42578125" style="47"/>
    <col min="1020" max="1020" width="18.140625" style="47" customWidth="1"/>
    <col min="1021" max="1021" width="9.7109375" style="47" bestFit="1" customWidth="1"/>
    <col min="1022" max="1022" width="9.140625" style="47" bestFit="1" customWidth="1"/>
    <col min="1023" max="1024" width="9.140625" style="47" customWidth="1"/>
    <col min="1025" max="1025" width="9.7109375" style="47" bestFit="1" customWidth="1"/>
    <col min="1026" max="1026" width="8.42578125" style="47" bestFit="1" customWidth="1"/>
    <col min="1027" max="1029" width="11" style="47" customWidth="1"/>
    <col min="1030" max="1035" width="0" style="47" hidden="1" customWidth="1"/>
    <col min="1036" max="1036" width="9.140625" style="47" customWidth="1"/>
    <col min="1037" max="1275" width="11.42578125" style="47"/>
    <col min="1276" max="1276" width="18.140625" style="47" customWidth="1"/>
    <col min="1277" max="1277" width="9.7109375" style="47" bestFit="1" customWidth="1"/>
    <col min="1278" max="1278" width="9.140625" style="47" bestFit="1" customWidth="1"/>
    <col min="1279" max="1280" width="9.140625" style="47" customWidth="1"/>
    <col min="1281" max="1281" width="9.7109375" style="47" bestFit="1" customWidth="1"/>
    <col min="1282" max="1282" width="8.42578125" style="47" bestFit="1" customWidth="1"/>
    <col min="1283" max="1285" width="11" style="47" customWidth="1"/>
    <col min="1286" max="1291" width="0" style="47" hidden="1" customWidth="1"/>
    <col min="1292" max="1292" width="9.140625" style="47" customWidth="1"/>
    <col min="1293" max="1531" width="11.42578125" style="47"/>
    <col min="1532" max="1532" width="18.140625" style="47" customWidth="1"/>
    <col min="1533" max="1533" width="9.7109375" style="47" bestFit="1" customWidth="1"/>
    <col min="1534" max="1534" width="9.140625" style="47" bestFit="1" customWidth="1"/>
    <col min="1535" max="1536" width="9.140625" style="47" customWidth="1"/>
    <col min="1537" max="1537" width="9.7109375" style="47" bestFit="1" customWidth="1"/>
    <col min="1538" max="1538" width="8.42578125" style="47" bestFit="1" customWidth="1"/>
    <col min="1539" max="1541" width="11" style="47" customWidth="1"/>
    <col min="1542" max="1547" width="0" style="47" hidden="1" customWidth="1"/>
    <col min="1548" max="1548" width="9.140625" style="47" customWidth="1"/>
    <col min="1549" max="1787" width="11.42578125" style="47"/>
    <col min="1788" max="1788" width="18.140625" style="47" customWidth="1"/>
    <col min="1789" max="1789" width="9.7109375" style="47" bestFit="1" customWidth="1"/>
    <col min="1790" max="1790" width="9.140625" style="47" bestFit="1" customWidth="1"/>
    <col min="1791" max="1792" width="9.140625" style="47" customWidth="1"/>
    <col min="1793" max="1793" width="9.7109375" style="47" bestFit="1" customWidth="1"/>
    <col min="1794" max="1794" width="8.42578125" style="47" bestFit="1" customWidth="1"/>
    <col min="1795" max="1797" width="11" style="47" customWidth="1"/>
    <col min="1798" max="1803" width="0" style="47" hidden="1" customWidth="1"/>
    <col min="1804" max="1804" width="9.140625" style="47" customWidth="1"/>
    <col min="1805" max="2043" width="11.42578125" style="47"/>
    <col min="2044" max="2044" width="18.140625" style="47" customWidth="1"/>
    <col min="2045" max="2045" width="9.7109375" style="47" bestFit="1" customWidth="1"/>
    <col min="2046" max="2046" width="9.140625" style="47" bestFit="1" customWidth="1"/>
    <col min="2047" max="2048" width="9.140625" style="47" customWidth="1"/>
    <col min="2049" max="2049" width="9.7109375" style="47" bestFit="1" customWidth="1"/>
    <col min="2050" max="2050" width="8.42578125" style="47" bestFit="1" customWidth="1"/>
    <col min="2051" max="2053" width="11" style="47" customWidth="1"/>
    <col min="2054" max="2059" width="0" style="47" hidden="1" customWidth="1"/>
    <col min="2060" max="2060" width="9.140625" style="47" customWidth="1"/>
    <col min="2061" max="2299" width="11.42578125" style="47"/>
    <col min="2300" max="2300" width="18.140625" style="47" customWidth="1"/>
    <col min="2301" max="2301" width="9.7109375" style="47" bestFit="1" customWidth="1"/>
    <col min="2302" max="2302" width="9.140625" style="47" bestFit="1" customWidth="1"/>
    <col min="2303" max="2304" width="9.140625" style="47" customWidth="1"/>
    <col min="2305" max="2305" width="9.7109375" style="47" bestFit="1" customWidth="1"/>
    <col min="2306" max="2306" width="8.42578125" style="47" bestFit="1" customWidth="1"/>
    <col min="2307" max="2309" width="11" style="47" customWidth="1"/>
    <col min="2310" max="2315" width="0" style="47" hidden="1" customWidth="1"/>
    <col min="2316" max="2316" width="9.140625" style="47" customWidth="1"/>
    <col min="2317" max="2555" width="11.42578125" style="47"/>
    <col min="2556" max="2556" width="18.140625" style="47" customWidth="1"/>
    <col min="2557" max="2557" width="9.7109375" style="47" bestFit="1" customWidth="1"/>
    <col min="2558" max="2558" width="9.140625" style="47" bestFit="1" customWidth="1"/>
    <col min="2559" max="2560" width="9.140625" style="47" customWidth="1"/>
    <col min="2561" max="2561" width="9.7109375" style="47" bestFit="1" customWidth="1"/>
    <col min="2562" max="2562" width="8.42578125" style="47" bestFit="1" customWidth="1"/>
    <col min="2563" max="2565" width="11" style="47" customWidth="1"/>
    <col min="2566" max="2571" width="0" style="47" hidden="1" customWidth="1"/>
    <col min="2572" max="2572" width="9.140625" style="47" customWidth="1"/>
    <col min="2573" max="2811" width="11.42578125" style="47"/>
    <col min="2812" max="2812" width="18.140625" style="47" customWidth="1"/>
    <col min="2813" max="2813" width="9.7109375" style="47" bestFit="1" customWidth="1"/>
    <col min="2814" max="2814" width="9.140625" style="47" bestFit="1" customWidth="1"/>
    <col min="2815" max="2816" width="9.140625" style="47" customWidth="1"/>
    <col min="2817" max="2817" width="9.7109375" style="47" bestFit="1" customWidth="1"/>
    <col min="2818" max="2818" width="8.42578125" style="47" bestFit="1" customWidth="1"/>
    <col min="2819" max="2821" width="11" style="47" customWidth="1"/>
    <col min="2822" max="2827" width="0" style="47" hidden="1" customWidth="1"/>
    <col min="2828" max="2828" width="9.140625" style="47" customWidth="1"/>
    <col min="2829" max="3067" width="11.42578125" style="47"/>
    <col min="3068" max="3068" width="18.140625" style="47" customWidth="1"/>
    <col min="3069" max="3069" width="9.7109375" style="47" bestFit="1" customWidth="1"/>
    <col min="3070" max="3070" width="9.140625" style="47" bestFit="1" customWidth="1"/>
    <col min="3071" max="3072" width="9.140625" style="47" customWidth="1"/>
    <col min="3073" max="3073" width="9.7109375" style="47" bestFit="1" customWidth="1"/>
    <col min="3074" max="3074" width="8.42578125" style="47" bestFit="1" customWidth="1"/>
    <col min="3075" max="3077" width="11" style="47" customWidth="1"/>
    <col min="3078" max="3083" width="0" style="47" hidden="1" customWidth="1"/>
    <col min="3084" max="3084" width="9.140625" style="47" customWidth="1"/>
    <col min="3085" max="3323" width="11.42578125" style="47"/>
    <col min="3324" max="3324" width="18.140625" style="47" customWidth="1"/>
    <col min="3325" max="3325" width="9.7109375" style="47" bestFit="1" customWidth="1"/>
    <col min="3326" max="3326" width="9.140625" style="47" bestFit="1" customWidth="1"/>
    <col min="3327" max="3328" width="9.140625" style="47" customWidth="1"/>
    <col min="3329" max="3329" width="9.7109375" style="47" bestFit="1" customWidth="1"/>
    <col min="3330" max="3330" width="8.42578125" style="47" bestFit="1" customWidth="1"/>
    <col min="3331" max="3333" width="11" style="47" customWidth="1"/>
    <col min="3334" max="3339" width="0" style="47" hidden="1" customWidth="1"/>
    <col min="3340" max="3340" width="9.140625" style="47" customWidth="1"/>
    <col min="3341" max="3579" width="11.42578125" style="47"/>
    <col min="3580" max="3580" width="18.140625" style="47" customWidth="1"/>
    <col min="3581" max="3581" width="9.7109375" style="47" bestFit="1" customWidth="1"/>
    <col min="3582" max="3582" width="9.140625" style="47" bestFit="1" customWidth="1"/>
    <col min="3583" max="3584" width="9.140625" style="47" customWidth="1"/>
    <col min="3585" max="3585" width="9.7109375" style="47" bestFit="1" customWidth="1"/>
    <col min="3586" max="3586" width="8.42578125" style="47" bestFit="1" customWidth="1"/>
    <col min="3587" max="3589" width="11" style="47" customWidth="1"/>
    <col min="3590" max="3595" width="0" style="47" hidden="1" customWidth="1"/>
    <col min="3596" max="3596" width="9.140625" style="47" customWidth="1"/>
    <col min="3597" max="3835" width="11.42578125" style="47"/>
    <col min="3836" max="3836" width="18.140625" style="47" customWidth="1"/>
    <col min="3837" max="3837" width="9.7109375" style="47" bestFit="1" customWidth="1"/>
    <col min="3838" max="3838" width="9.140625" style="47" bestFit="1" customWidth="1"/>
    <col min="3839" max="3840" width="9.140625" style="47" customWidth="1"/>
    <col min="3841" max="3841" width="9.7109375" style="47" bestFit="1" customWidth="1"/>
    <col min="3842" max="3842" width="8.42578125" style="47" bestFit="1" customWidth="1"/>
    <col min="3843" max="3845" width="11" style="47" customWidth="1"/>
    <col min="3846" max="3851" width="0" style="47" hidden="1" customWidth="1"/>
    <col min="3852" max="3852" width="9.140625" style="47" customWidth="1"/>
    <col min="3853" max="4091" width="11.42578125" style="47"/>
    <col min="4092" max="4092" width="18.140625" style="47" customWidth="1"/>
    <col min="4093" max="4093" width="9.7109375" style="47" bestFit="1" customWidth="1"/>
    <col min="4094" max="4094" width="9.140625" style="47" bestFit="1" customWidth="1"/>
    <col min="4095" max="4096" width="9.140625" style="47" customWidth="1"/>
    <col min="4097" max="4097" width="9.7109375" style="47" bestFit="1" customWidth="1"/>
    <col min="4098" max="4098" width="8.42578125" style="47" bestFit="1" customWidth="1"/>
    <col min="4099" max="4101" width="11" style="47" customWidth="1"/>
    <col min="4102" max="4107" width="0" style="47" hidden="1" customWidth="1"/>
    <col min="4108" max="4108" width="9.140625" style="47" customWidth="1"/>
    <col min="4109" max="4347" width="11.42578125" style="47"/>
    <col min="4348" max="4348" width="18.140625" style="47" customWidth="1"/>
    <col min="4349" max="4349" width="9.7109375" style="47" bestFit="1" customWidth="1"/>
    <col min="4350" max="4350" width="9.140625" style="47" bestFit="1" customWidth="1"/>
    <col min="4351" max="4352" width="9.140625" style="47" customWidth="1"/>
    <col min="4353" max="4353" width="9.7109375" style="47" bestFit="1" customWidth="1"/>
    <col min="4354" max="4354" width="8.42578125" style="47" bestFit="1" customWidth="1"/>
    <col min="4355" max="4357" width="11" style="47" customWidth="1"/>
    <col min="4358" max="4363" width="0" style="47" hidden="1" customWidth="1"/>
    <col min="4364" max="4364" width="9.140625" style="47" customWidth="1"/>
    <col min="4365" max="4603" width="11.42578125" style="47"/>
    <col min="4604" max="4604" width="18.140625" style="47" customWidth="1"/>
    <col min="4605" max="4605" width="9.7109375" style="47" bestFit="1" customWidth="1"/>
    <col min="4606" max="4606" width="9.140625" style="47" bestFit="1" customWidth="1"/>
    <col min="4607" max="4608" width="9.140625" style="47" customWidth="1"/>
    <col min="4609" max="4609" width="9.7109375" style="47" bestFit="1" customWidth="1"/>
    <col min="4610" max="4610" width="8.42578125" style="47" bestFit="1" customWidth="1"/>
    <col min="4611" max="4613" width="11" style="47" customWidth="1"/>
    <col min="4614" max="4619" width="0" style="47" hidden="1" customWidth="1"/>
    <col min="4620" max="4620" width="9.140625" style="47" customWidth="1"/>
    <col min="4621" max="4859" width="11.42578125" style="47"/>
    <col min="4860" max="4860" width="18.140625" style="47" customWidth="1"/>
    <col min="4861" max="4861" width="9.7109375" style="47" bestFit="1" customWidth="1"/>
    <col min="4862" max="4862" width="9.140625" style="47" bestFit="1" customWidth="1"/>
    <col min="4863" max="4864" width="9.140625" style="47" customWidth="1"/>
    <col min="4865" max="4865" width="9.7109375" style="47" bestFit="1" customWidth="1"/>
    <col min="4866" max="4866" width="8.42578125" style="47" bestFit="1" customWidth="1"/>
    <col min="4867" max="4869" width="11" style="47" customWidth="1"/>
    <col min="4870" max="4875" width="0" style="47" hidden="1" customWidth="1"/>
    <col min="4876" max="4876" width="9.140625" style="47" customWidth="1"/>
    <col min="4877" max="5115" width="11.42578125" style="47"/>
    <col min="5116" max="5116" width="18.140625" style="47" customWidth="1"/>
    <col min="5117" max="5117" width="9.7109375" style="47" bestFit="1" customWidth="1"/>
    <col min="5118" max="5118" width="9.140625" style="47" bestFit="1" customWidth="1"/>
    <col min="5119" max="5120" width="9.140625" style="47" customWidth="1"/>
    <col min="5121" max="5121" width="9.7109375" style="47" bestFit="1" customWidth="1"/>
    <col min="5122" max="5122" width="8.42578125" style="47" bestFit="1" customWidth="1"/>
    <col min="5123" max="5125" width="11" style="47" customWidth="1"/>
    <col min="5126" max="5131" width="0" style="47" hidden="1" customWidth="1"/>
    <col min="5132" max="5132" width="9.140625" style="47" customWidth="1"/>
    <col min="5133" max="5371" width="11.42578125" style="47"/>
    <col min="5372" max="5372" width="18.140625" style="47" customWidth="1"/>
    <col min="5373" max="5373" width="9.7109375" style="47" bestFit="1" customWidth="1"/>
    <col min="5374" max="5374" width="9.140625" style="47" bestFit="1" customWidth="1"/>
    <col min="5375" max="5376" width="9.140625" style="47" customWidth="1"/>
    <col min="5377" max="5377" width="9.7109375" style="47" bestFit="1" customWidth="1"/>
    <col min="5378" max="5378" width="8.42578125" style="47" bestFit="1" customWidth="1"/>
    <col min="5379" max="5381" width="11" style="47" customWidth="1"/>
    <col min="5382" max="5387" width="0" style="47" hidden="1" customWidth="1"/>
    <col min="5388" max="5388" width="9.140625" style="47" customWidth="1"/>
    <col min="5389" max="5627" width="11.42578125" style="47"/>
    <col min="5628" max="5628" width="18.140625" style="47" customWidth="1"/>
    <col min="5629" max="5629" width="9.7109375" style="47" bestFit="1" customWidth="1"/>
    <col min="5630" max="5630" width="9.140625" style="47" bestFit="1" customWidth="1"/>
    <col min="5631" max="5632" width="9.140625" style="47" customWidth="1"/>
    <col min="5633" max="5633" width="9.7109375" style="47" bestFit="1" customWidth="1"/>
    <col min="5634" max="5634" width="8.42578125" style="47" bestFit="1" customWidth="1"/>
    <col min="5635" max="5637" width="11" style="47" customWidth="1"/>
    <col min="5638" max="5643" width="0" style="47" hidden="1" customWidth="1"/>
    <col min="5644" max="5644" width="9.140625" style="47" customWidth="1"/>
    <col min="5645" max="5883" width="11.42578125" style="47"/>
    <col min="5884" max="5884" width="18.140625" style="47" customWidth="1"/>
    <col min="5885" max="5885" width="9.7109375" style="47" bestFit="1" customWidth="1"/>
    <col min="5886" max="5886" width="9.140625" style="47" bestFit="1" customWidth="1"/>
    <col min="5887" max="5888" width="9.140625" style="47" customWidth="1"/>
    <col min="5889" max="5889" width="9.7109375" style="47" bestFit="1" customWidth="1"/>
    <col min="5890" max="5890" width="8.42578125" style="47" bestFit="1" customWidth="1"/>
    <col min="5891" max="5893" width="11" style="47" customWidth="1"/>
    <col min="5894" max="5899" width="0" style="47" hidden="1" customWidth="1"/>
    <col min="5900" max="5900" width="9.140625" style="47" customWidth="1"/>
    <col min="5901" max="6139" width="11.42578125" style="47"/>
    <col min="6140" max="6140" width="18.140625" style="47" customWidth="1"/>
    <col min="6141" max="6141" width="9.7109375" style="47" bestFit="1" customWidth="1"/>
    <col min="6142" max="6142" width="9.140625" style="47" bestFit="1" customWidth="1"/>
    <col min="6143" max="6144" width="9.140625" style="47" customWidth="1"/>
    <col min="6145" max="6145" width="9.7109375" style="47" bestFit="1" customWidth="1"/>
    <col min="6146" max="6146" width="8.42578125" style="47" bestFit="1" customWidth="1"/>
    <col min="6147" max="6149" width="11" style="47" customWidth="1"/>
    <col min="6150" max="6155" width="0" style="47" hidden="1" customWidth="1"/>
    <col min="6156" max="6156" width="9.140625" style="47" customWidth="1"/>
    <col min="6157" max="6395" width="11.42578125" style="47"/>
    <col min="6396" max="6396" width="18.140625" style="47" customWidth="1"/>
    <col min="6397" max="6397" width="9.7109375" style="47" bestFit="1" customWidth="1"/>
    <col min="6398" max="6398" width="9.140625" style="47" bestFit="1" customWidth="1"/>
    <col min="6399" max="6400" width="9.140625" style="47" customWidth="1"/>
    <col min="6401" max="6401" width="9.7109375" style="47" bestFit="1" customWidth="1"/>
    <col min="6402" max="6402" width="8.42578125" style="47" bestFit="1" customWidth="1"/>
    <col min="6403" max="6405" width="11" style="47" customWidth="1"/>
    <col min="6406" max="6411" width="0" style="47" hidden="1" customWidth="1"/>
    <col min="6412" max="6412" width="9.140625" style="47" customWidth="1"/>
    <col min="6413" max="6651" width="11.42578125" style="47"/>
    <col min="6652" max="6652" width="18.140625" style="47" customWidth="1"/>
    <col min="6653" max="6653" width="9.7109375" style="47" bestFit="1" customWidth="1"/>
    <col min="6654" max="6654" width="9.140625" style="47" bestFit="1" customWidth="1"/>
    <col min="6655" max="6656" width="9.140625" style="47" customWidth="1"/>
    <col min="6657" max="6657" width="9.7109375" style="47" bestFit="1" customWidth="1"/>
    <col min="6658" max="6658" width="8.42578125" style="47" bestFit="1" customWidth="1"/>
    <col min="6659" max="6661" width="11" style="47" customWidth="1"/>
    <col min="6662" max="6667" width="0" style="47" hidden="1" customWidth="1"/>
    <col min="6668" max="6668" width="9.140625" style="47" customWidth="1"/>
    <col min="6669" max="6907" width="11.42578125" style="47"/>
    <col min="6908" max="6908" width="18.140625" style="47" customWidth="1"/>
    <col min="6909" max="6909" width="9.7109375" style="47" bestFit="1" customWidth="1"/>
    <col min="6910" max="6910" width="9.140625" style="47" bestFit="1" customWidth="1"/>
    <col min="6911" max="6912" width="9.140625" style="47" customWidth="1"/>
    <col min="6913" max="6913" width="9.7109375" style="47" bestFit="1" customWidth="1"/>
    <col min="6914" max="6914" width="8.42578125" style="47" bestFit="1" customWidth="1"/>
    <col min="6915" max="6917" width="11" style="47" customWidth="1"/>
    <col min="6918" max="6923" width="0" style="47" hidden="1" customWidth="1"/>
    <col min="6924" max="6924" width="9.140625" style="47" customWidth="1"/>
    <col min="6925" max="7163" width="11.42578125" style="47"/>
    <col min="7164" max="7164" width="18.140625" style="47" customWidth="1"/>
    <col min="7165" max="7165" width="9.7109375" style="47" bestFit="1" customWidth="1"/>
    <col min="7166" max="7166" width="9.140625" style="47" bestFit="1" customWidth="1"/>
    <col min="7167" max="7168" width="9.140625" style="47" customWidth="1"/>
    <col min="7169" max="7169" width="9.7109375" style="47" bestFit="1" customWidth="1"/>
    <col min="7170" max="7170" width="8.42578125" style="47" bestFit="1" customWidth="1"/>
    <col min="7171" max="7173" width="11" style="47" customWidth="1"/>
    <col min="7174" max="7179" width="0" style="47" hidden="1" customWidth="1"/>
    <col min="7180" max="7180" width="9.140625" style="47" customWidth="1"/>
    <col min="7181" max="7419" width="11.42578125" style="47"/>
    <col min="7420" max="7420" width="18.140625" style="47" customWidth="1"/>
    <col min="7421" max="7421" width="9.7109375" style="47" bestFit="1" customWidth="1"/>
    <col min="7422" max="7422" width="9.140625" style="47" bestFit="1" customWidth="1"/>
    <col min="7423" max="7424" width="9.140625" style="47" customWidth="1"/>
    <col min="7425" max="7425" width="9.7109375" style="47" bestFit="1" customWidth="1"/>
    <col min="7426" max="7426" width="8.42578125" style="47" bestFit="1" customWidth="1"/>
    <col min="7427" max="7429" width="11" style="47" customWidth="1"/>
    <col min="7430" max="7435" width="0" style="47" hidden="1" customWidth="1"/>
    <col min="7436" max="7436" width="9.140625" style="47" customWidth="1"/>
    <col min="7437" max="7675" width="11.42578125" style="47"/>
    <col min="7676" max="7676" width="18.140625" style="47" customWidth="1"/>
    <col min="7677" max="7677" width="9.7109375" style="47" bestFit="1" customWidth="1"/>
    <col min="7678" max="7678" width="9.140625" style="47" bestFit="1" customWidth="1"/>
    <col min="7679" max="7680" width="9.140625" style="47" customWidth="1"/>
    <col min="7681" max="7681" width="9.7109375" style="47" bestFit="1" customWidth="1"/>
    <col min="7682" max="7682" width="8.42578125" style="47" bestFit="1" customWidth="1"/>
    <col min="7683" max="7685" width="11" style="47" customWidth="1"/>
    <col min="7686" max="7691" width="0" style="47" hidden="1" customWidth="1"/>
    <col min="7692" max="7692" width="9.140625" style="47" customWidth="1"/>
    <col min="7693" max="7931" width="11.42578125" style="47"/>
    <col min="7932" max="7932" width="18.140625" style="47" customWidth="1"/>
    <col min="7933" max="7933" width="9.7109375" style="47" bestFit="1" customWidth="1"/>
    <col min="7934" max="7934" width="9.140625" style="47" bestFit="1" customWidth="1"/>
    <col min="7935" max="7936" width="9.140625" style="47" customWidth="1"/>
    <col min="7937" max="7937" width="9.7109375" style="47" bestFit="1" customWidth="1"/>
    <col min="7938" max="7938" width="8.42578125" style="47" bestFit="1" customWidth="1"/>
    <col min="7939" max="7941" width="11" style="47" customWidth="1"/>
    <col min="7942" max="7947" width="0" style="47" hidden="1" customWidth="1"/>
    <col min="7948" max="7948" width="9.140625" style="47" customWidth="1"/>
    <col min="7949" max="8187" width="11.42578125" style="47"/>
    <col min="8188" max="8188" width="18.140625" style="47" customWidth="1"/>
    <col min="8189" max="8189" width="9.7109375" style="47" bestFit="1" customWidth="1"/>
    <col min="8190" max="8190" width="9.140625" style="47" bestFit="1" customWidth="1"/>
    <col min="8191" max="8192" width="9.140625" style="47" customWidth="1"/>
    <col min="8193" max="8193" width="9.7109375" style="47" bestFit="1" customWidth="1"/>
    <col min="8194" max="8194" width="8.42578125" style="47" bestFit="1" customWidth="1"/>
    <col min="8195" max="8197" width="11" style="47" customWidth="1"/>
    <col min="8198" max="8203" width="0" style="47" hidden="1" customWidth="1"/>
    <col min="8204" max="8204" width="9.140625" style="47" customWidth="1"/>
    <col min="8205" max="8443" width="11.42578125" style="47"/>
    <col min="8444" max="8444" width="18.140625" style="47" customWidth="1"/>
    <col min="8445" max="8445" width="9.7109375" style="47" bestFit="1" customWidth="1"/>
    <col min="8446" max="8446" width="9.140625" style="47" bestFit="1" customWidth="1"/>
    <col min="8447" max="8448" width="9.140625" style="47" customWidth="1"/>
    <col min="8449" max="8449" width="9.7109375" style="47" bestFit="1" customWidth="1"/>
    <col min="8450" max="8450" width="8.42578125" style="47" bestFit="1" customWidth="1"/>
    <col min="8451" max="8453" width="11" style="47" customWidth="1"/>
    <col min="8454" max="8459" width="0" style="47" hidden="1" customWidth="1"/>
    <col min="8460" max="8460" width="9.140625" style="47" customWidth="1"/>
    <col min="8461" max="8699" width="11.42578125" style="47"/>
    <col min="8700" max="8700" width="18.140625" style="47" customWidth="1"/>
    <col min="8701" max="8701" width="9.7109375" style="47" bestFit="1" customWidth="1"/>
    <col min="8702" max="8702" width="9.140625" style="47" bestFit="1" customWidth="1"/>
    <col min="8703" max="8704" width="9.140625" style="47" customWidth="1"/>
    <col min="8705" max="8705" width="9.7109375" style="47" bestFit="1" customWidth="1"/>
    <col min="8706" max="8706" width="8.42578125" style="47" bestFit="1" customWidth="1"/>
    <col min="8707" max="8709" width="11" style="47" customWidth="1"/>
    <col min="8710" max="8715" width="0" style="47" hidden="1" customWidth="1"/>
    <col min="8716" max="8716" width="9.140625" style="47" customWidth="1"/>
    <col min="8717" max="8955" width="11.42578125" style="47"/>
    <col min="8956" max="8956" width="18.140625" style="47" customWidth="1"/>
    <col min="8957" max="8957" width="9.7109375" style="47" bestFit="1" customWidth="1"/>
    <col min="8958" max="8958" width="9.140625" style="47" bestFit="1" customWidth="1"/>
    <col min="8959" max="8960" width="9.140625" style="47" customWidth="1"/>
    <col min="8961" max="8961" width="9.7109375" style="47" bestFit="1" customWidth="1"/>
    <col min="8962" max="8962" width="8.42578125" style="47" bestFit="1" customWidth="1"/>
    <col min="8963" max="8965" width="11" style="47" customWidth="1"/>
    <col min="8966" max="8971" width="0" style="47" hidden="1" customWidth="1"/>
    <col min="8972" max="8972" width="9.140625" style="47" customWidth="1"/>
    <col min="8973" max="9211" width="11.42578125" style="47"/>
    <col min="9212" max="9212" width="18.140625" style="47" customWidth="1"/>
    <col min="9213" max="9213" width="9.7109375" style="47" bestFit="1" customWidth="1"/>
    <col min="9214" max="9214" width="9.140625" style="47" bestFit="1" customWidth="1"/>
    <col min="9215" max="9216" width="9.140625" style="47" customWidth="1"/>
    <col min="9217" max="9217" width="9.7109375" style="47" bestFit="1" customWidth="1"/>
    <col min="9218" max="9218" width="8.42578125" style="47" bestFit="1" customWidth="1"/>
    <col min="9219" max="9221" width="11" style="47" customWidth="1"/>
    <col min="9222" max="9227" width="0" style="47" hidden="1" customWidth="1"/>
    <col min="9228" max="9228" width="9.140625" style="47" customWidth="1"/>
    <col min="9229" max="9467" width="11.42578125" style="47"/>
    <col min="9468" max="9468" width="18.140625" style="47" customWidth="1"/>
    <col min="9469" max="9469" width="9.7109375" style="47" bestFit="1" customWidth="1"/>
    <col min="9470" max="9470" width="9.140625" style="47" bestFit="1" customWidth="1"/>
    <col min="9471" max="9472" width="9.140625" style="47" customWidth="1"/>
    <col min="9473" max="9473" width="9.7109375" style="47" bestFit="1" customWidth="1"/>
    <col min="9474" max="9474" width="8.42578125" style="47" bestFit="1" customWidth="1"/>
    <col min="9475" max="9477" width="11" style="47" customWidth="1"/>
    <col min="9478" max="9483" width="0" style="47" hidden="1" customWidth="1"/>
    <col min="9484" max="9484" width="9.140625" style="47" customWidth="1"/>
    <col min="9485" max="9723" width="11.42578125" style="47"/>
    <col min="9724" max="9724" width="18.140625" style="47" customWidth="1"/>
    <col min="9725" max="9725" width="9.7109375" style="47" bestFit="1" customWidth="1"/>
    <col min="9726" max="9726" width="9.140625" style="47" bestFit="1" customWidth="1"/>
    <col min="9727" max="9728" width="9.140625" style="47" customWidth="1"/>
    <col min="9729" max="9729" width="9.7109375" style="47" bestFit="1" customWidth="1"/>
    <col min="9730" max="9730" width="8.42578125" style="47" bestFit="1" customWidth="1"/>
    <col min="9731" max="9733" width="11" style="47" customWidth="1"/>
    <col min="9734" max="9739" width="0" style="47" hidden="1" customWidth="1"/>
    <col min="9740" max="9740" width="9.140625" style="47" customWidth="1"/>
    <col min="9741" max="9979" width="11.42578125" style="47"/>
    <col min="9980" max="9980" width="18.140625" style="47" customWidth="1"/>
    <col min="9981" max="9981" width="9.7109375" style="47" bestFit="1" customWidth="1"/>
    <col min="9982" max="9982" width="9.140625" style="47" bestFit="1" customWidth="1"/>
    <col min="9983" max="9984" width="9.140625" style="47" customWidth="1"/>
    <col min="9985" max="9985" width="9.7109375" style="47" bestFit="1" customWidth="1"/>
    <col min="9986" max="9986" width="8.42578125" style="47" bestFit="1" customWidth="1"/>
    <col min="9987" max="9989" width="11" style="47" customWidth="1"/>
    <col min="9990" max="9995" width="0" style="47" hidden="1" customWidth="1"/>
    <col min="9996" max="9996" width="9.140625" style="47" customWidth="1"/>
    <col min="9997" max="10235" width="11.42578125" style="47"/>
    <col min="10236" max="10236" width="18.140625" style="47" customWidth="1"/>
    <col min="10237" max="10237" width="9.7109375" style="47" bestFit="1" customWidth="1"/>
    <col min="10238" max="10238" width="9.140625" style="47" bestFit="1" customWidth="1"/>
    <col min="10239" max="10240" width="9.140625" style="47" customWidth="1"/>
    <col min="10241" max="10241" width="9.7109375" style="47" bestFit="1" customWidth="1"/>
    <col min="10242" max="10242" width="8.42578125" style="47" bestFit="1" customWidth="1"/>
    <col min="10243" max="10245" width="11" style="47" customWidth="1"/>
    <col min="10246" max="10251" width="0" style="47" hidden="1" customWidth="1"/>
    <col min="10252" max="10252" width="9.140625" style="47" customWidth="1"/>
    <col min="10253" max="10491" width="11.42578125" style="47"/>
    <col min="10492" max="10492" width="18.140625" style="47" customWidth="1"/>
    <col min="10493" max="10493" width="9.7109375" style="47" bestFit="1" customWidth="1"/>
    <col min="10494" max="10494" width="9.140625" style="47" bestFit="1" customWidth="1"/>
    <col min="10495" max="10496" width="9.140625" style="47" customWidth="1"/>
    <col min="10497" max="10497" width="9.7109375" style="47" bestFit="1" customWidth="1"/>
    <col min="10498" max="10498" width="8.42578125" style="47" bestFit="1" customWidth="1"/>
    <col min="10499" max="10501" width="11" style="47" customWidth="1"/>
    <col min="10502" max="10507" width="0" style="47" hidden="1" customWidth="1"/>
    <col min="10508" max="10508" width="9.140625" style="47" customWidth="1"/>
    <col min="10509" max="10747" width="11.42578125" style="47"/>
    <col min="10748" max="10748" width="18.140625" style="47" customWidth="1"/>
    <col min="10749" max="10749" width="9.7109375" style="47" bestFit="1" customWidth="1"/>
    <col min="10750" max="10750" width="9.140625" style="47" bestFit="1" customWidth="1"/>
    <col min="10751" max="10752" width="9.140625" style="47" customWidth="1"/>
    <col min="10753" max="10753" width="9.7109375" style="47" bestFit="1" customWidth="1"/>
    <col min="10754" max="10754" width="8.42578125" style="47" bestFit="1" customWidth="1"/>
    <col min="10755" max="10757" width="11" style="47" customWidth="1"/>
    <col min="10758" max="10763" width="0" style="47" hidden="1" customWidth="1"/>
    <col min="10764" max="10764" width="9.140625" style="47" customWidth="1"/>
    <col min="10765" max="11003" width="11.42578125" style="47"/>
    <col min="11004" max="11004" width="18.140625" style="47" customWidth="1"/>
    <col min="11005" max="11005" width="9.7109375" style="47" bestFit="1" customWidth="1"/>
    <col min="11006" max="11006" width="9.140625" style="47" bestFit="1" customWidth="1"/>
    <col min="11007" max="11008" width="9.140625" style="47" customWidth="1"/>
    <col min="11009" max="11009" width="9.7109375" style="47" bestFit="1" customWidth="1"/>
    <col min="11010" max="11010" width="8.42578125" style="47" bestFit="1" customWidth="1"/>
    <col min="11011" max="11013" width="11" style="47" customWidth="1"/>
    <col min="11014" max="11019" width="0" style="47" hidden="1" customWidth="1"/>
    <col min="11020" max="11020" width="9.140625" style="47" customWidth="1"/>
    <col min="11021" max="11259" width="11.42578125" style="47"/>
    <col min="11260" max="11260" width="18.140625" style="47" customWidth="1"/>
    <col min="11261" max="11261" width="9.7109375" style="47" bestFit="1" customWidth="1"/>
    <col min="11262" max="11262" width="9.140625" style="47" bestFit="1" customWidth="1"/>
    <col min="11263" max="11264" width="9.140625" style="47" customWidth="1"/>
    <col min="11265" max="11265" width="9.7109375" style="47" bestFit="1" customWidth="1"/>
    <col min="11266" max="11266" width="8.42578125" style="47" bestFit="1" customWidth="1"/>
    <col min="11267" max="11269" width="11" style="47" customWidth="1"/>
    <col min="11270" max="11275" width="0" style="47" hidden="1" customWidth="1"/>
    <col min="11276" max="11276" width="9.140625" style="47" customWidth="1"/>
    <col min="11277" max="11515" width="11.42578125" style="47"/>
    <col min="11516" max="11516" width="18.140625" style="47" customWidth="1"/>
    <col min="11517" max="11517" width="9.7109375" style="47" bestFit="1" customWidth="1"/>
    <col min="11518" max="11518" width="9.140625" style="47" bestFit="1" customWidth="1"/>
    <col min="11519" max="11520" width="9.140625" style="47" customWidth="1"/>
    <col min="11521" max="11521" width="9.7109375" style="47" bestFit="1" customWidth="1"/>
    <col min="11522" max="11522" width="8.42578125" style="47" bestFit="1" customWidth="1"/>
    <col min="11523" max="11525" width="11" style="47" customWidth="1"/>
    <col min="11526" max="11531" width="0" style="47" hidden="1" customWidth="1"/>
    <col min="11532" max="11532" width="9.140625" style="47" customWidth="1"/>
    <col min="11533" max="11771" width="11.42578125" style="47"/>
    <col min="11772" max="11772" width="18.140625" style="47" customWidth="1"/>
    <col min="11773" max="11773" width="9.7109375" style="47" bestFit="1" customWidth="1"/>
    <col min="11774" max="11774" width="9.140625" style="47" bestFit="1" customWidth="1"/>
    <col min="11775" max="11776" width="9.140625" style="47" customWidth="1"/>
    <col min="11777" max="11777" width="9.7109375" style="47" bestFit="1" customWidth="1"/>
    <col min="11778" max="11778" width="8.42578125" style="47" bestFit="1" customWidth="1"/>
    <col min="11779" max="11781" width="11" style="47" customWidth="1"/>
    <col min="11782" max="11787" width="0" style="47" hidden="1" customWidth="1"/>
    <col min="11788" max="11788" width="9.140625" style="47" customWidth="1"/>
    <col min="11789" max="12027" width="11.42578125" style="47"/>
    <col min="12028" max="12028" width="18.140625" style="47" customWidth="1"/>
    <col min="12029" max="12029" width="9.7109375" style="47" bestFit="1" customWidth="1"/>
    <col min="12030" max="12030" width="9.140625" style="47" bestFit="1" customWidth="1"/>
    <col min="12031" max="12032" width="9.140625" style="47" customWidth="1"/>
    <col min="12033" max="12033" width="9.7109375" style="47" bestFit="1" customWidth="1"/>
    <col min="12034" max="12034" width="8.42578125" style="47" bestFit="1" customWidth="1"/>
    <col min="12035" max="12037" width="11" style="47" customWidth="1"/>
    <col min="12038" max="12043" width="0" style="47" hidden="1" customWidth="1"/>
    <col min="12044" max="12044" width="9.140625" style="47" customWidth="1"/>
    <col min="12045" max="12283" width="11.42578125" style="47"/>
    <col min="12284" max="12284" width="18.140625" style="47" customWidth="1"/>
    <col min="12285" max="12285" width="9.7109375" style="47" bestFit="1" customWidth="1"/>
    <col min="12286" max="12286" width="9.140625" style="47" bestFit="1" customWidth="1"/>
    <col min="12287" max="12288" width="9.140625" style="47" customWidth="1"/>
    <col min="12289" max="12289" width="9.7109375" style="47" bestFit="1" customWidth="1"/>
    <col min="12290" max="12290" width="8.42578125" style="47" bestFit="1" customWidth="1"/>
    <col min="12291" max="12293" width="11" style="47" customWidth="1"/>
    <col min="12294" max="12299" width="0" style="47" hidden="1" customWidth="1"/>
    <col min="12300" max="12300" width="9.140625" style="47" customWidth="1"/>
    <col min="12301" max="12539" width="11.42578125" style="47"/>
    <col min="12540" max="12540" width="18.140625" style="47" customWidth="1"/>
    <col min="12541" max="12541" width="9.7109375" style="47" bestFit="1" customWidth="1"/>
    <col min="12542" max="12542" width="9.140625" style="47" bestFit="1" customWidth="1"/>
    <col min="12543" max="12544" width="9.140625" style="47" customWidth="1"/>
    <col min="12545" max="12545" width="9.7109375" style="47" bestFit="1" customWidth="1"/>
    <col min="12546" max="12546" width="8.42578125" style="47" bestFit="1" customWidth="1"/>
    <col min="12547" max="12549" width="11" style="47" customWidth="1"/>
    <col min="12550" max="12555" width="0" style="47" hidden="1" customWidth="1"/>
    <col min="12556" max="12556" width="9.140625" style="47" customWidth="1"/>
    <col min="12557" max="12795" width="11.42578125" style="47"/>
    <col min="12796" max="12796" width="18.140625" style="47" customWidth="1"/>
    <col min="12797" max="12797" width="9.7109375" style="47" bestFit="1" customWidth="1"/>
    <col min="12798" max="12798" width="9.140625" style="47" bestFit="1" customWidth="1"/>
    <col min="12799" max="12800" width="9.140625" style="47" customWidth="1"/>
    <col min="12801" max="12801" width="9.7109375" style="47" bestFit="1" customWidth="1"/>
    <col min="12802" max="12802" width="8.42578125" style="47" bestFit="1" customWidth="1"/>
    <col min="12803" max="12805" width="11" style="47" customWidth="1"/>
    <col min="12806" max="12811" width="0" style="47" hidden="1" customWidth="1"/>
    <col min="12812" max="12812" width="9.140625" style="47" customWidth="1"/>
    <col min="12813" max="13051" width="11.42578125" style="47"/>
    <col min="13052" max="13052" width="18.140625" style="47" customWidth="1"/>
    <col min="13053" max="13053" width="9.7109375" style="47" bestFit="1" customWidth="1"/>
    <col min="13054" max="13054" width="9.140625" style="47" bestFit="1" customWidth="1"/>
    <col min="13055" max="13056" width="9.140625" style="47" customWidth="1"/>
    <col min="13057" max="13057" width="9.7109375" style="47" bestFit="1" customWidth="1"/>
    <col min="13058" max="13058" width="8.42578125" style="47" bestFit="1" customWidth="1"/>
    <col min="13059" max="13061" width="11" style="47" customWidth="1"/>
    <col min="13062" max="13067" width="0" style="47" hidden="1" customWidth="1"/>
    <col min="13068" max="13068" width="9.140625" style="47" customWidth="1"/>
    <col min="13069" max="13307" width="11.42578125" style="47"/>
    <col min="13308" max="13308" width="18.140625" style="47" customWidth="1"/>
    <col min="13309" max="13309" width="9.7109375" style="47" bestFit="1" customWidth="1"/>
    <col min="13310" max="13310" width="9.140625" style="47" bestFit="1" customWidth="1"/>
    <col min="13311" max="13312" width="9.140625" style="47" customWidth="1"/>
    <col min="13313" max="13313" width="9.7109375" style="47" bestFit="1" customWidth="1"/>
    <col min="13314" max="13314" width="8.42578125" style="47" bestFit="1" customWidth="1"/>
    <col min="13315" max="13317" width="11" style="47" customWidth="1"/>
    <col min="13318" max="13323" width="0" style="47" hidden="1" customWidth="1"/>
    <col min="13324" max="13324" width="9.140625" style="47" customWidth="1"/>
    <col min="13325" max="13563" width="11.42578125" style="47"/>
    <col min="13564" max="13564" width="18.140625" style="47" customWidth="1"/>
    <col min="13565" max="13565" width="9.7109375" style="47" bestFit="1" customWidth="1"/>
    <col min="13566" max="13566" width="9.140625" style="47" bestFit="1" customWidth="1"/>
    <col min="13567" max="13568" width="9.140625" style="47" customWidth="1"/>
    <col min="13569" max="13569" width="9.7109375" style="47" bestFit="1" customWidth="1"/>
    <col min="13570" max="13570" width="8.42578125" style="47" bestFit="1" customWidth="1"/>
    <col min="13571" max="13573" width="11" style="47" customWidth="1"/>
    <col min="13574" max="13579" width="0" style="47" hidden="1" customWidth="1"/>
    <col min="13580" max="13580" width="9.140625" style="47" customWidth="1"/>
    <col min="13581" max="13819" width="11.42578125" style="47"/>
    <col min="13820" max="13820" width="18.140625" style="47" customWidth="1"/>
    <col min="13821" max="13821" width="9.7109375" style="47" bestFit="1" customWidth="1"/>
    <col min="13822" max="13822" width="9.140625" style="47" bestFit="1" customWidth="1"/>
    <col min="13823" max="13824" width="9.140625" style="47" customWidth="1"/>
    <col min="13825" max="13825" width="9.7109375" style="47" bestFit="1" customWidth="1"/>
    <col min="13826" max="13826" width="8.42578125" style="47" bestFit="1" customWidth="1"/>
    <col min="13827" max="13829" width="11" style="47" customWidth="1"/>
    <col min="13830" max="13835" width="0" style="47" hidden="1" customWidth="1"/>
    <col min="13836" max="13836" width="9.140625" style="47" customWidth="1"/>
    <col min="13837" max="14075" width="11.42578125" style="47"/>
    <col min="14076" max="14076" width="18.140625" style="47" customWidth="1"/>
    <col min="14077" max="14077" width="9.7109375" style="47" bestFit="1" customWidth="1"/>
    <col min="14078" max="14078" width="9.140625" style="47" bestFit="1" customWidth="1"/>
    <col min="14079" max="14080" width="9.140625" style="47" customWidth="1"/>
    <col min="14081" max="14081" width="9.7109375" style="47" bestFit="1" customWidth="1"/>
    <col min="14082" max="14082" width="8.42578125" style="47" bestFit="1" customWidth="1"/>
    <col min="14083" max="14085" width="11" style="47" customWidth="1"/>
    <col min="14086" max="14091" width="0" style="47" hidden="1" customWidth="1"/>
    <col min="14092" max="14092" width="9.140625" style="47" customWidth="1"/>
    <col min="14093" max="14331" width="11.42578125" style="47"/>
    <col min="14332" max="14332" width="18.140625" style="47" customWidth="1"/>
    <col min="14333" max="14333" width="9.7109375" style="47" bestFit="1" customWidth="1"/>
    <col min="14334" max="14334" width="9.140625" style="47" bestFit="1" customWidth="1"/>
    <col min="14335" max="14336" width="9.140625" style="47" customWidth="1"/>
    <col min="14337" max="14337" width="9.7109375" style="47" bestFit="1" customWidth="1"/>
    <col min="14338" max="14338" width="8.42578125" style="47" bestFit="1" customWidth="1"/>
    <col min="14339" max="14341" width="11" style="47" customWidth="1"/>
    <col min="14342" max="14347" width="0" style="47" hidden="1" customWidth="1"/>
    <col min="14348" max="14348" width="9.140625" style="47" customWidth="1"/>
    <col min="14349" max="14587" width="11.42578125" style="47"/>
    <col min="14588" max="14588" width="18.140625" style="47" customWidth="1"/>
    <col min="14589" max="14589" width="9.7109375" style="47" bestFit="1" customWidth="1"/>
    <col min="14590" max="14590" width="9.140625" style="47" bestFit="1" customWidth="1"/>
    <col min="14591" max="14592" width="9.140625" style="47" customWidth="1"/>
    <col min="14593" max="14593" width="9.7109375" style="47" bestFit="1" customWidth="1"/>
    <col min="14594" max="14594" width="8.42578125" style="47" bestFit="1" customWidth="1"/>
    <col min="14595" max="14597" width="11" style="47" customWidth="1"/>
    <col min="14598" max="14603" width="0" style="47" hidden="1" customWidth="1"/>
    <col min="14604" max="14604" width="9.140625" style="47" customWidth="1"/>
    <col min="14605" max="14843" width="11.42578125" style="47"/>
    <col min="14844" max="14844" width="18.140625" style="47" customWidth="1"/>
    <col min="14845" max="14845" width="9.7109375" style="47" bestFit="1" customWidth="1"/>
    <col min="14846" max="14846" width="9.140625" style="47" bestFit="1" customWidth="1"/>
    <col min="14847" max="14848" width="9.140625" style="47" customWidth="1"/>
    <col min="14849" max="14849" width="9.7109375" style="47" bestFit="1" customWidth="1"/>
    <col min="14850" max="14850" width="8.42578125" style="47" bestFit="1" customWidth="1"/>
    <col min="14851" max="14853" width="11" style="47" customWidth="1"/>
    <col min="14854" max="14859" width="0" style="47" hidden="1" customWidth="1"/>
    <col min="14860" max="14860" width="9.140625" style="47" customWidth="1"/>
    <col min="14861" max="15099" width="11.42578125" style="47"/>
    <col min="15100" max="15100" width="18.140625" style="47" customWidth="1"/>
    <col min="15101" max="15101" width="9.7109375" style="47" bestFit="1" customWidth="1"/>
    <col min="15102" max="15102" width="9.140625" style="47" bestFit="1" customWidth="1"/>
    <col min="15103" max="15104" width="9.140625" style="47" customWidth="1"/>
    <col min="15105" max="15105" width="9.7109375" style="47" bestFit="1" customWidth="1"/>
    <col min="15106" max="15106" width="8.42578125" style="47" bestFit="1" customWidth="1"/>
    <col min="15107" max="15109" width="11" style="47" customWidth="1"/>
    <col min="15110" max="15115" width="0" style="47" hidden="1" customWidth="1"/>
    <col min="15116" max="15116" width="9.140625" style="47" customWidth="1"/>
    <col min="15117" max="15355" width="11.42578125" style="47"/>
    <col min="15356" max="15356" width="18.140625" style="47" customWidth="1"/>
    <col min="15357" max="15357" width="9.7109375" style="47" bestFit="1" customWidth="1"/>
    <col min="15358" max="15358" width="9.140625" style="47" bestFit="1" customWidth="1"/>
    <col min="15359" max="15360" width="9.140625" style="47" customWidth="1"/>
    <col min="15361" max="15361" width="9.7109375" style="47" bestFit="1" customWidth="1"/>
    <col min="15362" max="15362" width="8.42578125" style="47" bestFit="1" customWidth="1"/>
    <col min="15363" max="15365" width="11" style="47" customWidth="1"/>
    <col min="15366" max="15371" width="0" style="47" hidden="1" customWidth="1"/>
    <col min="15372" max="15372" width="9.140625" style="47" customWidth="1"/>
    <col min="15373" max="15611" width="11.42578125" style="47"/>
    <col min="15612" max="15612" width="18.140625" style="47" customWidth="1"/>
    <col min="15613" max="15613" width="9.7109375" style="47" bestFit="1" customWidth="1"/>
    <col min="15614" max="15614" width="9.140625" style="47" bestFit="1" customWidth="1"/>
    <col min="15615" max="15616" width="9.140625" style="47" customWidth="1"/>
    <col min="15617" max="15617" width="9.7109375" style="47" bestFit="1" customWidth="1"/>
    <col min="15618" max="15618" width="8.42578125" style="47" bestFit="1" customWidth="1"/>
    <col min="15619" max="15621" width="11" style="47" customWidth="1"/>
    <col min="15622" max="15627" width="0" style="47" hidden="1" customWidth="1"/>
    <col min="15628" max="15628" width="9.140625" style="47" customWidth="1"/>
    <col min="15629" max="15867" width="11.42578125" style="47"/>
    <col min="15868" max="15868" width="18.140625" style="47" customWidth="1"/>
    <col min="15869" max="15869" width="9.7109375" style="47" bestFit="1" customWidth="1"/>
    <col min="15870" max="15870" width="9.140625" style="47" bestFit="1" customWidth="1"/>
    <col min="15871" max="15872" width="9.140625" style="47" customWidth="1"/>
    <col min="15873" max="15873" width="9.7109375" style="47" bestFit="1" customWidth="1"/>
    <col min="15874" max="15874" width="8.42578125" style="47" bestFit="1" customWidth="1"/>
    <col min="15875" max="15877" width="11" style="47" customWidth="1"/>
    <col min="15878" max="15883" width="0" style="47" hidden="1" customWidth="1"/>
    <col min="15884" max="15884" width="9.140625" style="47" customWidth="1"/>
    <col min="15885" max="16123" width="11.42578125" style="47"/>
    <col min="16124" max="16124" width="18.140625" style="47" customWidth="1"/>
    <col min="16125" max="16125" width="9.7109375" style="47" bestFit="1" customWidth="1"/>
    <col min="16126" max="16126" width="9.140625" style="47" bestFit="1" customWidth="1"/>
    <col min="16127" max="16128" width="9.140625" style="47" customWidth="1"/>
    <col min="16129" max="16129" width="9.7109375" style="47" bestFit="1" customWidth="1"/>
    <col min="16130" max="16130" width="8.42578125" style="47" bestFit="1" customWidth="1"/>
    <col min="16131" max="16133" width="11" style="47" customWidth="1"/>
    <col min="16134" max="16139" width="0" style="47" hidden="1" customWidth="1"/>
    <col min="16140" max="16140" width="9.140625" style="47" customWidth="1"/>
    <col min="16141" max="16384" width="11.42578125" style="47"/>
  </cols>
  <sheetData>
    <row r="1" spans="1:16" s="48" customFormat="1" x14ac:dyDescent="0.2">
      <c r="B1" s="61"/>
      <c r="C1" s="61"/>
      <c r="D1" s="61"/>
      <c r="E1" s="61"/>
      <c r="F1" s="61"/>
      <c r="G1" s="61"/>
      <c r="H1" s="61"/>
      <c r="I1" s="61"/>
      <c r="J1" s="61"/>
      <c r="K1" s="61"/>
      <c r="L1" s="61"/>
    </row>
    <row r="2" spans="1:16" s="48" customFormat="1" x14ac:dyDescent="0.2">
      <c r="A2" s="75" t="s">
        <v>105</v>
      </c>
      <c r="B2" s="61"/>
      <c r="C2" s="61"/>
      <c r="D2" s="61"/>
      <c r="E2" s="61"/>
      <c r="F2" s="61"/>
      <c r="G2" s="61"/>
      <c r="H2" s="61"/>
      <c r="I2" s="61"/>
      <c r="K2" s="61"/>
      <c r="L2" s="61"/>
    </row>
    <row r="3" spans="1:16" s="48" customFormat="1" ht="15" x14ac:dyDescent="0.25">
      <c r="A3" s="75" t="s">
        <v>106</v>
      </c>
      <c r="B3" s="61"/>
      <c r="C3" s="61"/>
      <c r="D3" s="61"/>
      <c r="E3" s="61"/>
      <c r="F3" s="61"/>
      <c r="G3" s="61"/>
      <c r="H3" s="61"/>
      <c r="I3" s="61"/>
      <c r="J3" s="136"/>
      <c r="K3" s="61"/>
      <c r="L3" s="61"/>
    </row>
    <row r="4" spans="1:16" s="48" customFormat="1" x14ac:dyDescent="0.2">
      <c r="B4" s="61"/>
      <c r="C4" s="61"/>
      <c r="D4" s="61"/>
      <c r="E4" s="61"/>
      <c r="F4" s="61"/>
      <c r="G4" s="61"/>
      <c r="H4" s="61"/>
      <c r="I4" s="61"/>
      <c r="J4" s="61"/>
      <c r="K4" s="61"/>
      <c r="L4" s="61"/>
    </row>
    <row r="5" spans="1:16" s="48" customFormat="1" ht="12.75" x14ac:dyDescent="0.2">
      <c r="B5" s="319" t="s">
        <v>124</v>
      </c>
      <c r="C5" s="319"/>
      <c r="D5" s="319"/>
      <c r="E5" s="319"/>
      <c r="F5" s="319"/>
      <c r="G5" s="319"/>
      <c r="H5" s="319"/>
      <c r="I5" s="319"/>
      <c r="J5" s="319"/>
      <c r="K5" s="319"/>
      <c r="M5" s="166" t="s">
        <v>576</v>
      </c>
      <c r="O5" s="137"/>
    </row>
    <row r="6" spans="1:16" s="48" customFormat="1" ht="12.75" x14ac:dyDescent="0.2">
      <c r="B6" s="335" t="str">
        <f>'Solicitudes Regiones'!$B$6:$P$6</f>
        <v>Acumuladas de julio de 2008 a enero de 2020</v>
      </c>
      <c r="C6" s="335"/>
      <c r="D6" s="335"/>
      <c r="E6" s="335"/>
      <c r="F6" s="335"/>
      <c r="G6" s="335"/>
      <c r="H6" s="335"/>
      <c r="I6" s="335"/>
      <c r="J6" s="335"/>
      <c r="K6" s="335"/>
      <c r="L6" s="86"/>
    </row>
    <row r="7" spans="1:16" x14ac:dyDescent="0.2">
      <c r="B7" s="49"/>
    </row>
    <row r="8" spans="1:16" ht="15" customHeight="1" x14ac:dyDescent="0.2">
      <c r="B8" s="352" t="s">
        <v>57</v>
      </c>
      <c r="C8" s="353"/>
      <c r="D8" s="353"/>
      <c r="E8" s="353"/>
      <c r="F8" s="353"/>
      <c r="G8" s="353"/>
      <c r="H8" s="353"/>
      <c r="I8" s="353"/>
      <c r="J8" s="353"/>
      <c r="K8" s="354"/>
      <c r="L8" s="66"/>
    </row>
    <row r="9" spans="1:16" ht="20.25" customHeight="1" x14ac:dyDescent="0.2">
      <c r="B9" s="351" t="s">
        <v>58</v>
      </c>
      <c r="C9" s="352" t="s">
        <v>2</v>
      </c>
      <c r="D9" s="353"/>
      <c r="E9" s="353"/>
      <c r="F9" s="353"/>
      <c r="G9" s="353"/>
      <c r="H9" s="353"/>
      <c r="I9" s="353"/>
      <c r="J9" s="353"/>
      <c r="K9" s="354"/>
    </row>
    <row r="10" spans="1:16" ht="24" x14ac:dyDescent="0.2">
      <c r="B10" s="351"/>
      <c r="C10" s="44" t="s">
        <v>59</v>
      </c>
      <c r="D10" s="44" t="s">
        <v>60</v>
      </c>
      <c r="E10" s="44" t="s">
        <v>61</v>
      </c>
      <c r="F10" s="44" t="s">
        <v>62</v>
      </c>
      <c r="G10" s="44" t="s">
        <v>8</v>
      </c>
      <c r="H10" s="44" t="s">
        <v>63</v>
      </c>
      <c r="I10" s="44" t="s">
        <v>64</v>
      </c>
      <c r="J10" s="44" t="s">
        <v>65</v>
      </c>
      <c r="K10" s="102" t="s">
        <v>31</v>
      </c>
    </row>
    <row r="11" spans="1:16" ht="15.75" customHeight="1" x14ac:dyDescent="0.2">
      <c r="B11" s="39" t="s">
        <v>266</v>
      </c>
      <c r="C11" s="39">
        <v>2080</v>
      </c>
      <c r="D11" s="39">
        <v>1230</v>
      </c>
      <c r="E11" s="39">
        <f>C11+D11</f>
        <v>3310</v>
      </c>
      <c r="F11" s="40">
        <f t="shared" ref="F11:F43" si="0">E11/$E$44</f>
        <v>4.1690282763398201E-2</v>
      </c>
      <c r="G11" s="39">
        <v>7215</v>
      </c>
      <c r="H11" s="39">
        <v>365</v>
      </c>
      <c r="I11" s="39">
        <f>G11+H11</f>
        <v>7580</v>
      </c>
      <c r="J11" s="40">
        <f t="shared" ref="J11:J43" si="1">I11/$I$44</f>
        <v>5.3001433416075237E-2</v>
      </c>
      <c r="K11" s="39">
        <f t="shared" ref="K11:K43" si="2">E11+I11</f>
        <v>10890</v>
      </c>
      <c r="P11" s="52"/>
    </row>
    <row r="12" spans="1:16" x14ac:dyDescent="0.2">
      <c r="B12" s="39" t="s">
        <v>267</v>
      </c>
      <c r="C12" s="39">
        <v>1724</v>
      </c>
      <c r="D12" s="39">
        <v>1107</v>
      </c>
      <c r="E12" s="39">
        <f t="shared" ref="E12:E43" si="3">C12+D12</f>
        <v>2831</v>
      </c>
      <c r="F12" s="40">
        <f t="shared" si="0"/>
        <v>3.5657157251716101E-2</v>
      </c>
      <c r="G12" s="39">
        <v>5654</v>
      </c>
      <c r="H12" s="39">
        <v>224</v>
      </c>
      <c r="I12" s="39">
        <f t="shared" ref="I12:I43" si="4">G12+H12</f>
        <v>5878</v>
      </c>
      <c r="J12" s="40">
        <f t="shared" si="1"/>
        <v>4.1100583854840403E-2</v>
      </c>
      <c r="K12" s="39">
        <f t="shared" si="2"/>
        <v>8709</v>
      </c>
      <c r="P12" s="52"/>
    </row>
    <row r="13" spans="1:16" x14ac:dyDescent="0.2">
      <c r="B13" s="39" t="s">
        <v>268</v>
      </c>
      <c r="C13" s="39">
        <v>2328</v>
      </c>
      <c r="D13" s="39">
        <v>1308</v>
      </c>
      <c r="E13" s="39">
        <f t="shared" si="3"/>
        <v>3636</v>
      </c>
      <c r="F13" s="40">
        <f t="shared" si="0"/>
        <v>4.5796334781787268E-2</v>
      </c>
      <c r="G13" s="39">
        <v>8773</v>
      </c>
      <c r="H13" s="39">
        <v>382</v>
      </c>
      <c r="I13" s="39">
        <f t="shared" si="4"/>
        <v>9155</v>
      </c>
      <c r="J13" s="40">
        <f t="shared" si="1"/>
        <v>6.4014264238016996E-2</v>
      </c>
      <c r="K13" s="39">
        <f t="shared" si="2"/>
        <v>12791</v>
      </c>
      <c r="P13" s="52"/>
    </row>
    <row r="14" spans="1:16" x14ac:dyDescent="0.2">
      <c r="B14" s="39" t="s">
        <v>269</v>
      </c>
      <c r="C14" s="39">
        <v>5826</v>
      </c>
      <c r="D14" s="39">
        <v>4107</v>
      </c>
      <c r="E14" s="39">
        <f t="shared" si="3"/>
        <v>9933</v>
      </c>
      <c r="F14" s="40">
        <f t="shared" si="0"/>
        <v>0.12510863404496506</v>
      </c>
      <c r="G14" s="39">
        <v>16289</v>
      </c>
      <c r="H14" s="39">
        <v>1261</v>
      </c>
      <c r="I14" s="39">
        <f t="shared" si="4"/>
        <v>17550</v>
      </c>
      <c r="J14" s="40">
        <f t="shared" si="1"/>
        <v>0.12271440058735097</v>
      </c>
      <c r="K14" s="39">
        <f t="shared" si="2"/>
        <v>27483</v>
      </c>
      <c r="P14" s="52"/>
    </row>
    <row r="15" spans="1:16" x14ac:dyDescent="0.2">
      <c r="B15" s="39" t="s">
        <v>270</v>
      </c>
      <c r="C15" s="39">
        <v>1061</v>
      </c>
      <c r="D15" s="39">
        <v>965</v>
      </c>
      <c r="E15" s="39">
        <f t="shared" si="3"/>
        <v>2026</v>
      </c>
      <c r="F15" s="40">
        <f t="shared" si="0"/>
        <v>2.5517979721644941E-2</v>
      </c>
      <c r="G15" s="39">
        <v>2220</v>
      </c>
      <c r="H15" s="39">
        <v>207</v>
      </c>
      <c r="I15" s="39">
        <f t="shared" si="4"/>
        <v>2427</v>
      </c>
      <c r="J15" s="40">
        <f t="shared" si="1"/>
        <v>1.6970247876096915E-2</v>
      </c>
      <c r="K15" s="39">
        <f t="shared" si="2"/>
        <v>4453</v>
      </c>
      <c r="P15" s="52"/>
    </row>
    <row r="16" spans="1:16" x14ac:dyDescent="0.2">
      <c r="B16" s="39" t="s">
        <v>271</v>
      </c>
      <c r="C16" s="39">
        <v>573</v>
      </c>
      <c r="D16" s="39">
        <v>469</v>
      </c>
      <c r="E16" s="39">
        <f t="shared" si="3"/>
        <v>1042</v>
      </c>
      <c r="F16" s="40">
        <f t="shared" si="0"/>
        <v>1.3124252156936835E-2</v>
      </c>
      <c r="G16" s="39">
        <v>1251</v>
      </c>
      <c r="H16" s="39">
        <v>102</v>
      </c>
      <c r="I16" s="39">
        <f t="shared" si="4"/>
        <v>1353</v>
      </c>
      <c r="J16" s="40">
        <f t="shared" si="1"/>
        <v>9.4605460965632975E-3</v>
      </c>
      <c r="K16" s="39">
        <f t="shared" si="2"/>
        <v>2395</v>
      </c>
      <c r="P16" s="52"/>
    </row>
    <row r="17" spans="2:16" x14ac:dyDescent="0.2">
      <c r="B17" s="39" t="s">
        <v>272</v>
      </c>
      <c r="C17" s="39">
        <v>138</v>
      </c>
      <c r="D17" s="39">
        <v>239</v>
      </c>
      <c r="E17" s="39">
        <f t="shared" si="3"/>
        <v>377</v>
      </c>
      <c r="F17" s="40">
        <f t="shared" si="0"/>
        <v>4.7484098494867434E-3</v>
      </c>
      <c r="G17" s="39">
        <v>234</v>
      </c>
      <c r="H17" s="39">
        <v>75</v>
      </c>
      <c r="I17" s="39">
        <f t="shared" si="4"/>
        <v>309</v>
      </c>
      <c r="J17" s="40">
        <f t="shared" si="1"/>
        <v>2.1606125231619063E-3</v>
      </c>
      <c r="K17" s="39">
        <f t="shared" si="2"/>
        <v>686</v>
      </c>
      <c r="P17" s="52"/>
    </row>
    <row r="18" spans="2:16" x14ac:dyDescent="0.2">
      <c r="B18" s="39" t="s">
        <v>277</v>
      </c>
      <c r="C18" s="39">
        <v>3282</v>
      </c>
      <c r="D18" s="39">
        <v>2206</v>
      </c>
      <c r="E18" s="39">
        <f t="shared" si="3"/>
        <v>5488</v>
      </c>
      <c r="F18" s="40">
        <f t="shared" si="0"/>
        <v>6.9122740726746013E-2</v>
      </c>
      <c r="G18" s="39">
        <v>9632</v>
      </c>
      <c r="H18" s="39">
        <v>488</v>
      </c>
      <c r="I18" s="39">
        <f t="shared" si="4"/>
        <v>10120</v>
      </c>
      <c r="J18" s="40">
        <f t="shared" si="1"/>
        <v>7.0761808201936865E-2</v>
      </c>
      <c r="K18" s="39">
        <f t="shared" si="2"/>
        <v>15608</v>
      </c>
      <c r="P18" s="52"/>
    </row>
    <row r="19" spans="2:16" x14ac:dyDescent="0.2">
      <c r="B19" s="39" t="s">
        <v>278</v>
      </c>
      <c r="C19" s="39">
        <v>728</v>
      </c>
      <c r="D19" s="39">
        <v>636</v>
      </c>
      <c r="E19" s="39">
        <f t="shared" si="3"/>
        <v>1364</v>
      </c>
      <c r="F19" s="40">
        <f t="shared" si="0"/>
        <v>1.71799231689653E-2</v>
      </c>
      <c r="G19" s="39">
        <v>1847</v>
      </c>
      <c r="H19" s="39">
        <v>129</v>
      </c>
      <c r="I19" s="39">
        <f t="shared" si="4"/>
        <v>1976</v>
      </c>
      <c r="J19" s="40">
        <f t="shared" si="1"/>
        <v>1.3816732510575814E-2</v>
      </c>
      <c r="K19" s="39">
        <f t="shared" si="2"/>
        <v>3340</v>
      </c>
      <c r="P19" s="52"/>
    </row>
    <row r="20" spans="2:16" x14ac:dyDescent="0.2">
      <c r="B20" s="39" t="s">
        <v>279</v>
      </c>
      <c r="C20" s="39">
        <v>1267</v>
      </c>
      <c r="D20" s="39">
        <v>1124</v>
      </c>
      <c r="E20" s="39">
        <f t="shared" si="3"/>
        <v>2391</v>
      </c>
      <c r="F20" s="40">
        <f t="shared" si="0"/>
        <v>3.0115246552049876E-2</v>
      </c>
      <c r="G20" s="39">
        <v>4736</v>
      </c>
      <c r="H20" s="39">
        <v>242</v>
      </c>
      <c r="I20" s="39">
        <f t="shared" si="4"/>
        <v>4978</v>
      </c>
      <c r="J20" s="40">
        <f t="shared" si="1"/>
        <v>3.4807537670873683E-2</v>
      </c>
      <c r="K20" s="39">
        <f t="shared" si="2"/>
        <v>7369</v>
      </c>
      <c r="P20" s="52"/>
    </row>
    <row r="21" spans="2:16" x14ac:dyDescent="0.2">
      <c r="B21" s="39" t="s">
        <v>280</v>
      </c>
      <c r="C21" s="39">
        <v>649</v>
      </c>
      <c r="D21" s="39">
        <v>541</v>
      </c>
      <c r="E21" s="39">
        <f t="shared" si="3"/>
        <v>1190</v>
      </c>
      <c r="F21" s="40">
        <f t="shared" si="0"/>
        <v>1.498834939227911E-2</v>
      </c>
      <c r="G21" s="39">
        <v>1219</v>
      </c>
      <c r="H21" s="39">
        <v>74</v>
      </c>
      <c r="I21" s="39">
        <f t="shared" si="4"/>
        <v>1293</v>
      </c>
      <c r="J21" s="40">
        <f t="shared" si="1"/>
        <v>9.0410096842988494E-3</v>
      </c>
      <c r="K21" s="39">
        <f t="shared" si="2"/>
        <v>2483</v>
      </c>
      <c r="P21" s="52"/>
    </row>
    <row r="22" spans="2:16" x14ac:dyDescent="0.2">
      <c r="B22" s="39" t="s">
        <v>281</v>
      </c>
      <c r="C22" s="39">
        <v>4153</v>
      </c>
      <c r="D22" s="39">
        <v>2760</v>
      </c>
      <c r="E22" s="39">
        <f t="shared" si="3"/>
        <v>6913</v>
      </c>
      <c r="F22" s="40">
        <f t="shared" si="0"/>
        <v>8.70709742427105E-2</v>
      </c>
      <c r="G22" s="39">
        <v>13310</v>
      </c>
      <c r="H22" s="39">
        <v>818</v>
      </c>
      <c r="I22" s="39">
        <f t="shared" si="4"/>
        <v>14128</v>
      </c>
      <c r="J22" s="40">
        <f t="shared" si="1"/>
        <v>9.8786840541201973E-2</v>
      </c>
      <c r="K22" s="39">
        <f t="shared" si="2"/>
        <v>21041</v>
      </c>
      <c r="P22" s="52"/>
    </row>
    <row r="23" spans="2:16" x14ac:dyDescent="0.2">
      <c r="B23" s="39" t="s">
        <v>282</v>
      </c>
      <c r="C23" s="39">
        <v>873</v>
      </c>
      <c r="D23" s="39">
        <v>866</v>
      </c>
      <c r="E23" s="39">
        <f t="shared" si="3"/>
        <v>1739</v>
      </c>
      <c r="F23" s="40">
        <f t="shared" si="0"/>
        <v>2.1903142515271742E-2</v>
      </c>
      <c r="G23" s="39">
        <v>2232</v>
      </c>
      <c r="H23" s="39">
        <v>127</v>
      </c>
      <c r="I23" s="39">
        <f t="shared" si="4"/>
        <v>2359</v>
      </c>
      <c r="J23" s="40">
        <f t="shared" si="1"/>
        <v>1.649477327553054E-2</v>
      </c>
      <c r="K23" s="39">
        <f t="shared" si="2"/>
        <v>4098</v>
      </c>
      <c r="P23" s="52"/>
    </row>
    <row r="24" spans="2:16" x14ac:dyDescent="0.2">
      <c r="B24" s="39" t="s">
        <v>283</v>
      </c>
      <c r="C24" s="39">
        <v>289</v>
      </c>
      <c r="D24" s="39">
        <v>337</v>
      </c>
      <c r="E24" s="39">
        <f t="shared" si="3"/>
        <v>626</v>
      </c>
      <c r="F24" s="40">
        <f t="shared" si="0"/>
        <v>7.8846274954342214E-3</v>
      </c>
      <c r="G24" s="39">
        <v>550</v>
      </c>
      <c r="H24" s="39">
        <v>57</v>
      </c>
      <c r="I24" s="39">
        <f t="shared" si="4"/>
        <v>607</v>
      </c>
      <c r="J24" s="40">
        <f t="shared" si="1"/>
        <v>4.2443100374086632E-3</v>
      </c>
      <c r="K24" s="39">
        <f t="shared" si="2"/>
        <v>1233</v>
      </c>
      <c r="P24" s="52"/>
    </row>
    <row r="25" spans="2:16" x14ac:dyDescent="0.2">
      <c r="B25" s="39" t="s">
        <v>284</v>
      </c>
      <c r="C25" s="39">
        <v>623</v>
      </c>
      <c r="D25" s="39">
        <v>553</v>
      </c>
      <c r="E25" s="39">
        <f t="shared" si="3"/>
        <v>1176</v>
      </c>
      <c r="F25" s="40">
        <f t="shared" si="0"/>
        <v>1.4812015870017004E-2</v>
      </c>
      <c r="G25" s="39">
        <v>1663</v>
      </c>
      <c r="H25" s="39">
        <v>118</v>
      </c>
      <c r="I25" s="39">
        <f t="shared" si="4"/>
        <v>1781</v>
      </c>
      <c r="J25" s="40">
        <f t="shared" si="1"/>
        <v>1.2453239170716359E-2</v>
      </c>
      <c r="K25" s="39">
        <f t="shared" si="2"/>
        <v>2957</v>
      </c>
      <c r="P25" s="52"/>
    </row>
    <row r="26" spans="2:16" x14ac:dyDescent="0.2">
      <c r="B26" s="39" t="s">
        <v>285</v>
      </c>
      <c r="C26" s="39">
        <v>424</v>
      </c>
      <c r="D26" s="39">
        <v>421</v>
      </c>
      <c r="E26" s="39">
        <f t="shared" si="3"/>
        <v>845</v>
      </c>
      <c r="F26" s="40">
        <f t="shared" si="0"/>
        <v>1.0642987593677183E-2</v>
      </c>
      <c r="G26" s="39">
        <v>426</v>
      </c>
      <c r="H26" s="39">
        <v>51</v>
      </c>
      <c r="I26" s="39">
        <f t="shared" si="4"/>
        <v>477</v>
      </c>
      <c r="J26" s="40">
        <f t="shared" si="1"/>
        <v>3.3353144775023599E-3</v>
      </c>
      <c r="K26" s="39">
        <f t="shared" si="2"/>
        <v>1322</v>
      </c>
      <c r="P26" s="52"/>
    </row>
    <row r="27" spans="2:16" x14ac:dyDescent="0.2">
      <c r="B27" s="39" t="s">
        <v>286</v>
      </c>
      <c r="C27" s="39">
        <v>165</v>
      </c>
      <c r="D27" s="39">
        <v>129</v>
      </c>
      <c r="E27" s="39">
        <f t="shared" si="3"/>
        <v>294</v>
      </c>
      <c r="F27" s="40">
        <f t="shared" si="0"/>
        <v>3.703003967504251E-3</v>
      </c>
      <c r="G27" s="39">
        <v>414</v>
      </c>
      <c r="H27" s="39">
        <v>25</v>
      </c>
      <c r="I27" s="39">
        <f t="shared" si="4"/>
        <v>439</v>
      </c>
      <c r="J27" s="40">
        <f t="shared" si="1"/>
        <v>3.0696080830682096E-3</v>
      </c>
      <c r="K27" s="39">
        <f t="shared" si="2"/>
        <v>733</v>
      </c>
      <c r="P27" s="52"/>
    </row>
    <row r="28" spans="2:16" x14ac:dyDescent="0.2">
      <c r="B28" s="39" t="s">
        <v>287</v>
      </c>
      <c r="C28" s="39">
        <v>938</v>
      </c>
      <c r="D28" s="39">
        <v>1054</v>
      </c>
      <c r="E28" s="39">
        <f t="shared" si="3"/>
        <v>1992</v>
      </c>
      <c r="F28" s="40">
        <f t="shared" si="0"/>
        <v>2.5089741167579824E-2</v>
      </c>
      <c r="G28" s="39">
        <v>2703</v>
      </c>
      <c r="H28" s="39">
        <v>172</v>
      </c>
      <c r="I28" s="39">
        <f t="shared" si="4"/>
        <v>2875</v>
      </c>
      <c r="J28" s="40">
        <f t="shared" si="1"/>
        <v>2.0102786421004791E-2</v>
      </c>
      <c r="K28" s="39">
        <f t="shared" si="2"/>
        <v>4867</v>
      </c>
      <c r="P28" s="52"/>
    </row>
    <row r="29" spans="2:16" x14ac:dyDescent="0.2">
      <c r="B29" s="39" t="s">
        <v>288</v>
      </c>
      <c r="C29" s="39">
        <v>1073</v>
      </c>
      <c r="D29" s="39">
        <v>1110</v>
      </c>
      <c r="E29" s="39">
        <f t="shared" si="3"/>
        <v>2183</v>
      </c>
      <c r="F29" s="40">
        <f t="shared" si="0"/>
        <v>2.7495434221298569E-2</v>
      </c>
      <c r="G29" s="39">
        <v>3031</v>
      </c>
      <c r="H29" s="39">
        <v>270</v>
      </c>
      <c r="I29" s="39">
        <f t="shared" si="4"/>
        <v>3301</v>
      </c>
      <c r="J29" s="40">
        <f t="shared" si="1"/>
        <v>2.3081494948082371E-2</v>
      </c>
      <c r="K29" s="39">
        <f t="shared" si="2"/>
        <v>5484</v>
      </c>
      <c r="P29" s="52"/>
    </row>
    <row r="30" spans="2:16" x14ac:dyDescent="0.2">
      <c r="B30" s="39" t="s">
        <v>289</v>
      </c>
      <c r="C30" s="39">
        <v>313</v>
      </c>
      <c r="D30" s="39">
        <v>323</v>
      </c>
      <c r="E30" s="39">
        <f t="shared" si="3"/>
        <v>636</v>
      </c>
      <c r="F30" s="40">
        <f t="shared" si="0"/>
        <v>8.0105800113357273E-3</v>
      </c>
      <c r="G30" s="39">
        <v>900</v>
      </c>
      <c r="H30" s="39">
        <v>115</v>
      </c>
      <c r="I30" s="39">
        <f t="shared" si="4"/>
        <v>1015</v>
      </c>
      <c r="J30" s="40">
        <f t="shared" si="1"/>
        <v>7.0971576408069082E-3</v>
      </c>
      <c r="K30" s="39">
        <f t="shared" si="2"/>
        <v>1651</v>
      </c>
      <c r="P30" s="52"/>
    </row>
    <row r="31" spans="2:16" x14ac:dyDescent="0.2">
      <c r="B31" s="39" t="s">
        <v>290</v>
      </c>
      <c r="C31" s="39">
        <v>224</v>
      </c>
      <c r="D31" s="39">
        <v>141</v>
      </c>
      <c r="E31" s="39">
        <f t="shared" si="3"/>
        <v>365</v>
      </c>
      <c r="F31" s="40">
        <f t="shared" si="0"/>
        <v>4.5972668304049375E-3</v>
      </c>
      <c r="G31" s="39">
        <v>440</v>
      </c>
      <c r="H31" s="39">
        <v>29</v>
      </c>
      <c r="I31" s="39">
        <f t="shared" si="4"/>
        <v>469</v>
      </c>
      <c r="J31" s="40">
        <f t="shared" si="1"/>
        <v>3.2793762892004336E-3</v>
      </c>
      <c r="K31" s="39">
        <f t="shared" si="2"/>
        <v>834</v>
      </c>
      <c r="P31" s="52"/>
    </row>
    <row r="32" spans="2:16" x14ac:dyDescent="0.2">
      <c r="B32" s="39" t="s">
        <v>291</v>
      </c>
      <c r="C32" s="39">
        <v>146</v>
      </c>
      <c r="D32" s="39">
        <v>151</v>
      </c>
      <c r="E32" s="39">
        <f t="shared" si="3"/>
        <v>297</v>
      </c>
      <c r="F32" s="40">
        <f t="shared" si="0"/>
        <v>3.7407897222747023E-3</v>
      </c>
      <c r="G32" s="39">
        <v>360</v>
      </c>
      <c r="H32" s="39">
        <v>33</v>
      </c>
      <c r="I32" s="39">
        <f t="shared" si="4"/>
        <v>393</v>
      </c>
      <c r="J32" s="40">
        <f t="shared" si="1"/>
        <v>2.7479635003321329E-3</v>
      </c>
      <c r="K32" s="39">
        <f t="shared" si="2"/>
        <v>690</v>
      </c>
      <c r="P32" s="52"/>
    </row>
    <row r="33" spans="2:16" x14ac:dyDescent="0.2">
      <c r="B33" s="39" t="s">
        <v>292</v>
      </c>
      <c r="C33" s="39">
        <v>509</v>
      </c>
      <c r="D33" s="39">
        <v>466</v>
      </c>
      <c r="E33" s="39">
        <f t="shared" si="3"/>
        <v>975</v>
      </c>
      <c r="F33" s="40">
        <f t="shared" si="0"/>
        <v>1.228037030039675E-2</v>
      </c>
      <c r="G33" s="39">
        <v>1519</v>
      </c>
      <c r="H33" s="39">
        <v>117</v>
      </c>
      <c r="I33" s="39">
        <f t="shared" si="4"/>
        <v>1636</v>
      </c>
      <c r="J33" s="40">
        <f t="shared" si="1"/>
        <v>1.1439359507743944E-2</v>
      </c>
      <c r="K33" s="39">
        <f t="shared" si="2"/>
        <v>2611</v>
      </c>
      <c r="P33" s="52"/>
    </row>
    <row r="34" spans="2:16" x14ac:dyDescent="0.2">
      <c r="B34" s="39" t="s">
        <v>293</v>
      </c>
      <c r="C34" s="39">
        <v>984</v>
      </c>
      <c r="D34" s="39">
        <v>1201</v>
      </c>
      <c r="E34" s="39">
        <f t="shared" si="3"/>
        <v>2185</v>
      </c>
      <c r="F34" s="40">
        <f t="shared" si="0"/>
        <v>2.752062472447887E-2</v>
      </c>
      <c r="G34" s="39">
        <v>2532</v>
      </c>
      <c r="H34" s="39">
        <v>189</v>
      </c>
      <c r="I34" s="39">
        <f t="shared" si="4"/>
        <v>2721</v>
      </c>
      <c r="J34" s="40">
        <f t="shared" si="1"/>
        <v>1.9025976296192706E-2</v>
      </c>
      <c r="K34" s="39">
        <f t="shared" si="2"/>
        <v>4906</v>
      </c>
      <c r="P34" s="52"/>
    </row>
    <row r="35" spans="2:16" x14ac:dyDescent="0.2">
      <c r="B35" s="39" t="s">
        <v>308</v>
      </c>
      <c r="C35" s="39">
        <v>5487</v>
      </c>
      <c r="D35" s="39">
        <v>2838</v>
      </c>
      <c r="E35" s="39">
        <f t="shared" si="3"/>
        <v>8325</v>
      </c>
      <c r="F35" s="40">
        <f t="shared" si="0"/>
        <v>0.10485546948800302</v>
      </c>
      <c r="G35" s="39">
        <v>18734</v>
      </c>
      <c r="H35" s="39">
        <v>974</v>
      </c>
      <c r="I35" s="39">
        <f t="shared" si="4"/>
        <v>19708</v>
      </c>
      <c r="J35" s="40">
        <f t="shared" si="1"/>
        <v>0.13780372688179562</v>
      </c>
      <c r="K35" s="39">
        <f t="shared" si="2"/>
        <v>28033</v>
      </c>
      <c r="P35" s="52"/>
    </row>
    <row r="36" spans="2:16" x14ac:dyDescent="0.2">
      <c r="B36" s="39" t="s">
        <v>309</v>
      </c>
      <c r="C36" s="39">
        <v>1766</v>
      </c>
      <c r="D36" s="39">
        <v>1116</v>
      </c>
      <c r="E36" s="39">
        <f t="shared" si="3"/>
        <v>2882</v>
      </c>
      <c r="F36" s="40">
        <f t="shared" si="0"/>
        <v>3.6299515082813781E-2</v>
      </c>
      <c r="G36" s="39">
        <v>6479</v>
      </c>
      <c r="H36" s="39">
        <v>297</v>
      </c>
      <c r="I36" s="39">
        <f t="shared" si="4"/>
        <v>6776</v>
      </c>
      <c r="J36" s="40">
        <f t="shared" si="1"/>
        <v>4.737964549173164E-2</v>
      </c>
      <c r="K36" s="39">
        <f t="shared" si="2"/>
        <v>9658</v>
      </c>
      <c r="P36" s="52"/>
    </row>
    <row r="37" spans="2:16" x14ac:dyDescent="0.2">
      <c r="B37" s="39" t="s">
        <v>310</v>
      </c>
      <c r="C37" s="39">
        <v>2137</v>
      </c>
      <c r="D37" s="39">
        <v>1445</v>
      </c>
      <c r="E37" s="39">
        <f t="shared" si="3"/>
        <v>3582</v>
      </c>
      <c r="F37" s="40">
        <f t="shared" si="0"/>
        <v>4.5116191195919142E-2</v>
      </c>
      <c r="G37" s="39">
        <v>6672</v>
      </c>
      <c r="H37" s="39">
        <v>399</v>
      </c>
      <c r="I37" s="39">
        <f t="shared" si="4"/>
        <v>7071</v>
      </c>
      <c r="J37" s="40">
        <f t="shared" si="1"/>
        <v>4.9442366185365169E-2</v>
      </c>
      <c r="K37" s="39">
        <f t="shared" si="2"/>
        <v>10653</v>
      </c>
      <c r="P37" s="52"/>
    </row>
    <row r="38" spans="2:16" x14ac:dyDescent="0.2">
      <c r="B38" s="39" t="s">
        <v>311</v>
      </c>
      <c r="C38" s="39">
        <v>474</v>
      </c>
      <c r="D38" s="39">
        <v>361</v>
      </c>
      <c r="E38" s="39">
        <f t="shared" si="3"/>
        <v>835</v>
      </c>
      <c r="F38" s="40">
        <f t="shared" si="0"/>
        <v>1.0517035077775679E-2</v>
      </c>
      <c r="G38" s="39">
        <v>1064</v>
      </c>
      <c r="H38" s="39">
        <v>68</v>
      </c>
      <c r="I38" s="39">
        <f t="shared" si="4"/>
        <v>1132</v>
      </c>
      <c r="J38" s="40">
        <f t="shared" si="1"/>
        <v>7.9152536447225814E-3</v>
      </c>
      <c r="K38" s="39">
        <f t="shared" si="2"/>
        <v>1967</v>
      </c>
      <c r="P38" s="52"/>
    </row>
    <row r="39" spans="2:16" x14ac:dyDescent="0.2">
      <c r="B39" s="39" t="s">
        <v>312</v>
      </c>
      <c r="C39" s="39">
        <v>1255</v>
      </c>
      <c r="D39" s="39">
        <v>1247</v>
      </c>
      <c r="E39" s="39">
        <f t="shared" si="3"/>
        <v>2502</v>
      </c>
      <c r="F39" s="40">
        <f t="shared" si="0"/>
        <v>3.1513319478556581E-2</v>
      </c>
      <c r="G39" s="39">
        <v>2968</v>
      </c>
      <c r="H39" s="39">
        <v>190</v>
      </c>
      <c r="I39" s="39">
        <f t="shared" si="4"/>
        <v>3158</v>
      </c>
      <c r="J39" s="40">
        <f t="shared" si="1"/>
        <v>2.2081599832185436E-2</v>
      </c>
      <c r="K39" s="39">
        <f t="shared" si="2"/>
        <v>5660</v>
      </c>
      <c r="P39" s="52"/>
    </row>
    <row r="40" spans="2:16" x14ac:dyDescent="0.2">
      <c r="B40" s="39" t="s">
        <v>313</v>
      </c>
      <c r="C40" s="39">
        <v>1342</v>
      </c>
      <c r="D40" s="39">
        <v>1115</v>
      </c>
      <c r="E40" s="39">
        <f t="shared" si="3"/>
        <v>2457</v>
      </c>
      <c r="F40" s="40">
        <f t="shared" si="0"/>
        <v>3.0946533156999811E-2</v>
      </c>
      <c r="G40" s="39">
        <v>3034</v>
      </c>
      <c r="H40" s="39">
        <v>185</v>
      </c>
      <c r="I40" s="39">
        <f t="shared" si="4"/>
        <v>3219</v>
      </c>
      <c r="J40" s="40">
        <f t="shared" si="1"/>
        <v>2.2508128517987624E-2</v>
      </c>
      <c r="K40" s="39">
        <f t="shared" si="2"/>
        <v>5676</v>
      </c>
      <c r="P40" s="52"/>
    </row>
    <row r="41" spans="2:16" x14ac:dyDescent="0.2">
      <c r="B41" s="39" t="s">
        <v>314</v>
      </c>
      <c r="C41" s="39">
        <v>1147</v>
      </c>
      <c r="D41" s="39">
        <v>1156</v>
      </c>
      <c r="E41" s="39">
        <f t="shared" si="3"/>
        <v>2303</v>
      </c>
      <c r="F41" s="40">
        <f t="shared" si="0"/>
        <v>2.9006864412116633E-2</v>
      </c>
      <c r="G41" s="39">
        <v>3328</v>
      </c>
      <c r="H41" s="39">
        <v>116</v>
      </c>
      <c r="I41" s="39">
        <f t="shared" si="4"/>
        <v>3444</v>
      </c>
      <c r="J41" s="40">
        <f t="shared" si="1"/>
        <v>2.4081390063979302E-2</v>
      </c>
      <c r="K41" s="39">
        <f t="shared" si="2"/>
        <v>5747</v>
      </c>
      <c r="P41" s="52"/>
    </row>
    <row r="42" spans="2:16" x14ac:dyDescent="0.2">
      <c r="B42" s="39" t="s">
        <v>318</v>
      </c>
      <c r="C42" s="39">
        <v>971</v>
      </c>
      <c r="D42" s="39">
        <v>888</v>
      </c>
      <c r="E42" s="39">
        <f t="shared" si="3"/>
        <v>1859</v>
      </c>
      <c r="F42" s="40">
        <f t="shared" si="0"/>
        <v>2.3414572706089803E-2</v>
      </c>
      <c r="G42" s="39">
        <v>2448</v>
      </c>
      <c r="H42" s="39">
        <v>221</v>
      </c>
      <c r="I42" s="39">
        <f t="shared" si="4"/>
        <v>2669</v>
      </c>
      <c r="J42" s="40">
        <f t="shared" si="1"/>
        <v>1.8662378072230184E-2</v>
      </c>
      <c r="K42" s="39">
        <f t="shared" si="2"/>
        <v>4528</v>
      </c>
      <c r="P42" s="52"/>
    </row>
    <row r="43" spans="2:16" x14ac:dyDescent="0.2">
      <c r="B43" s="39" t="s">
        <v>319</v>
      </c>
      <c r="C43" s="39">
        <v>467</v>
      </c>
      <c r="D43" s="39">
        <v>369</v>
      </c>
      <c r="E43" s="39">
        <f t="shared" si="3"/>
        <v>836</v>
      </c>
      <c r="F43" s="40">
        <f t="shared" si="0"/>
        <v>1.052963032936583E-2</v>
      </c>
      <c r="G43" s="39">
        <v>939</v>
      </c>
      <c r="H43" s="39">
        <v>79</v>
      </c>
      <c r="I43" s="39">
        <f t="shared" si="4"/>
        <v>1018</v>
      </c>
      <c r="J43" s="40">
        <f t="shared" si="1"/>
        <v>7.1181344614201303E-3</v>
      </c>
      <c r="K43" s="39">
        <f t="shared" si="2"/>
        <v>1854</v>
      </c>
      <c r="P43" s="52"/>
    </row>
    <row r="44" spans="2:16" x14ac:dyDescent="0.2">
      <c r="B44" s="41" t="s">
        <v>50</v>
      </c>
      <c r="C44" s="39">
        <f>SUM(C11:C43)</f>
        <v>45416</v>
      </c>
      <c r="D44" s="39">
        <f>SUM(D11:D43)</f>
        <v>33979</v>
      </c>
      <c r="E44" s="41">
        <f t="shared" ref="E44" si="5">C44+D44</f>
        <v>79395</v>
      </c>
      <c r="F44" s="40">
        <f t="shared" ref="F44" si="6">E44/$E$44</f>
        <v>1</v>
      </c>
      <c r="G44" s="39">
        <f>SUM(G11:G43)</f>
        <v>134816</v>
      </c>
      <c r="H44" s="39">
        <f>SUM(H11:H43)</f>
        <v>8199</v>
      </c>
      <c r="I44" s="41">
        <f t="shared" ref="I44" si="7">G44+H44</f>
        <v>143015</v>
      </c>
      <c r="J44" s="39">
        <f t="shared" ref="J44" si="8">I44/$I$44</f>
        <v>1</v>
      </c>
      <c r="K44" s="41">
        <f t="shared" ref="K44:K45" si="9">E44+I44</f>
        <v>222410</v>
      </c>
      <c r="P44" s="52"/>
    </row>
    <row r="45" spans="2:16" ht="25.5" customHeight="1" x14ac:dyDescent="0.2">
      <c r="B45" s="77" t="s">
        <v>66</v>
      </c>
      <c r="C45" s="73">
        <f>+C44/$K$44</f>
        <v>0.20419945146351334</v>
      </c>
      <c r="D45" s="73">
        <f>+D44/$K$44</f>
        <v>0.15277640393867181</v>
      </c>
      <c r="E45" s="74">
        <f>C45+D45</f>
        <v>0.35697585540218513</v>
      </c>
      <c r="F45" s="74"/>
      <c r="G45" s="73">
        <f>+G44/$K$44</f>
        <v>0.60615979497324757</v>
      </c>
      <c r="H45" s="73">
        <f>+H44/$K$44</f>
        <v>3.6864349624567243E-2</v>
      </c>
      <c r="I45" s="74">
        <f>G45+H45</f>
        <v>0.64302414459781476</v>
      </c>
      <c r="J45" s="74"/>
      <c r="K45" s="74">
        <f t="shared" si="9"/>
        <v>0.99999999999999989</v>
      </c>
    </row>
    <row r="46" spans="2:16" x14ac:dyDescent="0.2">
      <c r="B46" s="46"/>
      <c r="C46" s="59"/>
      <c r="D46" s="59"/>
      <c r="E46" s="59"/>
      <c r="F46" s="59"/>
      <c r="G46" s="59"/>
      <c r="H46" s="59"/>
      <c r="I46" s="59"/>
      <c r="J46" s="59"/>
      <c r="K46" s="59"/>
    </row>
    <row r="47" spans="2:16" ht="12.75" x14ac:dyDescent="0.2">
      <c r="B47" s="319" t="s">
        <v>125</v>
      </c>
      <c r="C47" s="319"/>
      <c r="D47" s="319"/>
      <c r="E47" s="319"/>
      <c r="F47" s="319"/>
      <c r="G47" s="319"/>
      <c r="H47" s="319"/>
      <c r="I47" s="319"/>
      <c r="J47" s="319"/>
      <c r="K47" s="319"/>
    </row>
    <row r="48" spans="2:16" ht="12.75" x14ac:dyDescent="0.2">
      <c r="B48" s="335" t="str">
        <f>'Solicitudes Regiones'!$B$6:$P$6</f>
        <v>Acumuladas de julio de 2008 a enero de 2020</v>
      </c>
      <c r="C48" s="335"/>
      <c r="D48" s="335"/>
      <c r="E48" s="335"/>
      <c r="F48" s="335"/>
      <c r="G48" s="335"/>
      <c r="H48" s="335"/>
      <c r="I48" s="335"/>
      <c r="J48" s="335"/>
      <c r="K48" s="335"/>
    </row>
    <row r="49" spans="2:12" x14ac:dyDescent="0.2">
      <c r="B49" s="46"/>
      <c r="C49" s="59"/>
      <c r="D49" s="59"/>
      <c r="E49" s="59"/>
      <c r="F49" s="59"/>
      <c r="G49" s="59"/>
      <c r="H49" s="59"/>
      <c r="I49" s="59"/>
      <c r="J49" s="59"/>
      <c r="K49" s="59"/>
    </row>
    <row r="50" spans="2:12" ht="15" customHeight="1" x14ac:dyDescent="0.2">
      <c r="B50" s="352" t="s">
        <v>67</v>
      </c>
      <c r="C50" s="353"/>
      <c r="D50" s="353"/>
      <c r="E50" s="353"/>
      <c r="F50" s="353"/>
      <c r="G50" s="353"/>
      <c r="H50" s="353"/>
      <c r="I50" s="353"/>
      <c r="J50" s="353"/>
      <c r="K50" s="354"/>
      <c r="L50" s="60"/>
    </row>
    <row r="51" spans="2:12" ht="15.75" customHeight="1" x14ac:dyDescent="0.2">
      <c r="B51" s="357" t="s">
        <v>58</v>
      </c>
      <c r="C51" s="352" t="s">
        <v>2</v>
      </c>
      <c r="D51" s="353"/>
      <c r="E51" s="353"/>
      <c r="F51" s="353"/>
      <c r="G51" s="353"/>
      <c r="H51" s="353"/>
      <c r="I51" s="353"/>
      <c r="J51" s="353"/>
      <c r="K51" s="354"/>
    </row>
    <row r="52" spans="2:12" ht="24" x14ac:dyDescent="0.2">
      <c r="B52" s="356"/>
      <c r="C52" s="44" t="s">
        <v>59</v>
      </c>
      <c r="D52" s="44" t="s">
        <v>60</v>
      </c>
      <c r="E52" s="44" t="s">
        <v>61</v>
      </c>
      <c r="F52" s="44" t="s">
        <v>62</v>
      </c>
      <c r="G52" s="44" t="s">
        <v>8</v>
      </c>
      <c r="H52" s="44" t="s">
        <v>63</v>
      </c>
      <c r="I52" s="44" t="s">
        <v>64</v>
      </c>
      <c r="J52" s="44" t="s">
        <v>65</v>
      </c>
      <c r="K52" s="102" t="s">
        <v>31</v>
      </c>
    </row>
    <row r="53" spans="2:12" x14ac:dyDescent="0.2">
      <c r="B53" s="39" t="s">
        <v>266</v>
      </c>
      <c r="C53" s="39">
        <v>1813</v>
      </c>
      <c r="D53" s="39">
        <v>652</v>
      </c>
      <c r="E53" s="39">
        <f>C53+D53</f>
        <v>2465</v>
      </c>
      <c r="F53" s="40">
        <f t="shared" ref="F53:F85" si="10">E53/$E$86</f>
        <v>4.3282062087371821E-2</v>
      </c>
      <c r="G53" s="39">
        <v>6040</v>
      </c>
      <c r="H53" s="39">
        <v>277</v>
      </c>
      <c r="I53" s="39">
        <f>G53+H53</f>
        <v>6317</v>
      </c>
      <c r="J53" s="40">
        <f t="shared" ref="J53:J85" si="11">I53/$I$86</f>
        <v>5.2608348046237381E-2</v>
      </c>
      <c r="K53" s="39">
        <f t="shared" ref="K53:K85" si="12">E53+I53</f>
        <v>8782</v>
      </c>
    </row>
    <row r="54" spans="2:12" x14ac:dyDescent="0.2">
      <c r="B54" s="39" t="s">
        <v>267</v>
      </c>
      <c r="C54" s="39">
        <v>1388</v>
      </c>
      <c r="D54" s="39">
        <v>469</v>
      </c>
      <c r="E54" s="39">
        <f t="shared" ref="E54:E85" si="13">C54+D54</f>
        <v>1857</v>
      </c>
      <c r="F54" s="40">
        <f t="shared" si="10"/>
        <v>3.2606405394016012E-2</v>
      </c>
      <c r="G54" s="39">
        <v>4727</v>
      </c>
      <c r="H54" s="39">
        <v>166</v>
      </c>
      <c r="I54" s="39">
        <f t="shared" ref="I54:I85" si="14">G54+H54</f>
        <v>4893</v>
      </c>
      <c r="J54" s="40">
        <f t="shared" si="11"/>
        <v>4.0749192178287083E-2</v>
      </c>
      <c r="K54" s="39">
        <f t="shared" si="12"/>
        <v>6750</v>
      </c>
    </row>
    <row r="55" spans="2:12" x14ac:dyDescent="0.2">
      <c r="B55" s="39" t="s">
        <v>268</v>
      </c>
      <c r="C55" s="39">
        <v>2058</v>
      </c>
      <c r="D55" s="39">
        <v>752</v>
      </c>
      <c r="E55" s="39">
        <f t="shared" si="13"/>
        <v>2810</v>
      </c>
      <c r="F55" s="40">
        <f t="shared" si="10"/>
        <v>4.9339794915016152E-2</v>
      </c>
      <c r="G55" s="39">
        <v>7414</v>
      </c>
      <c r="H55" s="39">
        <v>272</v>
      </c>
      <c r="I55" s="39">
        <f t="shared" si="14"/>
        <v>7686</v>
      </c>
      <c r="J55" s="40">
        <f t="shared" si="11"/>
        <v>6.4009460674905899E-2</v>
      </c>
      <c r="K55" s="39">
        <f t="shared" si="12"/>
        <v>10496</v>
      </c>
    </row>
    <row r="56" spans="2:12" x14ac:dyDescent="0.2">
      <c r="B56" s="39" t="s">
        <v>269</v>
      </c>
      <c r="C56" s="39">
        <v>5293</v>
      </c>
      <c r="D56" s="39">
        <v>2502</v>
      </c>
      <c r="E56" s="39">
        <f t="shared" si="13"/>
        <v>7795</v>
      </c>
      <c r="F56" s="40">
        <f t="shared" si="10"/>
        <v>0.13686964461300744</v>
      </c>
      <c r="G56" s="39">
        <v>13878</v>
      </c>
      <c r="H56" s="39">
        <v>1109</v>
      </c>
      <c r="I56" s="39">
        <f t="shared" si="14"/>
        <v>14987</v>
      </c>
      <c r="J56" s="40">
        <f t="shared" si="11"/>
        <v>0.12481261867483927</v>
      </c>
      <c r="K56" s="39">
        <f t="shared" si="12"/>
        <v>22782</v>
      </c>
    </row>
    <row r="57" spans="2:12" x14ac:dyDescent="0.2">
      <c r="B57" s="39" t="s">
        <v>270</v>
      </c>
      <c r="C57" s="39">
        <v>935</v>
      </c>
      <c r="D57" s="39">
        <v>519</v>
      </c>
      <c r="E57" s="39">
        <f t="shared" si="13"/>
        <v>1454</v>
      </c>
      <c r="F57" s="40">
        <f t="shared" si="10"/>
        <v>2.5530271105492344E-2</v>
      </c>
      <c r="G57" s="39">
        <v>1891</v>
      </c>
      <c r="H57" s="39">
        <v>182</v>
      </c>
      <c r="I57" s="39">
        <f t="shared" si="14"/>
        <v>2073</v>
      </c>
      <c r="J57" s="40">
        <f t="shared" si="11"/>
        <v>1.7264066091475398E-2</v>
      </c>
      <c r="K57" s="39">
        <f t="shared" si="12"/>
        <v>3527</v>
      </c>
    </row>
    <row r="58" spans="2:12" x14ac:dyDescent="0.2">
      <c r="B58" s="39" t="s">
        <v>271</v>
      </c>
      <c r="C58" s="39">
        <v>525</v>
      </c>
      <c r="D58" s="39">
        <v>239</v>
      </c>
      <c r="E58" s="39">
        <f t="shared" si="13"/>
        <v>764</v>
      </c>
      <c r="F58" s="40">
        <f t="shared" si="10"/>
        <v>1.341480545020368E-2</v>
      </c>
      <c r="G58" s="39">
        <v>1148</v>
      </c>
      <c r="H58" s="39">
        <v>83</v>
      </c>
      <c r="I58" s="39">
        <f t="shared" si="14"/>
        <v>1231</v>
      </c>
      <c r="J58" s="40">
        <f t="shared" si="11"/>
        <v>1.0251840501016024E-2</v>
      </c>
      <c r="K58" s="39">
        <f t="shared" si="12"/>
        <v>1995</v>
      </c>
    </row>
    <row r="59" spans="2:12" x14ac:dyDescent="0.2">
      <c r="B59" s="39" t="s">
        <v>272</v>
      </c>
      <c r="C59" s="39">
        <v>135</v>
      </c>
      <c r="D59" s="39">
        <v>154</v>
      </c>
      <c r="E59" s="39">
        <f t="shared" si="13"/>
        <v>289</v>
      </c>
      <c r="F59" s="40">
        <f t="shared" si="10"/>
        <v>5.0744486585194547E-3</v>
      </c>
      <c r="G59" s="39">
        <v>228</v>
      </c>
      <c r="H59" s="39">
        <v>67</v>
      </c>
      <c r="I59" s="39">
        <f t="shared" si="14"/>
        <v>295</v>
      </c>
      <c r="J59" s="40">
        <f t="shared" si="11"/>
        <v>2.4567773743295915E-3</v>
      </c>
      <c r="K59" s="39">
        <f t="shared" si="12"/>
        <v>584</v>
      </c>
    </row>
    <row r="60" spans="2:12" x14ac:dyDescent="0.2">
      <c r="B60" s="39" t="s">
        <v>277</v>
      </c>
      <c r="C60" s="39">
        <v>2817</v>
      </c>
      <c r="D60" s="39">
        <v>1073</v>
      </c>
      <c r="E60" s="39">
        <f t="shared" si="13"/>
        <v>3890</v>
      </c>
      <c r="F60" s="40">
        <f t="shared" si="10"/>
        <v>6.8303132462424504E-2</v>
      </c>
      <c r="G60" s="39">
        <v>8012</v>
      </c>
      <c r="H60" s="39">
        <v>408</v>
      </c>
      <c r="I60" s="39">
        <f t="shared" si="14"/>
        <v>8420</v>
      </c>
      <c r="J60" s="40">
        <f t="shared" si="11"/>
        <v>7.0122255904593755E-2</v>
      </c>
      <c r="K60" s="39">
        <f t="shared" si="12"/>
        <v>12310</v>
      </c>
    </row>
    <row r="61" spans="2:12" x14ac:dyDescent="0.2">
      <c r="B61" s="39" t="s">
        <v>278</v>
      </c>
      <c r="C61" s="39">
        <v>680</v>
      </c>
      <c r="D61" s="39">
        <v>281</v>
      </c>
      <c r="E61" s="39">
        <f t="shared" si="13"/>
        <v>961</v>
      </c>
      <c r="F61" s="40">
        <f t="shared" si="10"/>
        <v>1.6873858688017981E-2</v>
      </c>
      <c r="G61" s="39">
        <v>1633</v>
      </c>
      <c r="H61" s="39">
        <v>106</v>
      </c>
      <c r="I61" s="39">
        <f t="shared" si="14"/>
        <v>1739</v>
      </c>
      <c r="J61" s="40">
        <f t="shared" si="11"/>
        <v>1.448249442020054E-2</v>
      </c>
      <c r="K61" s="39">
        <f t="shared" si="12"/>
        <v>2700</v>
      </c>
    </row>
    <row r="62" spans="2:12" x14ac:dyDescent="0.2">
      <c r="B62" s="39" t="s">
        <v>279</v>
      </c>
      <c r="C62" s="39">
        <v>1143</v>
      </c>
      <c r="D62" s="39">
        <v>437</v>
      </c>
      <c r="E62" s="39">
        <f t="shared" si="13"/>
        <v>1580</v>
      </c>
      <c r="F62" s="40">
        <f t="shared" si="10"/>
        <v>2.7742660486023318E-2</v>
      </c>
      <c r="G62" s="39">
        <v>4016</v>
      </c>
      <c r="H62" s="39">
        <v>167</v>
      </c>
      <c r="I62" s="39">
        <f t="shared" si="14"/>
        <v>4183</v>
      </c>
      <c r="J62" s="40">
        <f t="shared" si="11"/>
        <v>3.4836270362104002E-2</v>
      </c>
      <c r="K62" s="39">
        <f t="shared" si="12"/>
        <v>5763</v>
      </c>
    </row>
    <row r="63" spans="2:12" x14ac:dyDescent="0.2">
      <c r="B63" s="39" t="s">
        <v>280</v>
      </c>
      <c r="C63" s="39">
        <v>600</v>
      </c>
      <c r="D63" s="39">
        <v>185</v>
      </c>
      <c r="E63" s="39">
        <f t="shared" si="13"/>
        <v>785</v>
      </c>
      <c r="F63" s="40">
        <f t="shared" si="10"/>
        <v>1.3783537013625509E-2</v>
      </c>
      <c r="G63" s="39">
        <v>1069</v>
      </c>
      <c r="H63" s="39">
        <v>60</v>
      </c>
      <c r="I63" s="39">
        <f t="shared" si="14"/>
        <v>1129</v>
      </c>
      <c r="J63" s="40">
        <f t="shared" si="11"/>
        <v>9.4023784936207062E-3</v>
      </c>
      <c r="K63" s="39">
        <f t="shared" si="12"/>
        <v>1914</v>
      </c>
    </row>
    <row r="64" spans="2:12" x14ac:dyDescent="0.2">
      <c r="B64" s="39" t="s">
        <v>281</v>
      </c>
      <c r="C64" s="39">
        <v>3553</v>
      </c>
      <c r="D64" s="39">
        <v>1389</v>
      </c>
      <c r="E64" s="39">
        <f t="shared" si="13"/>
        <v>4942</v>
      </c>
      <c r="F64" s="40">
        <f t="shared" si="10"/>
        <v>8.6774827925270401E-2</v>
      </c>
      <c r="G64" s="39">
        <v>10526</v>
      </c>
      <c r="H64" s="39">
        <v>614</v>
      </c>
      <c r="I64" s="39">
        <f t="shared" si="14"/>
        <v>11140</v>
      </c>
      <c r="J64" s="40">
        <f t="shared" si="11"/>
        <v>9.2774576101802189E-2</v>
      </c>
      <c r="K64" s="39">
        <f t="shared" si="12"/>
        <v>16082</v>
      </c>
    </row>
    <row r="65" spans="2:11" x14ac:dyDescent="0.2">
      <c r="B65" s="39" t="s">
        <v>282</v>
      </c>
      <c r="C65" s="39">
        <v>746</v>
      </c>
      <c r="D65" s="39">
        <v>356</v>
      </c>
      <c r="E65" s="39">
        <f t="shared" si="13"/>
        <v>1102</v>
      </c>
      <c r="F65" s="40">
        <f t="shared" si="10"/>
        <v>1.9349627756707403E-2</v>
      </c>
      <c r="G65" s="39">
        <v>1865</v>
      </c>
      <c r="H65" s="39">
        <v>100</v>
      </c>
      <c r="I65" s="39">
        <f t="shared" si="14"/>
        <v>1965</v>
      </c>
      <c r="J65" s="40">
        <f t="shared" si="11"/>
        <v>1.6364635730703889E-2</v>
      </c>
      <c r="K65" s="39">
        <f t="shared" si="12"/>
        <v>3067</v>
      </c>
    </row>
    <row r="66" spans="2:11" x14ac:dyDescent="0.2">
      <c r="B66" s="39" t="s">
        <v>283</v>
      </c>
      <c r="C66" s="39">
        <v>250</v>
      </c>
      <c r="D66" s="39">
        <v>100</v>
      </c>
      <c r="E66" s="39">
        <f t="shared" si="13"/>
        <v>350</v>
      </c>
      <c r="F66" s="40">
        <f t="shared" si="10"/>
        <v>6.145526057030482E-3</v>
      </c>
      <c r="G66" s="39">
        <v>475</v>
      </c>
      <c r="H66" s="39">
        <v>42</v>
      </c>
      <c r="I66" s="39">
        <f t="shared" si="14"/>
        <v>517</v>
      </c>
      <c r="J66" s="40">
        <f t="shared" si="11"/>
        <v>4.3056064492488092E-3</v>
      </c>
      <c r="K66" s="39">
        <f t="shared" si="12"/>
        <v>867</v>
      </c>
    </row>
    <row r="67" spans="2:11" x14ac:dyDescent="0.2">
      <c r="B67" s="39" t="s">
        <v>284</v>
      </c>
      <c r="C67" s="39">
        <v>529</v>
      </c>
      <c r="D67" s="39">
        <v>222</v>
      </c>
      <c r="E67" s="39">
        <f t="shared" si="13"/>
        <v>751</v>
      </c>
      <c r="F67" s="40">
        <f t="shared" si="10"/>
        <v>1.3186543053799691E-2</v>
      </c>
      <c r="G67" s="39">
        <v>1483</v>
      </c>
      <c r="H67" s="39">
        <v>96</v>
      </c>
      <c r="I67" s="39">
        <f t="shared" si="14"/>
        <v>1579</v>
      </c>
      <c r="J67" s="40">
        <f t="shared" si="11"/>
        <v>1.3150004996835338E-2</v>
      </c>
      <c r="K67" s="39">
        <f t="shared" si="12"/>
        <v>2330</v>
      </c>
    </row>
    <row r="68" spans="2:11" x14ac:dyDescent="0.2">
      <c r="B68" s="39" t="s">
        <v>285</v>
      </c>
      <c r="C68" s="39">
        <v>408</v>
      </c>
      <c r="D68" s="39">
        <v>176</v>
      </c>
      <c r="E68" s="39">
        <f t="shared" si="13"/>
        <v>584</v>
      </c>
      <c r="F68" s="40">
        <f t="shared" si="10"/>
        <v>1.025424919230229E-2</v>
      </c>
      <c r="G68" s="39">
        <v>383</v>
      </c>
      <c r="H68" s="39">
        <v>42</v>
      </c>
      <c r="I68" s="39">
        <f t="shared" si="14"/>
        <v>425</v>
      </c>
      <c r="J68" s="40">
        <f t="shared" si="11"/>
        <v>3.5394250308138178E-3</v>
      </c>
      <c r="K68" s="39">
        <f t="shared" si="12"/>
        <v>1009</v>
      </c>
    </row>
    <row r="69" spans="2:11" x14ac:dyDescent="0.2">
      <c r="B69" s="39" t="s">
        <v>286</v>
      </c>
      <c r="C69" s="39">
        <v>156</v>
      </c>
      <c r="D69" s="39">
        <v>66</v>
      </c>
      <c r="E69" s="39">
        <f t="shared" si="13"/>
        <v>222</v>
      </c>
      <c r="F69" s="40">
        <f t="shared" si="10"/>
        <v>3.8980193847450483E-3</v>
      </c>
      <c r="G69" s="39">
        <v>365</v>
      </c>
      <c r="H69" s="39">
        <v>24</v>
      </c>
      <c r="I69" s="39">
        <f t="shared" si="14"/>
        <v>389</v>
      </c>
      <c r="J69" s="40">
        <f t="shared" si="11"/>
        <v>3.2396149105566475E-3</v>
      </c>
      <c r="K69" s="39">
        <f t="shared" si="12"/>
        <v>611</v>
      </c>
    </row>
    <row r="70" spans="2:11" x14ac:dyDescent="0.2">
      <c r="B70" s="39" t="s">
        <v>287</v>
      </c>
      <c r="C70" s="39">
        <v>873</v>
      </c>
      <c r="D70" s="39">
        <v>532</v>
      </c>
      <c r="E70" s="39">
        <f t="shared" si="13"/>
        <v>1405</v>
      </c>
      <c r="F70" s="40">
        <f t="shared" si="10"/>
        <v>2.4669897457508076E-2</v>
      </c>
      <c r="G70" s="39">
        <v>2451</v>
      </c>
      <c r="H70" s="39">
        <v>150</v>
      </c>
      <c r="I70" s="39">
        <f t="shared" si="14"/>
        <v>2601</v>
      </c>
      <c r="J70" s="40">
        <f t="shared" si="11"/>
        <v>2.1661281188580565E-2</v>
      </c>
      <c r="K70" s="39">
        <f t="shared" si="12"/>
        <v>4006</v>
      </c>
    </row>
    <row r="71" spans="2:11" x14ac:dyDescent="0.2">
      <c r="B71" s="39" t="s">
        <v>288</v>
      </c>
      <c r="C71" s="39">
        <v>953</v>
      </c>
      <c r="D71" s="39">
        <v>567</v>
      </c>
      <c r="E71" s="39">
        <f t="shared" si="13"/>
        <v>1520</v>
      </c>
      <c r="F71" s="40">
        <f t="shared" si="10"/>
        <v>2.6689141733389522E-2</v>
      </c>
      <c r="G71" s="39">
        <v>2671</v>
      </c>
      <c r="H71" s="39">
        <v>231</v>
      </c>
      <c r="I71" s="39">
        <f t="shared" si="14"/>
        <v>2902</v>
      </c>
      <c r="J71" s="40">
        <f t="shared" si="11"/>
        <v>2.4168026916286351E-2</v>
      </c>
      <c r="K71" s="39">
        <f t="shared" si="12"/>
        <v>4422</v>
      </c>
    </row>
    <row r="72" spans="2:11" x14ac:dyDescent="0.2">
      <c r="B72" s="39" t="s">
        <v>289</v>
      </c>
      <c r="C72" s="39">
        <v>296</v>
      </c>
      <c r="D72" s="39">
        <v>182</v>
      </c>
      <c r="E72" s="39">
        <f t="shared" si="13"/>
        <v>478</v>
      </c>
      <c r="F72" s="40">
        <f t="shared" si="10"/>
        <v>8.3930327293159149E-3</v>
      </c>
      <c r="G72" s="39">
        <v>815</v>
      </c>
      <c r="H72" s="39">
        <v>99</v>
      </c>
      <c r="I72" s="39">
        <f t="shared" si="14"/>
        <v>914</v>
      </c>
      <c r="J72" s="40">
        <f t="shared" si="11"/>
        <v>7.6118458309737168E-3</v>
      </c>
      <c r="K72" s="39">
        <f t="shared" si="12"/>
        <v>1392</v>
      </c>
    </row>
    <row r="73" spans="2:11" x14ac:dyDescent="0.2">
      <c r="B73" s="39" t="s">
        <v>290</v>
      </c>
      <c r="C73" s="39">
        <v>215</v>
      </c>
      <c r="D73" s="39">
        <v>83</v>
      </c>
      <c r="E73" s="39">
        <f t="shared" si="13"/>
        <v>298</v>
      </c>
      <c r="F73" s="40">
        <f t="shared" si="10"/>
        <v>5.2324764714145244E-3</v>
      </c>
      <c r="G73" s="39">
        <v>417</v>
      </c>
      <c r="H73" s="39">
        <v>25</v>
      </c>
      <c r="I73" s="39">
        <f t="shared" si="14"/>
        <v>442</v>
      </c>
      <c r="J73" s="40">
        <f t="shared" si="11"/>
        <v>3.6810020320463708E-3</v>
      </c>
      <c r="K73" s="39">
        <f t="shared" si="12"/>
        <v>740</v>
      </c>
    </row>
    <row r="74" spans="2:11" x14ac:dyDescent="0.2">
      <c r="B74" s="39" t="s">
        <v>291</v>
      </c>
      <c r="C74" s="39">
        <v>137</v>
      </c>
      <c r="D74" s="39">
        <v>79</v>
      </c>
      <c r="E74" s="39">
        <f t="shared" si="13"/>
        <v>216</v>
      </c>
      <c r="F74" s="40">
        <f t="shared" si="10"/>
        <v>3.7926675094816687E-3</v>
      </c>
      <c r="G74" s="39">
        <v>315</v>
      </c>
      <c r="H74" s="39">
        <v>26</v>
      </c>
      <c r="I74" s="39">
        <f t="shared" si="14"/>
        <v>341</v>
      </c>
      <c r="J74" s="40">
        <f t="shared" si="11"/>
        <v>2.839868083547087E-3</v>
      </c>
      <c r="K74" s="39">
        <f t="shared" si="12"/>
        <v>557</v>
      </c>
    </row>
    <row r="75" spans="2:11" x14ac:dyDescent="0.2">
      <c r="B75" s="39" t="s">
        <v>292</v>
      </c>
      <c r="C75" s="39">
        <v>466</v>
      </c>
      <c r="D75" s="39">
        <v>240</v>
      </c>
      <c r="E75" s="39">
        <f t="shared" si="13"/>
        <v>706</v>
      </c>
      <c r="F75" s="40">
        <f t="shared" si="10"/>
        <v>1.2396403989324343E-2</v>
      </c>
      <c r="G75" s="39">
        <v>1382</v>
      </c>
      <c r="H75" s="39">
        <v>102</v>
      </c>
      <c r="I75" s="39">
        <f t="shared" si="14"/>
        <v>1484</v>
      </c>
      <c r="J75" s="40">
        <f t="shared" si="11"/>
        <v>1.2358839401712248E-2</v>
      </c>
      <c r="K75" s="39">
        <f t="shared" si="12"/>
        <v>2190</v>
      </c>
    </row>
    <row r="76" spans="2:11" x14ac:dyDescent="0.2">
      <c r="B76" s="39" t="s">
        <v>293</v>
      </c>
      <c r="C76" s="39">
        <v>925</v>
      </c>
      <c r="D76" s="39">
        <v>558</v>
      </c>
      <c r="E76" s="39">
        <f t="shared" si="13"/>
        <v>1483</v>
      </c>
      <c r="F76" s="40">
        <f t="shared" si="10"/>
        <v>2.6039471835932013E-2</v>
      </c>
      <c r="G76" s="39">
        <v>2222</v>
      </c>
      <c r="H76" s="39">
        <v>153</v>
      </c>
      <c r="I76" s="39">
        <f t="shared" si="14"/>
        <v>2375</v>
      </c>
      <c r="J76" s="40">
        <f t="shared" si="11"/>
        <v>1.9779139878077216E-2</v>
      </c>
      <c r="K76" s="39">
        <f t="shared" si="12"/>
        <v>3858</v>
      </c>
    </row>
    <row r="77" spans="2:11" x14ac:dyDescent="0.2">
      <c r="B77" s="39" t="s">
        <v>308</v>
      </c>
      <c r="C77" s="39">
        <v>4735</v>
      </c>
      <c r="D77" s="39">
        <v>1543</v>
      </c>
      <c r="E77" s="39">
        <f t="shared" si="13"/>
        <v>6278</v>
      </c>
      <c r="F77" s="40">
        <f t="shared" si="10"/>
        <v>0.11023317881724962</v>
      </c>
      <c r="G77" s="39">
        <v>15221</v>
      </c>
      <c r="H77" s="39">
        <v>730</v>
      </c>
      <c r="I77" s="39">
        <f t="shared" si="14"/>
        <v>15951</v>
      </c>
      <c r="J77" s="40">
        <f t="shared" si="11"/>
        <v>0.1328408674506146</v>
      </c>
      <c r="K77" s="39">
        <f t="shared" si="12"/>
        <v>22229</v>
      </c>
    </row>
    <row r="78" spans="2:11" x14ac:dyDescent="0.2">
      <c r="B78" s="39" t="s">
        <v>309</v>
      </c>
      <c r="C78" s="39">
        <v>1587</v>
      </c>
      <c r="D78" s="39">
        <v>532</v>
      </c>
      <c r="E78" s="39">
        <f t="shared" si="13"/>
        <v>2119</v>
      </c>
      <c r="F78" s="40">
        <f t="shared" si="10"/>
        <v>3.7206770613850262E-2</v>
      </c>
      <c r="G78" s="39">
        <v>5502</v>
      </c>
      <c r="H78" s="39">
        <v>248</v>
      </c>
      <c r="I78" s="39">
        <f t="shared" si="14"/>
        <v>5750</v>
      </c>
      <c r="J78" s="40">
        <f t="shared" si="11"/>
        <v>4.7886338652186951E-2</v>
      </c>
      <c r="K78" s="39">
        <f t="shared" si="12"/>
        <v>7869</v>
      </c>
    </row>
    <row r="79" spans="2:11" x14ac:dyDescent="0.2">
      <c r="B79" s="39" t="s">
        <v>310</v>
      </c>
      <c r="C79" s="39">
        <v>1853</v>
      </c>
      <c r="D79" s="39">
        <v>793</v>
      </c>
      <c r="E79" s="39">
        <f t="shared" si="13"/>
        <v>2646</v>
      </c>
      <c r="F79" s="40">
        <f t="shared" si="10"/>
        <v>4.6460176991150445E-2</v>
      </c>
      <c r="G79" s="39">
        <v>5501</v>
      </c>
      <c r="H79" s="39">
        <v>333</v>
      </c>
      <c r="I79" s="39">
        <f t="shared" si="14"/>
        <v>5834</v>
      </c>
      <c r="J79" s="40">
        <f t="shared" si="11"/>
        <v>4.8585895599453678E-2</v>
      </c>
      <c r="K79" s="39">
        <f t="shared" si="12"/>
        <v>8480</v>
      </c>
    </row>
    <row r="80" spans="2:11" x14ac:dyDescent="0.2">
      <c r="B80" s="39" t="s">
        <v>311</v>
      </c>
      <c r="C80" s="39">
        <v>455</v>
      </c>
      <c r="D80" s="39">
        <v>155</v>
      </c>
      <c r="E80" s="39">
        <f t="shared" si="13"/>
        <v>610</v>
      </c>
      <c r="F80" s="40">
        <f t="shared" si="10"/>
        <v>1.0710773985110267E-2</v>
      </c>
      <c r="G80" s="39">
        <v>983</v>
      </c>
      <c r="H80" s="39">
        <v>58</v>
      </c>
      <c r="I80" s="39">
        <f t="shared" si="14"/>
        <v>1041</v>
      </c>
      <c r="J80" s="40">
        <f t="shared" si="11"/>
        <v>8.6695093107698462E-3</v>
      </c>
      <c r="K80" s="39">
        <f t="shared" si="12"/>
        <v>1651</v>
      </c>
    </row>
    <row r="81" spans="2:11" x14ac:dyDescent="0.2">
      <c r="B81" s="39" t="s">
        <v>312</v>
      </c>
      <c r="C81" s="39">
        <v>1105</v>
      </c>
      <c r="D81" s="39">
        <v>461</v>
      </c>
      <c r="E81" s="39">
        <f t="shared" si="13"/>
        <v>1566</v>
      </c>
      <c r="F81" s="40">
        <f t="shared" si="10"/>
        <v>2.7496839443742097E-2</v>
      </c>
      <c r="G81" s="39">
        <v>2545</v>
      </c>
      <c r="H81" s="39">
        <v>138</v>
      </c>
      <c r="I81" s="39">
        <f t="shared" si="14"/>
        <v>2683</v>
      </c>
      <c r="J81" s="40">
        <f t="shared" si="11"/>
        <v>2.2344182018055232E-2</v>
      </c>
      <c r="K81" s="39">
        <f t="shared" si="12"/>
        <v>4249</v>
      </c>
    </row>
    <row r="82" spans="2:11" x14ac:dyDescent="0.2">
      <c r="B82" s="39" t="s">
        <v>313</v>
      </c>
      <c r="C82" s="39">
        <v>1251</v>
      </c>
      <c r="D82" s="39">
        <v>418</v>
      </c>
      <c r="E82" s="39">
        <f t="shared" si="13"/>
        <v>1669</v>
      </c>
      <c r="F82" s="40">
        <f t="shared" si="10"/>
        <v>2.9305379969096785E-2</v>
      </c>
      <c r="G82" s="39">
        <v>2636</v>
      </c>
      <c r="H82" s="39">
        <v>157</v>
      </c>
      <c r="I82" s="39">
        <f t="shared" si="14"/>
        <v>2793</v>
      </c>
      <c r="J82" s="40">
        <f t="shared" si="11"/>
        <v>2.3260268496618809E-2</v>
      </c>
      <c r="K82" s="39">
        <f t="shared" si="12"/>
        <v>4462</v>
      </c>
    </row>
    <row r="83" spans="2:11" x14ac:dyDescent="0.2">
      <c r="B83" s="39" t="s">
        <v>314</v>
      </c>
      <c r="C83" s="39">
        <v>951</v>
      </c>
      <c r="D83" s="39">
        <v>420</v>
      </c>
      <c r="E83" s="39">
        <f t="shared" si="13"/>
        <v>1371</v>
      </c>
      <c r="F83" s="40">
        <f t="shared" si="10"/>
        <v>2.407290349768226E-2</v>
      </c>
      <c r="G83" s="39">
        <v>2726</v>
      </c>
      <c r="H83" s="39">
        <v>87</v>
      </c>
      <c r="I83" s="39">
        <f t="shared" si="14"/>
        <v>2813</v>
      </c>
      <c r="J83" s="40">
        <f t="shared" si="11"/>
        <v>2.3426829674539459E-2</v>
      </c>
      <c r="K83" s="39">
        <f t="shared" si="12"/>
        <v>4184</v>
      </c>
    </row>
    <row r="84" spans="2:11" x14ac:dyDescent="0.2">
      <c r="B84" s="39" t="s">
        <v>318</v>
      </c>
      <c r="C84" s="39">
        <v>874</v>
      </c>
      <c r="D84" s="39">
        <v>466</v>
      </c>
      <c r="E84" s="39">
        <f t="shared" si="13"/>
        <v>1340</v>
      </c>
      <c r="F84" s="40">
        <f t="shared" si="10"/>
        <v>2.3528585475488129E-2</v>
      </c>
      <c r="G84" s="39">
        <v>2097</v>
      </c>
      <c r="H84" s="39">
        <v>180</v>
      </c>
      <c r="I84" s="39">
        <f t="shared" si="14"/>
        <v>2277</v>
      </c>
      <c r="J84" s="40">
        <f t="shared" si="11"/>
        <v>1.8962990106266033E-2</v>
      </c>
      <c r="K84" s="39">
        <f t="shared" si="12"/>
        <v>3617</v>
      </c>
    </row>
    <row r="85" spans="2:11" x14ac:dyDescent="0.2">
      <c r="B85" s="39" t="s">
        <v>319</v>
      </c>
      <c r="C85" s="39">
        <v>444</v>
      </c>
      <c r="D85" s="39">
        <v>202</v>
      </c>
      <c r="E85" s="39">
        <f t="shared" si="13"/>
        <v>646</v>
      </c>
      <c r="F85" s="40">
        <f t="shared" si="10"/>
        <v>1.1342885236690546E-2</v>
      </c>
      <c r="G85" s="39">
        <v>840</v>
      </c>
      <c r="H85" s="39">
        <v>67</v>
      </c>
      <c r="I85" s="39">
        <f t="shared" si="14"/>
        <v>907</v>
      </c>
      <c r="J85" s="40">
        <f t="shared" si="11"/>
        <v>7.553549418701489E-3</v>
      </c>
      <c r="K85" s="39">
        <f t="shared" si="12"/>
        <v>1553</v>
      </c>
    </row>
    <row r="86" spans="2:11" x14ac:dyDescent="0.2">
      <c r="B86" s="41" t="s">
        <v>50</v>
      </c>
      <c r="C86" s="39">
        <f>SUM(C53:C85)</f>
        <v>40149</v>
      </c>
      <c r="D86" s="39">
        <f>SUM(D53:D85)</f>
        <v>16803</v>
      </c>
      <c r="E86" s="41">
        <f t="shared" ref="E86" si="15">C86+D86</f>
        <v>56952</v>
      </c>
      <c r="F86" s="43">
        <f t="shared" ref="F86" si="16">E86/$E$86</f>
        <v>1</v>
      </c>
      <c r="G86" s="39">
        <f>SUM(G53:G85)</f>
        <v>113477</v>
      </c>
      <c r="H86" s="39">
        <f>SUM(H53:H85)</f>
        <v>6599</v>
      </c>
      <c r="I86" s="41">
        <f>G86+H86</f>
        <v>120076</v>
      </c>
      <c r="J86" s="72">
        <f t="shared" ref="J86" si="17">I86/$I$86</f>
        <v>1</v>
      </c>
      <c r="K86" s="41">
        <f t="shared" ref="K86:K87" si="18">E86+I86</f>
        <v>177028</v>
      </c>
    </row>
    <row r="87" spans="2:11" ht="24" x14ac:dyDescent="0.2">
      <c r="B87" s="77" t="s">
        <v>68</v>
      </c>
      <c r="C87" s="73">
        <f>+C86/$K$86</f>
        <v>0.22679463135775133</v>
      </c>
      <c r="D87" s="73">
        <f>+D86/$K$86</f>
        <v>9.4917188241408143E-2</v>
      </c>
      <c r="E87" s="74">
        <f>C87+D87</f>
        <v>0.32171181959915945</v>
      </c>
      <c r="F87" s="74"/>
      <c r="G87" s="73">
        <f>+G86/$K$86</f>
        <v>0.6410115913866733</v>
      </c>
      <c r="H87" s="73">
        <f>+H86/$K$86</f>
        <v>3.727658901416725E-2</v>
      </c>
      <c r="I87" s="74">
        <f>G87+H87</f>
        <v>0.67828818040084049</v>
      </c>
      <c r="J87" s="74"/>
      <c r="K87" s="74">
        <f t="shared" si="18"/>
        <v>1</v>
      </c>
    </row>
    <row r="88" spans="2:11" x14ac:dyDescent="0.2">
      <c r="B88" s="46" t="s">
        <v>133</v>
      </c>
    </row>
    <row r="89" spans="2:11" x14ac:dyDescent="0.2">
      <c r="B89" s="46" t="s">
        <v>134</v>
      </c>
    </row>
  </sheetData>
  <mergeCells count="10">
    <mergeCell ref="B51:B52"/>
    <mergeCell ref="C51:K51"/>
    <mergeCell ref="B8:K8"/>
    <mergeCell ref="B9:B10"/>
    <mergeCell ref="C9:K9"/>
    <mergeCell ref="B6:K6"/>
    <mergeCell ref="B5:K5"/>
    <mergeCell ref="B48:K48"/>
    <mergeCell ref="B47:K47"/>
    <mergeCell ref="B50:K50"/>
  </mergeCells>
  <hyperlinks>
    <hyperlink ref="M5" location="'Índice Pensiones Solidarias'!A1" display="Volver Sistema de Pensiones Solidadias"/>
  </hyperlinks>
  <pageMargins left="0.74803149606299213" right="0.74803149606299213" top="0.98425196850393704" bottom="0.98425196850393704" header="0" footer="0"/>
  <pageSetup scale="72"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P87"/>
  <sheetViews>
    <sheetView showGridLines="0" topLeftCell="A4" zoomScaleNormal="100" workbookViewId="0">
      <selection activeCell="K85" sqref="K85"/>
    </sheetView>
  </sheetViews>
  <sheetFormatPr baseColWidth="10" defaultRowHeight="12" x14ac:dyDescent="0.2"/>
  <cols>
    <col min="1" max="1" width="6" style="47" customWidth="1"/>
    <col min="2" max="2" width="18.140625" style="47" customWidth="1"/>
    <col min="3" max="3" width="7.85546875" style="47" customWidth="1"/>
    <col min="4" max="4" width="7" style="47" customWidth="1"/>
    <col min="5" max="6" width="8.42578125" style="47" customWidth="1"/>
    <col min="7" max="7" width="8" style="47" customWidth="1"/>
    <col min="8" max="8" width="6.85546875" style="47" customWidth="1"/>
    <col min="9" max="11" width="8.28515625" style="47" customWidth="1"/>
    <col min="12" max="12" width="7.85546875" style="47" customWidth="1"/>
    <col min="13" max="251" width="11.42578125" style="47"/>
    <col min="252" max="252" width="18.140625" style="47" customWidth="1"/>
    <col min="253" max="253" width="7.85546875" style="47" customWidth="1"/>
    <col min="254" max="254" width="7" style="47" customWidth="1"/>
    <col min="255" max="256" width="8.42578125" style="47" customWidth="1"/>
    <col min="257" max="257" width="8" style="47" customWidth="1"/>
    <col min="258" max="258" width="6.85546875" style="47" customWidth="1"/>
    <col min="259" max="261" width="8.28515625" style="47" customWidth="1"/>
    <col min="262" max="267" width="0" style="47" hidden="1" customWidth="1"/>
    <col min="268" max="268" width="7.85546875" style="47" customWidth="1"/>
    <col min="269" max="507" width="11.42578125" style="47"/>
    <col min="508" max="508" width="18.140625" style="47" customWidth="1"/>
    <col min="509" max="509" width="7.85546875" style="47" customWidth="1"/>
    <col min="510" max="510" width="7" style="47" customWidth="1"/>
    <col min="511" max="512" width="8.42578125" style="47" customWidth="1"/>
    <col min="513" max="513" width="8" style="47" customWidth="1"/>
    <col min="514" max="514" width="6.85546875" style="47" customWidth="1"/>
    <col min="515" max="517" width="8.28515625" style="47" customWidth="1"/>
    <col min="518" max="523" width="0" style="47" hidden="1" customWidth="1"/>
    <col min="524" max="524" width="7.85546875" style="47" customWidth="1"/>
    <col min="525" max="763" width="11.42578125" style="47"/>
    <col min="764" max="764" width="18.140625" style="47" customWidth="1"/>
    <col min="765" max="765" width="7.85546875" style="47" customWidth="1"/>
    <col min="766" max="766" width="7" style="47" customWidth="1"/>
    <col min="767" max="768" width="8.42578125" style="47" customWidth="1"/>
    <col min="769" max="769" width="8" style="47" customWidth="1"/>
    <col min="770" max="770" width="6.85546875" style="47" customWidth="1"/>
    <col min="771" max="773" width="8.28515625" style="47" customWidth="1"/>
    <col min="774" max="779" width="0" style="47" hidden="1" customWidth="1"/>
    <col min="780" max="780" width="7.85546875" style="47" customWidth="1"/>
    <col min="781" max="1019" width="11.42578125" style="47"/>
    <col min="1020" max="1020" width="18.140625" style="47" customWidth="1"/>
    <col min="1021" max="1021" width="7.85546875" style="47" customWidth="1"/>
    <col min="1022" max="1022" width="7" style="47" customWidth="1"/>
    <col min="1023" max="1024" width="8.42578125" style="47" customWidth="1"/>
    <col min="1025" max="1025" width="8" style="47" customWidth="1"/>
    <col min="1026" max="1026" width="6.85546875" style="47" customWidth="1"/>
    <col min="1027" max="1029" width="8.28515625" style="47" customWidth="1"/>
    <col min="1030" max="1035" width="0" style="47" hidden="1" customWidth="1"/>
    <col min="1036" max="1036" width="7.85546875" style="47" customWidth="1"/>
    <col min="1037" max="1275" width="11.42578125" style="47"/>
    <col min="1276" max="1276" width="18.140625" style="47" customWidth="1"/>
    <col min="1277" max="1277" width="7.85546875" style="47" customWidth="1"/>
    <col min="1278" max="1278" width="7" style="47" customWidth="1"/>
    <col min="1279" max="1280" width="8.42578125" style="47" customWidth="1"/>
    <col min="1281" max="1281" width="8" style="47" customWidth="1"/>
    <col min="1282" max="1282" width="6.85546875" style="47" customWidth="1"/>
    <col min="1283" max="1285" width="8.28515625" style="47" customWidth="1"/>
    <col min="1286" max="1291" width="0" style="47" hidden="1" customWidth="1"/>
    <col min="1292" max="1292" width="7.85546875" style="47" customWidth="1"/>
    <col min="1293" max="1531" width="11.42578125" style="47"/>
    <col min="1532" max="1532" width="18.140625" style="47" customWidth="1"/>
    <col min="1533" max="1533" width="7.85546875" style="47" customWidth="1"/>
    <col min="1534" max="1534" width="7" style="47" customWidth="1"/>
    <col min="1535" max="1536" width="8.42578125" style="47" customWidth="1"/>
    <col min="1537" max="1537" width="8" style="47" customWidth="1"/>
    <col min="1538" max="1538" width="6.85546875" style="47" customWidth="1"/>
    <col min="1539" max="1541" width="8.28515625" style="47" customWidth="1"/>
    <col min="1542" max="1547" width="0" style="47" hidden="1" customWidth="1"/>
    <col min="1548" max="1548" width="7.85546875" style="47" customWidth="1"/>
    <col min="1549" max="1787" width="11.42578125" style="47"/>
    <col min="1788" max="1788" width="18.140625" style="47" customWidth="1"/>
    <col min="1789" max="1789" width="7.85546875" style="47" customWidth="1"/>
    <col min="1790" max="1790" width="7" style="47" customWidth="1"/>
    <col min="1791" max="1792" width="8.42578125" style="47" customWidth="1"/>
    <col min="1793" max="1793" width="8" style="47" customWidth="1"/>
    <col min="1794" max="1794" width="6.85546875" style="47" customWidth="1"/>
    <col min="1795" max="1797" width="8.28515625" style="47" customWidth="1"/>
    <col min="1798" max="1803" width="0" style="47" hidden="1" customWidth="1"/>
    <col min="1804" max="1804" width="7.85546875" style="47" customWidth="1"/>
    <col min="1805" max="2043" width="11.42578125" style="47"/>
    <col min="2044" max="2044" width="18.140625" style="47" customWidth="1"/>
    <col min="2045" max="2045" width="7.85546875" style="47" customWidth="1"/>
    <col min="2046" max="2046" width="7" style="47" customWidth="1"/>
    <col min="2047" max="2048" width="8.42578125" style="47" customWidth="1"/>
    <col min="2049" max="2049" width="8" style="47" customWidth="1"/>
    <col min="2050" max="2050" width="6.85546875" style="47" customWidth="1"/>
    <col min="2051" max="2053" width="8.28515625" style="47" customWidth="1"/>
    <col min="2054" max="2059" width="0" style="47" hidden="1" customWidth="1"/>
    <col min="2060" max="2060" width="7.85546875" style="47" customWidth="1"/>
    <col min="2061" max="2299" width="11.42578125" style="47"/>
    <col min="2300" max="2300" width="18.140625" style="47" customWidth="1"/>
    <col min="2301" max="2301" width="7.85546875" style="47" customWidth="1"/>
    <col min="2302" max="2302" width="7" style="47" customWidth="1"/>
    <col min="2303" max="2304" width="8.42578125" style="47" customWidth="1"/>
    <col min="2305" max="2305" width="8" style="47" customWidth="1"/>
    <col min="2306" max="2306" width="6.85546875" style="47" customWidth="1"/>
    <col min="2307" max="2309" width="8.28515625" style="47" customWidth="1"/>
    <col min="2310" max="2315" width="0" style="47" hidden="1" customWidth="1"/>
    <col min="2316" max="2316" width="7.85546875" style="47" customWidth="1"/>
    <col min="2317" max="2555" width="11.42578125" style="47"/>
    <col min="2556" max="2556" width="18.140625" style="47" customWidth="1"/>
    <col min="2557" max="2557" width="7.85546875" style="47" customWidth="1"/>
    <col min="2558" max="2558" width="7" style="47" customWidth="1"/>
    <col min="2559" max="2560" width="8.42578125" style="47" customWidth="1"/>
    <col min="2561" max="2561" width="8" style="47" customWidth="1"/>
    <col min="2562" max="2562" width="6.85546875" style="47" customWidth="1"/>
    <col min="2563" max="2565" width="8.28515625" style="47" customWidth="1"/>
    <col min="2566" max="2571" width="0" style="47" hidden="1" customWidth="1"/>
    <col min="2572" max="2572" width="7.85546875" style="47" customWidth="1"/>
    <col min="2573" max="2811" width="11.42578125" style="47"/>
    <col min="2812" max="2812" width="18.140625" style="47" customWidth="1"/>
    <col min="2813" max="2813" width="7.85546875" style="47" customWidth="1"/>
    <col min="2814" max="2814" width="7" style="47" customWidth="1"/>
    <col min="2815" max="2816" width="8.42578125" style="47" customWidth="1"/>
    <col min="2817" max="2817" width="8" style="47" customWidth="1"/>
    <col min="2818" max="2818" width="6.85546875" style="47" customWidth="1"/>
    <col min="2819" max="2821" width="8.28515625" style="47" customWidth="1"/>
    <col min="2822" max="2827" width="0" style="47" hidden="1" customWidth="1"/>
    <col min="2828" max="2828" width="7.85546875" style="47" customWidth="1"/>
    <col min="2829" max="3067" width="11.42578125" style="47"/>
    <col min="3068" max="3068" width="18.140625" style="47" customWidth="1"/>
    <col min="3069" max="3069" width="7.85546875" style="47" customWidth="1"/>
    <col min="3070" max="3070" width="7" style="47" customWidth="1"/>
    <col min="3071" max="3072" width="8.42578125" style="47" customWidth="1"/>
    <col min="3073" max="3073" width="8" style="47" customWidth="1"/>
    <col min="3074" max="3074" width="6.85546875" style="47" customWidth="1"/>
    <col min="3075" max="3077" width="8.28515625" style="47" customWidth="1"/>
    <col min="3078" max="3083" width="0" style="47" hidden="1" customWidth="1"/>
    <col min="3084" max="3084" width="7.85546875" style="47" customWidth="1"/>
    <col min="3085" max="3323" width="11.42578125" style="47"/>
    <col min="3324" max="3324" width="18.140625" style="47" customWidth="1"/>
    <col min="3325" max="3325" width="7.85546875" style="47" customWidth="1"/>
    <col min="3326" max="3326" width="7" style="47" customWidth="1"/>
    <col min="3327" max="3328" width="8.42578125" style="47" customWidth="1"/>
    <col min="3329" max="3329" width="8" style="47" customWidth="1"/>
    <col min="3330" max="3330" width="6.85546875" style="47" customWidth="1"/>
    <col min="3331" max="3333" width="8.28515625" style="47" customWidth="1"/>
    <col min="3334" max="3339" width="0" style="47" hidden="1" customWidth="1"/>
    <col min="3340" max="3340" width="7.85546875" style="47" customWidth="1"/>
    <col min="3341" max="3579" width="11.42578125" style="47"/>
    <col min="3580" max="3580" width="18.140625" style="47" customWidth="1"/>
    <col min="3581" max="3581" width="7.85546875" style="47" customWidth="1"/>
    <col min="3582" max="3582" width="7" style="47" customWidth="1"/>
    <col min="3583" max="3584" width="8.42578125" style="47" customWidth="1"/>
    <col min="3585" max="3585" width="8" style="47" customWidth="1"/>
    <col min="3586" max="3586" width="6.85546875" style="47" customWidth="1"/>
    <col min="3587" max="3589" width="8.28515625" style="47" customWidth="1"/>
    <col min="3590" max="3595" width="0" style="47" hidden="1" customWidth="1"/>
    <col min="3596" max="3596" width="7.85546875" style="47" customWidth="1"/>
    <col min="3597" max="3835" width="11.42578125" style="47"/>
    <col min="3836" max="3836" width="18.140625" style="47" customWidth="1"/>
    <col min="3837" max="3837" width="7.85546875" style="47" customWidth="1"/>
    <col min="3838" max="3838" width="7" style="47" customWidth="1"/>
    <col min="3839" max="3840" width="8.42578125" style="47" customWidth="1"/>
    <col min="3841" max="3841" width="8" style="47" customWidth="1"/>
    <col min="3842" max="3842" width="6.85546875" style="47" customWidth="1"/>
    <col min="3843" max="3845" width="8.28515625" style="47" customWidth="1"/>
    <col min="3846" max="3851" width="0" style="47" hidden="1" customWidth="1"/>
    <col min="3852" max="3852" width="7.85546875" style="47" customWidth="1"/>
    <col min="3853" max="4091" width="11.42578125" style="47"/>
    <col min="4092" max="4092" width="18.140625" style="47" customWidth="1"/>
    <col min="4093" max="4093" width="7.85546875" style="47" customWidth="1"/>
    <col min="4094" max="4094" width="7" style="47" customWidth="1"/>
    <col min="4095" max="4096" width="8.42578125" style="47" customWidth="1"/>
    <col min="4097" max="4097" width="8" style="47" customWidth="1"/>
    <col min="4098" max="4098" width="6.85546875" style="47" customWidth="1"/>
    <col min="4099" max="4101" width="8.28515625" style="47" customWidth="1"/>
    <col min="4102" max="4107" width="0" style="47" hidden="1" customWidth="1"/>
    <col min="4108" max="4108" width="7.85546875" style="47" customWidth="1"/>
    <col min="4109" max="4347" width="11.42578125" style="47"/>
    <col min="4348" max="4348" width="18.140625" style="47" customWidth="1"/>
    <col min="4349" max="4349" width="7.85546875" style="47" customWidth="1"/>
    <col min="4350" max="4350" width="7" style="47" customWidth="1"/>
    <col min="4351" max="4352" width="8.42578125" style="47" customWidth="1"/>
    <col min="4353" max="4353" width="8" style="47" customWidth="1"/>
    <col min="4354" max="4354" width="6.85546875" style="47" customWidth="1"/>
    <col min="4355" max="4357" width="8.28515625" style="47" customWidth="1"/>
    <col min="4358" max="4363" width="0" style="47" hidden="1" customWidth="1"/>
    <col min="4364" max="4364" width="7.85546875" style="47" customWidth="1"/>
    <col min="4365" max="4603" width="11.42578125" style="47"/>
    <col min="4604" max="4604" width="18.140625" style="47" customWidth="1"/>
    <col min="4605" max="4605" width="7.85546875" style="47" customWidth="1"/>
    <col min="4606" max="4606" width="7" style="47" customWidth="1"/>
    <col min="4607" max="4608" width="8.42578125" style="47" customWidth="1"/>
    <col min="4609" max="4609" width="8" style="47" customWidth="1"/>
    <col min="4610" max="4610" width="6.85546875" style="47" customWidth="1"/>
    <col min="4611" max="4613" width="8.28515625" style="47" customWidth="1"/>
    <col min="4614" max="4619" width="0" style="47" hidden="1" customWidth="1"/>
    <col min="4620" max="4620" width="7.85546875" style="47" customWidth="1"/>
    <col min="4621" max="4859" width="11.42578125" style="47"/>
    <col min="4860" max="4860" width="18.140625" style="47" customWidth="1"/>
    <col min="4861" max="4861" width="7.85546875" style="47" customWidth="1"/>
    <col min="4862" max="4862" width="7" style="47" customWidth="1"/>
    <col min="4863" max="4864" width="8.42578125" style="47" customWidth="1"/>
    <col min="4865" max="4865" width="8" style="47" customWidth="1"/>
    <col min="4866" max="4866" width="6.85546875" style="47" customWidth="1"/>
    <col min="4867" max="4869" width="8.28515625" style="47" customWidth="1"/>
    <col min="4870" max="4875" width="0" style="47" hidden="1" customWidth="1"/>
    <col min="4876" max="4876" width="7.85546875" style="47" customWidth="1"/>
    <col min="4877" max="5115" width="11.42578125" style="47"/>
    <col min="5116" max="5116" width="18.140625" style="47" customWidth="1"/>
    <col min="5117" max="5117" width="7.85546875" style="47" customWidth="1"/>
    <col min="5118" max="5118" width="7" style="47" customWidth="1"/>
    <col min="5119" max="5120" width="8.42578125" style="47" customWidth="1"/>
    <col min="5121" max="5121" width="8" style="47" customWidth="1"/>
    <col min="5122" max="5122" width="6.85546875" style="47" customWidth="1"/>
    <col min="5123" max="5125" width="8.28515625" style="47" customWidth="1"/>
    <col min="5126" max="5131" width="0" style="47" hidden="1" customWidth="1"/>
    <col min="5132" max="5132" width="7.85546875" style="47" customWidth="1"/>
    <col min="5133" max="5371" width="11.42578125" style="47"/>
    <col min="5372" max="5372" width="18.140625" style="47" customWidth="1"/>
    <col min="5373" max="5373" width="7.85546875" style="47" customWidth="1"/>
    <col min="5374" max="5374" width="7" style="47" customWidth="1"/>
    <col min="5375" max="5376" width="8.42578125" style="47" customWidth="1"/>
    <col min="5377" max="5377" width="8" style="47" customWidth="1"/>
    <col min="5378" max="5378" width="6.85546875" style="47" customWidth="1"/>
    <col min="5379" max="5381" width="8.28515625" style="47" customWidth="1"/>
    <col min="5382" max="5387" width="0" style="47" hidden="1" customWidth="1"/>
    <col min="5388" max="5388" width="7.85546875" style="47" customWidth="1"/>
    <col min="5389" max="5627" width="11.42578125" style="47"/>
    <col min="5628" max="5628" width="18.140625" style="47" customWidth="1"/>
    <col min="5629" max="5629" width="7.85546875" style="47" customWidth="1"/>
    <col min="5630" max="5630" width="7" style="47" customWidth="1"/>
    <col min="5631" max="5632" width="8.42578125" style="47" customWidth="1"/>
    <col min="5633" max="5633" width="8" style="47" customWidth="1"/>
    <col min="5634" max="5634" width="6.85546875" style="47" customWidth="1"/>
    <col min="5635" max="5637" width="8.28515625" style="47" customWidth="1"/>
    <col min="5638" max="5643" width="0" style="47" hidden="1" customWidth="1"/>
    <col min="5644" max="5644" width="7.85546875" style="47" customWidth="1"/>
    <col min="5645" max="5883" width="11.42578125" style="47"/>
    <col min="5884" max="5884" width="18.140625" style="47" customWidth="1"/>
    <col min="5885" max="5885" width="7.85546875" style="47" customWidth="1"/>
    <col min="5886" max="5886" width="7" style="47" customWidth="1"/>
    <col min="5887" max="5888" width="8.42578125" style="47" customWidth="1"/>
    <col min="5889" max="5889" width="8" style="47" customWidth="1"/>
    <col min="5890" max="5890" width="6.85546875" style="47" customWidth="1"/>
    <col min="5891" max="5893" width="8.28515625" style="47" customWidth="1"/>
    <col min="5894" max="5899" width="0" style="47" hidden="1" customWidth="1"/>
    <col min="5900" max="5900" width="7.85546875" style="47" customWidth="1"/>
    <col min="5901" max="6139" width="11.42578125" style="47"/>
    <col min="6140" max="6140" width="18.140625" style="47" customWidth="1"/>
    <col min="6141" max="6141" width="7.85546875" style="47" customWidth="1"/>
    <col min="6142" max="6142" width="7" style="47" customWidth="1"/>
    <col min="6143" max="6144" width="8.42578125" style="47" customWidth="1"/>
    <col min="6145" max="6145" width="8" style="47" customWidth="1"/>
    <col min="6146" max="6146" width="6.85546875" style="47" customWidth="1"/>
    <col min="6147" max="6149" width="8.28515625" style="47" customWidth="1"/>
    <col min="6150" max="6155" width="0" style="47" hidden="1" customWidth="1"/>
    <col min="6156" max="6156" width="7.85546875" style="47" customWidth="1"/>
    <col min="6157" max="6395" width="11.42578125" style="47"/>
    <col min="6396" max="6396" width="18.140625" style="47" customWidth="1"/>
    <col min="6397" max="6397" width="7.85546875" style="47" customWidth="1"/>
    <col min="6398" max="6398" width="7" style="47" customWidth="1"/>
    <col min="6399" max="6400" width="8.42578125" style="47" customWidth="1"/>
    <col min="6401" max="6401" width="8" style="47" customWidth="1"/>
    <col min="6402" max="6402" width="6.85546875" style="47" customWidth="1"/>
    <col min="6403" max="6405" width="8.28515625" style="47" customWidth="1"/>
    <col min="6406" max="6411" width="0" style="47" hidden="1" customWidth="1"/>
    <col min="6412" max="6412" width="7.85546875" style="47" customWidth="1"/>
    <col min="6413" max="6651" width="11.42578125" style="47"/>
    <col min="6652" max="6652" width="18.140625" style="47" customWidth="1"/>
    <col min="6653" max="6653" width="7.85546875" style="47" customWidth="1"/>
    <col min="6654" max="6654" width="7" style="47" customWidth="1"/>
    <col min="6655" max="6656" width="8.42578125" style="47" customWidth="1"/>
    <col min="6657" max="6657" width="8" style="47" customWidth="1"/>
    <col min="6658" max="6658" width="6.85546875" style="47" customWidth="1"/>
    <col min="6659" max="6661" width="8.28515625" style="47" customWidth="1"/>
    <col min="6662" max="6667" width="0" style="47" hidden="1" customWidth="1"/>
    <col min="6668" max="6668" width="7.85546875" style="47" customWidth="1"/>
    <col min="6669" max="6907" width="11.42578125" style="47"/>
    <col min="6908" max="6908" width="18.140625" style="47" customWidth="1"/>
    <col min="6909" max="6909" width="7.85546875" style="47" customWidth="1"/>
    <col min="6910" max="6910" width="7" style="47" customWidth="1"/>
    <col min="6911" max="6912" width="8.42578125" style="47" customWidth="1"/>
    <col min="6913" max="6913" width="8" style="47" customWidth="1"/>
    <col min="6914" max="6914" width="6.85546875" style="47" customWidth="1"/>
    <col min="6915" max="6917" width="8.28515625" style="47" customWidth="1"/>
    <col min="6918" max="6923" width="0" style="47" hidden="1" customWidth="1"/>
    <col min="6924" max="6924" width="7.85546875" style="47" customWidth="1"/>
    <col min="6925" max="7163" width="11.42578125" style="47"/>
    <col min="7164" max="7164" width="18.140625" style="47" customWidth="1"/>
    <col min="7165" max="7165" width="7.85546875" style="47" customWidth="1"/>
    <col min="7166" max="7166" width="7" style="47" customWidth="1"/>
    <col min="7167" max="7168" width="8.42578125" style="47" customWidth="1"/>
    <col min="7169" max="7169" width="8" style="47" customWidth="1"/>
    <col min="7170" max="7170" width="6.85546875" style="47" customWidth="1"/>
    <col min="7171" max="7173" width="8.28515625" style="47" customWidth="1"/>
    <col min="7174" max="7179" width="0" style="47" hidden="1" customWidth="1"/>
    <col min="7180" max="7180" width="7.85546875" style="47" customWidth="1"/>
    <col min="7181" max="7419" width="11.42578125" style="47"/>
    <col min="7420" max="7420" width="18.140625" style="47" customWidth="1"/>
    <col min="7421" max="7421" width="7.85546875" style="47" customWidth="1"/>
    <col min="7422" max="7422" width="7" style="47" customWidth="1"/>
    <col min="7423" max="7424" width="8.42578125" style="47" customWidth="1"/>
    <col min="7425" max="7425" width="8" style="47" customWidth="1"/>
    <col min="7426" max="7426" width="6.85546875" style="47" customWidth="1"/>
    <col min="7427" max="7429" width="8.28515625" style="47" customWidth="1"/>
    <col min="7430" max="7435" width="0" style="47" hidden="1" customWidth="1"/>
    <col min="7436" max="7436" width="7.85546875" style="47" customWidth="1"/>
    <col min="7437" max="7675" width="11.42578125" style="47"/>
    <col min="7676" max="7676" width="18.140625" style="47" customWidth="1"/>
    <col min="7677" max="7677" width="7.85546875" style="47" customWidth="1"/>
    <col min="7678" max="7678" width="7" style="47" customWidth="1"/>
    <col min="7679" max="7680" width="8.42578125" style="47" customWidth="1"/>
    <col min="7681" max="7681" width="8" style="47" customWidth="1"/>
    <col min="7682" max="7682" width="6.85546875" style="47" customWidth="1"/>
    <col min="7683" max="7685" width="8.28515625" style="47" customWidth="1"/>
    <col min="7686" max="7691" width="0" style="47" hidden="1" customWidth="1"/>
    <col min="7692" max="7692" width="7.85546875" style="47" customWidth="1"/>
    <col min="7693" max="7931" width="11.42578125" style="47"/>
    <col min="7932" max="7932" width="18.140625" style="47" customWidth="1"/>
    <col min="7933" max="7933" width="7.85546875" style="47" customWidth="1"/>
    <col min="7934" max="7934" width="7" style="47" customWidth="1"/>
    <col min="7935" max="7936" width="8.42578125" style="47" customWidth="1"/>
    <col min="7937" max="7937" width="8" style="47" customWidth="1"/>
    <col min="7938" max="7938" width="6.85546875" style="47" customWidth="1"/>
    <col min="7939" max="7941" width="8.28515625" style="47" customWidth="1"/>
    <col min="7942" max="7947" width="0" style="47" hidden="1" customWidth="1"/>
    <col min="7948" max="7948" width="7.85546875" style="47" customWidth="1"/>
    <col min="7949" max="8187" width="11.42578125" style="47"/>
    <col min="8188" max="8188" width="18.140625" style="47" customWidth="1"/>
    <col min="8189" max="8189" width="7.85546875" style="47" customWidth="1"/>
    <col min="8190" max="8190" width="7" style="47" customWidth="1"/>
    <col min="8191" max="8192" width="8.42578125" style="47" customWidth="1"/>
    <col min="8193" max="8193" width="8" style="47" customWidth="1"/>
    <col min="8194" max="8194" width="6.85546875" style="47" customWidth="1"/>
    <col min="8195" max="8197" width="8.28515625" style="47" customWidth="1"/>
    <col min="8198" max="8203" width="0" style="47" hidden="1" customWidth="1"/>
    <col min="8204" max="8204" width="7.85546875" style="47" customWidth="1"/>
    <col min="8205" max="8443" width="11.42578125" style="47"/>
    <col min="8444" max="8444" width="18.140625" style="47" customWidth="1"/>
    <col min="8445" max="8445" width="7.85546875" style="47" customWidth="1"/>
    <col min="8446" max="8446" width="7" style="47" customWidth="1"/>
    <col min="8447" max="8448" width="8.42578125" style="47" customWidth="1"/>
    <col min="8449" max="8449" width="8" style="47" customWidth="1"/>
    <col min="8450" max="8450" width="6.85546875" style="47" customWidth="1"/>
    <col min="8451" max="8453" width="8.28515625" style="47" customWidth="1"/>
    <col min="8454" max="8459" width="0" style="47" hidden="1" customWidth="1"/>
    <col min="8460" max="8460" width="7.85546875" style="47" customWidth="1"/>
    <col min="8461" max="8699" width="11.42578125" style="47"/>
    <col min="8700" max="8700" width="18.140625" style="47" customWidth="1"/>
    <col min="8701" max="8701" width="7.85546875" style="47" customWidth="1"/>
    <col min="8702" max="8702" width="7" style="47" customWidth="1"/>
    <col min="8703" max="8704" width="8.42578125" style="47" customWidth="1"/>
    <col min="8705" max="8705" width="8" style="47" customWidth="1"/>
    <col min="8706" max="8706" width="6.85546875" style="47" customWidth="1"/>
    <col min="8707" max="8709" width="8.28515625" style="47" customWidth="1"/>
    <col min="8710" max="8715" width="0" style="47" hidden="1" customWidth="1"/>
    <col min="8716" max="8716" width="7.85546875" style="47" customWidth="1"/>
    <col min="8717" max="8955" width="11.42578125" style="47"/>
    <col min="8956" max="8956" width="18.140625" style="47" customWidth="1"/>
    <col min="8957" max="8957" width="7.85546875" style="47" customWidth="1"/>
    <col min="8958" max="8958" width="7" style="47" customWidth="1"/>
    <col min="8959" max="8960" width="8.42578125" style="47" customWidth="1"/>
    <col min="8961" max="8961" width="8" style="47" customWidth="1"/>
    <col min="8962" max="8962" width="6.85546875" style="47" customWidth="1"/>
    <col min="8963" max="8965" width="8.28515625" style="47" customWidth="1"/>
    <col min="8966" max="8971" width="0" style="47" hidden="1" customWidth="1"/>
    <col min="8972" max="8972" width="7.85546875" style="47" customWidth="1"/>
    <col min="8973" max="9211" width="11.42578125" style="47"/>
    <col min="9212" max="9212" width="18.140625" style="47" customWidth="1"/>
    <col min="9213" max="9213" width="7.85546875" style="47" customWidth="1"/>
    <col min="9214" max="9214" width="7" style="47" customWidth="1"/>
    <col min="9215" max="9216" width="8.42578125" style="47" customWidth="1"/>
    <col min="9217" max="9217" width="8" style="47" customWidth="1"/>
    <col min="9218" max="9218" width="6.85546875" style="47" customWidth="1"/>
    <col min="9219" max="9221" width="8.28515625" style="47" customWidth="1"/>
    <col min="9222" max="9227" width="0" style="47" hidden="1" customWidth="1"/>
    <col min="9228" max="9228" width="7.85546875" style="47" customWidth="1"/>
    <col min="9229" max="9467" width="11.42578125" style="47"/>
    <col min="9468" max="9468" width="18.140625" style="47" customWidth="1"/>
    <col min="9469" max="9469" width="7.85546875" style="47" customWidth="1"/>
    <col min="9470" max="9470" width="7" style="47" customWidth="1"/>
    <col min="9471" max="9472" width="8.42578125" style="47" customWidth="1"/>
    <col min="9473" max="9473" width="8" style="47" customWidth="1"/>
    <col min="9474" max="9474" width="6.85546875" style="47" customWidth="1"/>
    <col min="9475" max="9477" width="8.28515625" style="47" customWidth="1"/>
    <col min="9478" max="9483" width="0" style="47" hidden="1" customWidth="1"/>
    <col min="9484" max="9484" width="7.85546875" style="47" customWidth="1"/>
    <col min="9485" max="9723" width="11.42578125" style="47"/>
    <col min="9724" max="9724" width="18.140625" style="47" customWidth="1"/>
    <col min="9725" max="9725" width="7.85546875" style="47" customWidth="1"/>
    <col min="9726" max="9726" width="7" style="47" customWidth="1"/>
    <col min="9727" max="9728" width="8.42578125" style="47" customWidth="1"/>
    <col min="9729" max="9729" width="8" style="47" customWidth="1"/>
    <col min="9730" max="9730" width="6.85546875" style="47" customWidth="1"/>
    <col min="9731" max="9733" width="8.28515625" style="47" customWidth="1"/>
    <col min="9734" max="9739" width="0" style="47" hidden="1" customWidth="1"/>
    <col min="9740" max="9740" width="7.85546875" style="47" customWidth="1"/>
    <col min="9741" max="9979" width="11.42578125" style="47"/>
    <col min="9980" max="9980" width="18.140625" style="47" customWidth="1"/>
    <col min="9981" max="9981" width="7.85546875" style="47" customWidth="1"/>
    <col min="9982" max="9982" width="7" style="47" customWidth="1"/>
    <col min="9983" max="9984" width="8.42578125" style="47" customWidth="1"/>
    <col min="9985" max="9985" width="8" style="47" customWidth="1"/>
    <col min="9986" max="9986" width="6.85546875" style="47" customWidth="1"/>
    <col min="9987" max="9989" width="8.28515625" style="47" customWidth="1"/>
    <col min="9990" max="9995" width="0" style="47" hidden="1" customWidth="1"/>
    <col min="9996" max="9996" width="7.85546875" style="47" customWidth="1"/>
    <col min="9997" max="10235" width="11.42578125" style="47"/>
    <col min="10236" max="10236" width="18.140625" style="47" customWidth="1"/>
    <col min="10237" max="10237" width="7.85546875" style="47" customWidth="1"/>
    <col min="10238" max="10238" width="7" style="47" customWidth="1"/>
    <col min="10239" max="10240" width="8.42578125" style="47" customWidth="1"/>
    <col min="10241" max="10241" width="8" style="47" customWidth="1"/>
    <col min="10242" max="10242" width="6.85546875" style="47" customWidth="1"/>
    <col min="10243" max="10245" width="8.28515625" style="47" customWidth="1"/>
    <col min="10246" max="10251" width="0" style="47" hidden="1" customWidth="1"/>
    <col min="10252" max="10252" width="7.85546875" style="47" customWidth="1"/>
    <col min="10253" max="10491" width="11.42578125" style="47"/>
    <col min="10492" max="10492" width="18.140625" style="47" customWidth="1"/>
    <col min="10493" max="10493" width="7.85546875" style="47" customWidth="1"/>
    <col min="10494" max="10494" width="7" style="47" customWidth="1"/>
    <col min="10495" max="10496" width="8.42578125" style="47" customWidth="1"/>
    <col min="10497" max="10497" width="8" style="47" customWidth="1"/>
    <col min="10498" max="10498" width="6.85546875" style="47" customWidth="1"/>
    <col min="10499" max="10501" width="8.28515625" style="47" customWidth="1"/>
    <col min="10502" max="10507" width="0" style="47" hidden="1" customWidth="1"/>
    <col min="10508" max="10508" width="7.85546875" style="47" customWidth="1"/>
    <col min="10509" max="10747" width="11.42578125" style="47"/>
    <col min="10748" max="10748" width="18.140625" style="47" customWidth="1"/>
    <col min="10749" max="10749" width="7.85546875" style="47" customWidth="1"/>
    <col min="10750" max="10750" width="7" style="47" customWidth="1"/>
    <col min="10751" max="10752" width="8.42578125" style="47" customWidth="1"/>
    <col min="10753" max="10753" width="8" style="47" customWidth="1"/>
    <col min="10754" max="10754" width="6.85546875" style="47" customWidth="1"/>
    <col min="10755" max="10757" width="8.28515625" style="47" customWidth="1"/>
    <col min="10758" max="10763" width="0" style="47" hidden="1" customWidth="1"/>
    <col min="10764" max="10764" width="7.85546875" style="47" customWidth="1"/>
    <col min="10765" max="11003" width="11.42578125" style="47"/>
    <col min="11004" max="11004" width="18.140625" style="47" customWidth="1"/>
    <col min="11005" max="11005" width="7.85546875" style="47" customWidth="1"/>
    <col min="11006" max="11006" width="7" style="47" customWidth="1"/>
    <col min="11007" max="11008" width="8.42578125" style="47" customWidth="1"/>
    <col min="11009" max="11009" width="8" style="47" customWidth="1"/>
    <col min="11010" max="11010" width="6.85546875" style="47" customWidth="1"/>
    <col min="11011" max="11013" width="8.28515625" style="47" customWidth="1"/>
    <col min="11014" max="11019" width="0" style="47" hidden="1" customWidth="1"/>
    <col min="11020" max="11020" width="7.85546875" style="47" customWidth="1"/>
    <col min="11021" max="11259" width="11.42578125" style="47"/>
    <col min="11260" max="11260" width="18.140625" style="47" customWidth="1"/>
    <col min="11261" max="11261" width="7.85546875" style="47" customWidth="1"/>
    <col min="11262" max="11262" width="7" style="47" customWidth="1"/>
    <col min="11263" max="11264" width="8.42578125" style="47" customWidth="1"/>
    <col min="11265" max="11265" width="8" style="47" customWidth="1"/>
    <col min="11266" max="11266" width="6.85546875" style="47" customWidth="1"/>
    <col min="11267" max="11269" width="8.28515625" style="47" customWidth="1"/>
    <col min="11270" max="11275" width="0" style="47" hidden="1" customWidth="1"/>
    <col min="11276" max="11276" width="7.85546875" style="47" customWidth="1"/>
    <col min="11277" max="11515" width="11.42578125" style="47"/>
    <col min="11516" max="11516" width="18.140625" style="47" customWidth="1"/>
    <col min="11517" max="11517" width="7.85546875" style="47" customWidth="1"/>
    <col min="11518" max="11518" width="7" style="47" customWidth="1"/>
    <col min="11519" max="11520" width="8.42578125" style="47" customWidth="1"/>
    <col min="11521" max="11521" width="8" style="47" customWidth="1"/>
    <col min="11522" max="11522" width="6.85546875" style="47" customWidth="1"/>
    <col min="11523" max="11525" width="8.28515625" style="47" customWidth="1"/>
    <col min="11526" max="11531" width="0" style="47" hidden="1" customWidth="1"/>
    <col min="11532" max="11532" width="7.85546875" style="47" customWidth="1"/>
    <col min="11533" max="11771" width="11.42578125" style="47"/>
    <col min="11772" max="11772" width="18.140625" style="47" customWidth="1"/>
    <col min="11773" max="11773" width="7.85546875" style="47" customWidth="1"/>
    <col min="11774" max="11774" width="7" style="47" customWidth="1"/>
    <col min="11775" max="11776" width="8.42578125" style="47" customWidth="1"/>
    <col min="11777" max="11777" width="8" style="47" customWidth="1"/>
    <col min="11778" max="11778" width="6.85546875" style="47" customWidth="1"/>
    <col min="11779" max="11781" width="8.28515625" style="47" customWidth="1"/>
    <col min="11782" max="11787" width="0" style="47" hidden="1" customWidth="1"/>
    <col min="11788" max="11788" width="7.85546875" style="47" customWidth="1"/>
    <col min="11789" max="12027" width="11.42578125" style="47"/>
    <col min="12028" max="12028" width="18.140625" style="47" customWidth="1"/>
    <col min="12029" max="12029" width="7.85546875" style="47" customWidth="1"/>
    <col min="12030" max="12030" width="7" style="47" customWidth="1"/>
    <col min="12031" max="12032" width="8.42578125" style="47" customWidth="1"/>
    <col min="12033" max="12033" width="8" style="47" customWidth="1"/>
    <col min="12034" max="12034" width="6.85546875" style="47" customWidth="1"/>
    <col min="12035" max="12037" width="8.28515625" style="47" customWidth="1"/>
    <col min="12038" max="12043" width="0" style="47" hidden="1" customWidth="1"/>
    <col min="12044" max="12044" width="7.85546875" style="47" customWidth="1"/>
    <col min="12045" max="12283" width="11.42578125" style="47"/>
    <col min="12284" max="12284" width="18.140625" style="47" customWidth="1"/>
    <col min="12285" max="12285" width="7.85546875" style="47" customWidth="1"/>
    <col min="12286" max="12286" width="7" style="47" customWidth="1"/>
    <col min="12287" max="12288" width="8.42578125" style="47" customWidth="1"/>
    <col min="12289" max="12289" width="8" style="47" customWidth="1"/>
    <col min="12290" max="12290" width="6.85546875" style="47" customWidth="1"/>
    <col min="12291" max="12293" width="8.28515625" style="47" customWidth="1"/>
    <col min="12294" max="12299" width="0" style="47" hidden="1" customWidth="1"/>
    <col min="12300" max="12300" width="7.85546875" style="47" customWidth="1"/>
    <col min="12301" max="12539" width="11.42578125" style="47"/>
    <col min="12540" max="12540" width="18.140625" style="47" customWidth="1"/>
    <col min="12541" max="12541" width="7.85546875" style="47" customWidth="1"/>
    <col min="12542" max="12542" width="7" style="47" customWidth="1"/>
    <col min="12543" max="12544" width="8.42578125" style="47" customWidth="1"/>
    <col min="12545" max="12545" width="8" style="47" customWidth="1"/>
    <col min="12546" max="12546" width="6.85546875" style="47" customWidth="1"/>
    <col min="12547" max="12549" width="8.28515625" style="47" customWidth="1"/>
    <col min="12550" max="12555" width="0" style="47" hidden="1" customWidth="1"/>
    <col min="12556" max="12556" width="7.85546875" style="47" customWidth="1"/>
    <col min="12557" max="12795" width="11.42578125" style="47"/>
    <col min="12796" max="12796" width="18.140625" style="47" customWidth="1"/>
    <col min="12797" max="12797" width="7.85546875" style="47" customWidth="1"/>
    <col min="12798" max="12798" width="7" style="47" customWidth="1"/>
    <col min="12799" max="12800" width="8.42578125" style="47" customWidth="1"/>
    <col min="12801" max="12801" width="8" style="47" customWidth="1"/>
    <col min="12802" max="12802" width="6.85546875" style="47" customWidth="1"/>
    <col min="12803" max="12805" width="8.28515625" style="47" customWidth="1"/>
    <col min="12806" max="12811" width="0" style="47" hidden="1" customWidth="1"/>
    <col min="12812" max="12812" width="7.85546875" style="47" customWidth="1"/>
    <col min="12813" max="13051" width="11.42578125" style="47"/>
    <col min="13052" max="13052" width="18.140625" style="47" customWidth="1"/>
    <col min="13053" max="13053" width="7.85546875" style="47" customWidth="1"/>
    <col min="13054" max="13054" width="7" style="47" customWidth="1"/>
    <col min="13055" max="13056" width="8.42578125" style="47" customWidth="1"/>
    <col min="13057" max="13057" width="8" style="47" customWidth="1"/>
    <col min="13058" max="13058" width="6.85546875" style="47" customWidth="1"/>
    <col min="13059" max="13061" width="8.28515625" style="47" customWidth="1"/>
    <col min="13062" max="13067" width="0" style="47" hidden="1" customWidth="1"/>
    <col min="13068" max="13068" width="7.85546875" style="47" customWidth="1"/>
    <col min="13069" max="13307" width="11.42578125" style="47"/>
    <col min="13308" max="13308" width="18.140625" style="47" customWidth="1"/>
    <col min="13309" max="13309" width="7.85546875" style="47" customWidth="1"/>
    <col min="13310" max="13310" width="7" style="47" customWidth="1"/>
    <col min="13311" max="13312" width="8.42578125" style="47" customWidth="1"/>
    <col min="13313" max="13313" width="8" style="47" customWidth="1"/>
    <col min="13314" max="13314" width="6.85546875" style="47" customWidth="1"/>
    <col min="13315" max="13317" width="8.28515625" style="47" customWidth="1"/>
    <col min="13318" max="13323" width="0" style="47" hidden="1" customWidth="1"/>
    <col min="13324" max="13324" width="7.85546875" style="47" customWidth="1"/>
    <col min="13325" max="13563" width="11.42578125" style="47"/>
    <col min="13564" max="13564" width="18.140625" style="47" customWidth="1"/>
    <col min="13565" max="13565" width="7.85546875" style="47" customWidth="1"/>
    <col min="13566" max="13566" width="7" style="47" customWidth="1"/>
    <col min="13567" max="13568" width="8.42578125" style="47" customWidth="1"/>
    <col min="13569" max="13569" width="8" style="47" customWidth="1"/>
    <col min="13570" max="13570" width="6.85546875" style="47" customWidth="1"/>
    <col min="13571" max="13573" width="8.28515625" style="47" customWidth="1"/>
    <col min="13574" max="13579" width="0" style="47" hidden="1" customWidth="1"/>
    <col min="13580" max="13580" width="7.85546875" style="47" customWidth="1"/>
    <col min="13581" max="13819" width="11.42578125" style="47"/>
    <col min="13820" max="13820" width="18.140625" style="47" customWidth="1"/>
    <col min="13821" max="13821" width="7.85546875" style="47" customWidth="1"/>
    <col min="13822" max="13822" width="7" style="47" customWidth="1"/>
    <col min="13823" max="13824" width="8.42578125" style="47" customWidth="1"/>
    <col min="13825" max="13825" width="8" style="47" customWidth="1"/>
    <col min="13826" max="13826" width="6.85546875" style="47" customWidth="1"/>
    <col min="13827" max="13829" width="8.28515625" style="47" customWidth="1"/>
    <col min="13830" max="13835" width="0" style="47" hidden="1" customWidth="1"/>
    <col min="13836" max="13836" width="7.85546875" style="47" customWidth="1"/>
    <col min="13837" max="14075" width="11.42578125" style="47"/>
    <col min="14076" max="14076" width="18.140625" style="47" customWidth="1"/>
    <col min="14077" max="14077" width="7.85546875" style="47" customWidth="1"/>
    <col min="14078" max="14078" width="7" style="47" customWidth="1"/>
    <col min="14079" max="14080" width="8.42578125" style="47" customWidth="1"/>
    <col min="14081" max="14081" width="8" style="47" customWidth="1"/>
    <col min="14082" max="14082" width="6.85546875" style="47" customWidth="1"/>
    <col min="14083" max="14085" width="8.28515625" style="47" customWidth="1"/>
    <col min="14086" max="14091" width="0" style="47" hidden="1" customWidth="1"/>
    <col min="14092" max="14092" width="7.85546875" style="47" customWidth="1"/>
    <col min="14093" max="14331" width="11.42578125" style="47"/>
    <col min="14332" max="14332" width="18.140625" style="47" customWidth="1"/>
    <col min="14333" max="14333" width="7.85546875" style="47" customWidth="1"/>
    <col min="14334" max="14334" width="7" style="47" customWidth="1"/>
    <col min="14335" max="14336" width="8.42578125" style="47" customWidth="1"/>
    <col min="14337" max="14337" width="8" style="47" customWidth="1"/>
    <col min="14338" max="14338" width="6.85546875" style="47" customWidth="1"/>
    <col min="14339" max="14341" width="8.28515625" style="47" customWidth="1"/>
    <col min="14342" max="14347" width="0" style="47" hidden="1" customWidth="1"/>
    <col min="14348" max="14348" width="7.85546875" style="47" customWidth="1"/>
    <col min="14349" max="14587" width="11.42578125" style="47"/>
    <col min="14588" max="14588" width="18.140625" style="47" customWidth="1"/>
    <col min="14589" max="14589" width="7.85546875" style="47" customWidth="1"/>
    <col min="14590" max="14590" width="7" style="47" customWidth="1"/>
    <col min="14591" max="14592" width="8.42578125" style="47" customWidth="1"/>
    <col min="14593" max="14593" width="8" style="47" customWidth="1"/>
    <col min="14594" max="14594" width="6.85546875" style="47" customWidth="1"/>
    <col min="14595" max="14597" width="8.28515625" style="47" customWidth="1"/>
    <col min="14598" max="14603" width="0" style="47" hidden="1" customWidth="1"/>
    <col min="14604" max="14604" width="7.85546875" style="47" customWidth="1"/>
    <col min="14605" max="14843" width="11.42578125" style="47"/>
    <col min="14844" max="14844" width="18.140625" style="47" customWidth="1"/>
    <col min="14845" max="14845" width="7.85546875" style="47" customWidth="1"/>
    <col min="14846" max="14846" width="7" style="47" customWidth="1"/>
    <col min="14847" max="14848" width="8.42578125" style="47" customWidth="1"/>
    <col min="14849" max="14849" width="8" style="47" customWidth="1"/>
    <col min="14850" max="14850" width="6.85546875" style="47" customWidth="1"/>
    <col min="14851" max="14853" width="8.28515625" style="47" customWidth="1"/>
    <col min="14854" max="14859" width="0" style="47" hidden="1" customWidth="1"/>
    <col min="14860" max="14860" width="7.85546875" style="47" customWidth="1"/>
    <col min="14861" max="15099" width="11.42578125" style="47"/>
    <col min="15100" max="15100" width="18.140625" style="47" customWidth="1"/>
    <col min="15101" max="15101" width="7.85546875" style="47" customWidth="1"/>
    <col min="15102" max="15102" width="7" style="47" customWidth="1"/>
    <col min="15103" max="15104" width="8.42578125" style="47" customWidth="1"/>
    <col min="15105" max="15105" width="8" style="47" customWidth="1"/>
    <col min="15106" max="15106" width="6.85546875" style="47" customWidth="1"/>
    <col min="15107" max="15109" width="8.28515625" style="47" customWidth="1"/>
    <col min="15110" max="15115" width="0" style="47" hidden="1" customWidth="1"/>
    <col min="15116" max="15116" width="7.85546875" style="47" customWidth="1"/>
    <col min="15117" max="15355" width="11.42578125" style="47"/>
    <col min="15356" max="15356" width="18.140625" style="47" customWidth="1"/>
    <col min="15357" max="15357" width="7.85546875" style="47" customWidth="1"/>
    <col min="15358" max="15358" width="7" style="47" customWidth="1"/>
    <col min="15359" max="15360" width="8.42578125" style="47" customWidth="1"/>
    <col min="15361" max="15361" width="8" style="47" customWidth="1"/>
    <col min="15362" max="15362" width="6.85546875" style="47" customWidth="1"/>
    <col min="15363" max="15365" width="8.28515625" style="47" customWidth="1"/>
    <col min="15366" max="15371" width="0" style="47" hidden="1" customWidth="1"/>
    <col min="15372" max="15372" width="7.85546875" style="47" customWidth="1"/>
    <col min="15373" max="15611" width="11.42578125" style="47"/>
    <col min="15612" max="15612" width="18.140625" style="47" customWidth="1"/>
    <col min="15613" max="15613" width="7.85546875" style="47" customWidth="1"/>
    <col min="15614" max="15614" width="7" style="47" customWidth="1"/>
    <col min="15615" max="15616" width="8.42578125" style="47" customWidth="1"/>
    <col min="15617" max="15617" width="8" style="47" customWidth="1"/>
    <col min="15618" max="15618" width="6.85546875" style="47" customWidth="1"/>
    <col min="15619" max="15621" width="8.28515625" style="47" customWidth="1"/>
    <col min="15622" max="15627" width="0" style="47" hidden="1" customWidth="1"/>
    <col min="15628" max="15628" width="7.85546875" style="47" customWidth="1"/>
    <col min="15629" max="15867" width="11.42578125" style="47"/>
    <col min="15868" max="15868" width="18.140625" style="47" customWidth="1"/>
    <col min="15869" max="15869" width="7.85546875" style="47" customWidth="1"/>
    <col min="15870" max="15870" width="7" style="47" customWidth="1"/>
    <col min="15871" max="15872" width="8.42578125" style="47" customWidth="1"/>
    <col min="15873" max="15873" width="8" style="47" customWidth="1"/>
    <col min="15874" max="15874" width="6.85546875" style="47" customWidth="1"/>
    <col min="15875" max="15877" width="8.28515625" style="47" customWidth="1"/>
    <col min="15878" max="15883" width="0" style="47" hidden="1" customWidth="1"/>
    <col min="15884" max="15884" width="7.85546875" style="47" customWidth="1"/>
    <col min="15885" max="16123" width="11.42578125" style="47"/>
    <col min="16124" max="16124" width="18.140625" style="47" customWidth="1"/>
    <col min="16125" max="16125" width="7.85546875" style="47" customWidth="1"/>
    <col min="16126" max="16126" width="7" style="47" customWidth="1"/>
    <col min="16127" max="16128" width="8.42578125" style="47" customWidth="1"/>
    <col min="16129" max="16129" width="8" style="47" customWidth="1"/>
    <col min="16130" max="16130" width="6.85546875" style="47" customWidth="1"/>
    <col min="16131" max="16133" width="8.28515625" style="47" customWidth="1"/>
    <col min="16134" max="16139" width="0" style="47" hidden="1" customWidth="1"/>
    <col min="16140" max="16140" width="7.85546875" style="47" customWidth="1"/>
    <col min="16141" max="16384" width="11.42578125" style="47"/>
  </cols>
  <sheetData>
    <row r="1" spans="1:16" s="48" customFormat="1" x14ac:dyDescent="0.2">
      <c r="B1" s="61"/>
      <c r="C1" s="61"/>
      <c r="D1" s="61"/>
      <c r="E1" s="61"/>
      <c r="F1" s="61"/>
      <c r="G1" s="61"/>
      <c r="H1" s="61"/>
      <c r="I1" s="61"/>
      <c r="J1" s="61"/>
      <c r="K1" s="61"/>
      <c r="L1" s="61"/>
    </row>
    <row r="2" spans="1:16" s="48" customFormat="1" x14ac:dyDescent="0.2">
      <c r="A2" s="75" t="s">
        <v>105</v>
      </c>
      <c r="B2" s="61"/>
      <c r="C2" s="61"/>
      <c r="D2" s="61"/>
      <c r="E2" s="61"/>
      <c r="F2" s="61"/>
      <c r="G2" s="61"/>
      <c r="H2" s="61"/>
      <c r="I2" s="61"/>
      <c r="K2" s="61"/>
      <c r="L2" s="61"/>
    </row>
    <row r="3" spans="1:16" s="48" customFormat="1" ht="15" x14ac:dyDescent="0.25">
      <c r="A3" s="75" t="s">
        <v>106</v>
      </c>
      <c r="B3" s="61"/>
      <c r="C3" s="61"/>
      <c r="D3" s="61"/>
      <c r="E3" s="61"/>
      <c r="F3" s="61"/>
      <c r="G3" s="61"/>
      <c r="H3" s="61"/>
      <c r="I3" s="61"/>
      <c r="J3" s="136"/>
      <c r="K3" s="61"/>
      <c r="L3" s="61"/>
    </row>
    <row r="4" spans="1:16" s="48" customFormat="1" x14ac:dyDescent="0.2">
      <c r="B4" s="61"/>
      <c r="C4" s="61"/>
      <c r="D4" s="61"/>
      <c r="E4" s="61"/>
      <c r="F4" s="61"/>
      <c r="G4" s="61"/>
      <c r="H4" s="61"/>
      <c r="I4" s="61"/>
      <c r="J4" s="61"/>
      <c r="K4" s="61"/>
      <c r="L4" s="61"/>
    </row>
    <row r="5" spans="1:16" s="48" customFormat="1" ht="12.75" x14ac:dyDescent="0.2">
      <c r="B5" s="319" t="s">
        <v>93</v>
      </c>
      <c r="C5" s="319"/>
      <c r="D5" s="319"/>
      <c r="E5" s="319"/>
      <c r="F5" s="319"/>
      <c r="G5" s="319"/>
      <c r="H5" s="319"/>
      <c r="I5" s="319"/>
      <c r="J5" s="319"/>
      <c r="K5" s="319"/>
      <c r="M5" s="166" t="s">
        <v>576</v>
      </c>
      <c r="O5" s="137"/>
    </row>
    <row r="6" spans="1:16" s="48" customFormat="1" ht="12.75" x14ac:dyDescent="0.2">
      <c r="B6" s="335" t="str">
        <f>'Solicitudes Regiones'!$B$6:$P$6</f>
        <v>Acumuladas de julio de 2008 a enero de 2020</v>
      </c>
      <c r="C6" s="335"/>
      <c r="D6" s="335"/>
      <c r="E6" s="335"/>
      <c r="F6" s="335"/>
      <c r="G6" s="335"/>
      <c r="H6" s="335"/>
      <c r="I6" s="335"/>
      <c r="J6" s="335"/>
      <c r="K6" s="335"/>
      <c r="L6" s="86"/>
    </row>
    <row r="7" spans="1:16" x14ac:dyDescent="0.2">
      <c r="B7" s="49"/>
      <c r="C7" s="50"/>
      <c r="D7" s="50"/>
      <c r="E7" s="50"/>
      <c r="F7" s="50"/>
      <c r="G7" s="50"/>
      <c r="H7" s="50"/>
      <c r="I7" s="50"/>
      <c r="J7" s="50"/>
      <c r="K7" s="50"/>
      <c r="L7" s="50"/>
    </row>
    <row r="8" spans="1:16" ht="15" customHeight="1" x14ac:dyDescent="0.2">
      <c r="B8" s="352" t="s">
        <v>57</v>
      </c>
      <c r="C8" s="353"/>
      <c r="D8" s="353"/>
      <c r="E8" s="353"/>
      <c r="F8" s="353"/>
      <c r="G8" s="353"/>
      <c r="H8" s="353"/>
      <c r="I8" s="353"/>
      <c r="J8" s="353"/>
      <c r="K8" s="354"/>
      <c r="L8" s="66"/>
    </row>
    <row r="9" spans="1:16" ht="21" customHeight="1" x14ac:dyDescent="0.2">
      <c r="B9" s="357" t="s">
        <v>58</v>
      </c>
      <c r="C9" s="352" t="s">
        <v>2</v>
      </c>
      <c r="D9" s="353"/>
      <c r="E9" s="353"/>
      <c r="F9" s="353"/>
      <c r="G9" s="353"/>
      <c r="H9" s="353"/>
      <c r="I9" s="353"/>
      <c r="J9" s="353"/>
      <c r="K9" s="354"/>
    </row>
    <row r="10" spans="1:16" ht="24" x14ac:dyDescent="0.2">
      <c r="B10" s="356"/>
      <c r="C10" s="44" t="s">
        <v>59</v>
      </c>
      <c r="D10" s="44" t="s">
        <v>60</v>
      </c>
      <c r="E10" s="44" t="s">
        <v>61</v>
      </c>
      <c r="F10" s="44" t="s">
        <v>62</v>
      </c>
      <c r="G10" s="44" t="s">
        <v>8</v>
      </c>
      <c r="H10" s="44" t="s">
        <v>63</v>
      </c>
      <c r="I10" s="44" t="s">
        <v>64</v>
      </c>
      <c r="J10" s="44" t="s">
        <v>65</v>
      </c>
      <c r="K10" s="102" t="s">
        <v>31</v>
      </c>
    </row>
    <row r="11" spans="1:16" x14ac:dyDescent="0.2">
      <c r="B11" s="41" t="s">
        <v>320</v>
      </c>
      <c r="C11" s="39">
        <v>1596</v>
      </c>
      <c r="D11" s="39">
        <v>1260</v>
      </c>
      <c r="E11" s="39">
        <f>C11+D11</f>
        <v>2856</v>
      </c>
      <c r="F11" s="40">
        <f>E11/$E$43</f>
        <v>4.7542948461845785E-2</v>
      </c>
      <c r="G11" s="39">
        <v>1768</v>
      </c>
      <c r="H11" s="39">
        <v>164</v>
      </c>
      <c r="I11" s="39">
        <f>G11+H11</f>
        <v>1932</v>
      </c>
      <c r="J11" s="40">
        <f>I11/$I$43</f>
        <v>2.3550062166313172E-2</v>
      </c>
      <c r="K11" s="39">
        <f t="shared" ref="K11:K42" si="0">E11+I11</f>
        <v>4788</v>
      </c>
      <c r="P11" s="52"/>
    </row>
    <row r="12" spans="1:16" x14ac:dyDescent="0.2">
      <c r="B12" s="41" t="s">
        <v>321</v>
      </c>
      <c r="C12" s="39">
        <v>589</v>
      </c>
      <c r="D12" s="39">
        <v>237</v>
      </c>
      <c r="E12" s="39">
        <f t="shared" ref="E12:E42" si="1">C12+D12</f>
        <v>826</v>
      </c>
      <c r="F12" s="40">
        <f t="shared" ref="F12:F42" si="2">E12/$E$43</f>
        <v>1.3750166466906379E-2</v>
      </c>
      <c r="G12" s="39">
        <v>388</v>
      </c>
      <c r="H12" s="39">
        <v>29</v>
      </c>
      <c r="I12" s="39">
        <f t="shared" ref="I12:I42" si="3">G12+H12</f>
        <v>417</v>
      </c>
      <c r="J12" s="40">
        <f t="shared" ref="J12:J42" si="4">I12/$I$43</f>
        <v>5.083010312294303E-3</v>
      </c>
      <c r="K12" s="39">
        <f t="shared" si="0"/>
        <v>1243</v>
      </c>
      <c r="P12" s="52"/>
    </row>
    <row r="13" spans="1:16" x14ac:dyDescent="0.2">
      <c r="B13" s="41" t="s">
        <v>322</v>
      </c>
      <c r="C13" s="39">
        <v>1222</v>
      </c>
      <c r="D13" s="39">
        <v>676</v>
      </c>
      <c r="E13" s="39">
        <f t="shared" si="1"/>
        <v>1898</v>
      </c>
      <c r="F13" s="40">
        <f t="shared" si="2"/>
        <v>3.1595418830736452E-2</v>
      </c>
      <c r="G13" s="39">
        <v>2338</v>
      </c>
      <c r="H13" s="39">
        <v>147</v>
      </c>
      <c r="I13" s="39">
        <f t="shared" si="3"/>
        <v>2485</v>
      </c>
      <c r="J13" s="40">
        <f t="shared" si="4"/>
        <v>3.0290840829859333E-2</v>
      </c>
      <c r="K13" s="39">
        <f t="shared" si="0"/>
        <v>4383</v>
      </c>
      <c r="P13" s="52"/>
    </row>
    <row r="14" spans="1:16" x14ac:dyDescent="0.2">
      <c r="B14" s="41" t="s">
        <v>323</v>
      </c>
      <c r="C14" s="39">
        <v>960</v>
      </c>
      <c r="D14" s="39">
        <v>565</v>
      </c>
      <c r="E14" s="39">
        <f t="shared" si="1"/>
        <v>1525</v>
      </c>
      <c r="F14" s="40">
        <f t="shared" si="2"/>
        <v>2.5386203222799306E-2</v>
      </c>
      <c r="G14" s="39">
        <v>963</v>
      </c>
      <c r="H14" s="39">
        <v>83</v>
      </c>
      <c r="I14" s="39">
        <f t="shared" si="3"/>
        <v>1046</v>
      </c>
      <c r="J14" s="40">
        <f t="shared" si="4"/>
        <v>1.2750188936834149E-2</v>
      </c>
      <c r="K14" s="39">
        <f t="shared" si="0"/>
        <v>2571</v>
      </c>
      <c r="P14" s="52"/>
    </row>
    <row r="15" spans="1:16" x14ac:dyDescent="0.2">
      <c r="B15" s="41" t="s">
        <v>324</v>
      </c>
      <c r="C15" s="39">
        <v>2079</v>
      </c>
      <c r="D15" s="39">
        <v>1069</v>
      </c>
      <c r="E15" s="39">
        <f t="shared" si="1"/>
        <v>3148</v>
      </c>
      <c r="F15" s="40">
        <f t="shared" si="2"/>
        <v>5.2403782128112933E-2</v>
      </c>
      <c r="G15" s="39">
        <v>4937</v>
      </c>
      <c r="H15" s="39">
        <v>311</v>
      </c>
      <c r="I15" s="39">
        <f t="shared" si="3"/>
        <v>5248</v>
      </c>
      <c r="J15" s="40">
        <f t="shared" si="4"/>
        <v>6.3970355201248205E-2</v>
      </c>
      <c r="K15" s="39">
        <f t="shared" si="0"/>
        <v>8396</v>
      </c>
      <c r="P15" s="52"/>
    </row>
    <row r="16" spans="1:16" x14ac:dyDescent="0.2">
      <c r="B16" s="41" t="s">
        <v>325</v>
      </c>
      <c r="C16" s="39">
        <v>787</v>
      </c>
      <c r="D16" s="39">
        <v>619</v>
      </c>
      <c r="E16" s="39">
        <f t="shared" si="1"/>
        <v>1406</v>
      </c>
      <c r="F16" s="40">
        <f t="shared" si="2"/>
        <v>2.3405247036889065E-2</v>
      </c>
      <c r="G16" s="39">
        <v>2048</v>
      </c>
      <c r="H16" s="39">
        <v>165</v>
      </c>
      <c r="I16" s="39">
        <f t="shared" si="3"/>
        <v>2213</v>
      </c>
      <c r="J16" s="40">
        <f t="shared" si="4"/>
        <v>2.6975304127355614E-2</v>
      </c>
      <c r="K16" s="39">
        <f t="shared" si="0"/>
        <v>3619</v>
      </c>
      <c r="P16" s="52"/>
    </row>
    <row r="17" spans="2:16" x14ac:dyDescent="0.2">
      <c r="B17" s="41" t="s">
        <v>326</v>
      </c>
      <c r="C17" s="39">
        <v>861</v>
      </c>
      <c r="D17" s="39">
        <v>667</v>
      </c>
      <c r="E17" s="39">
        <f t="shared" si="1"/>
        <v>1528</v>
      </c>
      <c r="F17" s="40">
        <f t="shared" si="2"/>
        <v>2.5436143294713012E-2</v>
      </c>
      <c r="G17" s="39">
        <v>2366</v>
      </c>
      <c r="H17" s="39">
        <v>125</v>
      </c>
      <c r="I17" s="39">
        <f t="shared" si="3"/>
        <v>2491</v>
      </c>
      <c r="J17" s="40">
        <f t="shared" si="4"/>
        <v>3.0363977668885152E-2</v>
      </c>
      <c r="K17" s="39">
        <f t="shared" si="0"/>
        <v>4019</v>
      </c>
      <c r="P17" s="52"/>
    </row>
    <row r="18" spans="2:16" x14ac:dyDescent="0.2">
      <c r="B18" s="41" t="s">
        <v>327</v>
      </c>
      <c r="C18" s="39">
        <v>7831</v>
      </c>
      <c r="D18" s="39">
        <v>4059</v>
      </c>
      <c r="E18" s="39">
        <f t="shared" si="1"/>
        <v>11890</v>
      </c>
      <c r="F18" s="40">
        <f t="shared" si="2"/>
        <v>0.19792915168464509</v>
      </c>
      <c r="G18" s="39">
        <v>21875</v>
      </c>
      <c r="H18" s="39">
        <v>1312</v>
      </c>
      <c r="I18" s="39">
        <f t="shared" si="3"/>
        <v>23187</v>
      </c>
      <c r="J18" s="40">
        <f t="shared" si="4"/>
        <v>0.28263731441527096</v>
      </c>
      <c r="K18" s="39">
        <f t="shared" si="0"/>
        <v>35077</v>
      </c>
      <c r="P18" s="52"/>
    </row>
    <row r="19" spans="2:16" x14ac:dyDescent="0.2">
      <c r="B19" s="41" t="s">
        <v>328</v>
      </c>
      <c r="C19" s="39">
        <v>1195</v>
      </c>
      <c r="D19" s="39">
        <v>644</v>
      </c>
      <c r="E19" s="39">
        <f t="shared" si="1"/>
        <v>1839</v>
      </c>
      <c r="F19" s="40">
        <f t="shared" si="2"/>
        <v>3.0613264083100281E-2</v>
      </c>
      <c r="G19" s="39">
        <v>1756</v>
      </c>
      <c r="H19" s="39">
        <v>110</v>
      </c>
      <c r="I19" s="39">
        <f t="shared" si="3"/>
        <v>1866</v>
      </c>
      <c r="J19" s="40">
        <f t="shared" si="4"/>
        <v>2.274555693702918E-2</v>
      </c>
      <c r="K19" s="39">
        <f t="shared" si="0"/>
        <v>3705</v>
      </c>
      <c r="P19" s="52"/>
    </row>
    <row r="20" spans="2:16" x14ac:dyDescent="0.2">
      <c r="B20" s="41" t="s">
        <v>329</v>
      </c>
      <c r="C20" s="39">
        <v>1104</v>
      </c>
      <c r="D20" s="39">
        <v>609</v>
      </c>
      <c r="E20" s="39">
        <f t="shared" si="1"/>
        <v>1713</v>
      </c>
      <c r="F20" s="40">
        <f t="shared" si="2"/>
        <v>2.8515781062724729E-2</v>
      </c>
      <c r="G20" s="39">
        <v>1960</v>
      </c>
      <c r="H20" s="39">
        <v>141</v>
      </c>
      <c r="I20" s="39">
        <f t="shared" si="3"/>
        <v>2101</v>
      </c>
      <c r="J20" s="40">
        <f t="shared" si="4"/>
        <v>2.5610083132207025E-2</v>
      </c>
      <c r="K20" s="39">
        <f t="shared" si="0"/>
        <v>3814</v>
      </c>
      <c r="P20" s="52"/>
    </row>
    <row r="21" spans="2:16" x14ac:dyDescent="0.2">
      <c r="B21" s="41" t="s">
        <v>330</v>
      </c>
      <c r="C21" s="39">
        <v>604</v>
      </c>
      <c r="D21" s="39">
        <v>619</v>
      </c>
      <c r="E21" s="39">
        <f t="shared" si="1"/>
        <v>1223</v>
      </c>
      <c r="F21" s="40">
        <f t="shared" si="2"/>
        <v>2.0358902650153148E-2</v>
      </c>
      <c r="G21" s="39">
        <v>789</v>
      </c>
      <c r="H21" s="39">
        <v>97</v>
      </c>
      <c r="I21" s="39">
        <f t="shared" si="3"/>
        <v>886</v>
      </c>
      <c r="J21" s="40">
        <f t="shared" si="4"/>
        <v>1.0799873229479022E-2</v>
      </c>
      <c r="K21" s="39">
        <f t="shared" si="0"/>
        <v>2109</v>
      </c>
      <c r="P21" s="52"/>
    </row>
    <row r="22" spans="2:16" x14ac:dyDescent="0.2">
      <c r="B22" s="41" t="s">
        <v>331</v>
      </c>
      <c r="C22" s="39">
        <v>1255</v>
      </c>
      <c r="D22" s="39">
        <v>861</v>
      </c>
      <c r="E22" s="39">
        <f t="shared" si="1"/>
        <v>2116</v>
      </c>
      <c r="F22" s="40">
        <f t="shared" si="2"/>
        <v>3.5224397389798906E-2</v>
      </c>
      <c r="G22" s="39">
        <v>2818</v>
      </c>
      <c r="H22" s="39">
        <v>198</v>
      </c>
      <c r="I22" s="39">
        <f t="shared" si="3"/>
        <v>3016</v>
      </c>
      <c r="J22" s="40">
        <f t="shared" si="4"/>
        <v>3.6763451083644164E-2</v>
      </c>
      <c r="K22" s="39">
        <f t="shared" si="0"/>
        <v>5132</v>
      </c>
      <c r="P22" s="52"/>
    </row>
    <row r="23" spans="2:16" x14ac:dyDescent="0.2">
      <c r="B23" s="41" t="s">
        <v>332</v>
      </c>
      <c r="C23" s="39">
        <v>539</v>
      </c>
      <c r="D23" s="39">
        <v>252</v>
      </c>
      <c r="E23" s="39">
        <f t="shared" si="1"/>
        <v>791</v>
      </c>
      <c r="F23" s="40">
        <f t="shared" si="2"/>
        <v>1.3167532294579837E-2</v>
      </c>
      <c r="G23" s="39">
        <v>430</v>
      </c>
      <c r="H23" s="39">
        <v>41</v>
      </c>
      <c r="I23" s="39">
        <f t="shared" si="3"/>
        <v>471</v>
      </c>
      <c r="J23" s="40">
        <f t="shared" si="4"/>
        <v>5.7412418635266584E-3</v>
      </c>
      <c r="K23" s="39">
        <f t="shared" si="0"/>
        <v>1262</v>
      </c>
      <c r="P23" s="52"/>
    </row>
    <row r="24" spans="2:16" x14ac:dyDescent="0.2">
      <c r="B24" s="41" t="s">
        <v>333</v>
      </c>
      <c r="C24" s="39">
        <v>2339</v>
      </c>
      <c r="D24" s="39">
        <v>1840</v>
      </c>
      <c r="E24" s="39">
        <f t="shared" si="1"/>
        <v>4179</v>
      </c>
      <c r="F24" s="40">
        <f t="shared" si="2"/>
        <v>6.9566520175789057E-2</v>
      </c>
      <c r="G24" s="39">
        <v>4063</v>
      </c>
      <c r="H24" s="39">
        <v>420</v>
      </c>
      <c r="I24" s="39">
        <f t="shared" si="3"/>
        <v>4483</v>
      </c>
      <c r="J24" s="40">
        <f t="shared" si="4"/>
        <v>5.4645408225456493E-2</v>
      </c>
      <c r="K24" s="39">
        <f t="shared" si="0"/>
        <v>8662</v>
      </c>
      <c r="P24" s="52"/>
    </row>
    <row r="25" spans="2:16" x14ac:dyDescent="0.2">
      <c r="B25" s="41" t="s">
        <v>334</v>
      </c>
      <c r="C25" s="39">
        <v>225</v>
      </c>
      <c r="D25" s="39">
        <v>179</v>
      </c>
      <c r="E25" s="39">
        <f t="shared" si="1"/>
        <v>404</v>
      </c>
      <c r="F25" s="40">
        <f t="shared" si="2"/>
        <v>6.7252630177120788E-3</v>
      </c>
      <c r="G25" s="39">
        <v>477</v>
      </c>
      <c r="H25" s="39">
        <v>32</v>
      </c>
      <c r="I25" s="39">
        <f t="shared" si="3"/>
        <v>509</v>
      </c>
      <c r="J25" s="40">
        <f t="shared" si="4"/>
        <v>6.204441844023501E-3</v>
      </c>
      <c r="K25" s="39">
        <f t="shared" si="0"/>
        <v>913</v>
      </c>
      <c r="P25" s="52"/>
    </row>
    <row r="26" spans="2:16" x14ac:dyDescent="0.2">
      <c r="B26" s="41" t="s">
        <v>335</v>
      </c>
      <c r="C26" s="39">
        <v>791</v>
      </c>
      <c r="D26" s="39">
        <v>367</v>
      </c>
      <c r="E26" s="39">
        <f t="shared" si="1"/>
        <v>1158</v>
      </c>
      <c r="F26" s="40">
        <f t="shared" si="2"/>
        <v>1.9276867758689573E-2</v>
      </c>
      <c r="G26" s="39">
        <v>1525</v>
      </c>
      <c r="H26" s="39">
        <v>96</v>
      </c>
      <c r="I26" s="39">
        <f t="shared" si="3"/>
        <v>1621</v>
      </c>
      <c r="J26" s="40">
        <f t="shared" si="4"/>
        <v>1.9759136010141641E-2</v>
      </c>
      <c r="K26" s="39">
        <f t="shared" si="0"/>
        <v>2779</v>
      </c>
      <c r="P26" s="52"/>
    </row>
    <row r="27" spans="2:16" x14ac:dyDescent="0.2">
      <c r="B27" s="41" t="s">
        <v>336</v>
      </c>
      <c r="C27" s="39">
        <v>680</v>
      </c>
      <c r="D27" s="39">
        <v>636</v>
      </c>
      <c r="E27" s="39">
        <f t="shared" si="1"/>
        <v>1316</v>
      </c>
      <c r="F27" s="40">
        <f t="shared" si="2"/>
        <v>2.190704487947796E-2</v>
      </c>
      <c r="G27" s="39">
        <v>713</v>
      </c>
      <c r="H27" s="39">
        <v>105</v>
      </c>
      <c r="I27" s="39">
        <f t="shared" si="3"/>
        <v>818</v>
      </c>
      <c r="J27" s="40">
        <f t="shared" si="4"/>
        <v>9.9709890538530917E-3</v>
      </c>
      <c r="K27" s="39">
        <f t="shared" si="0"/>
        <v>2134</v>
      </c>
      <c r="P27" s="52"/>
    </row>
    <row r="28" spans="2:16" x14ac:dyDescent="0.2">
      <c r="B28" s="41" t="s">
        <v>337</v>
      </c>
      <c r="C28" s="39">
        <v>570</v>
      </c>
      <c r="D28" s="39">
        <v>459</v>
      </c>
      <c r="E28" s="39">
        <f t="shared" si="1"/>
        <v>1029</v>
      </c>
      <c r="F28" s="40">
        <f t="shared" si="2"/>
        <v>1.7129444666400321E-2</v>
      </c>
      <c r="G28" s="39">
        <v>709</v>
      </c>
      <c r="H28" s="39">
        <v>75</v>
      </c>
      <c r="I28" s="39">
        <f t="shared" si="3"/>
        <v>784</v>
      </c>
      <c r="J28" s="40">
        <f t="shared" si="4"/>
        <v>9.5565469660401272E-3</v>
      </c>
      <c r="K28" s="39">
        <f t="shared" si="0"/>
        <v>1813</v>
      </c>
      <c r="P28" s="52"/>
    </row>
    <row r="29" spans="2:16" x14ac:dyDescent="0.2">
      <c r="B29" s="41" t="s">
        <v>338</v>
      </c>
      <c r="C29" s="39">
        <v>966</v>
      </c>
      <c r="D29" s="39">
        <v>657</v>
      </c>
      <c r="E29" s="39">
        <f t="shared" si="1"/>
        <v>1623</v>
      </c>
      <c r="F29" s="40">
        <f t="shared" si="2"/>
        <v>2.7017578905313623E-2</v>
      </c>
      <c r="G29" s="39">
        <v>2033</v>
      </c>
      <c r="H29" s="39">
        <v>126</v>
      </c>
      <c r="I29" s="39">
        <f t="shared" si="3"/>
        <v>2159</v>
      </c>
      <c r="J29" s="40">
        <f t="shared" si="4"/>
        <v>2.6317072576123261E-2</v>
      </c>
      <c r="K29" s="39">
        <f t="shared" si="0"/>
        <v>3782</v>
      </c>
      <c r="P29" s="52"/>
    </row>
    <row r="30" spans="2:16" x14ac:dyDescent="0.2">
      <c r="B30" s="41" t="s">
        <v>339</v>
      </c>
      <c r="C30" s="39">
        <v>561</v>
      </c>
      <c r="D30" s="39">
        <v>396</v>
      </c>
      <c r="E30" s="39">
        <f t="shared" si="1"/>
        <v>957</v>
      </c>
      <c r="F30" s="40">
        <f t="shared" si="2"/>
        <v>1.5930882940471434E-2</v>
      </c>
      <c r="G30" s="39">
        <v>658</v>
      </c>
      <c r="H30" s="39">
        <v>91</v>
      </c>
      <c r="I30" s="39">
        <f t="shared" si="3"/>
        <v>749</v>
      </c>
      <c r="J30" s="40">
        <f t="shared" si="4"/>
        <v>9.129915405056194E-3</v>
      </c>
      <c r="K30" s="39">
        <f t="shared" si="0"/>
        <v>1706</v>
      </c>
      <c r="P30" s="52"/>
    </row>
    <row r="31" spans="2:16" x14ac:dyDescent="0.2">
      <c r="B31" s="41" t="s">
        <v>340</v>
      </c>
      <c r="C31" s="39">
        <v>1708</v>
      </c>
      <c r="D31" s="39">
        <v>1169</v>
      </c>
      <c r="E31" s="39">
        <f t="shared" si="1"/>
        <v>2877</v>
      </c>
      <c r="F31" s="40">
        <f t="shared" si="2"/>
        <v>4.789252896524171E-2</v>
      </c>
      <c r="G31" s="39">
        <v>5181</v>
      </c>
      <c r="H31" s="39">
        <v>333</v>
      </c>
      <c r="I31" s="39">
        <f t="shared" si="3"/>
        <v>5514</v>
      </c>
      <c r="J31" s="40">
        <f t="shared" si="4"/>
        <v>6.7212755064726099E-2</v>
      </c>
      <c r="K31" s="39">
        <f t="shared" si="0"/>
        <v>8391</v>
      </c>
      <c r="P31" s="52"/>
    </row>
    <row r="32" spans="2:16" x14ac:dyDescent="0.2">
      <c r="B32" s="41" t="s">
        <v>341</v>
      </c>
      <c r="C32" s="39">
        <v>896</v>
      </c>
      <c r="D32" s="39">
        <v>388</v>
      </c>
      <c r="E32" s="39">
        <f t="shared" si="1"/>
        <v>1284</v>
      </c>
      <c r="F32" s="40">
        <f t="shared" si="2"/>
        <v>2.1374350779065122E-2</v>
      </c>
      <c r="G32" s="39">
        <v>2000</v>
      </c>
      <c r="H32" s="39">
        <v>91</v>
      </c>
      <c r="I32" s="39">
        <f t="shared" si="3"/>
        <v>2091</v>
      </c>
      <c r="J32" s="40">
        <f t="shared" si="4"/>
        <v>2.5488188400497332E-2</v>
      </c>
      <c r="K32" s="39">
        <f t="shared" si="0"/>
        <v>3375</v>
      </c>
      <c r="P32" s="52"/>
    </row>
    <row r="33" spans="2:16" x14ac:dyDescent="0.2">
      <c r="B33" s="41" t="s">
        <v>342</v>
      </c>
      <c r="C33" s="39">
        <v>266</v>
      </c>
      <c r="D33" s="39">
        <v>255</v>
      </c>
      <c r="E33" s="39">
        <f t="shared" si="1"/>
        <v>521</v>
      </c>
      <c r="F33" s="40">
        <f t="shared" si="2"/>
        <v>8.672925822346517E-3</v>
      </c>
      <c r="G33" s="39">
        <v>673</v>
      </c>
      <c r="H33" s="39">
        <v>32</v>
      </c>
      <c r="I33" s="39">
        <f t="shared" si="3"/>
        <v>705</v>
      </c>
      <c r="J33" s="40">
        <f t="shared" si="4"/>
        <v>8.5935785855335324E-3</v>
      </c>
      <c r="K33" s="39">
        <f t="shared" si="0"/>
        <v>1226</v>
      </c>
      <c r="P33" s="52"/>
    </row>
    <row r="34" spans="2:16" x14ac:dyDescent="0.2">
      <c r="B34" s="41" t="s">
        <v>343</v>
      </c>
      <c r="C34" s="39">
        <v>341</v>
      </c>
      <c r="D34" s="39">
        <v>281</v>
      </c>
      <c r="E34" s="39">
        <f t="shared" si="1"/>
        <v>622</v>
      </c>
      <c r="F34" s="40">
        <f t="shared" si="2"/>
        <v>1.0354241576774538E-2</v>
      </c>
      <c r="G34" s="39">
        <v>681</v>
      </c>
      <c r="H34" s="39">
        <v>41</v>
      </c>
      <c r="I34" s="39">
        <f t="shared" si="3"/>
        <v>722</v>
      </c>
      <c r="J34" s="40">
        <f t="shared" si="4"/>
        <v>8.8007996294400155E-3</v>
      </c>
      <c r="K34" s="39">
        <f t="shared" si="0"/>
        <v>1344</v>
      </c>
      <c r="P34" s="52"/>
    </row>
    <row r="35" spans="2:16" x14ac:dyDescent="0.2">
      <c r="B35" s="41" t="s">
        <v>344</v>
      </c>
      <c r="C35" s="39">
        <v>429</v>
      </c>
      <c r="D35" s="39">
        <v>386</v>
      </c>
      <c r="E35" s="39">
        <f t="shared" si="1"/>
        <v>815</v>
      </c>
      <c r="F35" s="40">
        <f t="shared" si="2"/>
        <v>1.3567052869889466E-2</v>
      </c>
      <c r="G35" s="39">
        <v>566</v>
      </c>
      <c r="H35" s="39">
        <v>66</v>
      </c>
      <c r="I35" s="39">
        <f t="shared" si="3"/>
        <v>632</v>
      </c>
      <c r="J35" s="40">
        <f t="shared" si="4"/>
        <v>7.7037470440527557E-3</v>
      </c>
      <c r="K35" s="39">
        <f t="shared" si="0"/>
        <v>1447</v>
      </c>
      <c r="P35" s="52"/>
    </row>
    <row r="36" spans="2:16" x14ac:dyDescent="0.2">
      <c r="B36" s="41" t="s">
        <v>345</v>
      </c>
      <c r="C36" s="39">
        <v>359</v>
      </c>
      <c r="D36" s="39">
        <v>328</v>
      </c>
      <c r="E36" s="39">
        <f t="shared" si="1"/>
        <v>687</v>
      </c>
      <c r="F36" s="40">
        <f t="shared" si="2"/>
        <v>1.1436276468238114E-2</v>
      </c>
      <c r="G36" s="39">
        <v>937</v>
      </c>
      <c r="H36" s="39">
        <v>81</v>
      </c>
      <c r="I36" s="39">
        <f t="shared" si="3"/>
        <v>1018</v>
      </c>
      <c r="J36" s="40">
        <f t="shared" si="4"/>
        <v>1.2408883688047002E-2</v>
      </c>
      <c r="K36" s="39">
        <f t="shared" si="0"/>
        <v>1705</v>
      </c>
      <c r="P36" s="52"/>
    </row>
    <row r="37" spans="2:16" x14ac:dyDescent="0.2">
      <c r="B37" s="41" t="s">
        <v>346</v>
      </c>
      <c r="C37" s="39">
        <v>1425</v>
      </c>
      <c r="D37" s="39">
        <v>939</v>
      </c>
      <c r="E37" s="39">
        <f t="shared" si="1"/>
        <v>2364</v>
      </c>
      <c r="F37" s="40">
        <f t="shared" si="2"/>
        <v>3.9352776667998399E-2</v>
      </c>
      <c r="G37" s="39">
        <v>4019</v>
      </c>
      <c r="H37" s="39">
        <v>206</v>
      </c>
      <c r="I37" s="39">
        <f t="shared" si="3"/>
        <v>4225</v>
      </c>
      <c r="J37" s="40">
        <f t="shared" si="4"/>
        <v>5.1500524147346349E-2</v>
      </c>
      <c r="K37" s="39">
        <f t="shared" si="0"/>
        <v>6589</v>
      </c>
      <c r="P37" s="52"/>
    </row>
    <row r="38" spans="2:16" x14ac:dyDescent="0.2">
      <c r="B38" s="41" t="s">
        <v>347</v>
      </c>
      <c r="C38" s="39">
        <v>1543</v>
      </c>
      <c r="D38" s="39">
        <v>1067</v>
      </c>
      <c r="E38" s="39">
        <f t="shared" si="1"/>
        <v>2610</v>
      </c>
      <c r="F38" s="40">
        <f t="shared" si="2"/>
        <v>4.3447862564922092E-2</v>
      </c>
      <c r="G38" s="39">
        <v>2470</v>
      </c>
      <c r="H38" s="39">
        <v>177</v>
      </c>
      <c r="I38" s="39">
        <f t="shared" si="3"/>
        <v>2647</v>
      </c>
      <c r="J38" s="40">
        <f t="shared" si="4"/>
        <v>3.2265535483556401E-2</v>
      </c>
      <c r="K38" s="39">
        <f t="shared" si="0"/>
        <v>5257</v>
      </c>
      <c r="P38" s="52"/>
    </row>
    <row r="39" spans="2:16" x14ac:dyDescent="0.2">
      <c r="B39" s="41" t="s">
        <v>348</v>
      </c>
      <c r="C39" s="39">
        <v>766</v>
      </c>
      <c r="D39" s="39">
        <v>523</v>
      </c>
      <c r="E39" s="39">
        <f t="shared" si="1"/>
        <v>1289</v>
      </c>
      <c r="F39" s="40">
        <f t="shared" si="2"/>
        <v>2.1457584232254627E-2</v>
      </c>
      <c r="G39" s="39">
        <v>1822</v>
      </c>
      <c r="H39" s="39">
        <v>120</v>
      </c>
      <c r="I39" s="39">
        <f t="shared" si="3"/>
        <v>1942</v>
      </c>
      <c r="J39" s="40">
        <f t="shared" si="4"/>
        <v>2.3671956898022869E-2</v>
      </c>
      <c r="K39" s="39">
        <f t="shared" si="0"/>
        <v>3231</v>
      </c>
      <c r="P39" s="52"/>
    </row>
    <row r="40" spans="2:16" x14ac:dyDescent="0.2">
      <c r="B40" s="41" t="s">
        <v>349</v>
      </c>
      <c r="C40" s="39">
        <v>574</v>
      </c>
      <c r="D40" s="39">
        <v>660</v>
      </c>
      <c r="E40" s="39">
        <f t="shared" si="1"/>
        <v>1234</v>
      </c>
      <c r="F40" s="40">
        <f t="shared" si="2"/>
        <v>2.0542016247170062E-2</v>
      </c>
      <c r="G40" s="39">
        <v>990</v>
      </c>
      <c r="H40" s="39">
        <v>75</v>
      </c>
      <c r="I40" s="39">
        <f t="shared" si="3"/>
        <v>1065</v>
      </c>
      <c r="J40" s="40">
        <f t="shared" si="4"/>
        <v>1.2981788927082571E-2</v>
      </c>
      <c r="K40" s="39">
        <f t="shared" si="0"/>
        <v>2299</v>
      </c>
      <c r="P40" s="52"/>
    </row>
    <row r="41" spans="2:16" x14ac:dyDescent="0.2">
      <c r="B41" s="41" t="s">
        <v>350</v>
      </c>
      <c r="C41" s="39">
        <v>487</v>
      </c>
      <c r="D41" s="39">
        <v>372</v>
      </c>
      <c r="E41" s="39">
        <f t="shared" si="1"/>
        <v>859</v>
      </c>
      <c r="F41" s="40">
        <f t="shared" si="2"/>
        <v>1.4299507257957119E-2</v>
      </c>
      <c r="G41" s="39">
        <v>557</v>
      </c>
      <c r="H41" s="39">
        <v>59</v>
      </c>
      <c r="I41" s="39">
        <f t="shared" si="3"/>
        <v>616</v>
      </c>
      <c r="J41" s="40">
        <f t="shared" si="4"/>
        <v>7.508715473317243E-3</v>
      </c>
      <c r="K41" s="39">
        <f t="shared" si="0"/>
        <v>1475</v>
      </c>
      <c r="P41" s="52"/>
    </row>
    <row r="42" spans="2:16" x14ac:dyDescent="0.2">
      <c r="B42" s="41" t="s">
        <v>351</v>
      </c>
      <c r="C42" s="39">
        <v>897</v>
      </c>
      <c r="D42" s="39">
        <v>588</v>
      </c>
      <c r="E42" s="39">
        <f t="shared" si="1"/>
        <v>1485</v>
      </c>
      <c r="F42" s="40">
        <f t="shared" si="2"/>
        <v>2.4720335597283261E-2</v>
      </c>
      <c r="G42" s="39">
        <v>2221</v>
      </c>
      <c r="H42" s="39">
        <v>158</v>
      </c>
      <c r="I42" s="39">
        <f t="shared" si="3"/>
        <v>2379</v>
      </c>
      <c r="J42" s="40">
        <f t="shared" si="4"/>
        <v>2.899875667373656E-2</v>
      </c>
      <c r="K42" s="39">
        <f t="shared" si="0"/>
        <v>3864</v>
      </c>
      <c r="P42" s="52"/>
    </row>
    <row r="43" spans="2:16" x14ac:dyDescent="0.2">
      <c r="B43" s="41" t="s">
        <v>50</v>
      </c>
      <c r="C43" s="39">
        <f t="shared" ref="C43:H43" si="5">SUM(C11:C42)</f>
        <v>36445</v>
      </c>
      <c r="D43" s="39">
        <f t="shared" si="5"/>
        <v>23627</v>
      </c>
      <c r="E43" s="41">
        <f t="shared" ref="E43" si="6">C43+D43</f>
        <v>60072</v>
      </c>
      <c r="F43" s="43">
        <f t="shared" ref="F43" si="7">E43/$E$43</f>
        <v>1</v>
      </c>
      <c r="G43" s="39">
        <f t="shared" si="5"/>
        <v>76731</v>
      </c>
      <c r="H43" s="39">
        <f t="shared" si="5"/>
        <v>5307</v>
      </c>
      <c r="I43" s="41">
        <f t="shared" ref="I43" si="8">G43+H43</f>
        <v>82038</v>
      </c>
      <c r="J43" s="43">
        <f t="shared" ref="J43" si="9">I43/$I$43</f>
        <v>1</v>
      </c>
      <c r="K43" s="41">
        <f t="shared" ref="K43:K44" si="10">E43+I43</f>
        <v>142110</v>
      </c>
      <c r="P43" s="52"/>
    </row>
    <row r="44" spans="2:16" ht="25.5" customHeight="1" x14ac:dyDescent="0.2">
      <c r="B44" s="53" t="s">
        <v>66</v>
      </c>
      <c r="C44" s="54">
        <f>+C43/$K$43</f>
        <v>0.2564562662726057</v>
      </c>
      <c r="D44" s="54">
        <f>+D43/$K$43</f>
        <v>0.16625853212300332</v>
      </c>
      <c r="E44" s="71">
        <f>C44+D44</f>
        <v>0.42271479839560899</v>
      </c>
      <c r="F44" s="54"/>
      <c r="G44" s="54">
        <f>+G43/$K$43</f>
        <v>0.53994089085919361</v>
      </c>
      <c r="H44" s="54">
        <f>+H43/$K$43</f>
        <v>3.7344310745197382E-2</v>
      </c>
      <c r="I44" s="55">
        <f>G44+H44</f>
        <v>0.57728520160439101</v>
      </c>
      <c r="J44" s="94"/>
      <c r="K44" s="55">
        <f t="shared" si="10"/>
        <v>1</v>
      </c>
    </row>
    <row r="45" spans="2:16" x14ac:dyDescent="0.2">
      <c r="B45" s="46"/>
      <c r="C45" s="59"/>
      <c r="D45" s="59"/>
      <c r="E45" s="59"/>
      <c r="F45" s="59"/>
      <c r="G45" s="59"/>
      <c r="H45" s="59"/>
      <c r="I45" s="59"/>
      <c r="J45" s="59"/>
      <c r="K45" s="59"/>
    </row>
    <row r="46" spans="2:16" ht="12.75" x14ac:dyDescent="0.2">
      <c r="B46" s="319" t="s">
        <v>94</v>
      </c>
      <c r="C46" s="319"/>
      <c r="D46" s="319"/>
      <c r="E46" s="319"/>
      <c r="F46" s="319"/>
      <c r="G46" s="319"/>
      <c r="H46" s="319"/>
      <c r="I46" s="319"/>
      <c r="J46" s="319"/>
      <c r="K46" s="319"/>
    </row>
    <row r="47" spans="2:16" ht="12.75" x14ac:dyDescent="0.2">
      <c r="B47" s="335" t="str">
        <f>'Solicitudes Regiones'!$B$6:$P$6</f>
        <v>Acumuladas de julio de 2008 a enero de 2020</v>
      </c>
      <c r="C47" s="335"/>
      <c r="D47" s="335"/>
      <c r="E47" s="335"/>
      <c r="F47" s="335"/>
      <c r="G47" s="335"/>
      <c r="H47" s="335"/>
      <c r="I47" s="335"/>
      <c r="J47" s="335"/>
      <c r="K47" s="335"/>
    </row>
    <row r="49" spans="2:12" ht="15" customHeight="1" x14ac:dyDescent="0.2">
      <c r="B49" s="351" t="s">
        <v>67</v>
      </c>
      <c r="C49" s="351"/>
      <c r="D49" s="351"/>
      <c r="E49" s="351"/>
      <c r="F49" s="351"/>
      <c r="G49" s="351"/>
      <c r="H49" s="351"/>
      <c r="I49" s="351"/>
      <c r="J49" s="351"/>
      <c r="K49" s="351"/>
      <c r="L49" s="60"/>
    </row>
    <row r="50" spans="2:12" ht="15" customHeight="1" x14ac:dyDescent="0.2">
      <c r="B50" s="351" t="s">
        <v>58</v>
      </c>
      <c r="C50" s="351" t="s">
        <v>2</v>
      </c>
      <c r="D50" s="351"/>
      <c r="E50" s="351"/>
      <c r="F50" s="351"/>
      <c r="G50" s="351"/>
      <c r="H50" s="351"/>
      <c r="I50" s="351"/>
      <c r="J50" s="351"/>
      <c r="K50" s="351"/>
    </row>
    <row r="51" spans="2:12" ht="24" x14ac:dyDescent="0.2">
      <c r="B51" s="351"/>
      <c r="C51" s="44" t="s">
        <v>59</v>
      </c>
      <c r="D51" s="44" t="s">
        <v>60</v>
      </c>
      <c r="E51" s="44" t="s">
        <v>61</v>
      </c>
      <c r="F51" s="44" t="s">
        <v>62</v>
      </c>
      <c r="G51" s="44" t="s">
        <v>8</v>
      </c>
      <c r="H51" s="44" t="s">
        <v>63</v>
      </c>
      <c r="I51" s="44" t="s">
        <v>64</v>
      </c>
      <c r="J51" s="44" t="s">
        <v>65</v>
      </c>
      <c r="K51" s="45" t="s">
        <v>31</v>
      </c>
    </row>
    <row r="52" spans="2:12" x14ac:dyDescent="0.2">
      <c r="B52" s="41" t="s">
        <v>320</v>
      </c>
      <c r="C52" s="39">
        <v>1523</v>
      </c>
      <c r="D52" s="39">
        <v>495</v>
      </c>
      <c r="E52" s="39">
        <f>C52+D52</f>
        <v>2018</v>
      </c>
      <c r="F52" s="40">
        <f>E52/$E$84</f>
        <v>4.4993422666161291E-2</v>
      </c>
      <c r="G52" s="39">
        <v>1608</v>
      </c>
      <c r="H52" s="39">
        <v>140</v>
      </c>
      <c r="I52" s="39">
        <f>H52+G52</f>
        <v>1748</v>
      </c>
      <c r="J52" s="40">
        <f>I52/$I$84</f>
        <v>2.479151301979917E-2</v>
      </c>
      <c r="K52" s="39">
        <f t="shared" ref="K52:K83" si="11">E52+I52</f>
        <v>3766</v>
      </c>
    </row>
    <row r="53" spans="2:12" x14ac:dyDescent="0.2">
      <c r="B53" s="41" t="s">
        <v>321</v>
      </c>
      <c r="C53" s="39">
        <v>545</v>
      </c>
      <c r="D53" s="39">
        <v>110</v>
      </c>
      <c r="E53" s="39">
        <f t="shared" ref="E53:E83" si="12">C53+D53</f>
        <v>655</v>
      </c>
      <c r="F53" s="40">
        <f t="shared" ref="F53:F83" si="13">E53/$E$84</f>
        <v>1.4603910726628169E-2</v>
      </c>
      <c r="G53" s="39">
        <v>368</v>
      </c>
      <c r="H53" s="39">
        <v>20</v>
      </c>
      <c r="I53" s="39">
        <f t="shared" ref="I53:I83" si="14">H53+G53</f>
        <v>388</v>
      </c>
      <c r="J53" s="40">
        <f t="shared" ref="J53:J83" si="15">I53/$I$84</f>
        <v>5.5029216542803652E-3</v>
      </c>
      <c r="K53" s="39">
        <f t="shared" si="11"/>
        <v>1043</v>
      </c>
    </row>
    <row r="54" spans="2:12" x14ac:dyDescent="0.2">
      <c r="B54" s="41" t="s">
        <v>322</v>
      </c>
      <c r="C54" s="39">
        <v>1107</v>
      </c>
      <c r="D54" s="39">
        <v>316</v>
      </c>
      <c r="E54" s="39">
        <f t="shared" si="12"/>
        <v>1423</v>
      </c>
      <c r="F54" s="40">
        <f t="shared" si="13"/>
        <v>3.1727274754186081E-2</v>
      </c>
      <c r="G54" s="39">
        <v>1983</v>
      </c>
      <c r="H54" s="39">
        <v>114</v>
      </c>
      <c r="I54" s="39">
        <f t="shared" si="14"/>
        <v>2097</v>
      </c>
      <c r="J54" s="40">
        <f t="shared" si="15"/>
        <v>2.9741305951097748E-2</v>
      </c>
      <c r="K54" s="39">
        <f t="shared" si="11"/>
        <v>3520</v>
      </c>
    </row>
    <row r="55" spans="2:12" x14ac:dyDescent="0.2">
      <c r="B55" s="41" t="s">
        <v>323</v>
      </c>
      <c r="C55" s="39">
        <v>923</v>
      </c>
      <c r="D55" s="39">
        <v>270</v>
      </c>
      <c r="E55" s="39">
        <f t="shared" si="12"/>
        <v>1193</v>
      </c>
      <c r="F55" s="40">
        <f t="shared" si="13"/>
        <v>2.6599183964683061E-2</v>
      </c>
      <c r="G55" s="39">
        <v>865</v>
      </c>
      <c r="H55" s="39">
        <v>71</v>
      </c>
      <c r="I55" s="39">
        <f t="shared" si="14"/>
        <v>936</v>
      </c>
      <c r="J55" s="40">
        <f t="shared" si="15"/>
        <v>1.3275089351562944E-2</v>
      </c>
      <c r="K55" s="39">
        <f t="shared" si="11"/>
        <v>2129</v>
      </c>
    </row>
    <row r="56" spans="2:12" x14ac:dyDescent="0.2">
      <c r="B56" s="41" t="s">
        <v>324</v>
      </c>
      <c r="C56" s="39">
        <v>1921</v>
      </c>
      <c r="D56" s="39">
        <v>553</v>
      </c>
      <c r="E56" s="39">
        <f t="shared" si="12"/>
        <v>2474</v>
      </c>
      <c r="F56" s="40">
        <f t="shared" si="13"/>
        <v>5.51604200575238E-2</v>
      </c>
      <c r="G56" s="39">
        <v>4272</v>
      </c>
      <c r="H56" s="39">
        <v>264</v>
      </c>
      <c r="I56" s="39">
        <f t="shared" si="14"/>
        <v>4536</v>
      </c>
      <c r="J56" s="40">
        <f t="shared" si="15"/>
        <v>6.4333125319112727E-2</v>
      </c>
      <c r="K56" s="39">
        <f t="shared" si="11"/>
        <v>7010</v>
      </c>
    </row>
    <row r="57" spans="2:12" x14ac:dyDescent="0.2">
      <c r="B57" s="41" t="s">
        <v>325</v>
      </c>
      <c r="C57" s="39">
        <v>720</v>
      </c>
      <c r="D57" s="39">
        <v>278</v>
      </c>
      <c r="E57" s="39">
        <f t="shared" si="12"/>
        <v>998</v>
      </c>
      <c r="F57" s="40">
        <f t="shared" si="13"/>
        <v>2.2251454817060937E-2</v>
      </c>
      <c r="G57" s="39">
        <v>1861</v>
      </c>
      <c r="H57" s="39">
        <v>125</v>
      </c>
      <c r="I57" s="39">
        <f t="shared" si="14"/>
        <v>1986</v>
      </c>
      <c r="J57" s="40">
        <f t="shared" si="15"/>
        <v>2.8167016508764964E-2</v>
      </c>
      <c r="K57" s="39">
        <f t="shared" si="11"/>
        <v>2984</v>
      </c>
    </row>
    <row r="58" spans="2:12" x14ac:dyDescent="0.2">
      <c r="B58" s="41" t="s">
        <v>326</v>
      </c>
      <c r="C58" s="39">
        <v>780</v>
      </c>
      <c r="D58" s="39">
        <v>308</v>
      </c>
      <c r="E58" s="39">
        <f t="shared" si="12"/>
        <v>1088</v>
      </c>
      <c r="F58" s="40">
        <f t="shared" si="13"/>
        <v>2.4258099039040377E-2</v>
      </c>
      <c r="G58" s="39">
        <v>1971</v>
      </c>
      <c r="H58" s="39">
        <v>100</v>
      </c>
      <c r="I58" s="39">
        <f t="shared" si="14"/>
        <v>2071</v>
      </c>
      <c r="J58" s="40">
        <f t="shared" si="15"/>
        <v>2.9372553469109889E-2</v>
      </c>
      <c r="K58" s="39">
        <f t="shared" si="11"/>
        <v>3159</v>
      </c>
    </row>
    <row r="59" spans="2:12" x14ac:dyDescent="0.2">
      <c r="B59" s="41" t="s">
        <v>327</v>
      </c>
      <c r="C59" s="39">
        <v>7006</v>
      </c>
      <c r="D59" s="39">
        <v>2364</v>
      </c>
      <c r="E59" s="39">
        <f t="shared" si="12"/>
        <v>9370</v>
      </c>
      <c r="F59" s="40">
        <f t="shared" si="13"/>
        <v>0.20891395955497091</v>
      </c>
      <c r="G59" s="39">
        <v>17949</v>
      </c>
      <c r="H59" s="39">
        <v>1086</v>
      </c>
      <c r="I59" s="39">
        <f t="shared" si="14"/>
        <v>19035</v>
      </c>
      <c r="J59" s="40">
        <f t="shared" si="15"/>
        <v>0.26996936517841946</v>
      </c>
      <c r="K59" s="39">
        <f t="shared" si="11"/>
        <v>28405</v>
      </c>
    </row>
    <row r="60" spans="2:12" x14ac:dyDescent="0.2">
      <c r="B60" s="41" t="s">
        <v>328</v>
      </c>
      <c r="C60" s="39">
        <v>1119</v>
      </c>
      <c r="D60" s="39">
        <v>283</v>
      </c>
      <c r="E60" s="39">
        <f t="shared" si="12"/>
        <v>1402</v>
      </c>
      <c r="F60" s="40">
        <f t="shared" si="13"/>
        <v>3.1259057769057547E-2</v>
      </c>
      <c r="G60" s="39">
        <v>1550</v>
      </c>
      <c r="H60" s="39">
        <v>90</v>
      </c>
      <c r="I60" s="39">
        <f t="shared" si="14"/>
        <v>1640</v>
      </c>
      <c r="J60" s="40">
        <f t="shared" si="15"/>
        <v>2.3259771940772677E-2</v>
      </c>
      <c r="K60" s="39">
        <f t="shared" si="11"/>
        <v>3042</v>
      </c>
    </row>
    <row r="61" spans="2:12" x14ac:dyDescent="0.2">
      <c r="B61" s="41" t="s">
        <v>329</v>
      </c>
      <c r="C61" s="39">
        <v>1028</v>
      </c>
      <c r="D61" s="39">
        <v>304</v>
      </c>
      <c r="E61" s="39">
        <f t="shared" si="12"/>
        <v>1332</v>
      </c>
      <c r="F61" s="40">
        <f t="shared" si="13"/>
        <v>2.9698334485295758E-2</v>
      </c>
      <c r="G61" s="39">
        <v>1757</v>
      </c>
      <c r="H61" s="39">
        <v>117</v>
      </c>
      <c r="I61" s="39">
        <f t="shared" si="14"/>
        <v>1874</v>
      </c>
      <c r="J61" s="40">
        <f t="shared" si="15"/>
        <v>2.6578544278663414E-2</v>
      </c>
      <c r="K61" s="39">
        <f t="shared" si="11"/>
        <v>3206</v>
      </c>
    </row>
    <row r="62" spans="2:12" x14ac:dyDescent="0.2">
      <c r="B62" s="41" t="s">
        <v>330</v>
      </c>
      <c r="C62" s="39">
        <v>583</v>
      </c>
      <c r="D62" s="39">
        <v>244</v>
      </c>
      <c r="E62" s="39">
        <f t="shared" si="12"/>
        <v>827</v>
      </c>
      <c r="F62" s="40">
        <f t="shared" si="13"/>
        <v>1.8438830795299992E-2</v>
      </c>
      <c r="G62" s="39">
        <v>732</v>
      </c>
      <c r="H62" s="39">
        <v>84</v>
      </c>
      <c r="I62" s="39">
        <f t="shared" si="14"/>
        <v>816</v>
      </c>
      <c r="J62" s="40">
        <f t="shared" si="15"/>
        <v>1.1573154819311284E-2</v>
      </c>
      <c r="K62" s="39">
        <f t="shared" si="11"/>
        <v>1643</v>
      </c>
    </row>
    <row r="63" spans="2:12" x14ac:dyDescent="0.2">
      <c r="B63" s="41" t="s">
        <v>331</v>
      </c>
      <c r="C63" s="39">
        <v>1162</v>
      </c>
      <c r="D63" s="39">
        <v>396</v>
      </c>
      <c r="E63" s="39">
        <f t="shared" si="12"/>
        <v>1558</v>
      </c>
      <c r="F63" s="40">
        <f t="shared" si="13"/>
        <v>3.473724108715525E-2</v>
      </c>
      <c r="G63" s="39">
        <v>2425</v>
      </c>
      <c r="H63" s="39">
        <v>164</v>
      </c>
      <c r="I63" s="39">
        <f t="shared" si="14"/>
        <v>2589</v>
      </c>
      <c r="J63" s="40">
        <f t="shared" si="15"/>
        <v>3.6719237533329549E-2</v>
      </c>
      <c r="K63" s="39">
        <f t="shared" si="11"/>
        <v>4147</v>
      </c>
    </row>
    <row r="64" spans="2:12" x14ac:dyDescent="0.2">
      <c r="B64" s="41" t="s">
        <v>332</v>
      </c>
      <c r="C64" s="39">
        <v>527</v>
      </c>
      <c r="D64" s="39">
        <v>109</v>
      </c>
      <c r="E64" s="39">
        <f t="shared" si="12"/>
        <v>636</v>
      </c>
      <c r="F64" s="40">
        <f t="shared" si="13"/>
        <v>1.4180285835321398E-2</v>
      </c>
      <c r="G64" s="39">
        <v>391</v>
      </c>
      <c r="H64" s="39">
        <v>38</v>
      </c>
      <c r="I64" s="39">
        <f t="shared" si="14"/>
        <v>429</v>
      </c>
      <c r="J64" s="40">
        <f t="shared" si="15"/>
        <v>6.0844159527996822E-3</v>
      </c>
      <c r="K64" s="39">
        <f t="shared" si="11"/>
        <v>1065</v>
      </c>
    </row>
    <row r="65" spans="2:11" x14ac:dyDescent="0.2">
      <c r="B65" s="41" t="s">
        <v>333</v>
      </c>
      <c r="C65" s="39">
        <v>2190</v>
      </c>
      <c r="D65" s="39">
        <v>867</v>
      </c>
      <c r="E65" s="39">
        <f t="shared" si="12"/>
        <v>3057</v>
      </c>
      <c r="F65" s="40">
        <f t="shared" si="13"/>
        <v>6.8159015406568421E-2</v>
      </c>
      <c r="G65" s="39">
        <v>3606</v>
      </c>
      <c r="H65" s="39">
        <v>351</v>
      </c>
      <c r="I65" s="39">
        <f t="shared" si="14"/>
        <v>3957</v>
      </c>
      <c r="J65" s="40">
        <f t="shared" si="15"/>
        <v>5.6121291200998472E-2</v>
      </c>
      <c r="K65" s="39">
        <f t="shared" si="11"/>
        <v>7014</v>
      </c>
    </row>
    <row r="66" spans="2:11" x14ac:dyDescent="0.2">
      <c r="B66" s="41" t="s">
        <v>334</v>
      </c>
      <c r="C66" s="39">
        <v>212</v>
      </c>
      <c r="D66" s="39">
        <v>75</v>
      </c>
      <c r="E66" s="39">
        <f t="shared" si="12"/>
        <v>287</v>
      </c>
      <c r="F66" s="40">
        <f t="shared" si="13"/>
        <v>6.3989654634233348E-3</v>
      </c>
      <c r="G66" s="39">
        <v>435</v>
      </c>
      <c r="H66" s="39">
        <v>27</v>
      </c>
      <c r="I66" s="39">
        <f t="shared" si="14"/>
        <v>462</v>
      </c>
      <c r="J66" s="40">
        <f t="shared" si="15"/>
        <v>6.5524479491688888E-3</v>
      </c>
      <c r="K66" s="39">
        <f t="shared" si="11"/>
        <v>749</v>
      </c>
    </row>
    <row r="67" spans="2:11" x14ac:dyDescent="0.2">
      <c r="B67" s="41" t="s">
        <v>335</v>
      </c>
      <c r="C67" s="39">
        <v>714</v>
      </c>
      <c r="D67" s="39">
        <v>165</v>
      </c>
      <c r="E67" s="39">
        <f t="shared" si="12"/>
        <v>879</v>
      </c>
      <c r="F67" s="40">
        <f t="shared" si="13"/>
        <v>1.9598225234665895E-2</v>
      </c>
      <c r="G67" s="39">
        <v>1308</v>
      </c>
      <c r="H67" s="39">
        <v>73</v>
      </c>
      <c r="I67" s="39">
        <f t="shared" si="14"/>
        <v>1381</v>
      </c>
      <c r="J67" s="40">
        <f t="shared" si="15"/>
        <v>1.9586429908662845E-2</v>
      </c>
      <c r="K67" s="39">
        <f t="shared" si="11"/>
        <v>2260</v>
      </c>
    </row>
    <row r="68" spans="2:11" x14ac:dyDescent="0.2">
      <c r="B68" s="41" t="s">
        <v>336</v>
      </c>
      <c r="C68" s="39">
        <v>656</v>
      </c>
      <c r="D68" s="39">
        <v>274</v>
      </c>
      <c r="E68" s="39">
        <f t="shared" si="12"/>
        <v>930</v>
      </c>
      <c r="F68" s="40">
        <f t="shared" si="13"/>
        <v>2.0735323627120911E-2</v>
      </c>
      <c r="G68" s="39">
        <v>663</v>
      </c>
      <c r="H68" s="39">
        <v>93</v>
      </c>
      <c r="I68" s="39">
        <f t="shared" si="14"/>
        <v>756</v>
      </c>
      <c r="J68" s="40">
        <f t="shared" si="15"/>
        <v>1.0722187553185453E-2</v>
      </c>
      <c r="K68" s="39">
        <f t="shared" si="11"/>
        <v>1686</v>
      </c>
    </row>
    <row r="69" spans="2:11" x14ac:dyDescent="0.2">
      <c r="B69" s="41" t="s">
        <v>337</v>
      </c>
      <c r="C69" s="39">
        <v>536</v>
      </c>
      <c r="D69" s="39">
        <v>195</v>
      </c>
      <c r="E69" s="39">
        <f t="shared" si="12"/>
        <v>731</v>
      </c>
      <c r="F69" s="40">
        <f t="shared" si="13"/>
        <v>1.6298410291855255E-2</v>
      </c>
      <c r="G69" s="39">
        <v>633</v>
      </c>
      <c r="H69" s="39">
        <v>65</v>
      </c>
      <c r="I69" s="39">
        <f t="shared" si="14"/>
        <v>698</v>
      </c>
      <c r="J69" s="40">
        <f t="shared" si="15"/>
        <v>9.8995858625971524E-3</v>
      </c>
      <c r="K69" s="39">
        <f t="shared" si="11"/>
        <v>1429</v>
      </c>
    </row>
    <row r="70" spans="2:11" x14ac:dyDescent="0.2">
      <c r="B70" s="41" t="s">
        <v>338</v>
      </c>
      <c r="C70" s="39">
        <v>893</v>
      </c>
      <c r="D70" s="39">
        <v>329</v>
      </c>
      <c r="E70" s="39">
        <f t="shared" si="12"/>
        <v>1222</v>
      </c>
      <c r="F70" s="40">
        <f t="shared" si="13"/>
        <v>2.7245769325098659E-2</v>
      </c>
      <c r="G70" s="39">
        <v>1784</v>
      </c>
      <c r="H70" s="39">
        <v>116</v>
      </c>
      <c r="I70" s="39">
        <f t="shared" si="14"/>
        <v>1900</v>
      </c>
      <c r="J70" s="40">
        <f t="shared" si="15"/>
        <v>2.6947296760651274E-2</v>
      </c>
      <c r="K70" s="39">
        <f t="shared" si="11"/>
        <v>3122</v>
      </c>
    </row>
    <row r="71" spans="2:11" x14ac:dyDescent="0.2">
      <c r="B71" s="41" t="s">
        <v>339</v>
      </c>
      <c r="C71" s="39">
        <v>533</v>
      </c>
      <c r="D71" s="39">
        <v>173</v>
      </c>
      <c r="E71" s="39">
        <f t="shared" si="12"/>
        <v>706</v>
      </c>
      <c r="F71" s="40">
        <f t="shared" si="13"/>
        <v>1.5741009119083188E-2</v>
      </c>
      <c r="G71" s="39">
        <v>601</v>
      </c>
      <c r="H71" s="39">
        <v>74</v>
      </c>
      <c r="I71" s="39">
        <f t="shared" si="14"/>
        <v>675</v>
      </c>
      <c r="J71" s="40">
        <f t="shared" si="15"/>
        <v>9.5733817439155842E-3</v>
      </c>
      <c r="K71" s="39">
        <f t="shared" si="11"/>
        <v>1381</v>
      </c>
    </row>
    <row r="72" spans="2:11" x14ac:dyDescent="0.2">
      <c r="B72" s="41" t="s">
        <v>340</v>
      </c>
      <c r="C72" s="39">
        <v>1493</v>
      </c>
      <c r="D72" s="39">
        <v>557</v>
      </c>
      <c r="E72" s="39">
        <f t="shared" si="12"/>
        <v>2050</v>
      </c>
      <c r="F72" s="40">
        <f t="shared" si="13"/>
        <v>4.5706896167309538E-2</v>
      </c>
      <c r="G72" s="39">
        <v>4351</v>
      </c>
      <c r="H72" s="39">
        <v>278</v>
      </c>
      <c r="I72" s="39">
        <f t="shared" si="14"/>
        <v>4629</v>
      </c>
      <c r="J72" s="40">
        <f t="shared" si="15"/>
        <v>6.5652124581607754E-2</v>
      </c>
      <c r="K72" s="39">
        <f t="shared" si="11"/>
        <v>6679</v>
      </c>
    </row>
    <row r="73" spans="2:11" x14ac:dyDescent="0.2">
      <c r="B73" s="41" t="s">
        <v>341</v>
      </c>
      <c r="C73" s="39">
        <v>808</v>
      </c>
      <c r="D73" s="39">
        <v>204</v>
      </c>
      <c r="E73" s="39">
        <f t="shared" si="12"/>
        <v>1012</v>
      </c>
      <c r="F73" s="40">
        <f t="shared" si="13"/>
        <v>2.2563599473813294E-2</v>
      </c>
      <c r="G73" s="39">
        <v>1760</v>
      </c>
      <c r="H73" s="39">
        <v>73</v>
      </c>
      <c r="I73" s="39">
        <f t="shared" si="14"/>
        <v>1833</v>
      </c>
      <c r="J73" s="40">
        <f t="shared" si="15"/>
        <v>2.5997049980144096E-2</v>
      </c>
      <c r="K73" s="39">
        <f t="shared" si="11"/>
        <v>2845</v>
      </c>
    </row>
    <row r="74" spans="2:11" x14ac:dyDescent="0.2">
      <c r="B74" s="41" t="s">
        <v>342</v>
      </c>
      <c r="C74" s="39">
        <v>257</v>
      </c>
      <c r="D74" s="39">
        <v>108</v>
      </c>
      <c r="E74" s="39">
        <f t="shared" si="12"/>
        <v>365</v>
      </c>
      <c r="F74" s="40">
        <f t="shared" si="13"/>
        <v>8.1380571224721858E-3</v>
      </c>
      <c r="G74" s="39">
        <v>607</v>
      </c>
      <c r="H74" s="39">
        <v>21</v>
      </c>
      <c r="I74" s="39">
        <f t="shared" si="14"/>
        <v>628</v>
      </c>
      <c r="J74" s="40">
        <f t="shared" si="15"/>
        <v>8.9067907187836848E-3</v>
      </c>
      <c r="K74" s="39">
        <f t="shared" si="11"/>
        <v>993</v>
      </c>
    </row>
    <row r="75" spans="2:11" x14ac:dyDescent="0.2">
      <c r="B75" s="41" t="s">
        <v>343</v>
      </c>
      <c r="C75" s="39">
        <v>320</v>
      </c>
      <c r="D75" s="39">
        <v>101</v>
      </c>
      <c r="E75" s="39">
        <f t="shared" si="12"/>
        <v>421</v>
      </c>
      <c r="F75" s="40">
        <f t="shared" si="13"/>
        <v>9.3866357494816165E-3</v>
      </c>
      <c r="G75" s="39">
        <v>613</v>
      </c>
      <c r="H75" s="39">
        <v>34</v>
      </c>
      <c r="I75" s="39">
        <f t="shared" si="14"/>
        <v>647</v>
      </c>
      <c r="J75" s="40">
        <f t="shared" si="15"/>
        <v>9.1762636863901969E-3</v>
      </c>
      <c r="K75" s="39">
        <f t="shared" si="11"/>
        <v>1068</v>
      </c>
    </row>
    <row r="76" spans="2:11" x14ac:dyDescent="0.2">
      <c r="B76" s="41" t="s">
        <v>344</v>
      </c>
      <c r="C76" s="39">
        <v>412</v>
      </c>
      <c r="D76" s="39">
        <v>182</v>
      </c>
      <c r="E76" s="39">
        <f t="shared" si="12"/>
        <v>594</v>
      </c>
      <c r="F76" s="40">
        <f t="shared" si="13"/>
        <v>1.3243851865064325E-2</v>
      </c>
      <c r="G76" s="39">
        <v>526</v>
      </c>
      <c r="H76" s="39">
        <v>56</v>
      </c>
      <c r="I76" s="39">
        <f t="shared" si="14"/>
        <v>582</v>
      </c>
      <c r="J76" s="40">
        <f t="shared" si="15"/>
        <v>8.2543824814205486E-3</v>
      </c>
      <c r="K76" s="39">
        <f t="shared" si="11"/>
        <v>1176</v>
      </c>
    </row>
    <row r="77" spans="2:11" x14ac:dyDescent="0.2">
      <c r="B77" s="41" t="s">
        <v>345</v>
      </c>
      <c r="C77" s="39">
        <v>323</v>
      </c>
      <c r="D77" s="39">
        <v>133</v>
      </c>
      <c r="E77" s="39">
        <f t="shared" si="12"/>
        <v>456</v>
      </c>
      <c r="F77" s="40">
        <f t="shared" si="13"/>
        <v>1.0166997391362511E-2</v>
      </c>
      <c r="G77" s="39">
        <v>826</v>
      </c>
      <c r="H77" s="39">
        <v>65</v>
      </c>
      <c r="I77" s="39">
        <f t="shared" si="14"/>
        <v>891</v>
      </c>
      <c r="J77" s="40">
        <f t="shared" si="15"/>
        <v>1.2636863901968571E-2</v>
      </c>
      <c r="K77" s="39">
        <f t="shared" si="11"/>
        <v>1347</v>
      </c>
    </row>
    <row r="78" spans="2:11" x14ac:dyDescent="0.2">
      <c r="B78" s="41" t="s">
        <v>346</v>
      </c>
      <c r="C78" s="39">
        <v>1277</v>
      </c>
      <c r="D78" s="39">
        <v>463</v>
      </c>
      <c r="E78" s="39">
        <f t="shared" si="12"/>
        <v>1740</v>
      </c>
      <c r="F78" s="40">
        <f t="shared" si="13"/>
        <v>3.8795121624935897E-2</v>
      </c>
      <c r="G78" s="39">
        <v>3417</v>
      </c>
      <c r="H78" s="39">
        <v>166</v>
      </c>
      <c r="I78" s="39">
        <f t="shared" si="14"/>
        <v>3583</v>
      </c>
      <c r="J78" s="40">
        <f t="shared" si="15"/>
        <v>5.0816928575480799E-2</v>
      </c>
      <c r="K78" s="39">
        <f t="shared" si="11"/>
        <v>5323</v>
      </c>
    </row>
    <row r="79" spans="2:11" x14ac:dyDescent="0.2">
      <c r="B79" s="41" t="s">
        <v>347</v>
      </c>
      <c r="C79" s="39">
        <v>1473</v>
      </c>
      <c r="D79" s="39">
        <v>507</v>
      </c>
      <c r="E79" s="39">
        <f t="shared" si="12"/>
        <v>1980</v>
      </c>
      <c r="F79" s="40">
        <f t="shared" si="13"/>
        <v>4.4146172883547746E-2</v>
      </c>
      <c r="G79" s="39">
        <v>2198</v>
      </c>
      <c r="H79" s="39">
        <v>156</v>
      </c>
      <c r="I79" s="39">
        <f t="shared" si="14"/>
        <v>2354</v>
      </c>
      <c r="J79" s="40">
        <f t="shared" si="15"/>
        <v>3.3386282407670054E-2</v>
      </c>
      <c r="K79" s="39">
        <f t="shared" si="11"/>
        <v>4334</v>
      </c>
    </row>
    <row r="80" spans="2:11" x14ac:dyDescent="0.2">
      <c r="B80" s="41" t="s">
        <v>348</v>
      </c>
      <c r="C80" s="39">
        <v>667</v>
      </c>
      <c r="D80" s="39">
        <v>229</v>
      </c>
      <c r="E80" s="39">
        <f t="shared" si="12"/>
        <v>896</v>
      </c>
      <c r="F80" s="40">
        <f t="shared" si="13"/>
        <v>1.9977258032150901E-2</v>
      </c>
      <c r="G80" s="39">
        <v>1616</v>
      </c>
      <c r="H80" s="39">
        <v>102</v>
      </c>
      <c r="I80" s="39">
        <f t="shared" si="14"/>
        <v>1718</v>
      </c>
      <c r="J80" s="40">
        <f t="shared" si="15"/>
        <v>2.4366029386736258E-2</v>
      </c>
      <c r="K80" s="39">
        <f t="shared" si="11"/>
        <v>2614</v>
      </c>
    </row>
    <row r="81" spans="2:11" x14ac:dyDescent="0.2">
      <c r="B81" s="41" t="s">
        <v>349</v>
      </c>
      <c r="C81" s="39">
        <v>540</v>
      </c>
      <c r="D81" s="39">
        <v>253</v>
      </c>
      <c r="E81" s="39">
        <f t="shared" si="12"/>
        <v>793</v>
      </c>
      <c r="F81" s="40">
        <f t="shared" si="13"/>
        <v>1.7680765200329983E-2</v>
      </c>
      <c r="G81" s="39">
        <v>921</v>
      </c>
      <c r="H81" s="39">
        <v>68</v>
      </c>
      <c r="I81" s="39">
        <f t="shared" si="14"/>
        <v>989</v>
      </c>
      <c r="J81" s="40">
        <f t="shared" si="15"/>
        <v>1.4026777103307426E-2</v>
      </c>
      <c r="K81" s="39">
        <f t="shared" si="11"/>
        <v>1782</v>
      </c>
    </row>
    <row r="82" spans="2:11" x14ac:dyDescent="0.2">
      <c r="B82" s="41" t="s">
        <v>350</v>
      </c>
      <c r="C82" s="39">
        <v>466</v>
      </c>
      <c r="D82" s="39">
        <v>172</v>
      </c>
      <c r="E82" s="39">
        <f t="shared" si="12"/>
        <v>638</v>
      </c>
      <c r="F82" s="40">
        <f t="shared" si="13"/>
        <v>1.4224877929143162E-2</v>
      </c>
      <c r="G82" s="39">
        <v>506</v>
      </c>
      <c r="H82" s="39">
        <v>45</v>
      </c>
      <c r="I82" s="39">
        <f t="shared" si="14"/>
        <v>551</v>
      </c>
      <c r="J82" s="40">
        <f t="shared" si="15"/>
        <v>7.8147160605888701E-3</v>
      </c>
      <c r="K82" s="39">
        <f t="shared" si="11"/>
        <v>1189</v>
      </c>
    </row>
    <row r="83" spans="2:11" x14ac:dyDescent="0.2">
      <c r="B83" s="41" t="s">
        <v>351</v>
      </c>
      <c r="C83" s="39">
        <v>853</v>
      </c>
      <c r="D83" s="39">
        <v>267</v>
      </c>
      <c r="E83" s="39">
        <f t="shared" si="12"/>
        <v>1120</v>
      </c>
      <c r="F83" s="40">
        <f t="shared" si="13"/>
        <v>2.4971572540188624E-2</v>
      </c>
      <c r="G83" s="39">
        <v>1997</v>
      </c>
      <c r="H83" s="39">
        <v>132</v>
      </c>
      <c r="I83" s="39">
        <f t="shared" si="14"/>
        <v>2129</v>
      </c>
      <c r="J83" s="40">
        <f t="shared" si="15"/>
        <v>3.019515515969819E-2</v>
      </c>
      <c r="K83" s="39">
        <f t="shared" si="11"/>
        <v>3249</v>
      </c>
    </row>
    <row r="84" spans="2:11" x14ac:dyDescent="0.2">
      <c r="B84" s="41" t="s">
        <v>50</v>
      </c>
      <c r="C84" s="39">
        <f t="shared" ref="C84:H84" si="16">SUM(C52:C83)</f>
        <v>33567</v>
      </c>
      <c r="D84" s="39">
        <f t="shared" si="16"/>
        <v>11284</v>
      </c>
      <c r="E84" s="41">
        <f t="shared" ref="E84" si="17">C84+D84</f>
        <v>44851</v>
      </c>
      <c r="F84" s="43">
        <f t="shared" ref="F84" si="18">E84/$E$84</f>
        <v>1</v>
      </c>
      <c r="G84" s="39">
        <f t="shared" si="16"/>
        <v>66100</v>
      </c>
      <c r="H84" s="39">
        <f t="shared" si="16"/>
        <v>4408</v>
      </c>
      <c r="I84" s="41">
        <f t="shared" ref="I84" si="19">H84+G84</f>
        <v>70508</v>
      </c>
      <c r="J84" s="43">
        <f t="shared" ref="J84" si="20">I84/$I$84</f>
        <v>1</v>
      </c>
      <c r="K84" s="41">
        <f>E84+I84</f>
        <v>115359</v>
      </c>
    </row>
    <row r="85" spans="2:11" ht="24" x14ac:dyDescent="0.2">
      <c r="B85" s="53" t="s">
        <v>68</v>
      </c>
      <c r="C85" s="54">
        <f>+C84/$K$84</f>
        <v>0.29097859724858921</v>
      </c>
      <c r="D85" s="54">
        <f>+D84/$K$84</f>
        <v>9.7816381903449226E-2</v>
      </c>
      <c r="E85" s="55">
        <f>C85+D85</f>
        <v>0.38879497915203842</v>
      </c>
      <c r="F85" s="55"/>
      <c r="G85" s="55">
        <f>+G84/$K$84</f>
        <v>0.57299387130609658</v>
      </c>
      <c r="H85" s="55">
        <f>+H84/$K$84</f>
        <v>3.8211149541864962E-2</v>
      </c>
      <c r="I85" s="55">
        <f>G85+H85</f>
        <v>0.61120502084796158</v>
      </c>
      <c r="J85" s="55"/>
      <c r="K85" s="55">
        <f t="shared" ref="K85" si="21">E85+I85</f>
        <v>1</v>
      </c>
    </row>
    <row r="86" spans="2:11" x14ac:dyDescent="0.2">
      <c r="B86" s="46" t="s">
        <v>133</v>
      </c>
    </row>
    <row r="87" spans="2:11" x14ac:dyDescent="0.2">
      <c r="B87" s="46" t="s">
        <v>134</v>
      </c>
    </row>
  </sheetData>
  <mergeCells count="10">
    <mergeCell ref="B50:B51"/>
    <mergeCell ref="C50:K50"/>
    <mergeCell ref="B8:K8"/>
    <mergeCell ref="B9:B10"/>
    <mergeCell ref="C9:K9"/>
    <mergeCell ref="B6:K6"/>
    <mergeCell ref="B5:K5"/>
    <mergeCell ref="B47:K47"/>
    <mergeCell ref="B46:K46"/>
    <mergeCell ref="B49:K49"/>
  </mergeCells>
  <hyperlinks>
    <hyperlink ref="M5" location="'Índice Pensiones Solidarias'!A1" display="Volver Sistema de Pensiones Solidadias"/>
  </hyperlinks>
  <pageMargins left="0.74803149606299213" right="0.74803149606299213" top="0.98425196850393704" bottom="0.98425196850393704" header="0" footer="0"/>
  <pageSetup scale="77" fitToHeight="2" orientation="portrait" r:id="rId1"/>
  <headerFooter alignWithMargins="0"/>
  <rowBreaks count="1" manualBreakCount="1">
    <brk id="49" min="1"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1:P47"/>
  <sheetViews>
    <sheetView showGridLines="0" zoomScaleNormal="100" workbookViewId="0">
      <selection activeCell="F45" sqref="F45"/>
    </sheetView>
  </sheetViews>
  <sheetFormatPr baseColWidth="10" defaultRowHeight="12" x14ac:dyDescent="0.2"/>
  <cols>
    <col min="1" max="1" width="6" style="47" customWidth="1"/>
    <col min="2" max="2" width="18.140625" style="47" customWidth="1"/>
    <col min="3" max="4" width="8.42578125" style="47" bestFit="1" customWidth="1"/>
    <col min="5" max="6" width="8.42578125" style="47" customWidth="1"/>
    <col min="7" max="7" width="9.140625" style="47" bestFit="1" customWidth="1"/>
    <col min="8" max="8" width="8.28515625" style="47" bestFit="1" customWidth="1"/>
    <col min="9" max="11" width="8.28515625" style="47" customWidth="1"/>
    <col min="12" max="12" width="8.42578125" style="47" customWidth="1"/>
    <col min="13" max="251" width="11.42578125" style="47"/>
    <col min="252" max="252" width="18.140625" style="47" customWidth="1"/>
    <col min="253" max="254" width="8.42578125" style="47" bestFit="1" customWidth="1"/>
    <col min="255" max="256" width="8.42578125" style="47" customWidth="1"/>
    <col min="257" max="257" width="9.140625" style="47" bestFit="1" customWidth="1"/>
    <col min="258" max="258" width="8.28515625" style="47" bestFit="1" customWidth="1"/>
    <col min="259" max="261" width="8.28515625" style="47" customWidth="1"/>
    <col min="262" max="267" width="0" style="47" hidden="1" customWidth="1"/>
    <col min="268" max="268" width="8.42578125" style="47" customWidth="1"/>
    <col min="269" max="507" width="11.42578125" style="47"/>
    <col min="508" max="508" width="18.140625" style="47" customWidth="1"/>
    <col min="509" max="510" width="8.42578125" style="47" bestFit="1" customWidth="1"/>
    <col min="511" max="512" width="8.42578125" style="47" customWidth="1"/>
    <col min="513" max="513" width="9.140625" style="47" bestFit="1" customWidth="1"/>
    <col min="514" max="514" width="8.28515625" style="47" bestFit="1" customWidth="1"/>
    <col min="515" max="517" width="8.28515625" style="47" customWidth="1"/>
    <col min="518" max="523" width="0" style="47" hidden="1" customWidth="1"/>
    <col min="524" max="524" width="8.42578125" style="47" customWidth="1"/>
    <col min="525" max="763" width="11.42578125" style="47"/>
    <col min="764" max="764" width="18.140625" style="47" customWidth="1"/>
    <col min="765" max="766" width="8.42578125" style="47" bestFit="1" customWidth="1"/>
    <col min="767" max="768" width="8.42578125" style="47" customWidth="1"/>
    <col min="769" max="769" width="9.140625" style="47" bestFit="1" customWidth="1"/>
    <col min="770" max="770" width="8.28515625" style="47" bestFit="1" customWidth="1"/>
    <col min="771" max="773" width="8.28515625" style="47" customWidth="1"/>
    <col min="774" max="779" width="0" style="47" hidden="1" customWidth="1"/>
    <col min="780" max="780" width="8.42578125" style="47" customWidth="1"/>
    <col min="781" max="1019" width="11.42578125" style="47"/>
    <col min="1020" max="1020" width="18.140625" style="47" customWidth="1"/>
    <col min="1021" max="1022" width="8.42578125" style="47" bestFit="1" customWidth="1"/>
    <col min="1023" max="1024" width="8.42578125" style="47" customWidth="1"/>
    <col min="1025" max="1025" width="9.140625" style="47" bestFit="1" customWidth="1"/>
    <col min="1026" max="1026" width="8.28515625" style="47" bestFit="1" customWidth="1"/>
    <col min="1027" max="1029" width="8.28515625" style="47" customWidth="1"/>
    <col min="1030" max="1035" width="0" style="47" hidden="1" customWidth="1"/>
    <col min="1036" max="1036" width="8.42578125" style="47" customWidth="1"/>
    <col min="1037" max="1275" width="11.42578125" style="47"/>
    <col min="1276" max="1276" width="18.140625" style="47" customWidth="1"/>
    <col min="1277" max="1278" width="8.42578125" style="47" bestFit="1" customWidth="1"/>
    <col min="1279" max="1280" width="8.42578125" style="47" customWidth="1"/>
    <col min="1281" max="1281" width="9.140625" style="47" bestFit="1" customWidth="1"/>
    <col min="1282" max="1282" width="8.28515625" style="47" bestFit="1" customWidth="1"/>
    <col min="1283" max="1285" width="8.28515625" style="47" customWidth="1"/>
    <col min="1286" max="1291" width="0" style="47" hidden="1" customWidth="1"/>
    <col min="1292" max="1292" width="8.42578125" style="47" customWidth="1"/>
    <col min="1293" max="1531" width="11.42578125" style="47"/>
    <col min="1532" max="1532" width="18.140625" style="47" customWidth="1"/>
    <col min="1533" max="1534" width="8.42578125" style="47" bestFit="1" customWidth="1"/>
    <col min="1535" max="1536" width="8.42578125" style="47" customWidth="1"/>
    <col min="1537" max="1537" width="9.140625" style="47" bestFit="1" customWidth="1"/>
    <col min="1538" max="1538" width="8.28515625" style="47" bestFit="1" customWidth="1"/>
    <col min="1539" max="1541" width="8.28515625" style="47" customWidth="1"/>
    <col min="1542" max="1547" width="0" style="47" hidden="1" customWidth="1"/>
    <col min="1548" max="1548" width="8.42578125" style="47" customWidth="1"/>
    <col min="1549" max="1787" width="11.42578125" style="47"/>
    <col min="1788" max="1788" width="18.140625" style="47" customWidth="1"/>
    <col min="1789" max="1790" width="8.42578125" style="47" bestFit="1" customWidth="1"/>
    <col min="1791" max="1792" width="8.42578125" style="47" customWidth="1"/>
    <col min="1793" max="1793" width="9.140625" style="47" bestFit="1" customWidth="1"/>
    <col min="1794" max="1794" width="8.28515625" style="47" bestFit="1" customWidth="1"/>
    <col min="1795" max="1797" width="8.28515625" style="47" customWidth="1"/>
    <col min="1798" max="1803" width="0" style="47" hidden="1" customWidth="1"/>
    <col min="1804" max="1804" width="8.42578125" style="47" customWidth="1"/>
    <col min="1805" max="2043" width="11.42578125" style="47"/>
    <col min="2044" max="2044" width="18.140625" style="47" customWidth="1"/>
    <col min="2045" max="2046" width="8.42578125" style="47" bestFit="1" customWidth="1"/>
    <col min="2047" max="2048" width="8.42578125" style="47" customWidth="1"/>
    <col min="2049" max="2049" width="9.140625" style="47" bestFit="1" customWidth="1"/>
    <col min="2050" max="2050" width="8.28515625" style="47" bestFit="1" customWidth="1"/>
    <col min="2051" max="2053" width="8.28515625" style="47" customWidth="1"/>
    <col min="2054" max="2059" width="0" style="47" hidden="1" customWidth="1"/>
    <col min="2060" max="2060" width="8.42578125" style="47" customWidth="1"/>
    <col min="2061" max="2299" width="11.42578125" style="47"/>
    <col min="2300" max="2300" width="18.140625" style="47" customWidth="1"/>
    <col min="2301" max="2302" width="8.42578125" style="47" bestFit="1" customWidth="1"/>
    <col min="2303" max="2304" width="8.42578125" style="47" customWidth="1"/>
    <col min="2305" max="2305" width="9.140625" style="47" bestFit="1" customWidth="1"/>
    <col min="2306" max="2306" width="8.28515625" style="47" bestFit="1" customWidth="1"/>
    <col min="2307" max="2309" width="8.28515625" style="47" customWidth="1"/>
    <col min="2310" max="2315" width="0" style="47" hidden="1" customWidth="1"/>
    <col min="2316" max="2316" width="8.42578125" style="47" customWidth="1"/>
    <col min="2317" max="2555" width="11.42578125" style="47"/>
    <col min="2556" max="2556" width="18.140625" style="47" customWidth="1"/>
    <col min="2557" max="2558" width="8.42578125" style="47" bestFit="1" customWidth="1"/>
    <col min="2559" max="2560" width="8.42578125" style="47" customWidth="1"/>
    <col min="2561" max="2561" width="9.140625" style="47" bestFit="1" customWidth="1"/>
    <col min="2562" max="2562" width="8.28515625" style="47" bestFit="1" customWidth="1"/>
    <col min="2563" max="2565" width="8.28515625" style="47" customWidth="1"/>
    <col min="2566" max="2571" width="0" style="47" hidden="1" customWidth="1"/>
    <col min="2572" max="2572" width="8.42578125" style="47" customWidth="1"/>
    <col min="2573" max="2811" width="11.42578125" style="47"/>
    <col min="2812" max="2812" width="18.140625" style="47" customWidth="1"/>
    <col min="2813" max="2814" width="8.42578125" style="47" bestFit="1" customWidth="1"/>
    <col min="2815" max="2816" width="8.42578125" style="47" customWidth="1"/>
    <col min="2817" max="2817" width="9.140625" style="47" bestFit="1" customWidth="1"/>
    <col min="2818" max="2818" width="8.28515625" style="47" bestFit="1" customWidth="1"/>
    <col min="2819" max="2821" width="8.28515625" style="47" customWidth="1"/>
    <col min="2822" max="2827" width="0" style="47" hidden="1" customWidth="1"/>
    <col min="2828" max="2828" width="8.42578125" style="47" customWidth="1"/>
    <col min="2829" max="3067" width="11.42578125" style="47"/>
    <col min="3068" max="3068" width="18.140625" style="47" customWidth="1"/>
    <col min="3069" max="3070" width="8.42578125" style="47" bestFit="1" customWidth="1"/>
    <col min="3071" max="3072" width="8.42578125" style="47" customWidth="1"/>
    <col min="3073" max="3073" width="9.140625" style="47" bestFit="1" customWidth="1"/>
    <col min="3074" max="3074" width="8.28515625" style="47" bestFit="1" customWidth="1"/>
    <col min="3075" max="3077" width="8.28515625" style="47" customWidth="1"/>
    <col min="3078" max="3083" width="0" style="47" hidden="1" customWidth="1"/>
    <col min="3084" max="3084" width="8.42578125" style="47" customWidth="1"/>
    <col min="3085" max="3323" width="11.42578125" style="47"/>
    <col min="3324" max="3324" width="18.140625" style="47" customWidth="1"/>
    <col min="3325" max="3326" width="8.42578125" style="47" bestFit="1" customWidth="1"/>
    <col min="3327" max="3328" width="8.42578125" style="47" customWidth="1"/>
    <col min="3329" max="3329" width="9.140625" style="47" bestFit="1" customWidth="1"/>
    <col min="3330" max="3330" width="8.28515625" style="47" bestFit="1" customWidth="1"/>
    <col min="3331" max="3333" width="8.28515625" style="47" customWidth="1"/>
    <col min="3334" max="3339" width="0" style="47" hidden="1" customWidth="1"/>
    <col min="3340" max="3340" width="8.42578125" style="47" customWidth="1"/>
    <col min="3341" max="3579" width="11.42578125" style="47"/>
    <col min="3580" max="3580" width="18.140625" style="47" customWidth="1"/>
    <col min="3581" max="3582" width="8.42578125" style="47" bestFit="1" customWidth="1"/>
    <col min="3583" max="3584" width="8.42578125" style="47" customWidth="1"/>
    <col min="3585" max="3585" width="9.140625" style="47" bestFit="1" customWidth="1"/>
    <col min="3586" max="3586" width="8.28515625" style="47" bestFit="1" customWidth="1"/>
    <col min="3587" max="3589" width="8.28515625" style="47" customWidth="1"/>
    <col min="3590" max="3595" width="0" style="47" hidden="1" customWidth="1"/>
    <col min="3596" max="3596" width="8.42578125" style="47" customWidth="1"/>
    <col min="3597" max="3835" width="11.42578125" style="47"/>
    <col min="3836" max="3836" width="18.140625" style="47" customWidth="1"/>
    <col min="3837" max="3838" width="8.42578125" style="47" bestFit="1" customWidth="1"/>
    <col min="3839" max="3840" width="8.42578125" style="47" customWidth="1"/>
    <col min="3841" max="3841" width="9.140625" style="47" bestFit="1" customWidth="1"/>
    <col min="3842" max="3842" width="8.28515625" style="47" bestFit="1" customWidth="1"/>
    <col min="3843" max="3845" width="8.28515625" style="47" customWidth="1"/>
    <col min="3846" max="3851" width="0" style="47" hidden="1" customWidth="1"/>
    <col min="3852" max="3852" width="8.42578125" style="47" customWidth="1"/>
    <col min="3853" max="4091" width="11.42578125" style="47"/>
    <col min="4092" max="4092" width="18.140625" style="47" customWidth="1"/>
    <col min="4093" max="4094" width="8.42578125" style="47" bestFit="1" customWidth="1"/>
    <col min="4095" max="4096" width="8.42578125" style="47" customWidth="1"/>
    <col min="4097" max="4097" width="9.140625" style="47" bestFit="1" customWidth="1"/>
    <col min="4098" max="4098" width="8.28515625" style="47" bestFit="1" customWidth="1"/>
    <col min="4099" max="4101" width="8.28515625" style="47" customWidth="1"/>
    <col min="4102" max="4107" width="0" style="47" hidden="1" customWidth="1"/>
    <col min="4108" max="4108" width="8.42578125" style="47" customWidth="1"/>
    <col min="4109" max="4347" width="11.42578125" style="47"/>
    <col min="4348" max="4348" width="18.140625" style="47" customWidth="1"/>
    <col min="4349" max="4350" width="8.42578125" style="47" bestFit="1" customWidth="1"/>
    <col min="4351" max="4352" width="8.42578125" style="47" customWidth="1"/>
    <col min="4353" max="4353" width="9.140625" style="47" bestFit="1" customWidth="1"/>
    <col min="4354" max="4354" width="8.28515625" style="47" bestFit="1" customWidth="1"/>
    <col min="4355" max="4357" width="8.28515625" style="47" customWidth="1"/>
    <col min="4358" max="4363" width="0" style="47" hidden="1" customWidth="1"/>
    <col min="4364" max="4364" width="8.42578125" style="47" customWidth="1"/>
    <col min="4365" max="4603" width="11.42578125" style="47"/>
    <col min="4604" max="4604" width="18.140625" style="47" customWidth="1"/>
    <col min="4605" max="4606" width="8.42578125" style="47" bestFit="1" customWidth="1"/>
    <col min="4607" max="4608" width="8.42578125" style="47" customWidth="1"/>
    <col min="4609" max="4609" width="9.140625" style="47" bestFit="1" customWidth="1"/>
    <col min="4610" max="4610" width="8.28515625" style="47" bestFit="1" customWidth="1"/>
    <col min="4611" max="4613" width="8.28515625" style="47" customWidth="1"/>
    <col min="4614" max="4619" width="0" style="47" hidden="1" customWidth="1"/>
    <col min="4620" max="4620" width="8.42578125" style="47" customWidth="1"/>
    <col min="4621" max="4859" width="11.42578125" style="47"/>
    <col min="4860" max="4860" width="18.140625" style="47" customWidth="1"/>
    <col min="4861" max="4862" width="8.42578125" style="47" bestFit="1" customWidth="1"/>
    <col min="4863" max="4864" width="8.42578125" style="47" customWidth="1"/>
    <col min="4865" max="4865" width="9.140625" style="47" bestFit="1" customWidth="1"/>
    <col min="4866" max="4866" width="8.28515625" style="47" bestFit="1" customWidth="1"/>
    <col min="4867" max="4869" width="8.28515625" style="47" customWidth="1"/>
    <col min="4870" max="4875" width="0" style="47" hidden="1" customWidth="1"/>
    <col min="4876" max="4876" width="8.42578125" style="47" customWidth="1"/>
    <col min="4877" max="5115" width="11.42578125" style="47"/>
    <col min="5116" max="5116" width="18.140625" style="47" customWidth="1"/>
    <col min="5117" max="5118" width="8.42578125" style="47" bestFit="1" customWidth="1"/>
    <col min="5119" max="5120" width="8.42578125" style="47" customWidth="1"/>
    <col min="5121" max="5121" width="9.140625" style="47" bestFit="1" customWidth="1"/>
    <col min="5122" max="5122" width="8.28515625" style="47" bestFit="1" customWidth="1"/>
    <col min="5123" max="5125" width="8.28515625" style="47" customWidth="1"/>
    <col min="5126" max="5131" width="0" style="47" hidden="1" customWidth="1"/>
    <col min="5132" max="5132" width="8.42578125" style="47" customWidth="1"/>
    <col min="5133" max="5371" width="11.42578125" style="47"/>
    <col min="5372" max="5372" width="18.140625" style="47" customWidth="1"/>
    <col min="5373" max="5374" width="8.42578125" style="47" bestFit="1" customWidth="1"/>
    <col min="5375" max="5376" width="8.42578125" style="47" customWidth="1"/>
    <col min="5377" max="5377" width="9.140625" style="47" bestFit="1" customWidth="1"/>
    <col min="5378" max="5378" width="8.28515625" style="47" bestFit="1" customWidth="1"/>
    <col min="5379" max="5381" width="8.28515625" style="47" customWidth="1"/>
    <col min="5382" max="5387" width="0" style="47" hidden="1" customWidth="1"/>
    <col min="5388" max="5388" width="8.42578125" style="47" customWidth="1"/>
    <col min="5389" max="5627" width="11.42578125" style="47"/>
    <col min="5628" max="5628" width="18.140625" style="47" customWidth="1"/>
    <col min="5629" max="5630" width="8.42578125" style="47" bestFit="1" customWidth="1"/>
    <col min="5631" max="5632" width="8.42578125" style="47" customWidth="1"/>
    <col min="5633" max="5633" width="9.140625" style="47" bestFit="1" customWidth="1"/>
    <col min="5634" max="5634" width="8.28515625" style="47" bestFit="1" customWidth="1"/>
    <col min="5635" max="5637" width="8.28515625" style="47" customWidth="1"/>
    <col min="5638" max="5643" width="0" style="47" hidden="1" customWidth="1"/>
    <col min="5644" max="5644" width="8.42578125" style="47" customWidth="1"/>
    <col min="5645" max="5883" width="11.42578125" style="47"/>
    <col min="5884" max="5884" width="18.140625" style="47" customWidth="1"/>
    <col min="5885" max="5886" width="8.42578125" style="47" bestFit="1" customWidth="1"/>
    <col min="5887" max="5888" width="8.42578125" style="47" customWidth="1"/>
    <col min="5889" max="5889" width="9.140625" style="47" bestFit="1" customWidth="1"/>
    <col min="5890" max="5890" width="8.28515625" style="47" bestFit="1" customWidth="1"/>
    <col min="5891" max="5893" width="8.28515625" style="47" customWidth="1"/>
    <col min="5894" max="5899" width="0" style="47" hidden="1" customWidth="1"/>
    <col min="5900" max="5900" width="8.42578125" style="47" customWidth="1"/>
    <col min="5901" max="6139" width="11.42578125" style="47"/>
    <col min="6140" max="6140" width="18.140625" style="47" customWidth="1"/>
    <col min="6141" max="6142" width="8.42578125" style="47" bestFit="1" customWidth="1"/>
    <col min="6143" max="6144" width="8.42578125" style="47" customWidth="1"/>
    <col min="6145" max="6145" width="9.140625" style="47" bestFit="1" customWidth="1"/>
    <col min="6146" max="6146" width="8.28515625" style="47" bestFit="1" customWidth="1"/>
    <col min="6147" max="6149" width="8.28515625" style="47" customWidth="1"/>
    <col min="6150" max="6155" width="0" style="47" hidden="1" customWidth="1"/>
    <col min="6156" max="6156" width="8.42578125" style="47" customWidth="1"/>
    <col min="6157" max="6395" width="11.42578125" style="47"/>
    <col min="6396" max="6396" width="18.140625" style="47" customWidth="1"/>
    <col min="6397" max="6398" width="8.42578125" style="47" bestFit="1" customWidth="1"/>
    <col min="6399" max="6400" width="8.42578125" style="47" customWidth="1"/>
    <col min="6401" max="6401" width="9.140625" style="47" bestFit="1" customWidth="1"/>
    <col min="6402" max="6402" width="8.28515625" style="47" bestFit="1" customWidth="1"/>
    <col min="6403" max="6405" width="8.28515625" style="47" customWidth="1"/>
    <col min="6406" max="6411" width="0" style="47" hidden="1" customWidth="1"/>
    <col min="6412" max="6412" width="8.42578125" style="47" customWidth="1"/>
    <col min="6413" max="6651" width="11.42578125" style="47"/>
    <col min="6652" max="6652" width="18.140625" style="47" customWidth="1"/>
    <col min="6653" max="6654" width="8.42578125" style="47" bestFit="1" customWidth="1"/>
    <col min="6655" max="6656" width="8.42578125" style="47" customWidth="1"/>
    <col min="6657" max="6657" width="9.140625" style="47" bestFit="1" customWidth="1"/>
    <col min="6658" max="6658" width="8.28515625" style="47" bestFit="1" customWidth="1"/>
    <col min="6659" max="6661" width="8.28515625" style="47" customWidth="1"/>
    <col min="6662" max="6667" width="0" style="47" hidden="1" customWidth="1"/>
    <col min="6668" max="6668" width="8.42578125" style="47" customWidth="1"/>
    <col min="6669" max="6907" width="11.42578125" style="47"/>
    <col min="6908" max="6908" width="18.140625" style="47" customWidth="1"/>
    <col min="6909" max="6910" width="8.42578125" style="47" bestFit="1" customWidth="1"/>
    <col min="6911" max="6912" width="8.42578125" style="47" customWidth="1"/>
    <col min="6913" max="6913" width="9.140625" style="47" bestFit="1" customWidth="1"/>
    <col min="6914" max="6914" width="8.28515625" style="47" bestFit="1" customWidth="1"/>
    <col min="6915" max="6917" width="8.28515625" style="47" customWidth="1"/>
    <col min="6918" max="6923" width="0" style="47" hidden="1" customWidth="1"/>
    <col min="6924" max="6924" width="8.42578125" style="47" customWidth="1"/>
    <col min="6925" max="7163" width="11.42578125" style="47"/>
    <col min="7164" max="7164" width="18.140625" style="47" customWidth="1"/>
    <col min="7165" max="7166" width="8.42578125" style="47" bestFit="1" customWidth="1"/>
    <col min="7167" max="7168" width="8.42578125" style="47" customWidth="1"/>
    <col min="7169" max="7169" width="9.140625" style="47" bestFit="1" customWidth="1"/>
    <col min="7170" max="7170" width="8.28515625" style="47" bestFit="1" customWidth="1"/>
    <col min="7171" max="7173" width="8.28515625" style="47" customWidth="1"/>
    <col min="7174" max="7179" width="0" style="47" hidden="1" customWidth="1"/>
    <col min="7180" max="7180" width="8.42578125" style="47" customWidth="1"/>
    <col min="7181" max="7419" width="11.42578125" style="47"/>
    <col min="7420" max="7420" width="18.140625" style="47" customWidth="1"/>
    <col min="7421" max="7422" width="8.42578125" style="47" bestFit="1" customWidth="1"/>
    <col min="7423" max="7424" width="8.42578125" style="47" customWidth="1"/>
    <col min="7425" max="7425" width="9.140625" style="47" bestFit="1" customWidth="1"/>
    <col min="7426" max="7426" width="8.28515625" style="47" bestFit="1" customWidth="1"/>
    <col min="7427" max="7429" width="8.28515625" style="47" customWidth="1"/>
    <col min="7430" max="7435" width="0" style="47" hidden="1" customWidth="1"/>
    <col min="7436" max="7436" width="8.42578125" style="47" customWidth="1"/>
    <col min="7437" max="7675" width="11.42578125" style="47"/>
    <col min="7676" max="7676" width="18.140625" style="47" customWidth="1"/>
    <col min="7677" max="7678" width="8.42578125" style="47" bestFit="1" customWidth="1"/>
    <col min="7679" max="7680" width="8.42578125" style="47" customWidth="1"/>
    <col min="7681" max="7681" width="9.140625" style="47" bestFit="1" customWidth="1"/>
    <col min="7682" max="7682" width="8.28515625" style="47" bestFit="1" customWidth="1"/>
    <col min="7683" max="7685" width="8.28515625" style="47" customWidth="1"/>
    <col min="7686" max="7691" width="0" style="47" hidden="1" customWidth="1"/>
    <col min="7692" max="7692" width="8.42578125" style="47" customWidth="1"/>
    <col min="7693" max="7931" width="11.42578125" style="47"/>
    <col min="7932" max="7932" width="18.140625" style="47" customWidth="1"/>
    <col min="7933" max="7934" width="8.42578125" style="47" bestFit="1" customWidth="1"/>
    <col min="7935" max="7936" width="8.42578125" style="47" customWidth="1"/>
    <col min="7937" max="7937" width="9.140625" style="47" bestFit="1" customWidth="1"/>
    <col min="7938" max="7938" width="8.28515625" style="47" bestFit="1" customWidth="1"/>
    <col min="7939" max="7941" width="8.28515625" style="47" customWidth="1"/>
    <col min="7942" max="7947" width="0" style="47" hidden="1" customWidth="1"/>
    <col min="7948" max="7948" width="8.42578125" style="47" customWidth="1"/>
    <col min="7949" max="8187" width="11.42578125" style="47"/>
    <col min="8188" max="8188" width="18.140625" style="47" customWidth="1"/>
    <col min="8189" max="8190" width="8.42578125" style="47" bestFit="1" customWidth="1"/>
    <col min="8191" max="8192" width="8.42578125" style="47" customWidth="1"/>
    <col min="8193" max="8193" width="9.140625" style="47" bestFit="1" customWidth="1"/>
    <col min="8194" max="8194" width="8.28515625" style="47" bestFit="1" customWidth="1"/>
    <col min="8195" max="8197" width="8.28515625" style="47" customWidth="1"/>
    <col min="8198" max="8203" width="0" style="47" hidden="1" customWidth="1"/>
    <col min="8204" max="8204" width="8.42578125" style="47" customWidth="1"/>
    <col min="8205" max="8443" width="11.42578125" style="47"/>
    <col min="8444" max="8444" width="18.140625" style="47" customWidth="1"/>
    <col min="8445" max="8446" width="8.42578125" style="47" bestFit="1" customWidth="1"/>
    <col min="8447" max="8448" width="8.42578125" style="47" customWidth="1"/>
    <col min="8449" max="8449" width="9.140625" style="47" bestFit="1" customWidth="1"/>
    <col min="8450" max="8450" width="8.28515625" style="47" bestFit="1" customWidth="1"/>
    <col min="8451" max="8453" width="8.28515625" style="47" customWidth="1"/>
    <col min="8454" max="8459" width="0" style="47" hidden="1" customWidth="1"/>
    <col min="8460" max="8460" width="8.42578125" style="47" customWidth="1"/>
    <col min="8461" max="8699" width="11.42578125" style="47"/>
    <col min="8700" max="8700" width="18.140625" style="47" customWidth="1"/>
    <col min="8701" max="8702" width="8.42578125" style="47" bestFit="1" customWidth="1"/>
    <col min="8703" max="8704" width="8.42578125" style="47" customWidth="1"/>
    <col min="8705" max="8705" width="9.140625" style="47" bestFit="1" customWidth="1"/>
    <col min="8706" max="8706" width="8.28515625" style="47" bestFit="1" customWidth="1"/>
    <col min="8707" max="8709" width="8.28515625" style="47" customWidth="1"/>
    <col min="8710" max="8715" width="0" style="47" hidden="1" customWidth="1"/>
    <col min="8716" max="8716" width="8.42578125" style="47" customWidth="1"/>
    <col min="8717" max="8955" width="11.42578125" style="47"/>
    <col min="8956" max="8956" width="18.140625" style="47" customWidth="1"/>
    <col min="8957" max="8958" width="8.42578125" style="47" bestFit="1" customWidth="1"/>
    <col min="8959" max="8960" width="8.42578125" style="47" customWidth="1"/>
    <col min="8961" max="8961" width="9.140625" style="47" bestFit="1" customWidth="1"/>
    <col min="8962" max="8962" width="8.28515625" style="47" bestFit="1" customWidth="1"/>
    <col min="8963" max="8965" width="8.28515625" style="47" customWidth="1"/>
    <col min="8966" max="8971" width="0" style="47" hidden="1" customWidth="1"/>
    <col min="8972" max="8972" width="8.42578125" style="47" customWidth="1"/>
    <col min="8973" max="9211" width="11.42578125" style="47"/>
    <col min="9212" max="9212" width="18.140625" style="47" customWidth="1"/>
    <col min="9213" max="9214" width="8.42578125" style="47" bestFit="1" customWidth="1"/>
    <col min="9215" max="9216" width="8.42578125" style="47" customWidth="1"/>
    <col min="9217" max="9217" width="9.140625" style="47" bestFit="1" customWidth="1"/>
    <col min="9218" max="9218" width="8.28515625" style="47" bestFit="1" customWidth="1"/>
    <col min="9219" max="9221" width="8.28515625" style="47" customWidth="1"/>
    <col min="9222" max="9227" width="0" style="47" hidden="1" customWidth="1"/>
    <col min="9228" max="9228" width="8.42578125" style="47" customWidth="1"/>
    <col min="9229" max="9467" width="11.42578125" style="47"/>
    <col min="9468" max="9468" width="18.140625" style="47" customWidth="1"/>
    <col min="9469" max="9470" width="8.42578125" style="47" bestFit="1" customWidth="1"/>
    <col min="9471" max="9472" width="8.42578125" style="47" customWidth="1"/>
    <col min="9473" max="9473" width="9.140625" style="47" bestFit="1" customWidth="1"/>
    <col min="9474" max="9474" width="8.28515625" style="47" bestFit="1" customWidth="1"/>
    <col min="9475" max="9477" width="8.28515625" style="47" customWidth="1"/>
    <col min="9478" max="9483" width="0" style="47" hidden="1" customWidth="1"/>
    <col min="9484" max="9484" width="8.42578125" style="47" customWidth="1"/>
    <col min="9485" max="9723" width="11.42578125" style="47"/>
    <col min="9724" max="9724" width="18.140625" style="47" customWidth="1"/>
    <col min="9725" max="9726" width="8.42578125" style="47" bestFit="1" customWidth="1"/>
    <col min="9727" max="9728" width="8.42578125" style="47" customWidth="1"/>
    <col min="9729" max="9729" width="9.140625" style="47" bestFit="1" customWidth="1"/>
    <col min="9730" max="9730" width="8.28515625" style="47" bestFit="1" customWidth="1"/>
    <col min="9731" max="9733" width="8.28515625" style="47" customWidth="1"/>
    <col min="9734" max="9739" width="0" style="47" hidden="1" customWidth="1"/>
    <col min="9740" max="9740" width="8.42578125" style="47" customWidth="1"/>
    <col min="9741" max="9979" width="11.42578125" style="47"/>
    <col min="9980" max="9980" width="18.140625" style="47" customWidth="1"/>
    <col min="9981" max="9982" width="8.42578125" style="47" bestFit="1" customWidth="1"/>
    <col min="9983" max="9984" width="8.42578125" style="47" customWidth="1"/>
    <col min="9985" max="9985" width="9.140625" style="47" bestFit="1" customWidth="1"/>
    <col min="9986" max="9986" width="8.28515625" style="47" bestFit="1" customWidth="1"/>
    <col min="9987" max="9989" width="8.28515625" style="47" customWidth="1"/>
    <col min="9990" max="9995" width="0" style="47" hidden="1" customWidth="1"/>
    <col min="9996" max="9996" width="8.42578125" style="47" customWidth="1"/>
    <col min="9997" max="10235" width="11.42578125" style="47"/>
    <col min="10236" max="10236" width="18.140625" style="47" customWidth="1"/>
    <col min="10237" max="10238" width="8.42578125" style="47" bestFit="1" customWidth="1"/>
    <col min="10239" max="10240" width="8.42578125" style="47" customWidth="1"/>
    <col min="10241" max="10241" width="9.140625" style="47" bestFit="1" customWidth="1"/>
    <col min="10242" max="10242" width="8.28515625" style="47" bestFit="1" customWidth="1"/>
    <col min="10243" max="10245" width="8.28515625" style="47" customWidth="1"/>
    <col min="10246" max="10251" width="0" style="47" hidden="1" customWidth="1"/>
    <col min="10252" max="10252" width="8.42578125" style="47" customWidth="1"/>
    <col min="10253" max="10491" width="11.42578125" style="47"/>
    <col min="10492" max="10492" width="18.140625" style="47" customWidth="1"/>
    <col min="10493" max="10494" width="8.42578125" style="47" bestFit="1" customWidth="1"/>
    <col min="10495" max="10496" width="8.42578125" style="47" customWidth="1"/>
    <col min="10497" max="10497" width="9.140625" style="47" bestFit="1" customWidth="1"/>
    <col min="10498" max="10498" width="8.28515625" style="47" bestFit="1" customWidth="1"/>
    <col min="10499" max="10501" width="8.28515625" style="47" customWidth="1"/>
    <col min="10502" max="10507" width="0" style="47" hidden="1" customWidth="1"/>
    <col min="10508" max="10508" width="8.42578125" style="47" customWidth="1"/>
    <col min="10509" max="10747" width="11.42578125" style="47"/>
    <col min="10748" max="10748" width="18.140625" style="47" customWidth="1"/>
    <col min="10749" max="10750" width="8.42578125" style="47" bestFit="1" customWidth="1"/>
    <col min="10751" max="10752" width="8.42578125" style="47" customWidth="1"/>
    <col min="10753" max="10753" width="9.140625" style="47" bestFit="1" customWidth="1"/>
    <col min="10754" max="10754" width="8.28515625" style="47" bestFit="1" customWidth="1"/>
    <col min="10755" max="10757" width="8.28515625" style="47" customWidth="1"/>
    <col min="10758" max="10763" width="0" style="47" hidden="1" customWidth="1"/>
    <col min="10764" max="10764" width="8.42578125" style="47" customWidth="1"/>
    <col min="10765" max="11003" width="11.42578125" style="47"/>
    <col min="11004" max="11004" width="18.140625" style="47" customWidth="1"/>
    <col min="11005" max="11006" width="8.42578125" style="47" bestFit="1" customWidth="1"/>
    <col min="11007" max="11008" width="8.42578125" style="47" customWidth="1"/>
    <col min="11009" max="11009" width="9.140625" style="47" bestFit="1" customWidth="1"/>
    <col min="11010" max="11010" width="8.28515625" style="47" bestFit="1" customWidth="1"/>
    <col min="11011" max="11013" width="8.28515625" style="47" customWidth="1"/>
    <col min="11014" max="11019" width="0" style="47" hidden="1" customWidth="1"/>
    <col min="11020" max="11020" width="8.42578125" style="47" customWidth="1"/>
    <col min="11021" max="11259" width="11.42578125" style="47"/>
    <col min="11260" max="11260" width="18.140625" style="47" customWidth="1"/>
    <col min="11261" max="11262" width="8.42578125" style="47" bestFit="1" customWidth="1"/>
    <col min="11263" max="11264" width="8.42578125" style="47" customWidth="1"/>
    <col min="11265" max="11265" width="9.140625" style="47" bestFit="1" customWidth="1"/>
    <col min="11266" max="11266" width="8.28515625" style="47" bestFit="1" customWidth="1"/>
    <col min="11267" max="11269" width="8.28515625" style="47" customWidth="1"/>
    <col min="11270" max="11275" width="0" style="47" hidden="1" customWidth="1"/>
    <col min="11276" max="11276" width="8.42578125" style="47" customWidth="1"/>
    <col min="11277" max="11515" width="11.42578125" style="47"/>
    <col min="11516" max="11516" width="18.140625" style="47" customWidth="1"/>
    <col min="11517" max="11518" width="8.42578125" style="47" bestFit="1" customWidth="1"/>
    <col min="11519" max="11520" width="8.42578125" style="47" customWidth="1"/>
    <col min="11521" max="11521" width="9.140625" style="47" bestFit="1" customWidth="1"/>
    <col min="11522" max="11522" width="8.28515625" style="47" bestFit="1" customWidth="1"/>
    <col min="11523" max="11525" width="8.28515625" style="47" customWidth="1"/>
    <col min="11526" max="11531" width="0" style="47" hidden="1" customWidth="1"/>
    <col min="11532" max="11532" width="8.42578125" style="47" customWidth="1"/>
    <col min="11533" max="11771" width="11.42578125" style="47"/>
    <col min="11772" max="11772" width="18.140625" style="47" customWidth="1"/>
    <col min="11773" max="11774" width="8.42578125" style="47" bestFit="1" customWidth="1"/>
    <col min="11775" max="11776" width="8.42578125" style="47" customWidth="1"/>
    <col min="11777" max="11777" width="9.140625" style="47" bestFit="1" customWidth="1"/>
    <col min="11778" max="11778" width="8.28515625" style="47" bestFit="1" customWidth="1"/>
    <col min="11779" max="11781" width="8.28515625" style="47" customWidth="1"/>
    <col min="11782" max="11787" width="0" style="47" hidden="1" customWidth="1"/>
    <col min="11788" max="11788" width="8.42578125" style="47" customWidth="1"/>
    <col min="11789" max="12027" width="11.42578125" style="47"/>
    <col min="12028" max="12028" width="18.140625" style="47" customWidth="1"/>
    <col min="12029" max="12030" width="8.42578125" style="47" bestFit="1" customWidth="1"/>
    <col min="12031" max="12032" width="8.42578125" style="47" customWidth="1"/>
    <col min="12033" max="12033" width="9.140625" style="47" bestFit="1" customWidth="1"/>
    <col min="12034" max="12034" width="8.28515625" style="47" bestFit="1" customWidth="1"/>
    <col min="12035" max="12037" width="8.28515625" style="47" customWidth="1"/>
    <col min="12038" max="12043" width="0" style="47" hidden="1" customWidth="1"/>
    <col min="12044" max="12044" width="8.42578125" style="47" customWidth="1"/>
    <col min="12045" max="12283" width="11.42578125" style="47"/>
    <col min="12284" max="12284" width="18.140625" style="47" customWidth="1"/>
    <col min="12285" max="12286" width="8.42578125" style="47" bestFit="1" customWidth="1"/>
    <col min="12287" max="12288" width="8.42578125" style="47" customWidth="1"/>
    <col min="12289" max="12289" width="9.140625" style="47" bestFit="1" customWidth="1"/>
    <col min="12290" max="12290" width="8.28515625" style="47" bestFit="1" customWidth="1"/>
    <col min="12291" max="12293" width="8.28515625" style="47" customWidth="1"/>
    <col min="12294" max="12299" width="0" style="47" hidden="1" customWidth="1"/>
    <col min="12300" max="12300" width="8.42578125" style="47" customWidth="1"/>
    <col min="12301" max="12539" width="11.42578125" style="47"/>
    <col min="12540" max="12540" width="18.140625" style="47" customWidth="1"/>
    <col min="12541" max="12542" width="8.42578125" style="47" bestFit="1" customWidth="1"/>
    <col min="12543" max="12544" width="8.42578125" style="47" customWidth="1"/>
    <col min="12545" max="12545" width="9.140625" style="47" bestFit="1" customWidth="1"/>
    <col min="12546" max="12546" width="8.28515625" style="47" bestFit="1" customWidth="1"/>
    <col min="12547" max="12549" width="8.28515625" style="47" customWidth="1"/>
    <col min="12550" max="12555" width="0" style="47" hidden="1" customWidth="1"/>
    <col min="12556" max="12556" width="8.42578125" style="47" customWidth="1"/>
    <col min="12557" max="12795" width="11.42578125" style="47"/>
    <col min="12796" max="12796" width="18.140625" style="47" customWidth="1"/>
    <col min="12797" max="12798" width="8.42578125" style="47" bestFit="1" customWidth="1"/>
    <col min="12799" max="12800" width="8.42578125" style="47" customWidth="1"/>
    <col min="12801" max="12801" width="9.140625" style="47" bestFit="1" customWidth="1"/>
    <col min="12802" max="12802" width="8.28515625" style="47" bestFit="1" customWidth="1"/>
    <col min="12803" max="12805" width="8.28515625" style="47" customWidth="1"/>
    <col min="12806" max="12811" width="0" style="47" hidden="1" customWidth="1"/>
    <col min="12812" max="12812" width="8.42578125" style="47" customWidth="1"/>
    <col min="12813" max="13051" width="11.42578125" style="47"/>
    <col min="13052" max="13052" width="18.140625" style="47" customWidth="1"/>
    <col min="13053" max="13054" width="8.42578125" style="47" bestFit="1" customWidth="1"/>
    <col min="13055" max="13056" width="8.42578125" style="47" customWidth="1"/>
    <col min="13057" max="13057" width="9.140625" style="47" bestFit="1" customWidth="1"/>
    <col min="13058" max="13058" width="8.28515625" style="47" bestFit="1" customWidth="1"/>
    <col min="13059" max="13061" width="8.28515625" style="47" customWidth="1"/>
    <col min="13062" max="13067" width="0" style="47" hidden="1" customWidth="1"/>
    <col min="13068" max="13068" width="8.42578125" style="47" customWidth="1"/>
    <col min="13069" max="13307" width="11.42578125" style="47"/>
    <col min="13308" max="13308" width="18.140625" style="47" customWidth="1"/>
    <col min="13309" max="13310" width="8.42578125" style="47" bestFit="1" customWidth="1"/>
    <col min="13311" max="13312" width="8.42578125" style="47" customWidth="1"/>
    <col min="13313" max="13313" width="9.140625" style="47" bestFit="1" customWidth="1"/>
    <col min="13314" max="13314" width="8.28515625" style="47" bestFit="1" customWidth="1"/>
    <col min="13315" max="13317" width="8.28515625" style="47" customWidth="1"/>
    <col min="13318" max="13323" width="0" style="47" hidden="1" customWidth="1"/>
    <col min="13324" max="13324" width="8.42578125" style="47" customWidth="1"/>
    <col min="13325" max="13563" width="11.42578125" style="47"/>
    <col min="13564" max="13564" width="18.140625" style="47" customWidth="1"/>
    <col min="13565" max="13566" width="8.42578125" style="47" bestFit="1" customWidth="1"/>
    <col min="13567" max="13568" width="8.42578125" style="47" customWidth="1"/>
    <col min="13569" max="13569" width="9.140625" style="47" bestFit="1" customWidth="1"/>
    <col min="13570" max="13570" width="8.28515625" style="47" bestFit="1" customWidth="1"/>
    <col min="13571" max="13573" width="8.28515625" style="47" customWidth="1"/>
    <col min="13574" max="13579" width="0" style="47" hidden="1" customWidth="1"/>
    <col min="13580" max="13580" width="8.42578125" style="47" customWidth="1"/>
    <col min="13581" max="13819" width="11.42578125" style="47"/>
    <col min="13820" max="13820" width="18.140625" style="47" customWidth="1"/>
    <col min="13821" max="13822" width="8.42578125" style="47" bestFit="1" customWidth="1"/>
    <col min="13823" max="13824" width="8.42578125" style="47" customWidth="1"/>
    <col min="13825" max="13825" width="9.140625" style="47" bestFit="1" customWidth="1"/>
    <col min="13826" max="13826" width="8.28515625" style="47" bestFit="1" customWidth="1"/>
    <col min="13827" max="13829" width="8.28515625" style="47" customWidth="1"/>
    <col min="13830" max="13835" width="0" style="47" hidden="1" customWidth="1"/>
    <col min="13836" max="13836" width="8.42578125" style="47" customWidth="1"/>
    <col min="13837" max="14075" width="11.42578125" style="47"/>
    <col min="14076" max="14076" width="18.140625" style="47" customWidth="1"/>
    <col min="14077" max="14078" width="8.42578125" style="47" bestFit="1" customWidth="1"/>
    <col min="14079" max="14080" width="8.42578125" style="47" customWidth="1"/>
    <col min="14081" max="14081" width="9.140625" style="47" bestFit="1" customWidth="1"/>
    <col min="14082" max="14082" width="8.28515625" style="47" bestFit="1" customWidth="1"/>
    <col min="14083" max="14085" width="8.28515625" style="47" customWidth="1"/>
    <col min="14086" max="14091" width="0" style="47" hidden="1" customWidth="1"/>
    <col min="14092" max="14092" width="8.42578125" style="47" customWidth="1"/>
    <col min="14093" max="14331" width="11.42578125" style="47"/>
    <col min="14332" max="14332" width="18.140625" style="47" customWidth="1"/>
    <col min="14333" max="14334" width="8.42578125" style="47" bestFit="1" customWidth="1"/>
    <col min="14335" max="14336" width="8.42578125" style="47" customWidth="1"/>
    <col min="14337" max="14337" width="9.140625" style="47" bestFit="1" customWidth="1"/>
    <col min="14338" max="14338" width="8.28515625" style="47" bestFit="1" customWidth="1"/>
    <col min="14339" max="14341" width="8.28515625" style="47" customWidth="1"/>
    <col min="14342" max="14347" width="0" style="47" hidden="1" customWidth="1"/>
    <col min="14348" max="14348" width="8.42578125" style="47" customWidth="1"/>
    <col min="14349" max="14587" width="11.42578125" style="47"/>
    <col min="14588" max="14588" width="18.140625" style="47" customWidth="1"/>
    <col min="14589" max="14590" width="8.42578125" style="47" bestFit="1" customWidth="1"/>
    <col min="14591" max="14592" width="8.42578125" style="47" customWidth="1"/>
    <col min="14593" max="14593" width="9.140625" style="47" bestFit="1" customWidth="1"/>
    <col min="14594" max="14594" width="8.28515625" style="47" bestFit="1" customWidth="1"/>
    <col min="14595" max="14597" width="8.28515625" style="47" customWidth="1"/>
    <col min="14598" max="14603" width="0" style="47" hidden="1" customWidth="1"/>
    <col min="14604" max="14604" width="8.42578125" style="47" customWidth="1"/>
    <col min="14605" max="14843" width="11.42578125" style="47"/>
    <col min="14844" max="14844" width="18.140625" style="47" customWidth="1"/>
    <col min="14845" max="14846" width="8.42578125" style="47" bestFit="1" customWidth="1"/>
    <col min="14847" max="14848" width="8.42578125" style="47" customWidth="1"/>
    <col min="14849" max="14849" width="9.140625" style="47" bestFit="1" customWidth="1"/>
    <col min="14850" max="14850" width="8.28515625" style="47" bestFit="1" customWidth="1"/>
    <col min="14851" max="14853" width="8.28515625" style="47" customWidth="1"/>
    <col min="14854" max="14859" width="0" style="47" hidden="1" customWidth="1"/>
    <col min="14860" max="14860" width="8.42578125" style="47" customWidth="1"/>
    <col min="14861" max="15099" width="11.42578125" style="47"/>
    <col min="15100" max="15100" width="18.140625" style="47" customWidth="1"/>
    <col min="15101" max="15102" width="8.42578125" style="47" bestFit="1" customWidth="1"/>
    <col min="15103" max="15104" width="8.42578125" style="47" customWidth="1"/>
    <col min="15105" max="15105" width="9.140625" style="47" bestFit="1" customWidth="1"/>
    <col min="15106" max="15106" width="8.28515625" style="47" bestFit="1" customWidth="1"/>
    <col min="15107" max="15109" width="8.28515625" style="47" customWidth="1"/>
    <col min="15110" max="15115" width="0" style="47" hidden="1" customWidth="1"/>
    <col min="15116" max="15116" width="8.42578125" style="47" customWidth="1"/>
    <col min="15117" max="15355" width="11.42578125" style="47"/>
    <col min="15356" max="15356" width="18.140625" style="47" customWidth="1"/>
    <col min="15357" max="15358" width="8.42578125" style="47" bestFit="1" customWidth="1"/>
    <col min="15359" max="15360" width="8.42578125" style="47" customWidth="1"/>
    <col min="15361" max="15361" width="9.140625" style="47" bestFit="1" customWidth="1"/>
    <col min="15362" max="15362" width="8.28515625" style="47" bestFit="1" customWidth="1"/>
    <col min="15363" max="15365" width="8.28515625" style="47" customWidth="1"/>
    <col min="15366" max="15371" width="0" style="47" hidden="1" customWidth="1"/>
    <col min="15372" max="15372" width="8.42578125" style="47" customWidth="1"/>
    <col min="15373" max="15611" width="11.42578125" style="47"/>
    <col min="15612" max="15612" width="18.140625" style="47" customWidth="1"/>
    <col min="15613" max="15614" width="8.42578125" style="47" bestFit="1" customWidth="1"/>
    <col min="15615" max="15616" width="8.42578125" style="47" customWidth="1"/>
    <col min="15617" max="15617" width="9.140625" style="47" bestFit="1" customWidth="1"/>
    <col min="15618" max="15618" width="8.28515625" style="47" bestFit="1" customWidth="1"/>
    <col min="15619" max="15621" width="8.28515625" style="47" customWidth="1"/>
    <col min="15622" max="15627" width="0" style="47" hidden="1" customWidth="1"/>
    <col min="15628" max="15628" width="8.42578125" style="47" customWidth="1"/>
    <col min="15629" max="15867" width="11.42578125" style="47"/>
    <col min="15868" max="15868" width="18.140625" style="47" customWidth="1"/>
    <col min="15869" max="15870" width="8.42578125" style="47" bestFit="1" customWidth="1"/>
    <col min="15871" max="15872" width="8.42578125" style="47" customWidth="1"/>
    <col min="15873" max="15873" width="9.140625" style="47" bestFit="1" customWidth="1"/>
    <col min="15874" max="15874" width="8.28515625" style="47" bestFit="1" customWidth="1"/>
    <col min="15875" max="15877" width="8.28515625" style="47" customWidth="1"/>
    <col min="15878" max="15883" width="0" style="47" hidden="1" customWidth="1"/>
    <col min="15884" max="15884" width="8.42578125" style="47" customWidth="1"/>
    <col min="15885" max="16123" width="11.42578125" style="47"/>
    <col min="16124" max="16124" width="18.140625" style="47" customWidth="1"/>
    <col min="16125" max="16126" width="8.42578125" style="47" bestFit="1" customWidth="1"/>
    <col min="16127" max="16128" width="8.42578125" style="47" customWidth="1"/>
    <col min="16129" max="16129" width="9.140625" style="47" bestFit="1" customWidth="1"/>
    <col min="16130" max="16130" width="8.28515625" style="47" bestFit="1" customWidth="1"/>
    <col min="16131" max="16133" width="8.28515625" style="47" customWidth="1"/>
    <col min="16134" max="16139" width="0" style="47" hidden="1" customWidth="1"/>
    <col min="16140" max="16140" width="8.42578125" style="47" customWidth="1"/>
    <col min="16141" max="16384" width="11.42578125" style="47"/>
  </cols>
  <sheetData>
    <row r="1" spans="1:16" s="48" customFormat="1" x14ac:dyDescent="0.2"/>
    <row r="2" spans="1:16" s="48" customFormat="1" x14ac:dyDescent="0.2">
      <c r="A2" s="75" t="s">
        <v>105</v>
      </c>
    </row>
    <row r="3" spans="1:16" s="48" customFormat="1" ht="15" x14ac:dyDescent="0.25">
      <c r="A3" s="75" t="s">
        <v>106</v>
      </c>
      <c r="J3" s="136"/>
    </row>
    <row r="4" spans="1:16" s="48" customFormat="1" x14ac:dyDescent="0.2"/>
    <row r="5" spans="1:16" s="48" customFormat="1" ht="12.75" x14ac:dyDescent="0.2">
      <c r="B5" s="319" t="s">
        <v>95</v>
      </c>
      <c r="C5" s="319"/>
      <c r="D5" s="319"/>
      <c r="E5" s="319"/>
      <c r="F5" s="319"/>
      <c r="G5" s="319"/>
      <c r="H5" s="319"/>
      <c r="I5" s="319"/>
      <c r="J5" s="319"/>
      <c r="K5" s="319"/>
      <c r="M5" s="166" t="s">
        <v>576</v>
      </c>
      <c r="O5" s="137"/>
    </row>
    <row r="6" spans="1:16" s="48" customFormat="1" ht="12.75" x14ac:dyDescent="0.2">
      <c r="B6" s="335" t="str">
        <f>'Solicitudes Regiones'!$B$6:$P$6</f>
        <v>Acumuladas de julio de 2008 a enero de 2020</v>
      </c>
      <c r="C6" s="335"/>
      <c r="D6" s="335"/>
      <c r="E6" s="335"/>
      <c r="F6" s="335"/>
      <c r="G6" s="335"/>
      <c r="H6" s="335"/>
      <c r="I6" s="335"/>
      <c r="J6" s="335"/>
      <c r="K6" s="335"/>
      <c r="L6" s="93"/>
    </row>
    <row r="7" spans="1:16" s="51" customFormat="1" x14ac:dyDescent="0.2">
      <c r="B7" s="49"/>
      <c r="C7" s="50"/>
      <c r="D7" s="50"/>
      <c r="E7" s="50"/>
      <c r="F7" s="50"/>
      <c r="G7" s="50"/>
      <c r="H7" s="50"/>
      <c r="I7" s="50"/>
      <c r="J7" s="50"/>
      <c r="K7" s="50"/>
      <c r="L7" s="50"/>
    </row>
    <row r="8" spans="1:16" ht="15" customHeight="1" x14ac:dyDescent="0.2">
      <c r="B8" s="352" t="s">
        <v>57</v>
      </c>
      <c r="C8" s="353"/>
      <c r="D8" s="353"/>
      <c r="E8" s="353"/>
      <c r="F8" s="353"/>
      <c r="G8" s="353"/>
      <c r="H8" s="353"/>
      <c r="I8" s="353"/>
      <c r="J8" s="353"/>
      <c r="K8" s="354"/>
      <c r="L8" s="66"/>
    </row>
    <row r="9" spans="1:16" ht="20.25" customHeight="1" x14ac:dyDescent="0.2">
      <c r="B9" s="351" t="s">
        <v>58</v>
      </c>
      <c r="C9" s="352" t="s">
        <v>2</v>
      </c>
      <c r="D9" s="353"/>
      <c r="E9" s="353"/>
      <c r="F9" s="353"/>
      <c r="G9" s="353"/>
      <c r="H9" s="353"/>
      <c r="I9" s="353"/>
      <c r="J9" s="353"/>
      <c r="K9" s="354"/>
    </row>
    <row r="10" spans="1:16" ht="24" x14ac:dyDescent="0.2">
      <c r="B10" s="351"/>
      <c r="C10" s="44" t="s">
        <v>59</v>
      </c>
      <c r="D10" s="44" t="s">
        <v>60</v>
      </c>
      <c r="E10" s="44" t="s">
        <v>61</v>
      </c>
      <c r="F10" s="44" t="s">
        <v>62</v>
      </c>
      <c r="G10" s="44" t="s">
        <v>8</v>
      </c>
      <c r="H10" s="44" t="s">
        <v>63</v>
      </c>
      <c r="I10" s="44" t="s">
        <v>64</v>
      </c>
      <c r="J10" s="44" t="s">
        <v>65</v>
      </c>
      <c r="K10" s="102" t="s">
        <v>31</v>
      </c>
    </row>
    <row r="11" spans="1:16" x14ac:dyDescent="0.2">
      <c r="B11" s="39" t="s">
        <v>352</v>
      </c>
      <c r="C11" s="39">
        <v>4049</v>
      </c>
      <c r="D11" s="39">
        <v>2566</v>
      </c>
      <c r="E11" s="39">
        <f>C11+D11</f>
        <v>6615</v>
      </c>
      <c r="F11" s="40">
        <f>E11/$E$23</f>
        <v>0.30291235461122812</v>
      </c>
      <c r="G11" s="39">
        <v>13954</v>
      </c>
      <c r="H11" s="39">
        <v>1106</v>
      </c>
      <c r="I11" s="39">
        <f>G11+H11</f>
        <v>15060</v>
      </c>
      <c r="J11" s="40">
        <f>I11/$I$23</f>
        <v>0.39727761949984169</v>
      </c>
      <c r="K11" s="39">
        <f t="shared" ref="K11:K22" si="0">E11+I11</f>
        <v>21675</v>
      </c>
      <c r="P11" s="52"/>
    </row>
    <row r="12" spans="1:16" x14ac:dyDescent="0.2">
      <c r="B12" s="39" t="s">
        <v>353</v>
      </c>
      <c r="C12" s="39">
        <v>175</v>
      </c>
      <c r="D12" s="39">
        <v>139</v>
      </c>
      <c r="E12" s="39">
        <f t="shared" ref="E12:E22" si="1">C12+D12</f>
        <v>314</v>
      </c>
      <c r="F12" s="40">
        <f t="shared" ref="F12:F22" si="2">E12/$E$23</f>
        <v>1.4378606099459658E-2</v>
      </c>
      <c r="G12" s="39">
        <v>525</v>
      </c>
      <c r="H12" s="39">
        <v>43</v>
      </c>
      <c r="I12" s="39">
        <f t="shared" ref="I12:I22" si="3">G12+H12</f>
        <v>568</v>
      </c>
      <c r="J12" s="40">
        <f t="shared" ref="J12:J22" si="4">I12/$I$23</f>
        <v>1.4983644613274243E-2</v>
      </c>
      <c r="K12" s="39">
        <f t="shared" si="0"/>
        <v>882</v>
      </c>
      <c r="P12" s="52"/>
    </row>
    <row r="13" spans="1:16" x14ac:dyDescent="0.2">
      <c r="B13" s="39" t="s">
        <v>354</v>
      </c>
      <c r="C13" s="39">
        <v>687</v>
      </c>
      <c r="D13" s="39">
        <v>490</v>
      </c>
      <c r="E13" s="39">
        <f t="shared" si="1"/>
        <v>1177</v>
      </c>
      <c r="F13" s="40">
        <f t="shared" si="2"/>
        <v>5.3896877003388591E-2</v>
      </c>
      <c r="G13" s="39">
        <v>1581</v>
      </c>
      <c r="H13" s="39">
        <v>172</v>
      </c>
      <c r="I13" s="39">
        <f t="shared" si="3"/>
        <v>1753</v>
      </c>
      <c r="J13" s="40">
        <f t="shared" si="4"/>
        <v>4.6243536984277724E-2</v>
      </c>
      <c r="K13" s="39">
        <f t="shared" si="0"/>
        <v>2930</v>
      </c>
      <c r="P13" s="52"/>
    </row>
    <row r="14" spans="1:16" x14ac:dyDescent="0.2">
      <c r="B14" s="39" t="s">
        <v>46</v>
      </c>
      <c r="C14" s="39">
        <v>730</v>
      </c>
      <c r="D14" s="39">
        <v>521</v>
      </c>
      <c r="E14" s="39">
        <f t="shared" si="1"/>
        <v>1251</v>
      </c>
      <c r="F14" s="40">
        <f t="shared" si="2"/>
        <v>5.7285465701987365E-2</v>
      </c>
      <c r="G14" s="39">
        <v>1859</v>
      </c>
      <c r="H14" s="39">
        <v>166</v>
      </c>
      <c r="I14" s="39">
        <f t="shared" si="3"/>
        <v>2025</v>
      </c>
      <c r="J14" s="40">
        <f t="shared" si="4"/>
        <v>5.3418803418803416E-2</v>
      </c>
      <c r="K14" s="39">
        <f t="shared" si="0"/>
        <v>3276</v>
      </c>
      <c r="P14" s="52"/>
    </row>
    <row r="15" spans="1:16" x14ac:dyDescent="0.2">
      <c r="B15" s="39" t="s">
        <v>355</v>
      </c>
      <c r="C15" s="39">
        <v>239</v>
      </c>
      <c r="D15" s="39">
        <v>224</v>
      </c>
      <c r="E15" s="39">
        <f t="shared" si="1"/>
        <v>463</v>
      </c>
      <c r="F15" s="40">
        <f t="shared" si="2"/>
        <v>2.1201575235827455E-2</v>
      </c>
      <c r="G15" s="39">
        <v>746</v>
      </c>
      <c r="H15" s="39">
        <v>74</v>
      </c>
      <c r="I15" s="39">
        <f t="shared" si="3"/>
        <v>820</v>
      </c>
      <c r="J15" s="40">
        <f t="shared" si="4"/>
        <v>2.1631317927614226E-2</v>
      </c>
      <c r="K15" s="39">
        <f t="shared" si="0"/>
        <v>1283</v>
      </c>
      <c r="P15" s="52"/>
    </row>
    <row r="16" spans="1:16" ht="24" x14ac:dyDescent="0.2">
      <c r="B16" s="39" t="s">
        <v>356</v>
      </c>
      <c r="C16" s="39">
        <v>729</v>
      </c>
      <c r="D16" s="39">
        <v>592</v>
      </c>
      <c r="E16" s="39">
        <f t="shared" si="1"/>
        <v>1321</v>
      </c>
      <c r="F16" s="40">
        <f t="shared" si="2"/>
        <v>6.0490887443905121E-2</v>
      </c>
      <c r="G16" s="39">
        <v>1633</v>
      </c>
      <c r="H16" s="39">
        <v>226</v>
      </c>
      <c r="I16" s="39">
        <f t="shared" si="3"/>
        <v>1859</v>
      </c>
      <c r="J16" s="40">
        <f t="shared" si="4"/>
        <v>4.9039780521262004E-2</v>
      </c>
      <c r="K16" s="39">
        <f t="shared" si="0"/>
        <v>3180</v>
      </c>
      <c r="P16" s="52"/>
    </row>
    <row r="17" spans="2:16" x14ac:dyDescent="0.2">
      <c r="B17" s="39" t="s">
        <v>357</v>
      </c>
      <c r="C17" s="39">
        <v>875</v>
      </c>
      <c r="D17" s="39">
        <v>757</v>
      </c>
      <c r="E17" s="39">
        <f t="shared" si="1"/>
        <v>1632</v>
      </c>
      <c r="F17" s="40">
        <f t="shared" si="2"/>
        <v>7.4732118325854011E-2</v>
      </c>
      <c r="G17" s="39">
        <v>2182</v>
      </c>
      <c r="H17" s="39">
        <v>206</v>
      </c>
      <c r="I17" s="39">
        <f t="shared" si="3"/>
        <v>2388</v>
      </c>
      <c r="J17" s="40">
        <f t="shared" si="4"/>
        <v>6.2994618550174103E-2</v>
      </c>
      <c r="K17" s="39">
        <f t="shared" si="0"/>
        <v>4020</v>
      </c>
      <c r="P17" s="52"/>
    </row>
    <row r="18" spans="2:16" x14ac:dyDescent="0.2">
      <c r="B18" s="39" t="s">
        <v>358</v>
      </c>
      <c r="C18" s="39">
        <v>1466</v>
      </c>
      <c r="D18" s="39">
        <v>1029</v>
      </c>
      <c r="E18" s="39">
        <f t="shared" si="1"/>
        <v>2495</v>
      </c>
      <c r="F18" s="40">
        <f t="shared" si="2"/>
        <v>0.11425038922978295</v>
      </c>
      <c r="G18" s="39">
        <v>2571</v>
      </c>
      <c r="H18" s="39">
        <v>329</v>
      </c>
      <c r="I18" s="39">
        <f t="shared" si="3"/>
        <v>2900</v>
      </c>
      <c r="J18" s="40">
        <f t="shared" si="4"/>
        <v>7.6501002426928352E-2</v>
      </c>
      <c r="K18" s="39">
        <f t="shared" si="0"/>
        <v>5395</v>
      </c>
      <c r="P18" s="52"/>
    </row>
    <row r="19" spans="2:16" x14ac:dyDescent="0.2">
      <c r="B19" s="39" t="s">
        <v>359</v>
      </c>
      <c r="C19" s="39">
        <v>1473</v>
      </c>
      <c r="D19" s="39">
        <v>883</v>
      </c>
      <c r="E19" s="39">
        <f t="shared" si="1"/>
        <v>2356</v>
      </c>
      <c r="F19" s="40">
        <f t="shared" si="2"/>
        <v>0.10788533748511768</v>
      </c>
      <c r="G19" s="39">
        <v>4509</v>
      </c>
      <c r="H19" s="39">
        <v>404</v>
      </c>
      <c r="I19" s="39">
        <f t="shared" si="3"/>
        <v>4913</v>
      </c>
      <c r="J19" s="40">
        <f t="shared" si="4"/>
        <v>0.12960324997362035</v>
      </c>
      <c r="K19" s="39">
        <f t="shared" si="0"/>
        <v>7269</v>
      </c>
      <c r="P19" s="52"/>
    </row>
    <row r="20" spans="2:16" x14ac:dyDescent="0.2">
      <c r="B20" s="39" t="s">
        <v>360</v>
      </c>
      <c r="C20" s="39">
        <v>591</v>
      </c>
      <c r="D20" s="39">
        <v>390</v>
      </c>
      <c r="E20" s="39">
        <f t="shared" si="1"/>
        <v>981</v>
      </c>
      <c r="F20" s="40">
        <f t="shared" si="2"/>
        <v>4.4921696126018866E-2</v>
      </c>
      <c r="G20" s="39">
        <v>1032</v>
      </c>
      <c r="H20" s="39">
        <v>103</v>
      </c>
      <c r="I20" s="39">
        <f t="shared" si="3"/>
        <v>1135</v>
      </c>
      <c r="J20" s="40">
        <f t="shared" si="4"/>
        <v>2.9940909570539201E-2</v>
      </c>
      <c r="K20" s="39">
        <f t="shared" si="0"/>
        <v>2116</v>
      </c>
      <c r="P20" s="52"/>
    </row>
    <row r="21" spans="2:16" x14ac:dyDescent="0.2">
      <c r="B21" s="39" t="s">
        <v>361</v>
      </c>
      <c r="C21" s="39">
        <v>465</v>
      </c>
      <c r="D21" s="39">
        <v>342</v>
      </c>
      <c r="E21" s="39">
        <f t="shared" si="1"/>
        <v>807</v>
      </c>
      <c r="F21" s="40">
        <f t="shared" si="2"/>
        <v>3.6953933510394728E-2</v>
      </c>
      <c r="G21" s="39">
        <v>745</v>
      </c>
      <c r="H21" s="39">
        <v>93</v>
      </c>
      <c r="I21" s="39">
        <f t="shared" si="3"/>
        <v>838</v>
      </c>
      <c r="J21" s="40">
        <f t="shared" si="4"/>
        <v>2.2106151735781364E-2</v>
      </c>
      <c r="K21" s="39">
        <f t="shared" si="0"/>
        <v>1645</v>
      </c>
      <c r="P21" s="52"/>
    </row>
    <row r="22" spans="2:16" x14ac:dyDescent="0.2">
      <c r="B22" s="39" t="s">
        <v>362</v>
      </c>
      <c r="C22" s="39">
        <v>1513</v>
      </c>
      <c r="D22" s="39">
        <v>913</v>
      </c>
      <c r="E22" s="39">
        <f t="shared" si="1"/>
        <v>2426</v>
      </c>
      <c r="F22" s="40">
        <f t="shared" si="2"/>
        <v>0.11109075922703544</v>
      </c>
      <c r="G22" s="39">
        <v>3294</v>
      </c>
      <c r="H22" s="39">
        <v>355</v>
      </c>
      <c r="I22" s="39">
        <f t="shared" si="3"/>
        <v>3649</v>
      </c>
      <c r="J22" s="40">
        <f t="shared" si="4"/>
        <v>9.6259364777883299E-2</v>
      </c>
      <c r="K22" s="39">
        <f t="shared" si="0"/>
        <v>6075</v>
      </c>
      <c r="P22" s="52"/>
    </row>
    <row r="23" spans="2:16" x14ac:dyDescent="0.2">
      <c r="B23" s="41" t="s">
        <v>50</v>
      </c>
      <c r="C23" s="39">
        <f t="shared" ref="C23:H23" si="5">SUM(C11:C22)</f>
        <v>12992</v>
      </c>
      <c r="D23" s="39">
        <f t="shared" si="5"/>
        <v>8846</v>
      </c>
      <c r="E23" s="41">
        <f t="shared" ref="E23" si="6">C23+D23</f>
        <v>21838</v>
      </c>
      <c r="F23" s="43">
        <f t="shared" ref="F23" si="7">E23/$E$23</f>
        <v>1</v>
      </c>
      <c r="G23" s="39">
        <f t="shared" si="5"/>
        <v>34631</v>
      </c>
      <c r="H23" s="39">
        <f t="shared" si="5"/>
        <v>3277</v>
      </c>
      <c r="I23" s="41">
        <f t="shared" ref="I23" si="8">G23+H23</f>
        <v>37908</v>
      </c>
      <c r="J23" s="43">
        <f t="shared" ref="J23" si="9">I23/$I$23</f>
        <v>1</v>
      </c>
      <c r="K23" s="41">
        <f t="shared" ref="K23:K24" si="10">E23+I23</f>
        <v>59746</v>
      </c>
      <c r="P23" s="52"/>
    </row>
    <row r="24" spans="2:16" ht="25.5" customHeight="1" x14ac:dyDescent="0.2">
      <c r="B24" s="53" t="s">
        <v>66</v>
      </c>
      <c r="C24" s="54">
        <f>+C23/$K$23</f>
        <v>0.21745388812640176</v>
      </c>
      <c r="D24" s="54">
        <f>+D23/$K$23</f>
        <v>0.14806012117966055</v>
      </c>
      <c r="E24" s="55">
        <f>C24+D24</f>
        <v>0.36551400930606232</v>
      </c>
      <c r="F24" s="55"/>
      <c r="G24" s="54">
        <f>+G23/$K$23</f>
        <v>0.57963713051919796</v>
      </c>
      <c r="H24" s="54">
        <f>+H23/$K$23</f>
        <v>5.4848860174739729E-2</v>
      </c>
      <c r="I24" s="55">
        <f>G24+H24</f>
        <v>0.63448599069393774</v>
      </c>
      <c r="J24" s="55"/>
      <c r="K24" s="55">
        <f t="shared" si="10"/>
        <v>1</v>
      </c>
    </row>
    <row r="25" spans="2:16" x14ac:dyDescent="0.2">
      <c r="B25" s="56"/>
      <c r="C25" s="57"/>
      <c r="D25" s="57"/>
      <c r="E25" s="58"/>
      <c r="F25" s="58"/>
      <c r="G25" s="57"/>
      <c r="H25" s="57"/>
      <c r="I25" s="58"/>
      <c r="J25" s="58"/>
      <c r="K25" s="58"/>
      <c r="L25" s="58"/>
    </row>
    <row r="26" spans="2:16" ht="12.75" x14ac:dyDescent="0.2">
      <c r="B26" s="319" t="s">
        <v>96</v>
      </c>
      <c r="C26" s="319"/>
      <c r="D26" s="319"/>
      <c r="E26" s="319"/>
      <c r="F26" s="319"/>
      <c r="G26" s="319"/>
      <c r="H26" s="319"/>
      <c r="I26" s="319"/>
      <c r="J26" s="319"/>
      <c r="K26" s="319"/>
      <c r="L26" s="58"/>
    </row>
    <row r="27" spans="2:16" ht="12.75" x14ac:dyDescent="0.2">
      <c r="B27" s="335" t="str">
        <f>'Solicitudes Regiones'!$B$6:$P$6</f>
        <v>Acumuladas de julio de 2008 a enero de 2020</v>
      </c>
      <c r="C27" s="335"/>
      <c r="D27" s="335"/>
      <c r="E27" s="335"/>
      <c r="F27" s="335"/>
      <c r="G27" s="335"/>
      <c r="H27" s="335"/>
      <c r="I27" s="335"/>
      <c r="J27" s="335"/>
      <c r="K27" s="335"/>
      <c r="L27" s="58"/>
    </row>
    <row r="28" spans="2:16" x14ac:dyDescent="0.2">
      <c r="B28" s="46"/>
      <c r="C28" s="59"/>
      <c r="D28" s="59"/>
      <c r="E28" s="59"/>
      <c r="F28" s="59"/>
      <c r="G28" s="59"/>
      <c r="H28" s="59"/>
      <c r="I28" s="59"/>
      <c r="J28" s="59"/>
      <c r="K28" s="59"/>
    </row>
    <row r="29" spans="2:16" ht="15" customHeight="1" x14ac:dyDescent="0.2">
      <c r="B29" s="351" t="s">
        <v>67</v>
      </c>
      <c r="C29" s="351"/>
      <c r="D29" s="351"/>
      <c r="E29" s="351"/>
      <c r="F29" s="351"/>
      <c r="G29" s="351"/>
      <c r="H29" s="351"/>
      <c r="I29" s="351"/>
      <c r="J29" s="351"/>
      <c r="K29" s="351"/>
      <c r="L29" s="60"/>
    </row>
    <row r="30" spans="2:16" ht="15" customHeight="1" x14ac:dyDescent="0.2">
      <c r="B30" s="351" t="s">
        <v>58</v>
      </c>
      <c r="C30" s="351" t="s">
        <v>2</v>
      </c>
      <c r="D30" s="351"/>
      <c r="E30" s="351"/>
      <c r="F30" s="351"/>
      <c r="G30" s="351"/>
      <c r="H30" s="351"/>
      <c r="I30" s="351"/>
      <c r="J30" s="351"/>
      <c r="K30" s="351"/>
    </row>
    <row r="31" spans="2:16" ht="24" x14ac:dyDescent="0.2">
      <c r="B31" s="351"/>
      <c r="C31" s="44" t="s">
        <v>59</v>
      </c>
      <c r="D31" s="44" t="s">
        <v>60</v>
      </c>
      <c r="E31" s="44" t="s">
        <v>61</v>
      </c>
      <c r="F31" s="44" t="s">
        <v>62</v>
      </c>
      <c r="G31" s="44" t="s">
        <v>8</v>
      </c>
      <c r="H31" s="44" t="s">
        <v>63</v>
      </c>
      <c r="I31" s="44" t="s">
        <v>64</v>
      </c>
      <c r="J31" s="44" t="s">
        <v>65</v>
      </c>
      <c r="K31" s="45" t="s">
        <v>31</v>
      </c>
    </row>
    <row r="32" spans="2:16" x14ac:dyDescent="0.2">
      <c r="B32" s="39" t="s">
        <v>352</v>
      </c>
      <c r="C32" s="39">
        <v>3696</v>
      </c>
      <c r="D32" s="39">
        <v>1937</v>
      </c>
      <c r="E32" s="39">
        <f>C32+D32</f>
        <v>5633</v>
      </c>
      <c r="F32" s="40">
        <f>E32/$E$44</f>
        <v>0.31100927561837455</v>
      </c>
      <c r="G32" s="39">
        <v>11889</v>
      </c>
      <c r="H32" s="39">
        <v>923</v>
      </c>
      <c r="I32" s="39">
        <f>G32+H32</f>
        <v>12812</v>
      </c>
      <c r="J32" s="40">
        <f>I32/$I$44</f>
        <v>0.39430031083618011</v>
      </c>
      <c r="K32" s="39">
        <f t="shared" ref="K32:K43" si="11">E32+I32</f>
        <v>18445</v>
      </c>
    </row>
    <row r="33" spans="2:11" x14ac:dyDescent="0.2">
      <c r="B33" s="39" t="s">
        <v>353</v>
      </c>
      <c r="C33" s="39">
        <v>164</v>
      </c>
      <c r="D33" s="39">
        <v>92</v>
      </c>
      <c r="E33" s="39">
        <f t="shared" ref="E33:E43" si="12">C33+D33</f>
        <v>256</v>
      </c>
      <c r="F33" s="40">
        <f t="shared" ref="F33:F43" si="13">E33/$E$44</f>
        <v>1.4134275618374558E-2</v>
      </c>
      <c r="G33" s="39">
        <v>465</v>
      </c>
      <c r="H33" s="39">
        <v>35</v>
      </c>
      <c r="I33" s="39">
        <f t="shared" ref="I33:I43" si="14">G33+H33</f>
        <v>500</v>
      </c>
      <c r="J33" s="40">
        <f t="shared" ref="J33:J43" si="15">I33/$I$44</f>
        <v>1.5387929707937094E-2</v>
      </c>
      <c r="K33" s="39">
        <f t="shared" si="11"/>
        <v>756</v>
      </c>
    </row>
    <row r="34" spans="2:11" x14ac:dyDescent="0.2">
      <c r="B34" s="39" t="s">
        <v>354</v>
      </c>
      <c r="C34" s="39">
        <v>645</v>
      </c>
      <c r="D34" s="39">
        <v>300</v>
      </c>
      <c r="E34" s="39">
        <f t="shared" si="12"/>
        <v>945</v>
      </c>
      <c r="F34" s="40">
        <f t="shared" si="13"/>
        <v>5.2175353356890462E-2</v>
      </c>
      <c r="G34" s="39">
        <v>1384</v>
      </c>
      <c r="H34" s="39">
        <v>147</v>
      </c>
      <c r="I34" s="39">
        <f t="shared" si="14"/>
        <v>1531</v>
      </c>
      <c r="J34" s="40">
        <f t="shared" si="15"/>
        <v>4.7117840765703384E-2</v>
      </c>
      <c r="K34" s="39">
        <f t="shared" si="11"/>
        <v>2476</v>
      </c>
    </row>
    <row r="35" spans="2:11" x14ac:dyDescent="0.2">
      <c r="B35" s="39" t="s">
        <v>46</v>
      </c>
      <c r="C35" s="39">
        <v>689</v>
      </c>
      <c r="D35" s="39">
        <v>361</v>
      </c>
      <c r="E35" s="39">
        <f t="shared" si="12"/>
        <v>1050</v>
      </c>
      <c r="F35" s="40">
        <f t="shared" si="13"/>
        <v>5.7972614840989402E-2</v>
      </c>
      <c r="G35" s="39">
        <v>1661</v>
      </c>
      <c r="H35" s="39">
        <v>138</v>
      </c>
      <c r="I35" s="39">
        <f t="shared" si="14"/>
        <v>1799</v>
      </c>
      <c r="J35" s="40">
        <f t="shared" si="15"/>
        <v>5.5365771089157662E-2</v>
      </c>
      <c r="K35" s="39">
        <f t="shared" si="11"/>
        <v>2849</v>
      </c>
    </row>
    <row r="36" spans="2:11" x14ac:dyDescent="0.2">
      <c r="B36" s="39" t="s">
        <v>355</v>
      </c>
      <c r="C36" s="39">
        <v>214</v>
      </c>
      <c r="D36" s="39">
        <v>123</v>
      </c>
      <c r="E36" s="39">
        <f t="shared" si="12"/>
        <v>337</v>
      </c>
      <c r="F36" s="40">
        <f t="shared" si="13"/>
        <v>1.8606448763250884E-2</v>
      </c>
      <c r="G36" s="39">
        <v>673</v>
      </c>
      <c r="H36" s="39">
        <v>66</v>
      </c>
      <c r="I36" s="39">
        <f t="shared" si="14"/>
        <v>739</v>
      </c>
      <c r="J36" s="40">
        <f t="shared" si="15"/>
        <v>2.2743360108331025E-2</v>
      </c>
      <c r="K36" s="39">
        <f t="shared" si="11"/>
        <v>1076</v>
      </c>
    </row>
    <row r="37" spans="2:11" ht="24" x14ac:dyDescent="0.2">
      <c r="B37" s="39" t="s">
        <v>356</v>
      </c>
      <c r="C37" s="39">
        <v>701</v>
      </c>
      <c r="D37" s="39">
        <v>386</v>
      </c>
      <c r="E37" s="39">
        <f t="shared" si="12"/>
        <v>1087</v>
      </c>
      <c r="F37" s="40">
        <f t="shared" si="13"/>
        <v>6.00154593639576E-2</v>
      </c>
      <c r="G37" s="39">
        <v>1459</v>
      </c>
      <c r="H37" s="39">
        <v>191</v>
      </c>
      <c r="I37" s="39">
        <f t="shared" si="14"/>
        <v>1650</v>
      </c>
      <c r="J37" s="40">
        <f t="shared" si="15"/>
        <v>5.0780168036192411E-2</v>
      </c>
      <c r="K37" s="39">
        <f t="shared" si="11"/>
        <v>2737</v>
      </c>
    </row>
    <row r="38" spans="2:11" x14ac:dyDescent="0.2">
      <c r="B38" s="39" t="s">
        <v>357</v>
      </c>
      <c r="C38" s="39">
        <v>798</v>
      </c>
      <c r="D38" s="39">
        <v>466</v>
      </c>
      <c r="E38" s="39">
        <f t="shared" si="12"/>
        <v>1264</v>
      </c>
      <c r="F38" s="40">
        <f t="shared" si="13"/>
        <v>6.9787985865724378E-2</v>
      </c>
      <c r="G38" s="39">
        <v>1837</v>
      </c>
      <c r="H38" s="39">
        <v>172</v>
      </c>
      <c r="I38" s="39">
        <f t="shared" si="14"/>
        <v>2009</v>
      </c>
      <c r="J38" s="40">
        <f t="shared" si="15"/>
        <v>6.1828701566491243E-2</v>
      </c>
      <c r="K38" s="39">
        <f t="shared" si="11"/>
        <v>3273</v>
      </c>
    </row>
    <row r="39" spans="2:11" x14ac:dyDescent="0.2">
      <c r="B39" s="39" t="s">
        <v>358</v>
      </c>
      <c r="C39" s="39">
        <v>1365</v>
      </c>
      <c r="D39" s="39">
        <v>694</v>
      </c>
      <c r="E39" s="39">
        <f t="shared" si="12"/>
        <v>2059</v>
      </c>
      <c r="F39" s="40">
        <f t="shared" si="13"/>
        <v>0.1136815371024735</v>
      </c>
      <c r="G39" s="39">
        <v>2180</v>
      </c>
      <c r="H39" s="39">
        <v>279</v>
      </c>
      <c r="I39" s="39">
        <f t="shared" si="14"/>
        <v>2459</v>
      </c>
      <c r="J39" s="40">
        <f t="shared" si="15"/>
        <v>7.5677838303634629E-2</v>
      </c>
      <c r="K39" s="39">
        <f t="shared" si="11"/>
        <v>4518</v>
      </c>
    </row>
    <row r="40" spans="2:11" x14ac:dyDescent="0.2">
      <c r="B40" s="39" t="s">
        <v>359</v>
      </c>
      <c r="C40" s="39">
        <v>1349</v>
      </c>
      <c r="D40" s="39">
        <v>631</v>
      </c>
      <c r="E40" s="39">
        <f t="shared" si="12"/>
        <v>1980</v>
      </c>
      <c r="F40" s="40">
        <f t="shared" si="13"/>
        <v>0.10931978798586572</v>
      </c>
      <c r="G40" s="39">
        <v>3778</v>
      </c>
      <c r="H40" s="39">
        <v>353</v>
      </c>
      <c r="I40" s="39">
        <f t="shared" si="14"/>
        <v>4131</v>
      </c>
      <c r="J40" s="40">
        <f t="shared" si="15"/>
        <v>0.12713507524697626</v>
      </c>
      <c r="K40" s="39">
        <f t="shared" si="11"/>
        <v>6111</v>
      </c>
    </row>
    <row r="41" spans="2:11" x14ac:dyDescent="0.2">
      <c r="B41" s="39" t="s">
        <v>360</v>
      </c>
      <c r="C41" s="39">
        <v>537</v>
      </c>
      <c r="D41" s="39">
        <v>266</v>
      </c>
      <c r="E41" s="39">
        <f t="shared" si="12"/>
        <v>803</v>
      </c>
      <c r="F41" s="40">
        <f t="shared" si="13"/>
        <v>4.4335247349823324E-2</v>
      </c>
      <c r="G41" s="39">
        <v>886</v>
      </c>
      <c r="H41" s="39">
        <v>91</v>
      </c>
      <c r="I41" s="39">
        <f t="shared" si="14"/>
        <v>977</v>
      </c>
      <c r="J41" s="40">
        <f t="shared" si="15"/>
        <v>3.0068014649309083E-2</v>
      </c>
      <c r="K41" s="39">
        <f t="shared" si="11"/>
        <v>1780</v>
      </c>
    </row>
    <row r="42" spans="2:11" x14ac:dyDescent="0.2">
      <c r="B42" s="39" t="s">
        <v>361</v>
      </c>
      <c r="C42" s="39">
        <v>446</v>
      </c>
      <c r="D42" s="39">
        <v>225</v>
      </c>
      <c r="E42" s="39">
        <f t="shared" si="12"/>
        <v>671</v>
      </c>
      <c r="F42" s="40">
        <f t="shared" si="13"/>
        <v>3.7047261484098939E-2</v>
      </c>
      <c r="G42" s="39">
        <v>662</v>
      </c>
      <c r="H42" s="39">
        <v>83</v>
      </c>
      <c r="I42" s="39">
        <f t="shared" si="14"/>
        <v>745</v>
      </c>
      <c r="J42" s="40">
        <f t="shared" si="15"/>
        <v>2.2928015264826272E-2</v>
      </c>
      <c r="K42" s="39">
        <f t="shared" si="11"/>
        <v>1416</v>
      </c>
    </row>
    <row r="43" spans="2:11" x14ac:dyDescent="0.2">
      <c r="B43" s="39" t="s">
        <v>362</v>
      </c>
      <c r="C43" s="39">
        <v>1395</v>
      </c>
      <c r="D43" s="39">
        <v>632</v>
      </c>
      <c r="E43" s="39">
        <f t="shared" si="12"/>
        <v>2027</v>
      </c>
      <c r="F43" s="40">
        <f t="shared" si="13"/>
        <v>0.11191475265017668</v>
      </c>
      <c r="G43" s="39">
        <v>2834</v>
      </c>
      <c r="H43" s="39">
        <v>307</v>
      </c>
      <c r="I43" s="39">
        <f t="shared" si="14"/>
        <v>3141</v>
      </c>
      <c r="J43" s="40">
        <f t="shared" si="15"/>
        <v>9.6666974425260829E-2</v>
      </c>
      <c r="K43" s="39">
        <f t="shared" si="11"/>
        <v>5168</v>
      </c>
    </row>
    <row r="44" spans="2:11" x14ac:dyDescent="0.2">
      <c r="B44" s="41" t="s">
        <v>50</v>
      </c>
      <c r="C44" s="39">
        <f t="shared" ref="C44:H44" si="16">SUM(C32:C43)</f>
        <v>11999</v>
      </c>
      <c r="D44" s="39">
        <f t="shared" si="16"/>
        <v>6113</v>
      </c>
      <c r="E44" s="41">
        <f t="shared" ref="E44" si="17">C44+D44</f>
        <v>18112</v>
      </c>
      <c r="F44" s="43">
        <f t="shared" ref="F44" si="18">E44/$E$44</f>
        <v>1</v>
      </c>
      <c r="G44" s="39">
        <f t="shared" si="16"/>
        <v>29708</v>
      </c>
      <c r="H44" s="39">
        <f t="shared" si="16"/>
        <v>2785</v>
      </c>
      <c r="I44" s="41">
        <f t="shared" ref="I44" si="19">G44+H44</f>
        <v>32493</v>
      </c>
      <c r="J44" s="43">
        <f t="shared" ref="J44" si="20">I44/$I$44</f>
        <v>1</v>
      </c>
      <c r="K44" s="41">
        <f t="shared" ref="K44:K45" si="21">E44+I44</f>
        <v>50605</v>
      </c>
    </row>
    <row r="45" spans="2:11" ht="24" x14ac:dyDescent="0.2">
      <c r="B45" s="53" t="s">
        <v>68</v>
      </c>
      <c r="C45" s="54">
        <f>+C44/$K$44</f>
        <v>0.23711095741527516</v>
      </c>
      <c r="D45" s="54">
        <f>+D44/$K$44</f>
        <v>0.12079834008497184</v>
      </c>
      <c r="E45" s="55">
        <f>C45+D45</f>
        <v>0.35790929750024703</v>
      </c>
      <c r="F45" s="55"/>
      <c r="G45" s="54">
        <f>+G44/$K$44</f>
        <v>0.58705661495899619</v>
      </c>
      <c r="H45" s="54">
        <f>+H44/$K$44</f>
        <v>5.5034087540756844E-2</v>
      </c>
      <c r="I45" s="55">
        <f>G45+H45</f>
        <v>0.64209070249975309</v>
      </c>
      <c r="J45" s="55"/>
      <c r="K45" s="55">
        <f t="shared" si="21"/>
        <v>1</v>
      </c>
    </row>
    <row r="46" spans="2:11" x14ac:dyDescent="0.2">
      <c r="B46" s="46" t="s">
        <v>133</v>
      </c>
    </row>
    <row r="47" spans="2:11" x14ac:dyDescent="0.2">
      <c r="B47" s="46" t="s">
        <v>134</v>
      </c>
    </row>
  </sheetData>
  <mergeCells count="10">
    <mergeCell ref="B30:B31"/>
    <mergeCell ref="C30:K30"/>
    <mergeCell ref="B8:K8"/>
    <mergeCell ref="B9:B10"/>
    <mergeCell ref="C9:K9"/>
    <mergeCell ref="B6:K6"/>
    <mergeCell ref="B5:K5"/>
    <mergeCell ref="B27:K27"/>
    <mergeCell ref="B26:K26"/>
    <mergeCell ref="B29:K29"/>
  </mergeCells>
  <hyperlinks>
    <hyperlink ref="M5" location="'Índice Pensiones Solidarias'!A1" display="Volver Sistema de Pensiones Solidadias"/>
  </hyperlinks>
  <pageMargins left="0.74803149606299213" right="0.74803149606299213" top="0.98425196850393704" bottom="0.98425196850393704" header="0" footer="0"/>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04D"/>
  </sheetPr>
  <dimension ref="A1:N16"/>
  <sheetViews>
    <sheetView showGridLines="0" tabSelected="1" workbookViewId="0">
      <selection activeCell="B1" sqref="B1"/>
    </sheetView>
  </sheetViews>
  <sheetFormatPr baseColWidth="10" defaultRowHeight="15" x14ac:dyDescent="0.25"/>
  <cols>
    <col min="1" max="1" width="13.5703125" customWidth="1"/>
    <col min="2" max="2" width="60.85546875" customWidth="1"/>
  </cols>
  <sheetData>
    <row r="1" spans="1:14" ht="62.25" customHeight="1" x14ac:dyDescent="0.25">
      <c r="B1" s="145" t="s">
        <v>581</v>
      </c>
    </row>
    <row r="2" spans="1:14" x14ac:dyDescent="0.25">
      <c r="A2" s="144"/>
      <c r="B2" s="46"/>
      <c r="C2" s="46"/>
    </row>
    <row r="3" spans="1:14" x14ac:dyDescent="0.25">
      <c r="A3" s="144"/>
      <c r="B3" s="46"/>
      <c r="C3" s="46"/>
    </row>
    <row r="4" spans="1:14" x14ac:dyDescent="0.25">
      <c r="A4" s="75"/>
      <c r="B4" s="46"/>
      <c r="C4" s="46"/>
    </row>
    <row r="5" spans="1:14" ht="15.75" x14ac:dyDescent="0.25">
      <c r="A5" s="75"/>
      <c r="B5" s="139" t="s">
        <v>466</v>
      </c>
      <c r="C5" s="46"/>
    </row>
    <row r="7" spans="1:14" s="46" customFormat="1" x14ac:dyDescent="0.25">
      <c r="B7" s="140" t="s">
        <v>128</v>
      </c>
      <c r="C7" s="61"/>
      <c r="D7" s="61"/>
      <c r="E7" s="61"/>
      <c r="F7" s="61"/>
      <c r="G7" s="61"/>
      <c r="H7" s="61"/>
      <c r="I7" s="61"/>
      <c r="J7" s="61"/>
      <c r="K7" s="61"/>
      <c r="L7" s="61"/>
      <c r="M7" s="61"/>
    </row>
    <row r="8" spans="1:14" s="46" customFormat="1" ht="45" x14ac:dyDescent="0.2">
      <c r="B8" s="186" t="s">
        <v>622</v>
      </c>
      <c r="C8" s="104"/>
      <c r="D8" s="104"/>
      <c r="E8" s="104"/>
      <c r="F8" s="104"/>
      <c r="G8" s="104"/>
      <c r="H8" s="104"/>
      <c r="I8" s="104"/>
      <c r="J8" s="104"/>
      <c r="K8" s="104"/>
      <c r="L8" s="104"/>
      <c r="M8" s="104"/>
      <c r="N8" s="61"/>
    </row>
    <row r="9" spans="1:14" s="46" customFormat="1" ht="15" customHeight="1" x14ac:dyDescent="0.2">
      <c r="B9" s="104"/>
      <c r="C9" s="104"/>
      <c r="D9" s="104"/>
      <c r="E9" s="104"/>
      <c r="F9" s="104"/>
      <c r="G9" s="104"/>
      <c r="H9" s="104"/>
      <c r="I9" s="104"/>
      <c r="J9" s="104"/>
      <c r="K9" s="104"/>
      <c r="L9" s="104"/>
      <c r="M9" s="104"/>
      <c r="N9" s="133"/>
    </row>
    <row r="10" spans="1:14" s="46" customFormat="1" x14ac:dyDescent="0.2">
      <c r="B10" s="141" t="s">
        <v>569</v>
      </c>
      <c r="C10" s="133"/>
      <c r="D10" s="133"/>
      <c r="E10" s="133"/>
      <c r="F10" s="133"/>
      <c r="G10" s="133"/>
      <c r="H10" s="133"/>
      <c r="I10" s="133"/>
      <c r="J10" s="133"/>
      <c r="K10" s="133"/>
      <c r="L10" s="133"/>
      <c r="M10" s="133"/>
      <c r="N10" s="133"/>
    </row>
    <row r="11" spans="1:14" s="46" customFormat="1" x14ac:dyDescent="0.25">
      <c r="B11" s="142" t="s">
        <v>571</v>
      </c>
      <c r="C11" s="61"/>
      <c r="D11" s="61"/>
      <c r="E11" s="61"/>
      <c r="F11" s="61"/>
      <c r="G11" s="61"/>
      <c r="H11" s="61"/>
      <c r="I11" s="61"/>
      <c r="J11" s="61"/>
      <c r="K11" s="61"/>
      <c r="L11" s="61"/>
      <c r="M11" s="61"/>
      <c r="N11" s="133"/>
    </row>
    <row r="12" spans="1:14" s="46" customFormat="1" x14ac:dyDescent="0.25">
      <c r="B12" s="143" t="s">
        <v>570</v>
      </c>
      <c r="N12" s="61"/>
    </row>
    <row r="13" spans="1:14" s="46" customFormat="1" ht="12" x14ac:dyDescent="0.2"/>
    <row r="14" spans="1:14" s="46" customFormat="1" ht="12" x14ac:dyDescent="0.2"/>
    <row r="15" spans="1:14" s="46" customFormat="1" ht="12" x14ac:dyDescent="0.2"/>
    <row r="16" spans="1:14" s="46" customFormat="1" ht="12" x14ac:dyDescent="0.2"/>
  </sheetData>
  <hyperlinks>
    <hyperlink ref="B10" location="'Índice Pensiones Solidarias'!A1" display="'Índice Pensiones Solidarias'!A1"/>
    <hyperlink ref="B11" location="'Índice BxH'!A1" display="'Índice BxH'!A1"/>
    <hyperlink ref="B12" location="'Índice STJ'!A1" display="'Índice STJ'!A1"/>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P83"/>
  <sheetViews>
    <sheetView showGridLines="0" zoomScaleNormal="100" workbookViewId="0">
      <selection activeCell="E80" sqref="E80"/>
    </sheetView>
  </sheetViews>
  <sheetFormatPr baseColWidth="10" defaultRowHeight="12" x14ac:dyDescent="0.2"/>
  <cols>
    <col min="1" max="1" width="6" style="47" customWidth="1"/>
    <col min="2" max="2" width="18.140625" style="47" customWidth="1"/>
    <col min="3" max="3" width="7.85546875" style="47" bestFit="1" customWidth="1"/>
    <col min="4" max="4" width="7.28515625" style="47" bestFit="1" customWidth="1"/>
    <col min="5" max="6" width="7.28515625" style="47" customWidth="1"/>
    <col min="7" max="8" width="7.28515625" style="47" bestFit="1" customWidth="1"/>
    <col min="9" max="11" width="7.28515625" style="47" customWidth="1"/>
    <col min="12" max="12" width="7.85546875" style="47" customWidth="1"/>
    <col min="13" max="251" width="11.42578125" style="47"/>
    <col min="252" max="252" width="18.140625" style="47" customWidth="1"/>
    <col min="253" max="253" width="7.85546875" style="47" bestFit="1" customWidth="1"/>
    <col min="254" max="254" width="7.28515625" style="47" bestFit="1" customWidth="1"/>
    <col min="255" max="256" width="7.28515625" style="47" customWidth="1"/>
    <col min="257" max="258" width="7.28515625" style="47" bestFit="1" customWidth="1"/>
    <col min="259" max="261" width="7.28515625" style="47" customWidth="1"/>
    <col min="262" max="267" width="0" style="47" hidden="1" customWidth="1"/>
    <col min="268" max="268" width="7.85546875" style="47" customWidth="1"/>
    <col min="269" max="507" width="11.42578125" style="47"/>
    <col min="508" max="508" width="18.140625" style="47" customWidth="1"/>
    <col min="509" max="509" width="7.85546875" style="47" bestFit="1" customWidth="1"/>
    <col min="510" max="510" width="7.28515625" style="47" bestFit="1" customWidth="1"/>
    <col min="511" max="512" width="7.28515625" style="47" customWidth="1"/>
    <col min="513" max="514" width="7.28515625" style="47" bestFit="1" customWidth="1"/>
    <col min="515" max="517" width="7.28515625" style="47" customWidth="1"/>
    <col min="518" max="523" width="0" style="47" hidden="1" customWidth="1"/>
    <col min="524" max="524" width="7.85546875" style="47" customWidth="1"/>
    <col min="525" max="763" width="11.42578125" style="47"/>
    <col min="764" max="764" width="18.140625" style="47" customWidth="1"/>
    <col min="765" max="765" width="7.85546875" style="47" bestFit="1" customWidth="1"/>
    <col min="766" max="766" width="7.28515625" style="47" bestFit="1" customWidth="1"/>
    <col min="767" max="768" width="7.28515625" style="47" customWidth="1"/>
    <col min="769" max="770" width="7.28515625" style="47" bestFit="1" customWidth="1"/>
    <col min="771" max="773" width="7.28515625" style="47" customWidth="1"/>
    <col min="774" max="779" width="0" style="47" hidden="1" customWidth="1"/>
    <col min="780" max="780" width="7.85546875" style="47" customWidth="1"/>
    <col min="781" max="1019" width="11.42578125" style="47"/>
    <col min="1020" max="1020" width="18.140625" style="47" customWidth="1"/>
    <col min="1021" max="1021" width="7.85546875" style="47" bestFit="1" customWidth="1"/>
    <col min="1022" max="1022" width="7.28515625" style="47" bestFit="1" customWidth="1"/>
    <col min="1023" max="1024" width="7.28515625" style="47" customWidth="1"/>
    <col min="1025" max="1026" width="7.28515625" style="47" bestFit="1" customWidth="1"/>
    <col min="1027" max="1029" width="7.28515625" style="47" customWidth="1"/>
    <col min="1030" max="1035" width="0" style="47" hidden="1" customWidth="1"/>
    <col min="1036" max="1036" width="7.85546875" style="47" customWidth="1"/>
    <col min="1037" max="1275" width="11.42578125" style="47"/>
    <col min="1276" max="1276" width="18.140625" style="47" customWidth="1"/>
    <col min="1277" max="1277" width="7.85546875" style="47" bestFit="1" customWidth="1"/>
    <col min="1278" max="1278" width="7.28515625" style="47" bestFit="1" customWidth="1"/>
    <col min="1279" max="1280" width="7.28515625" style="47" customWidth="1"/>
    <col min="1281" max="1282" width="7.28515625" style="47" bestFit="1" customWidth="1"/>
    <col min="1283" max="1285" width="7.28515625" style="47" customWidth="1"/>
    <col min="1286" max="1291" width="0" style="47" hidden="1" customWidth="1"/>
    <col min="1292" max="1292" width="7.85546875" style="47" customWidth="1"/>
    <col min="1293" max="1531" width="11.42578125" style="47"/>
    <col min="1532" max="1532" width="18.140625" style="47" customWidth="1"/>
    <col min="1533" max="1533" width="7.85546875" style="47" bestFit="1" customWidth="1"/>
    <col min="1534" max="1534" width="7.28515625" style="47" bestFit="1" customWidth="1"/>
    <col min="1535" max="1536" width="7.28515625" style="47" customWidth="1"/>
    <col min="1537" max="1538" width="7.28515625" style="47" bestFit="1" customWidth="1"/>
    <col min="1539" max="1541" width="7.28515625" style="47" customWidth="1"/>
    <col min="1542" max="1547" width="0" style="47" hidden="1" customWidth="1"/>
    <col min="1548" max="1548" width="7.85546875" style="47" customWidth="1"/>
    <col min="1549" max="1787" width="11.42578125" style="47"/>
    <col min="1788" max="1788" width="18.140625" style="47" customWidth="1"/>
    <col min="1789" max="1789" width="7.85546875" style="47" bestFit="1" customWidth="1"/>
    <col min="1790" max="1790" width="7.28515625" style="47" bestFit="1" customWidth="1"/>
    <col min="1791" max="1792" width="7.28515625" style="47" customWidth="1"/>
    <col min="1793" max="1794" width="7.28515625" style="47" bestFit="1" customWidth="1"/>
    <col min="1795" max="1797" width="7.28515625" style="47" customWidth="1"/>
    <col min="1798" max="1803" width="0" style="47" hidden="1" customWidth="1"/>
    <col min="1804" max="1804" width="7.85546875" style="47" customWidth="1"/>
    <col min="1805" max="2043" width="11.42578125" style="47"/>
    <col min="2044" max="2044" width="18.140625" style="47" customWidth="1"/>
    <col min="2045" max="2045" width="7.85546875" style="47" bestFit="1" customWidth="1"/>
    <col min="2046" max="2046" width="7.28515625" style="47" bestFit="1" customWidth="1"/>
    <col min="2047" max="2048" width="7.28515625" style="47" customWidth="1"/>
    <col min="2049" max="2050" width="7.28515625" style="47" bestFit="1" customWidth="1"/>
    <col min="2051" max="2053" width="7.28515625" style="47" customWidth="1"/>
    <col min="2054" max="2059" width="0" style="47" hidden="1" customWidth="1"/>
    <col min="2060" max="2060" width="7.85546875" style="47" customWidth="1"/>
    <col min="2061" max="2299" width="11.42578125" style="47"/>
    <col min="2300" max="2300" width="18.140625" style="47" customWidth="1"/>
    <col min="2301" max="2301" width="7.85546875" style="47" bestFit="1" customWidth="1"/>
    <col min="2302" max="2302" width="7.28515625" style="47" bestFit="1" customWidth="1"/>
    <col min="2303" max="2304" width="7.28515625" style="47" customWidth="1"/>
    <col min="2305" max="2306" width="7.28515625" style="47" bestFit="1" customWidth="1"/>
    <col min="2307" max="2309" width="7.28515625" style="47" customWidth="1"/>
    <col min="2310" max="2315" width="0" style="47" hidden="1" customWidth="1"/>
    <col min="2316" max="2316" width="7.85546875" style="47" customWidth="1"/>
    <col min="2317" max="2555" width="11.42578125" style="47"/>
    <col min="2556" max="2556" width="18.140625" style="47" customWidth="1"/>
    <col min="2557" max="2557" width="7.85546875" style="47" bestFit="1" customWidth="1"/>
    <col min="2558" max="2558" width="7.28515625" style="47" bestFit="1" customWidth="1"/>
    <col min="2559" max="2560" width="7.28515625" style="47" customWidth="1"/>
    <col min="2561" max="2562" width="7.28515625" style="47" bestFit="1" customWidth="1"/>
    <col min="2563" max="2565" width="7.28515625" style="47" customWidth="1"/>
    <col min="2566" max="2571" width="0" style="47" hidden="1" customWidth="1"/>
    <col min="2572" max="2572" width="7.85546875" style="47" customWidth="1"/>
    <col min="2573" max="2811" width="11.42578125" style="47"/>
    <col min="2812" max="2812" width="18.140625" style="47" customWidth="1"/>
    <col min="2813" max="2813" width="7.85546875" style="47" bestFit="1" customWidth="1"/>
    <col min="2814" max="2814" width="7.28515625" style="47" bestFit="1" customWidth="1"/>
    <col min="2815" max="2816" width="7.28515625" style="47" customWidth="1"/>
    <col min="2817" max="2818" width="7.28515625" style="47" bestFit="1" customWidth="1"/>
    <col min="2819" max="2821" width="7.28515625" style="47" customWidth="1"/>
    <col min="2822" max="2827" width="0" style="47" hidden="1" customWidth="1"/>
    <col min="2828" max="2828" width="7.85546875" style="47" customWidth="1"/>
    <col min="2829" max="3067" width="11.42578125" style="47"/>
    <col min="3068" max="3068" width="18.140625" style="47" customWidth="1"/>
    <col min="3069" max="3069" width="7.85546875" style="47" bestFit="1" customWidth="1"/>
    <col min="3070" max="3070" width="7.28515625" style="47" bestFit="1" customWidth="1"/>
    <col min="3071" max="3072" width="7.28515625" style="47" customWidth="1"/>
    <col min="3073" max="3074" width="7.28515625" style="47" bestFit="1" customWidth="1"/>
    <col min="3075" max="3077" width="7.28515625" style="47" customWidth="1"/>
    <col min="3078" max="3083" width="0" style="47" hidden="1" customWidth="1"/>
    <col min="3084" max="3084" width="7.85546875" style="47" customWidth="1"/>
    <col min="3085" max="3323" width="11.42578125" style="47"/>
    <col min="3324" max="3324" width="18.140625" style="47" customWidth="1"/>
    <col min="3325" max="3325" width="7.85546875" style="47" bestFit="1" customWidth="1"/>
    <col min="3326" max="3326" width="7.28515625" style="47" bestFit="1" customWidth="1"/>
    <col min="3327" max="3328" width="7.28515625" style="47" customWidth="1"/>
    <col min="3329" max="3330" width="7.28515625" style="47" bestFit="1" customWidth="1"/>
    <col min="3331" max="3333" width="7.28515625" style="47" customWidth="1"/>
    <col min="3334" max="3339" width="0" style="47" hidden="1" customWidth="1"/>
    <col min="3340" max="3340" width="7.85546875" style="47" customWidth="1"/>
    <col min="3341" max="3579" width="11.42578125" style="47"/>
    <col min="3580" max="3580" width="18.140625" style="47" customWidth="1"/>
    <col min="3581" max="3581" width="7.85546875" style="47" bestFit="1" customWidth="1"/>
    <col min="3582" max="3582" width="7.28515625" style="47" bestFit="1" customWidth="1"/>
    <col min="3583" max="3584" width="7.28515625" style="47" customWidth="1"/>
    <col min="3585" max="3586" width="7.28515625" style="47" bestFit="1" customWidth="1"/>
    <col min="3587" max="3589" width="7.28515625" style="47" customWidth="1"/>
    <col min="3590" max="3595" width="0" style="47" hidden="1" customWidth="1"/>
    <col min="3596" max="3596" width="7.85546875" style="47" customWidth="1"/>
    <col min="3597" max="3835" width="11.42578125" style="47"/>
    <col min="3836" max="3836" width="18.140625" style="47" customWidth="1"/>
    <col min="3837" max="3837" width="7.85546875" style="47" bestFit="1" customWidth="1"/>
    <col min="3838" max="3838" width="7.28515625" style="47" bestFit="1" customWidth="1"/>
    <col min="3839" max="3840" width="7.28515625" style="47" customWidth="1"/>
    <col min="3841" max="3842" width="7.28515625" style="47" bestFit="1" customWidth="1"/>
    <col min="3843" max="3845" width="7.28515625" style="47" customWidth="1"/>
    <col min="3846" max="3851" width="0" style="47" hidden="1" customWidth="1"/>
    <col min="3852" max="3852" width="7.85546875" style="47" customWidth="1"/>
    <col min="3853" max="4091" width="11.42578125" style="47"/>
    <col min="4092" max="4092" width="18.140625" style="47" customWidth="1"/>
    <col min="4093" max="4093" width="7.85546875" style="47" bestFit="1" customWidth="1"/>
    <col min="4094" max="4094" width="7.28515625" style="47" bestFit="1" customWidth="1"/>
    <col min="4095" max="4096" width="7.28515625" style="47" customWidth="1"/>
    <col min="4097" max="4098" width="7.28515625" style="47" bestFit="1" customWidth="1"/>
    <col min="4099" max="4101" width="7.28515625" style="47" customWidth="1"/>
    <col min="4102" max="4107" width="0" style="47" hidden="1" customWidth="1"/>
    <col min="4108" max="4108" width="7.85546875" style="47" customWidth="1"/>
    <col min="4109" max="4347" width="11.42578125" style="47"/>
    <col min="4348" max="4348" width="18.140625" style="47" customWidth="1"/>
    <col min="4349" max="4349" width="7.85546875" style="47" bestFit="1" customWidth="1"/>
    <col min="4350" max="4350" width="7.28515625" style="47" bestFit="1" customWidth="1"/>
    <col min="4351" max="4352" width="7.28515625" style="47" customWidth="1"/>
    <col min="4353" max="4354" width="7.28515625" style="47" bestFit="1" customWidth="1"/>
    <col min="4355" max="4357" width="7.28515625" style="47" customWidth="1"/>
    <col min="4358" max="4363" width="0" style="47" hidden="1" customWidth="1"/>
    <col min="4364" max="4364" width="7.85546875" style="47" customWidth="1"/>
    <col min="4365" max="4603" width="11.42578125" style="47"/>
    <col min="4604" max="4604" width="18.140625" style="47" customWidth="1"/>
    <col min="4605" max="4605" width="7.85546875" style="47" bestFit="1" customWidth="1"/>
    <col min="4606" max="4606" width="7.28515625" style="47" bestFit="1" customWidth="1"/>
    <col min="4607" max="4608" width="7.28515625" style="47" customWidth="1"/>
    <col min="4609" max="4610" width="7.28515625" style="47" bestFit="1" customWidth="1"/>
    <col min="4611" max="4613" width="7.28515625" style="47" customWidth="1"/>
    <col min="4614" max="4619" width="0" style="47" hidden="1" customWidth="1"/>
    <col min="4620" max="4620" width="7.85546875" style="47" customWidth="1"/>
    <col min="4621" max="4859" width="11.42578125" style="47"/>
    <col min="4860" max="4860" width="18.140625" style="47" customWidth="1"/>
    <col min="4861" max="4861" width="7.85546875" style="47" bestFit="1" customWidth="1"/>
    <col min="4862" max="4862" width="7.28515625" style="47" bestFit="1" customWidth="1"/>
    <col min="4863" max="4864" width="7.28515625" style="47" customWidth="1"/>
    <col min="4865" max="4866" width="7.28515625" style="47" bestFit="1" customWidth="1"/>
    <col min="4867" max="4869" width="7.28515625" style="47" customWidth="1"/>
    <col min="4870" max="4875" width="0" style="47" hidden="1" customWidth="1"/>
    <col min="4876" max="4876" width="7.85546875" style="47" customWidth="1"/>
    <col min="4877" max="5115" width="11.42578125" style="47"/>
    <col min="5116" max="5116" width="18.140625" style="47" customWidth="1"/>
    <col min="5117" max="5117" width="7.85546875" style="47" bestFit="1" customWidth="1"/>
    <col min="5118" max="5118" width="7.28515625" style="47" bestFit="1" customWidth="1"/>
    <col min="5119" max="5120" width="7.28515625" style="47" customWidth="1"/>
    <col min="5121" max="5122" width="7.28515625" style="47" bestFit="1" customWidth="1"/>
    <col min="5123" max="5125" width="7.28515625" style="47" customWidth="1"/>
    <col min="5126" max="5131" width="0" style="47" hidden="1" customWidth="1"/>
    <col min="5132" max="5132" width="7.85546875" style="47" customWidth="1"/>
    <col min="5133" max="5371" width="11.42578125" style="47"/>
    <col min="5372" max="5372" width="18.140625" style="47" customWidth="1"/>
    <col min="5373" max="5373" width="7.85546875" style="47" bestFit="1" customWidth="1"/>
    <col min="5374" max="5374" width="7.28515625" style="47" bestFit="1" customWidth="1"/>
    <col min="5375" max="5376" width="7.28515625" style="47" customWidth="1"/>
    <col min="5377" max="5378" width="7.28515625" style="47" bestFit="1" customWidth="1"/>
    <col min="5379" max="5381" width="7.28515625" style="47" customWidth="1"/>
    <col min="5382" max="5387" width="0" style="47" hidden="1" customWidth="1"/>
    <col min="5388" max="5388" width="7.85546875" style="47" customWidth="1"/>
    <col min="5389" max="5627" width="11.42578125" style="47"/>
    <col min="5628" max="5628" width="18.140625" style="47" customWidth="1"/>
    <col min="5629" max="5629" width="7.85546875" style="47" bestFit="1" customWidth="1"/>
    <col min="5630" max="5630" width="7.28515625" style="47" bestFit="1" customWidth="1"/>
    <col min="5631" max="5632" width="7.28515625" style="47" customWidth="1"/>
    <col min="5633" max="5634" width="7.28515625" style="47" bestFit="1" customWidth="1"/>
    <col min="5635" max="5637" width="7.28515625" style="47" customWidth="1"/>
    <col min="5638" max="5643" width="0" style="47" hidden="1" customWidth="1"/>
    <col min="5644" max="5644" width="7.85546875" style="47" customWidth="1"/>
    <col min="5645" max="5883" width="11.42578125" style="47"/>
    <col min="5884" max="5884" width="18.140625" style="47" customWidth="1"/>
    <col min="5885" max="5885" width="7.85546875" style="47" bestFit="1" customWidth="1"/>
    <col min="5886" max="5886" width="7.28515625" style="47" bestFit="1" customWidth="1"/>
    <col min="5887" max="5888" width="7.28515625" style="47" customWidth="1"/>
    <col min="5889" max="5890" width="7.28515625" style="47" bestFit="1" customWidth="1"/>
    <col min="5891" max="5893" width="7.28515625" style="47" customWidth="1"/>
    <col min="5894" max="5899" width="0" style="47" hidden="1" customWidth="1"/>
    <col min="5900" max="5900" width="7.85546875" style="47" customWidth="1"/>
    <col min="5901" max="6139" width="11.42578125" style="47"/>
    <col min="6140" max="6140" width="18.140625" style="47" customWidth="1"/>
    <col min="6141" max="6141" width="7.85546875" style="47" bestFit="1" customWidth="1"/>
    <col min="6142" max="6142" width="7.28515625" style="47" bestFit="1" customWidth="1"/>
    <col min="6143" max="6144" width="7.28515625" style="47" customWidth="1"/>
    <col min="6145" max="6146" width="7.28515625" style="47" bestFit="1" customWidth="1"/>
    <col min="6147" max="6149" width="7.28515625" style="47" customWidth="1"/>
    <col min="6150" max="6155" width="0" style="47" hidden="1" customWidth="1"/>
    <col min="6156" max="6156" width="7.85546875" style="47" customWidth="1"/>
    <col min="6157" max="6395" width="11.42578125" style="47"/>
    <col min="6396" max="6396" width="18.140625" style="47" customWidth="1"/>
    <col min="6397" max="6397" width="7.85546875" style="47" bestFit="1" customWidth="1"/>
    <col min="6398" max="6398" width="7.28515625" style="47" bestFit="1" customWidth="1"/>
    <col min="6399" max="6400" width="7.28515625" style="47" customWidth="1"/>
    <col min="6401" max="6402" width="7.28515625" style="47" bestFit="1" customWidth="1"/>
    <col min="6403" max="6405" width="7.28515625" style="47" customWidth="1"/>
    <col min="6406" max="6411" width="0" style="47" hidden="1" customWidth="1"/>
    <col min="6412" max="6412" width="7.85546875" style="47" customWidth="1"/>
    <col min="6413" max="6651" width="11.42578125" style="47"/>
    <col min="6652" max="6652" width="18.140625" style="47" customWidth="1"/>
    <col min="6653" max="6653" width="7.85546875" style="47" bestFit="1" customWidth="1"/>
    <col min="6654" max="6654" width="7.28515625" style="47" bestFit="1" customWidth="1"/>
    <col min="6655" max="6656" width="7.28515625" style="47" customWidth="1"/>
    <col min="6657" max="6658" width="7.28515625" style="47" bestFit="1" customWidth="1"/>
    <col min="6659" max="6661" width="7.28515625" style="47" customWidth="1"/>
    <col min="6662" max="6667" width="0" style="47" hidden="1" customWidth="1"/>
    <col min="6668" max="6668" width="7.85546875" style="47" customWidth="1"/>
    <col min="6669" max="6907" width="11.42578125" style="47"/>
    <col min="6908" max="6908" width="18.140625" style="47" customWidth="1"/>
    <col min="6909" max="6909" width="7.85546875" style="47" bestFit="1" customWidth="1"/>
    <col min="6910" max="6910" width="7.28515625" style="47" bestFit="1" customWidth="1"/>
    <col min="6911" max="6912" width="7.28515625" style="47" customWidth="1"/>
    <col min="6913" max="6914" width="7.28515625" style="47" bestFit="1" customWidth="1"/>
    <col min="6915" max="6917" width="7.28515625" style="47" customWidth="1"/>
    <col min="6918" max="6923" width="0" style="47" hidden="1" customWidth="1"/>
    <col min="6924" max="6924" width="7.85546875" style="47" customWidth="1"/>
    <col min="6925" max="7163" width="11.42578125" style="47"/>
    <col min="7164" max="7164" width="18.140625" style="47" customWidth="1"/>
    <col min="7165" max="7165" width="7.85546875" style="47" bestFit="1" customWidth="1"/>
    <col min="7166" max="7166" width="7.28515625" style="47" bestFit="1" customWidth="1"/>
    <col min="7167" max="7168" width="7.28515625" style="47" customWidth="1"/>
    <col min="7169" max="7170" width="7.28515625" style="47" bestFit="1" customWidth="1"/>
    <col min="7171" max="7173" width="7.28515625" style="47" customWidth="1"/>
    <col min="7174" max="7179" width="0" style="47" hidden="1" customWidth="1"/>
    <col min="7180" max="7180" width="7.85546875" style="47" customWidth="1"/>
    <col min="7181" max="7419" width="11.42578125" style="47"/>
    <col min="7420" max="7420" width="18.140625" style="47" customWidth="1"/>
    <col min="7421" max="7421" width="7.85546875" style="47" bestFit="1" customWidth="1"/>
    <col min="7422" max="7422" width="7.28515625" style="47" bestFit="1" customWidth="1"/>
    <col min="7423" max="7424" width="7.28515625" style="47" customWidth="1"/>
    <col min="7425" max="7426" width="7.28515625" style="47" bestFit="1" customWidth="1"/>
    <col min="7427" max="7429" width="7.28515625" style="47" customWidth="1"/>
    <col min="7430" max="7435" width="0" style="47" hidden="1" customWidth="1"/>
    <col min="7436" max="7436" width="7.85546875" style="47" customWidth="1"/>
    <col min="7437" max="7675" width="11.42578125" style="47"/>
    <col min="7676" max="7676" width="18.140625" style="47" customWidth="1"/>
    <col min="7677" max="7677" width="7.85546875" style="47" bestFit="1" customWidth="1"/>
    <col min="7678" max="7678" width="7.28515625" style="47" bestFit="1" customWidth="1"/>
    <col min="7679" max="7680" width="7.28515625" style="47" customWidth="1"/>
    <col min="7681" max="7682" width="7.28515625" style="47" bestFit="1" customWidth="1"/>
    <col min="7683" max="7685" width="7.28515625" style="47" customWidth="1"/>
    <col min="7686" max="7691" width="0" style="47" hidden="1" customWidth="1"/>
    <col min="7692" max="7692" width="7.85546875" style="47" customWidth="1"/>
    <col min="7693" max="7931" width="11.42578125" style="47"/>
    <col min="7932" max="7932" width="18.140625" style="47" customWidth="1"/>
    <col min="7933" max="7933" width="7.85546875" style="47" bestFit="1" customWidth="1"/>
    <col min="7934" max="7934" width="7.28515625" style="47" bestFit="1" customWidth="1"/>
    <col min="7935" max="7936" width="7.28515625" style="47" customWidth="1"/>
    <col min="7937" max="7938" width="7.28515625" style="47" bestFit="1" customWidth="1"/>
    <col min="7939" max="7941" width="7.28515625" style="47" customWidth="1"/>
    <col min="7942" max="7947" width="0" style="47" hidden="1" customWidth="1"/>
    <col min="7948" max="7948" width="7.85546875" style="47" customWidth="1"/>
    <col min="7949" max="8187" width="11.42578125" style="47"/>
    <col min="8188" max="8188" width="18.140625" style="47" customWidth="1"/>
    <col min="8189" max="8189" width="7.85546875" style="47" bestFit="1" customWidth="1"/>
    <col min="8190" max="8190" width="7.28515625" style="47" bestFit="1" customWidth="1"/>
    <col min="8191" max="8192" width="7.28515625" style="47" customWidth="1"/>
    <col min="8193" max="8194" width="7.28515625" style="47" bestFit="1" customWidth="1"/>
    <col min="8195" max="8197" width="7.28515625" style="47" customWidth="1"/>
    <col min="8198" max="8203" width="0" style="47" hidden="1" customWidth="1"/>
    <col min="8204" max="8204" width="7.85546875" style="47" customWidth="1"/>
    <col min="8205" max="8443" width="11.42578125" style="47"/>
    <col min="8444" max="8444" width="18.140625" style="47" customWidth="1"/>
    <col min="8445" max="8445" width="7.85546875" style="47" bestFit="1" customWidth="1"/>
    <col min="8446" max="8446" width="7.28515625" style="47" bestFit="1" customWidth="1"/>
    <col min="8447" max="8448" width="7.28515625" style="47" customWidth="1"/>
    <col min="8449" max="8450" width="7.28515625" style="47" bestFit="1" customWidth="1"/>
    <col min="8451" max="8453" width="7.28515625" style="47" customWidth="1"/>
    <col min="8454" max="8459" width="0" style="47" hidden="1" customWidth="1"/>
    <col min="8460" max="8460" width="7.85546875" style="47" customWidth="1"/>
    <col min="8461" max="8699" width="11.42578125" style="47"/>
    <col min="8700" max="8700" width="18.140625" style="47" customWidth="1"/>
    <col min="8701" max="8701" width="7.85546875" style="47" bestFit="1" customWidth="1"/>
    <col min="8702" max="8702" width="7.28515625" style="47" bestFit="1" customWidth="1"/>
    <col min="8703" max="8704" width="7.28515625" style="47" customWidth="1"/>
    <col min="8705" max="8706" width="7.28515625" style="47" bestFit="1" customWidth="1"/>
    <col min="8707" max="8709" width="7.28515625" style="47" customWidth="1"/>
    <col min="8710" max="8715" width="0" style="47" hidden="1" customWidth="1"/>
    <col min="8716" max="8716" width="7.85546875" style="47" customWidth="1"/>
    <col min="8717" max="8955" width="11.42578125" style="47"/>
    <col min="8956" max="8956" width="18.140625" style="47" customWidth="1"/>
    <col min="8957" max="8957" width="7.85546875" style="47" bestFit="1" customWidth="1"/>
    <col min="8958" max="8958" width="7.28515625" style="47" bestFit="1" customWidth="1"/>
    <col min="8959" max="8960" width="7.28515625" style="47" customWidth="1"/>
    <col min="8961" max="8962" width="7.28515625" style="47" bestFit="1" customWidth="1"/>
    <col min="8963" max="8965" width="7.28515625" style="47" customWidth="1"/>
    <col min="8966" max="8971" width="0" style="47" hidden="1" customWidth="1"/>
    <col min="8972" max="8972" width="7.85546875" style="47" customWidth="1"/>
    <col min="8973" max="9211" width="11.42578125" style="47"/>
    <col min="9212" max="9212" width="18.140625" style="47" customWidth="1"/>
    <col min="9213" max="9213" width="7.85546875" style="47" bestFit="1" customWidth="1"/>
    <col min="9214" max="9214" width="7.28515625" style="47" bestFit="1" customWidth="1"/>
    <col min="9215" max="9216" width="7.28515625" style="47" customWidth="1"/>
    <col min="9217" max="9218" width="7.28515625" style="47" bestFit="1" customWidth="1"/>
    <col min="9219" max="9221" width="7.28515625" style="47" customWidth="1"/>
    <col min="9222" max="9227" width="0" style="47" hidden="1" customWidth="1"/>
    <col min="9228" max="9228" width="7.85546875" style="47" customWidth="1"/>
    <col min="9229" max="9467" width="11.42578125" style="47"/>
    <col min="9468" max="9468" width="18.140625" style="47" customWidth="1"/>
    <col min="9469" max="9469" width="7.85546875" style="47" bestFit="1" customWidth="1"/>
    <col min="9470" max="9470" width="7.28515625" style="47" bestFit="1" customWidth="1"/>
    <col min="9471" max="9472" width="7.28515625" style="47" customWidth="1"/>
    <col min="9473" max="9474" width="7.28515625" style="47" bestFit="1" customWidth="1"/>
    <col min="9475" max="9477" width="7.28515625" style="47" customWidth="1"/>
    <col min="9478" max="9483" width="0" style="47" hidden="1" customWidth="1"/>
    <col min="9484" max="9484" width="7.85546875" style="47" customWidth="1"/>
    <col min="9485" max="9723" width="11.42578125" style="47"/>
    <col min="9724" max="9724" width="18.140625" style="47" customWidth="1"/>
    <col min="9725" max="9725" width="7.85546875" style="47" bestFit="1" customWidth="1"/>
    <col min="9726" max="9726" width="7.28515625" style="47" bestFit="1" customWidth="1"/>
    <col min="9727" max="9728" width="7.28515625" style="47" customWidth="1"/>
    <col min="9729" max="9730" width="7.28515625" style="47" bestFit="1" customWidth="1"/>
    <col min="9731" max="9733" width="7.28515625" style="47" customWidth="1"/>
    <col min="9734" max="9739" width="0" style="47" hidden="1" customWidth="1"/>
    <col min="9740" max="9740" width="7.85546875" style="47" customWidth="1"/>
    <col min="9741" max="9979" width="11.42578125" style="47"/>
    <col min="9980" max="9980" width="18.140625" style="47" customWidth="1"/>
    <col min="9981" max="9981" width="7.85546875" style="47" bestFit="1" customWidth="1"/>
    <col min="9982" max="9982" width="7.28515625" style="47" bestFit="1" customWidth="1"/>
    <col min="9983" max="9984" width="7.28515625" style="47" customWidth="1"/>
    <col min="9985" max="9986" width="7.28515625" style="47" bestFit="1" customWidth="1"/>
    <col min="9987" max="9989" width="7.28515625" style="47" customWidth="1"/>
    <col min="9990" max="9995" width="0" style="47" hidden="1" customWidth="1"/>
    <col min="9996" max="9996" width="7.85546875" style="47" customWidth="1"/>
    <col min="9997" max="10235" width="11.42578125" style="47"/>
    <col min="10236" max="10236" width="18.140625" style="47" customWidth="1"/>
    <col min="10237" max="10237" width="7.85546875" style="47" bestFit="1" customWidth="1"/>
    <col min="10238" max="10238" width="7.28515625" style="47" bestFit="1" customWidth="1"/>
    <col min="10239" max="10240" width="7.28515625" style="47" customWidth="1"/>
    <col min="10241" max="10242" width="7.28515625" style="47" bestFit="1" customWidth="1"/>
    <col min="10243" max="10245" width="7.28515625" style="47" customWidth="1"/>
    <col min="10246" max="10251" width="0" style="47" hidden="1" customWidth="1"/>
    <col min="10252" max="10252" width="7.85546875" style="47" customWidth="1"/>
    <col min="10253" max="10491" width="11.42578125" style="47"/>
    <col min="10492" max="10492" width="18.140625" style="47" customWidth="1"/>
    <col min="10493" max="10493" width="7.85546875" style="47" bestFit="1" customWidth="1"/>
    <col min="10494" max="10494" width="7.28515625" style="47" bestFit="1" customWidth="1"/>
    <col min="10495" max="10496" width="7.28515625" style="47" customWidth="1"/>
    <col min="10497" max="10498" width="7.28515625" style="47" bestFit="1" customWidth="1"/>
    <col min="10499" max="10501" width="7.28515625" style="47" customWidth="1"/>
    <col min="10502" max="10507" width="0" style="47" hidden="1" customWidth="1"/>
    <col min="10508" max="10508" width="7.85546875" style="47" customWidth="1"/>
    <col min="10509" max="10747" width="11.42578125" style="47"/>
    <col min="10748" max="10748" width="18.140625" style="47" customWidth="1"/>
    <col min="10749" max="10749" width="7.85546875" style="47" bestFit="1" customWidth="1"/>
    <col min="10750" max="10750" width="7.28515625" style="47" bestFit="1" customWidth="1"/>
    <col min="10751" max="10752" width="7.28515625" style="47" customWidth="1"/>
    <col min="10753" max="10754" width="7.28515625" style="47" bestFit="1" customWidth="1"/>
    <col min="10755" max="10757" width="7.28515625" style="47" customWidth="1"/>
    <col min="10758" max="10763" width="0" style="47" hidden="1" customWidth="1"/>
    <col min="10764" max="10764" width="7.85546875" style="47" customWidth="1"/>
    <col min="10765" max="11003" width="11.42578125" style="47"/>
    <col min="11004" max="11004" width="18.140625" style="47" customWidth="1"/>
    <col min="11005" max="11005" width="7.85546875" style="47" bestFit="1" customWidth="1"/>
    <col min="11006" max="11006" width="7.28515625" style="47" bestFit="1" customWidth="1"/>
    <col min="11007" max="11008" width="7.28515625" style="47" customWidth="1"/>
    <col min="11009" max="11010" width="7.28515625" style="47" bestFit="1" customWidth="1"/>
    <col min="11011" max="11013" width="7.28515625" style="47" customWidth="1"/>
    <col min="11014" max="11019" width="0" style="47" hidden="1" customWidth="1"/>
    <col min="11020" max="11020" width="7.85546875" style="47" customWidth="1"/>
    <col min="11021" max="11259" width="11.42578125" style="47"/>
    <col min="11260" max="11260" width="18.140625" style="47" customWidth="1"/>
    <col min="11261" max="11261" width="7.85546875" style="47" bestFit="1" customWidth="1"/>
    <col min="11262" max="11262" width="7.28515625" style="47" bestFit="1" customWidth="1"/>
    <col min="11263" max="11264" width="7.28515625" style="47" customWidth="1"/>
    <col min="11265" max="11266" width="7.28515625" style="47" bestFit="1" customWidth="1"/>
    <col min="11267" max="11269" width="7.28515625" style="47" customWidth="1"/>
    <col min="11270" max="11275" width="0" style="47" hidden="1" customWidth="1"/>
    <col min="11276" max="11276" width="7.85546875" style="47" customWidth="1"/>
    <col min="11277" max="11515" width="11.42578125" style="47"/>
    <col min="11516" max="11516" width="18.140625" style="47" customWidth="1"/>
    <col min="11517" max="11517" width="7.85546875" style="47" bestFit="1" customWidth="1"/>
    <col min="11518" max="11518" width="7.28515625" style="47" bestFit="1" customWidth="1"/>
    <col min="11519" max="11520" width="7.28515625" style="47" customWidth="1"/>
    <col min="11521" max="11522" width="7.28515625" style="47" bestFit="1" customWidth="1"/>
    <col min="11523" max="11525" width="7.28515625" style="47" customWidth="1"/>
    <col min="11526" max="11531" width="0" style="47" hidden="1" customWidth="1"/>
    <col min="11532" max="11532" width="7.85546875" style="47" customWidth="1"/>
    <col min="11533" max="11771" width="11.42578125" style="47"/>
    <col min="11772" max="11772" width="18.140625" style="47" customWidth="1"/>
    <col min="11773" max="11773" width="7.85546875" style="47" bestFit="1" customWidth="1"/>
    <col min="11774" max="11774" width="7.28515625" style="47" bestFit="1" customWidth="1"/>
    <col min="11775" max="11776" width="7.28515625" style="47" customWidth="1"/>
    <col min="11777" max="11778" width="7.28515625" style="47" bestFit="1" customWidth="1"/>
    <col min="11779" max="11781" width="7.28515625" style="47" customWidth="1"/>
    <col min="11782" max="11787" width="0" style="47" hidden="1" customWidth="1"/>
    <col min="11788" max="11788" width="7.85546875" style="47" customWidth="1"/>
    <col min="11789" max="12027" width="11.42578125" style="47"/>
    <col min="12028" max="12028" width="18.140625" style="47" customWidth="1"/>
    <col min="12029" max="12029" width="7.85546875" style="47" bestFit="1" customWidth="1"/>
    <col min="12030" max="12030" width="7.28515625" style="47" bestFit="1" customWidth="1"/>
    <col min="12031" max="12032" width="7.28515625" style="47" customWidth="1"/>
    <col min="12033" max="12034" width="7.28515625" style="47" bestFit="1" customWidth="1"/>
    <col min="12035" max="12037" width="7.28515625" style="47" customWidth="1"/>
    <col min="12038" max="12043" width="0" style="47" hidden="1" customWidth="1"/>
    <col min="12044" max="12044" width="7.85546875" style="47" customWidth="1"/>
    <col min="12045" max="12283" width="11.42578125" style="47"/>
    <col min="12284" max="12284" width="18.140625" style="47" customWidth="1"/>
    <col min="12285" max="12285" width="7.85546875" style="47" bestFit="1" customWidth="1"/>
    <col min="12286" max="12286" width="7.28515625" style="47" bestFit="1" customWidth="1"/>
    <col min="12287" max="12288" width="7.28515625" style="47" customWidth="1"/>
    <col min="12289" max="12290" width="7.28515625" style="47" bestFit="1" customWidth="1"/>
    <col min="12291" max="12293" width="7.28515625" style="47" customWidth="1"/>
    <col min="12294" max="12299" width="0" style="47" hidden="1" customWidth="1"/>
    <col min="12300" max="12300" width="7.85546875" style="47" customWidth="1"/>
    <col min="12301" max="12539" width="11.42578125" style="47"/>
    <col min="12540" max="12540" width="18.140625" style="47" customWidth="1"/>
    <col min="12541" max="12541" width="7.85546875" style="47" bestFit="1" customWidth="1"/>
    <col min="12542" max="12542" width="7.28515625" style="47" bestFit="1" customWidth="1"/>
    <col min="12543" max="12544" width="7.28515625" style="47" customWidth="1"/>
    <col min="12545" max="12546" width="7.28515625" style="47" bestFit="1" customWidth="1"/>
    <col min="12547" max="12549" width="7.28515625" style="47" customWidth="1"/>
    <col min="12550" max="12555" width="0" style="47" hidden="1" customWidth="1"/>
    <col min="12556" max="12556" width="7.85546875" style="47" customWidth="1"/>
    <col min="12557" max="12795" width="11.42578125" style="47"/>
    <col min="12796" max="12796" width="18.140625" style="47" customWidth="1"/>
    <col min="12797" max="12797" width="7.85546875" style="47" bestFit="1" customWidth="1"/>
    <col min="12798" max="12798" width="7.28515625" style="47" bestFit="1" customWidth="1"/>
    <col min="12799" max="12800" width="7.28515625" style="47" customWidth="1"/>
    <col min="12801" max="12802" width="7.28515625" style="47" bestFit="1" customWidth="1"/>
    <col min="12803" max="12805" width="7.28515625" style="47" customWidth="1"/>
    <col min="12806" max="12811" width="0" style="47" hidden="1" customWidth="1"/>
    <col min="12812" max="12812" width="7.85546875" style="47" customWidth="1"/>
    <col min="12813" max="13051" width="11.42578125" style="47"/>
    <col min="13052" max="13052" width="18.140625" style="47" customWidth="1"/>
    <col min="13053" max="13053" width="7.85546875" style="47" bestFit="1" customWidth="1"/>
    <col min="13054" max="13054" width="7.28515625" style="47" bestFit="1" customWidth="1"/>
    <col min="13055" max="13056" width="7.28515625" style="47" customWidth="1"/>
    <col min="13057" max="13058" width="7.28515625" style="47" bestFit="1" customWidth="1"/>
    <col min="13059" max="13061" width="7.28515625" style="47" customWidth="1"/>
    <col min="13062" max="13067" width="0" style="47" hidden="1" customWidth="1"/>
    <col min="13068" max="13068" width="7.85546875" style="47" customWidth="1"/>
    <col min="13069" max="13307" width="11.42578125" style="47"/>
    <col min="13308" max="13308" width="18.140625" style="47" customWidth="1"/>
    <col min="13309" max="13309" width="7.85546875" style="47" bestFit="1" customWidth="1"/>
    <col min="13310" max="13310" width="7.28515625" style="47" bestFit="1" customWidth="1"/>
    <col min="13311" max="13312" width="7.28515625" style="47" customWidth="1"/>
    <col min="13313" max="13314" width="7.28515625" style="47" bestFit="1" customWidth="1"/>
    <col min="13315" max="13317" width="7.28515625" style="47" customWidth="1"/>
    <col min="13318" max="13323" width="0" style="47" hidden="1" customWidth="1"/>
    <col min="13324" max="13324" width="7.85546875" style="47" customWidth="1"/>
    <col min="13325" max="13563" width="11.42578125" style="47"/>
    <col min="13564" max="13564" width="18.140625" style="47" customWidth="1"/>
    <col min="13565" max="13565" width="7.85546875" style="47" bestFit="1" customWidth="1"/>
    <col min="13566" max="13566" width="7.28515625" style="47" bestFit="1" customWidth="1"/>
    <col min="13567" max="13568" width="7.28515625" style="47" customWidth="1"/>
    <col min="13569" max="13570" width="7.28515625" style="47" bestFit="1" customWidth="1"/>
    <col min="13571" max="13573" width="7.28515625" style="47" customWidth="1"/>
    <col min="13574" max="13579" width="0" style="47" hidden="1" customWidth="1"/>
    <col min="13580" max="13580" width="7.85546875" style="47" customWidth="1"/>
    <col min="13581" max="13819" width="11.42578125" style="47"/>
    <col min="13820" max="13820" width="18.140625" style="47" customWidth="1"/>
    <col min="13821" max="13821" width="7.85546875" style="47" bestFit="1" customWidth="1"/>
    <col min="13822" max="13822" width="7.28515625" style="47" bestFit="1" customWidth="1"/>
    <col min="13823" max="13824" width="7.28515625" style="47" customWidth="1"/>
    <col min="13825" max="13826" width="7.28515625" style="47" bestFit="1" customWidth="1"/>
    <col min="13827" max="13829" width="7.28515625" style="47" customWidth="1"/>
    <col min="13830" max="13835" width="0" style="47" hidden="1" customWidth="1"/>
    <col min="13836" max="13836" width="7.85546875" style="47" customWidth="1"/>
    <col min="13837" max="14075" width="11.42578125" style="47"/>
    <col min="14076" max="14076" width="18.140625" style="47" customWidth="1"/>
    <col min="14077" max="14077" width="7.85546875" style="47" bestFit="1" customWidth="1"/>
    <col min="14078" max="14078" width="7.28515625" style="47" bestFit="1" customWidth="1"/>
    <col min="14079" max="14080" width="7.28515625" style="47" customWidth="1"/>
    <col min="14081" max="14082" width="7.28515625" style="47" bestFit="1" customWidth="1"/>
    <col min="14083" max="14085" width="7.28515625" style="47" customWidth="1"/>
    <col min="14086" max="14091" width="0" style="47" hidden="1" customWidth="1"/>
    <col min="14092" max="14092" width="7.85546875" style="47" customWidth="1"/>
    <col min="14093" max="14331" width="11.42578125" style="47"/>
    <col min="14332" max="14332" width="18.140625" style="47" customWidth="1"/>
    <col min="14333" max="14333" width="7.85546875" style="47" bestFit="1" customWidth="1"/>
    <col min="14334" max="14334" width="7.28515625" style="47" bestFit="1" customWidth="1"/>
    <col min="14335" max="14336" width="7.28515625" style="47" customWidth="1"/>
    <col min="14337" max="14338" width="7.28515625" style="47" bestFit="1" customWidth="1"/>
    <col min="14339" max="14341" width="7.28515625" style="47" customWidth="1"/>
    <col min="14342" max="14347" width="0" style="47" hidden="1" customWidth="1"/>
    <col min="14348" max="14348" width="7.85546875" style="47" customWidth="1"/>
    <col min="14349" max="14587" width="11.42578125" style="47"/>
    <col min="14588" max="14588" width="18.140625" style="47" customWidth="1"/>
    <col min="14589" max="14589" width="7.85546875" style="47" bestFit="1" customWidth="1"/>
    <col min="14590" max="14590" width="7.28515625" style="47" bestFit="1" customWidth="1"/>
    <col min="14591" max="14592" width="7.28515625" style="47" customWidth="1"/>
    <col min="14593" max="14594" width="7.28515625" style="47" bestFit="1" customWidth="1"/>
    <col min="14595" max="14597" width="7.28515625" style="47" customWidth="1"/>
    <col min="14598" max="14603" width="0" style="47" hidden="1" customWidth="1"/>
    <col min="14604" max="14604" width="7.85546875" style="47" customWidth="1"/>
    <col min="14605" max="14843" width="11.42578125" style="47"/>
    <col min="14844" max="14844" width="18.140625" style="47" customWidth="1"/>
    <col min="14845" max="14845" width="7.85546875" style="47" bestFit="1" customWidth="1"/>
    <col min="14846" max="14846" width="7.28515625" style="47" bestFit="1" customWidth="1"/>
    <col min="14847" max="14848" width="7.28515625" style="47" customWidth="1"/>
    <col min="14849" max="14850" width="7.28515625" style="47" bestFit="1" customWidth="1"/>
    <col min="14851" max="14853" width="7.28515625" style="47" customWidth="1"/>
    <col min="14854" max="14859" width="0" style="47" hidden="1" customWidth="1"/>
    <col min="14860" max="14860" width="7.85546875" style="47" customWidth="1"/>
    <col min="14861" max="15099" width="11.42578125" style="47"/>
    <col min="15100" max="15100" width="18.140625" style="47" customWidth="1"/>
    <col min="15101" max="15101" width="7.85546875" style="47" bestFit="1" customWidth="1"/>
    <col min="15102" max="15102" width="7.28515625" style="47" bestFit="1" customWidth="1"/>
    <col min="15103" max="15104" width="7.28515625" style="47" customWidth="1"/>
    <col min="15105" max="15106" width="7.28515625" style="47" bestFit="1" customWidth="1"/>
    <col min="15107" max="15109" width="7.28515625" style="47" customWidth="1"/>
    <col min="15110" max="15115" width="0" style="47" hidden="1" customWidth="1"/>
    <col min="15116" max="15116" width="7.85546875" style="47" customWidth="1"/>
    <col min="15117" max="15355" width="11.42578125" style="47"/>
    <col min="15356" max="15356" width="18.140625" style="47" customWidth="1"/>
    <col min="15357" max="15357" width="7.85546875" style="47" bestFit="1" customWidth="1"/>
    <col min="15358" max="15358" width="7.28515625" style="47" bestFit="1" customWidth="1"/>
    <col min="15359" max="15360" width="7.28515625" style="47" customWidth="1"/>
    <col min="15361" max="15362" width="7.28515625" style="47" bestFit="1" customWidth="1"/>
    <col min="15363" max="15365" width="7.28515625" style="47" customWidth="1"/>
    <col min="15366" max="15371" width="0" style="47" hidden="1" customWidth="1"/>
    <col min="15372" max="15372" width="7.85546875" style="47" customWidth="1"/>
    <col min="15373" max="15611" width="11.42578125" style="47"/>
    <col min="15612" max="15612" width="18.140625" style="47" customWidth="1"/>
    <col min="15613" max="15613" width="7.85546875" style="47" bestFit="1" customWidth="1"/>
    <col min="15614" max="15614" width="7.28515625" style="47" bestFit="1" customWidth="1"/>
    <col min="15615" max="15616" width="7.28515625" style="47" customWidth="1"/>
    <col min="15617" max="15618" width="7.28515625" style="47" bestFit="1" customWidth="1"/>
    <col min="15619" max="15621" width="7.28515625" style="47" customWidth="1"/>
    <col min="15622" max="15627" width="0" style="47" hidden="1" customWidth="1"/>
    <col min="15628" max="15628" width="7.85546875" style="47" customWidth="1"/>
    <col min="15629" max="15867" width="11.42578125" style="47"/>
    <col min="15868" max="15868" width="18.140625" style="47" customWidth="1"/>
    <col min="15869" max="15869" width="7.85546875" style="47" bestFit="1" customWidth="1"/>
    <col min="15870" max="15870" width="7.28515625" style="47" bestFit="1" customWidth="1"/>
    <col min="15871" max="15872" width="7.28515625" style="47" customWidth="1"/>
    <col min="15873" max="15874" width="7.28515625" style="47" bestFit="1" customWidth="1"/>
    <col min="15875" max="15877" width="7.28515625" style="47" customWidth="1"/>
    <col min="15878" max="15883" width="0" style="47" hidden="1" customWidth="1"/>
    <col min="15884" max="15884" width="7.85546875" style="47" customWidth="1"/>
    <col min="15885" max="16123" width="11.42578125" style="47"/>
    <col min="16124" max="16124" width="18.140625" style="47" customWidth="1"/>
    <col min="16125" max="16125" width="7.85546875" style="47" bestFit="1" customWidth="1"/>
    <col min="16126" max="16126" width="7.28515625" style="47" bestFit="1" customWidth="1"/>
    <col min="16127" max="16128" width="7.28515625" style="47" customWidth="1"/>
    <col min="16129" max="16130" width="7.28515625" style="47" bestFit="1" customWidth="1"/>
    <col min="16131" max="16133" width="7.28515625" style="47" customWidth="1"/>
    <col min="16134" max="16139" width="0" style="47" hidden="1" customWidth="1"/>
    <col min="16140" max="16140" width="7.85546875" style="47" customWidth="1"/>
    <col min="16141" max="16384" width="11.42578125" style="47"/>
  </cols>
  <sheetData>
    <row r="1" spans="1:16" s="48" customFormat="1" x14ac:dyDescent="0.2"/>
    <row r="2" spans="1:16" s="48" customFormat="1" x14ac:dyDescent="0.2">
      <c r="A2" s="75" t="s">
        <v>105</v>
      </c>
    </row>
    <row r="3" spans="1:16" s="48" customFormat="1" ht="15" x14ac:dyDescent="0.25">
      <c r="A3" s="75" t="s">
        <v>106</v>
      </c>
      <c r="K3" s="136"/>
    </row>
    <row r="4" spans="1:16" s="48" customFormat="1" x14ac:dyDescent="0.2"/>
    <row r="5" spans="1:16" s="48" customFormat="1" ht="12.75" x14ac:dyDescent="0.2">
      <c r="B5" s="319" t="s">
        <v>97</v>
      </c>
      <c r="C5" s="319"/>
      <c r="D5" s="319"/>
      <c r="E5" s="319"/>
      <c r="F5" s="319"/>
      <c r="G5" s="319"/>
      <c r="H5" s="319"/>
      <c r="I5" s="319"/>
      <c r="J5" s="319"/>
      <c r="K5" s="319"/>
      <c r="M5" s="166" t="s">
        <v>576</v>
      </c>
      <c r="O5" s="137"/>
    </row>
    <row r="6" spans="1:16" s="48" customFormat="1" ht="12.75" x14ac:dyDescent="0.2">
      <c r="B6" s="335" t="str">
        <f>'Solicitudes Regiones'!$B$6:$P$6</f>
        <v>Acumuladas de julio de 2008 a enero de 2020</v>
      </c>
      <c r="C6" s="335"/>
      <c r="D6" s="335"/>
      <c r="E6" s="335"/>
      <c r="F6" s="335"/>
      <c r="G6" s="335"/>
      <c r="H6" s="335"/>
      <c r="I6" s="335"/>
      <c r="J6" s="335"/>
      <c r="K6" s="335"/>
      <c r="L6" s="86"/>
    </row>
    <row r="7" spans="1:16" s="51" customFormat="1" x14ac:dyDescent="0.2">
      <c r="B7" s="49"/>
      <c r="C7" s="50"/>
      <c r="D7" s="50"/>
      <c r="E7" s="50"/>
      <c r="F7" s="50"/>
      <c r="G7" s="50"/>
      <c r="H7" s="50"/>
      <c r="I7" s="50"/>
      <c r="J7" s="50"/>
      <c r="K7" s="50"/>
      <c r="L7" s="50"/>
    </row>
    <row r="8" spans="1:16" ht="15" customHeight="1" x14ac:dyDescent="0.2">
      <c r="B8" s="352" t="s">
        <v>57</v>
      </c>
      <c r="C8" s="353"/>
      <c r="D8" s="353"/>
      <c r="E8" s="353"/>
      <c r="F8" s="353"/>
      <c r="G8" s="353"/>
      <c r="H8" s="353"/>
      <c r="I8" s="353"/>
      <c r="J8" s="353"/>
      <c r="K8" s="354"/>
      <c r="L8" s="66"/>
    </row>
    <row r="9" spans="1:16" ht="20.25" customHeight="1" x14ac:dyDescent="0.2">
      <c r="B9" s="351" t="s">
        <v>58</v>
      </c>
      <c r="C9" s="352" t="s">
        <v>2</v>
      </c>
      <c r="D9" s="353"/>
      <c r="E9" s="353"/>
      <c r="F9" s="353"/>
      <c r="G9" s="353"/>
      <c r="H9" s="353"/>
      <c r="I9" s="353"/>
      <c r="J9" s="353"/>
      <c r="K9" s="354"/>
    </row>
    <row r="10" spans="1:16" ht="24" x14ac:dyDescent="0.2">
      <c r="B10" s="351"/>
      <c r="C10" s="102" t="s">
        <v>59</v>
      </c>
      <c r="D10" s="102" t="s">
        <v>60</v>
      </c>
      <c r="E10" s="102" t="s">
        <v>61</v>
      </c>
      <c r="F10" s="102" t="s">
        <v>62</v>
      </c>
      <c r="G10" s="102" t="s">
        <v>8</v>
      </c>
      <c r="H10" s="102" t="s">
        <v>63</v>
      </c>
      <c r="I10" s="102" t="s">
        <v>64</v>
      </c>
      <c r="J10" s="102" t="s">
        <v>65</v>
      </c>
      <c r="K10" s="102" t="s">
        <v>31</v>
      </c>
    </row>
    <row r="11" spans="1:16" x14ac:dyDescent="0.2">
      <c r="B11" s="39" t="s">
        <v>363</v>
      </c>
      <c r="C11" s="39">
        <v>1568</v>
      </c>
      <c r="D11" s="39">
        <v>808</v>
      </c>
      <c r="E11" s="39">
        <f>C11+D11</f>
        <v>2376</v>
      </c>
      <c r="F11" s="40">
        <f>E11/$E$41</f>
        <v>5.6684798167764103E-2</v>
      </c>
      <c r="G11" s="39">
        <v>1895</v>
      </c>
      <c r="H11" s="39">
        <v>168</v>
      </c>
      <c r="I11" s="39">
        <f>G11+H11</f>
        <v>2063</v>
      </c>
      <c r="J11" s="40">
        <f>I11/$I$41</f>
        <v>3.1536627124862417E-2</v>
      </c>
      <c r="K11" s="39">
        <f t="shared" ref="K11:K40" si="0">E11+I11</f>
        <v>4439</v>
      </c>
      <c r="P11" s="52"/>
    </row>
    <row r="12" spans="1:16" x14ac:dyDescent="0.2">
      <c r="B12" s="39" t="s">
        <v>364</v>
      </c>
      <c r="C12" s="39">
        <v>874</v>
      </c>
      <c r="D12" s="39">
        <v>467</v>
      </c>
      <c r="E12" s="39">
        <f t="shared" ref="E12:E40" si="1">C12+D12</f>
        <v>1341</v>
      </c>
      <c r="F12" s="40">
        <f t="shared" ref="F12:F40" si="2">E12/$E$41</f>
        <v>3.199255654165474E-2</v>
      </c>
      <c r="G12" s="39">
        <v>2740</v>
      </c>
      <c r="H12" s="39">
        <v>134</v>
      </c>
      <c r="I12" s="39">
        <f t="shared" ref="I12:I40" si="3">G12+H12</f>
        <v>2874</v>
      </c>
      <c r="J12" s="40">
        <f t="shared" ref="J12:J40" si="4">I12/$I$41</f>
        <v>4.3934205698911578E-2</v>
      </c>
      <c r="K12" s="39">
        <f t="shared" si="0"/>
        <v>4215</v>
      </c>
      <c r="P12" s="52"/>
    </row>
    <row r="13" spans="1:16" x14ac:dyDescent="0.2">
      <c r="B13" s="39" t="s">
        <v>365</v>
      </c>
      <c r="C13" s="39">
        <v>665</v>
      </c>
      <c r="D13" s="39">
        <v>472</v>
      </c>
      <c r="E13" s="39">
        <f t="shared" si="1"/>
        <v>1137</v>
      </c>
      <c r="F13" s="40">
        <f t="shared" si="2"/>
        <v>2.7125679931291155E-2</v>
      </c>
      <c r="G13" s="39">
        <v>1265</v>
      </c>
      <c r="H13" s="39">
        <v>145</v>
      </c>
      <c r="I13" s="39">
        <f t="shared" si="3"/>
        <v>1410</v>
      </c>
      <c r="J13" s="40">
        <f t="shared" si="4"/>
        <v>2.1554359789653907E-2</v>
      </c>
      <c r="K13" s="39">
        <f t="shared" si="0"/>
        <v>2547</v>
      </c>
      <c r="P13" s="52"/>
    </row>
    <row r="14" spans="1:16" x14ac:dyDescent="0.2">
      <c r="B14" s="39" t="s">
        <v>366</v>
      </c>
      <c r="C14" s="39">
        <v>472</v>
      </c>
      <c r="D14" s="39">
        <v>324</v>
      </c>
      <c r="E14" s="39">
        <f t="shared" si="1"/>
        <v>796</v>
      </c>
      <c r="F14" s="40">
        <f t="shared" si="2"/>
        <v>1.8990361675732419E-2</v>
      </c>
      <c r="G14" s="39">
        <v>531</v>
      </c>
      <c r="H14" s="39">
        <v>58</v>
      </c>
      <c r="I14" s="39">
        <f t="shared" si="3"/>
        <v>589</v>
      </c>
      <c r="J14" s="40">
        <f t="shared" si="4"/>
        <v>9.0039134156781209E-3</v>
      </c>
      <c r="K14" s="39">
        <f t="shared" si="0"/>
        <v>1385</v>
      </c>
      <c r="P14" s="52"/>
    </row>
    <row r="15" spans="1:16" x14ac:dyDescent="0.2">
      <c r="B15" s="39" t="s">
        <v>367</v>
      </c>
      <c r="C15" s="39">
        <v>799</v>
      </c>
      <c r="D15" s="39">
        <v>538</v>
      </c>
      <c r="E15" s="39">
        <f t="shared" si="1"/>
        <v>1337</v>
      </c>
      <c r="F15" s="40">
        <f t="shared" si="2"/>
        <v>3.1897127588510356E-2</v>
      </c>
      <c r="G15" s="39">
        <v>2354</v>
      </c>
      <c r="H15" s="39">
        <v>203</v>
      </c>
      <c r="I15" s="39">
        <f t="shared" si="3"/>
        <v>2557</v>
      </c>
      <c r="J15" s="40">
        <f t="shared" si="4"/>
        <v>3.9088296441237617E-2</v>
      </c>
      <c r="K15" s="39">
        <f t="shared" si="0"/>
        <v>3894</v>
      </c>
      <c r="P15" s="52"/>
    </row>
    <row r="16" spans="1:16" x14ac:dyDescent="0.2">
      <c r="B16" s="39" t="s">
        <v>368</v>
      </c>
      <c r="C16" s="39">
        <v>549</v>
      </c>
      <c r="D16" s="39">
        <v>504</v>
      </c>
      <c r="E16" s="39">
        <f t="shared" si="1"/>
        <v>1053</v>
      </c>
      <c r="F16" s="40">
        <f t="shared" si="2"/>
        <v>2.5121671915259089E-2</v>
      </c>
      <c r="G16" s="39">
        <v>1258</v>
      </c>
      <c r="H16" s="39">
        <v>170</v>
      </c>
      <c r="I16" s="39">
        <f t="shared" si="3"/>
        <v>1428</v>
      </c>
      <c r="J16" s="40">
        <f t="shared" si="4"/>
        <v>2.1829521829521831E-2</v>
      </c>
      <c r="K16" s="39">
        <f t="shared" si="0"/>
        <v>2481</v>
      </c>
      <c r="P16" s="52"/>
    </row>
    <row r="17" spans="2:16" x14ac:dyDescent="0.2">
      <c r="B17" s="39" t="s">
        <v>369</v>
      </c>
      <c r="C17" s="39">
        <v>110</v>
      </c>
      <c r="D17" s="39">
        <v>36</v>
      </c>
      <c r="E17" s="39">
        <f t="shared" si="1"/>
        <v>146</v>
      </c>
      <c r="F17" s="40">
        <f t="shared" si="2"/>
        <v>3.4831567897700162E-3</v>
      </c>
      <c r="G17" s="39">
        <v>167</v>
      </c>
      <c r="H17" s="39">
        <v>4</v>
      </c>
      <c r="I17" s="39">
        <f t="shared" si="3"/>
        <v>171</v>
      </c>
      <c r="J17" s="40">
        <f t="shared" si="4"/>
        <v>2.6140393787452611E-3</v>
      </c>
      <c r="K17" s="39">
        <f t="shared" si="0"/>
        <v>317</v>
      </c>
      <c r="P17" s="52"/>
    </row>
    <row r="18" spans="2:16" x14ac:dyDescent="0.2">
      <c r="B18" s="39" t="s">
        <v>370</v>
      </c>
      <c r="C18" s="39">
        <v>5436</v>
      </c>
      <c r="D18" s="39">
        <v>2999</v>
      </c>
      <c r="E18" s="39">
        <f t="shared" si="1"/>
        <v>8435</v>
      </c>
      <c r="F18" s="40">
        <f t="shared" si="2"/>
        <v>0.20123580494321977</v>
      </c>
      <c r="G18" s="39">
        <v>14198</v>
      </c>
      <c r="H18" s="39">
        <v>1190</v>
      </c>
      <c r="I18" s="39">
        <f t="shared" si="3"/>
        <v>15388</v>
      </c>
      <c r="J18" s="40">
        <f t="shared" si="4"/>
        <v>0.23523297052708816</v>
      </c>
      <c r="K18" s="39">
        <f t="shared" si="0"/>
        <v>23823</v>
      </c>
      <c r="P18" s="52"/>
    </row>
    <row r="19" spans="2:16" x14ac:dyDescent="0.2">
      <c r="B19" s="39" t="s">
        <v>371</v>
      </c>
      <c r="C19" s="39">
        <v>240</v>
      </c>
      <c r="D19" s="39">
        <v>85</v>
      </c>
      <c r="E19" s="39">
        <f t="shared" si="1"/>
        <v>325</v>
      </c>
      <c r="F19" s="40">
        <f t="shared" si="2"/>
        <v>7.7536024429812004E-3</v>
      </c>
      <c r="G19" s="39">
        <v>231</v>
      </c>
      <c r="H19" s="39">
        <v>22</v>
      </c>
      <c r="I19" s="39">
        <f t="shared" si="3"/>
        <v>253</v>
      </c>
      <c r="J19" s="40">
        <f t="shared" si="4"/>
        <v>3.8675553381435734E-3</v>
      </c>
      <c r="K19" s="39">
        <f t="shared" si="0"/>
        <v>578</v>
      </c>
      <c r="P19" s="52"/>
    </row>
    <row r="20" spans="2:16" x14ac:dyDescent="0.2">
      <c r="B20" s="39" t="s">
        <v>372</v>
      </c>
      <c r="C20" s="39">
        <v>1012</v>
      </c>
      <c r="D20" s="39">
        <v>646</v>
      </c>
      <c r="E20" s="39">
        <f t="shared" si="1"/>
        <v>1658</v>
      </c>
      <c r="F20" s="40">
        <f t="shared" si="2"/>
        <v>3.955530107834717E-2</v>
      </c>
      <c r="G20" s="39">
        <v>934</v>
      </c>
      <c r="H20" s="39">
        <v>86</v>
      </c>
      <c r="I20" s="39">
        <f t="shared" si="3"/>
        <v>1020</v>
      </c>
      <c r="J20" s="40">
        <f t="shared" si="4"/>
        <v>1.5592515592515593E-2</v>
      </c>
      <c r="K20" s="39">
        <f t="shared" si="0"/>
        <v>2678</v>
      </c>
      <c r="P20" s="52"/>
    </row>
    <row r="21" spans="2:16" x14ac:dyDescent="0.2">
      <c r="B21" s="39" t="s">
        <v>373</v>
      </c>
      <c r="C21" s="39">
        <v>1246</v>
      </c>
      <c r="D21" s="39">
        <v>790</v>
      </c>
      <c r="E21" s="39">
        <f t="shared" si="1"/>
        <v>2036</v>
      </c>
      <c r="F21" s="40">
        <f t="shared" si="2"/>
        <v>4.8573337150491461E-2</v>
      </c>
      <c r="G21" s="39">
        <v>4142</v>
      </c>
      <c r="H21" s="39">
        <v>270</v>
      </c>
      <c r="I21" s="39">
        <f t="shared" si="3"/>
        <v>4412</v>
      </c>
      <c r="J21" s="40">
        <f t="shared" si="4"/>
        <v>6.7445273327626273E-2</v>
      </c>
      <c r="K21" s="39">
        <f t="shared" si="0"/>
        <v>6448</v>
      </c>
      <c r="P21" s="52"/>
    </row>
    <row r="22" spans="2:16" x14ac:dyDescent="0.2">
      <c r="B22" s="39" t="s">
        <v>374</v>
      </c>
      <c r="C22" s="39">
        <v>207</v>
      </c>
      <c r="D22" s="39">
        <v>152</v>
      </c>
      <c r="E22" s="39">
        <f t="shared" si="1"/>
        <v>359</v>
      </c>
      <c r="F22" s="40">
        <f t="shared" si="2"/>
        <v>8.5647485447084646E-3</v>
      </c>
      <c r="G22" s="39">
        <v>301</v>
      </c>
      <c r="H22" s="39">
        <v>31</v>
      </c>
      <c r="I22" s="39">
        <f t="shared" si="3"/>
        <v>332</v>
      </c>
      <c r="J22" s="40">
        <f t="shared" si="4"/>
        <v>5.075210957563899E-3</v>
      </c>
      <c r="K22" s="39">
        <f t="shared" si="0"/>
        <v>691</v>
      </c>
      <c r="P22" s="52"/>
    </row>
    <row r="23" spans="2:16" x14ac:dyDescent="0.2">
      <c r="B23" s="39" t="s">
        <v>375</v>
      </c>
      <c r="C23" s="39">
        <v>205</v>
      </c>
      <c r="D23" s="39">
        <v>128</v>
      </c>
      <c r="E23" s="39">
        <f t="shared" si="1"/>
        <v>333</v>
      </c>
      <c r="F23" s="40">
        <f t="shared" si="2"/>
        <v>7.9444603492699693E-3</v>
      </c>
      <c r="G23" s="39">
        <v>361</v>
      </c>
      <c r="H23" s="39">
        <v>31</v>
      </c>
      <c r="I23" s="39">
        <f t="shared" si="3"/>
        <v>392</v>
      </c>
      <c r="J23" s="40">
        <f t="shared" si="4"/>
        <v>5.9924177571236397E-3</v>
      </c>
      <c r="K23" s="39">
        <f t="shared" si="0"/>
        <v>725</v>
      </c>
      <c r="P23" s="52"/>
    </row>
    <row r="24" spans="2:16" x14ac:dyDescent="0.2">
      <c r="B24" s="39" t="s">
        <v>376</v>
      </c>
      <c r="C24" s="39">
        <v>427</v>
      </c>
      <c r="D24" s="39">
        <v>321</v>
      </c>
      <c r="E24" s="39">
        <f t="shared" si="1"/>
        <v>748</v>
      </c>
      <c r="F24" s="40">
        <f t="shared" si="2"/>
        <v>1.7845214237999809E-2</v>
      </c>
      <c r="G24" s="39">
        <v>934</v>
      </c>
      <c r="H24" s="39">
        <v>128</v>
      </c>
      <c r="I24" s="39">
        <f t="shared" si="3"/>
        <v>1062</v>
      </c>
      <c r="J24" s="40">
        <f t="shared" si="4"/>
        <v>1.6234560352207411E-2</v>
      </c>
      <c r="K24" s="39">
        <f t="shared" si="0"/>
        <v>1810</v>
      </c>
      <c r="P24" s="52"/>
    </row>
    <row r="25" spans="2:16" ht="16.5" customHeight="1" x14ac:dyDescent="0.2">
      <c r="B25" s="39" t="s">
        <v>377</v>
      </c>
      <c r="C25" s="39">
        <v>533</v>
      </c>
      <c r="D25" s="39">
        <v>437</v>
      </c>
      <c r="E25" s="39">
        <f t="shared" si="1"/>
        <v>970</v>
      </c>
      <c r="F25" s="40">
        <f t="shared" si="2"/>
        <v>2.3141521137513121E-2</v>
      </c>
      <c r="G25" s="39">
        <v>447</v>
      </c>
      <c r="H25" s="39">
        <v>86</v>
      </c>
      <c r="I25" s="39">
        <f t="shared" si="3"/>
        <v>533</v>
      </c>
      <c r="J25" s="40">
        <f t="shared" si="4"/>
        <v>8.14785373608903E-3</v>
      </c>
      <c r="K25" s="39">
        <f t="shared" si="0"/>
        <v>1503</v>
      </c>
      <c r="P25" s="52"/>
    </row>
    <row r="26" spans="2:16" x14ac:dyDescent="0.2">
      <c r="B26" s="39" t="s">
        <v>378</v>
      </c>
      <c r="C26" s="39">
        <v>149</v>
      </c>
      <c r="D26" s="39">
        <v>59</v>
      </c>
      <c r="E26" s="39">
        <f t="shared" si="1"/>
        <v>208</v>
      </c>
      <c r="F26" s="40">
        <f t="shared" si="2"/>
        <v>4.9623055635079679E-3</v>
      </c>
      <c r="G26" s="39">
        <v>195</v>
      </c>
      <c r="H26" s="39">
        <v>13</v>
      </c>
      <c r="I26" s="39">
        <f t="shared" si="3"/>
        <v>208</v>
      </c>
      <c r="J26" s="40">
        <f t="shared" si="4"/>
        <v>3.1796502384737681E-3</v>
      </c>
      <c r="K26" s="39">
        <f t="shared" si="0"/>
        <v>416</v>
      </c>
      <c r="P26" s="52"/>
    </row>
    <row r="27" spans="2:16" x14ac:dyDescent="0.2">
      <c r="B27" s="39" t="s">
        <v>379</v>
      </c>
      <c r="C27" s="39">
        <v>324</v>
      </c>
      <c r="D27" s="39">
        <v>267</v>
      </c>
      <c r="E27" s="39">
        <f t="shared" si="1"/>
        <v>591</v>
      </c>
      <c r="F27" s="40">
        <f t="shared" si="2"/>
        <v>1.4099627827082737E-2</v>
      </c>
      <c r="G27" s="39">
        <v>455</v>
      </c>
      <c r="H27" s="39">
        <v>68</v>
      </c>
      <c r="I27" s="39">
        <f t="shared" si="3"/>
        <v>523</v>
      </c>
      <c r="J27" s="40">
        <f t="shared" si="4"/>
        <v>7.9949859361624076E-3</v>
      </c>
      <c r="K27" s="39">
        <f t="shared" si="0"/>
        <v>1114</v>
      </c>
      <c r="P27" s="52"/>
    </row>
    <row r="28" spans="2:16" x14ac:dyDescent="0.2">
      <c r="B28" s="39" t="s">
        <v>380</v>
      </c>
      <c r="C28" s="39">
        <v>4558</v>
      </c>
      <c r="D28" s="39">
        <v>2929</v>
      </c>
      <c r="E28" s="39">
        <f t="shared" si="1"/>
        <v>7487</v>
      </c>
      <c r="F28" s="40">
        <f t="shared" si="2"/>
        <v>0.17861914304800075</v>
      </c>
      <c r="G28" s="39">
        <v>13921</v>
      </c>
      <c r="H28" s="39">
        <v>1429</v>
      </c>
      <c r="I28" s="39">
        <f t="shared" si="3"/>
        <v>15350</v>
      </c>
      <c r="J28" s="40">
        <f t="shared" si="4"/>
        <v>0.234652072887367</v>
      </c>
      <c r="K28" s="39">
        <f t="shared" si="0"/>
        <v>22837</v>
      </c>
      <c r="P28" s="52"/>
    </row>
    <row r="29" spans="2:16" x14ac:dyDescent="0.2">
      <c r="B29" s="39" t="s">
        <v>381</v>
      </c>
      <c r="C29" s="39">
        <v>465</v>
      </c>
      <c r="D29" s="39">
        <v>365</v>
      </c>
      <c r="E29" s="39">
        <f t="shared" si="1"/>
        <v>830</v>
      </c>
      <c r="F29" s="40">
        <f t="shared" si="2"/>
        <v>1.9801507777459683E-2</v>
      </c>
      <c r="G29" s="39">
        <v>962</v>
      </c>
      <c r="H29" s="39">
        <v>120</v>
      </c>
      <c r="I29" s="39">
        <f t="shared" si="3"/>
        <v>1082</v>
      </c>
      <c r="J29" s="40">
        <f t="shared" si="4"/>
        <v>1.6540295952060659E-2</v>
      </c>
      <c r="K29" s="39">
        <f t="shared" si="0"/>
        <v>1912</v>
      </c>
      <c r="P29" s="52"/>
    </row>
    <row r="30" spans="2:16" x14ac:dyDescent="0.2">
      <c r="B30" s="39" t="s">
        <v>382</v>
      </c>
      <c r="C30" s="39">
        <v>288</v>
      </c>
      <c r="D30" s="39">
        <v>221</v>
      </c>
      <c r="E30" s="39">
        <f t="shared" si="1"/>
        <v>509</v>
      </c>
      <c r="F30" s="40">
        <f t="shared" si="2"/>
        <v>1.2143334287622865E-2</v>
      </c>
      <c r="G30" s="39">
        <v>617</v>
      </c>
      <c r="H30" s="39">
        <v>64</v>
      </c>
      <c r="I30" s="39">
        <f t="shared" si="3"/>
        <v>681</v>
      </c>
      <c r="J30" s="40">
        <f t="shared" si="4"/>
        <v>1.0410297175003058E-2</v>
      </c>
      <c r="K30" s="39">
        <f t="shared" si="0"/>
        <v>1190</v>
      </c>
      <c r="P30" s="52"/>
    </row>
    <row r="31" spans="2:16" x14ac:dyDescent="0.2">
      <c r="B31" s="39" t="s">
        <v>383</v>
      </c>
      <c r="C31" s="39">
        <v>590</v>
      </c>
      <c r="D31" s="39">
        <v>365</v>
      </c>
      <c r="E31" s="39">
        <f t="shared" si="1"/>
        <v>955</v>
      </c>
      <c r="F31" s="40">
        <f t="shared" si="2"/>
        <v>2.2783662563221681E-2</v>
      </c>
      <c r="G31" s="39">
        <v>1598</v>
      </c>
      <c r="H31" s="39">
        <v>92</v>
      </c>
      <c r="I31" s="39">
        <f t="shared" si="3"/>
        <v>1690</v>
      </c>
      <c r="J31" s="40">
        <f t="shared" si="4"/>
        <v>2.5834658187599363E-2</v>
      </c>
      <c r="K31" s="39">
        <f t="shared" si="0"/>
        <v>2645</v>
      </c>
      <c r="P31" s="52"/>
    </row>
    <row r="32" spans="2:16" x14ac:dyDescent="0.2">
      <c r="B32" s="39" t="s">
        <v>384</v>
      </c>
      <c r="C32" s="39">
        <v>638</v>
      </c>
      <c r="D32" s="39">
        <v>357</v>
      </c>
      <c r="E32" s="39">
        <f t="shared" si="1"/>
        <v>995</v>
      </c>
      <c r="F32" s="40">
        <f t="shared" si="2"/>
        <v>2.3737952094665522E-2</v>
      </c>
      <c r="G32" s="39">
        <v>989</v>
      </c>
      <c r="H32" s="39">
        <v>78</v>
      </c>
      <c r="I32" s="39">
        <f t="shared" si="3"/>
        <v>1067</v>
      </c>
      <c r="J32" s="40">
        <f t="shared" si="4"/>
        <v>1.6310994252170724E-2</v>
      </c>
      <c r="K32" s="39">
        <f t="shared" si="0"/>
        <v>2062</v>
      </c>
      <c r="P32" s="52"/>
    </row>
    <row r="33" spans="2:16" x14ac:dyDescent="0.2">
      <c r="B33" s="39" t="s">
        <v>385</v>
      </c>
      <c r="C33" s="39">
        <v>515</v>
      </c>
      <c r="D33" s="39">
        <v>418</v>
      </c>
      <c r="E33" s="39">
        <f t="shared" si="1"/>
        <v>933</v>
      </c>
      <c r="F33" s="40">
        <f t="shared" si="2"/>
        <v>2.225880332092757E-2</v>
      </c>
      <c r="G33" s="39">
        <v>1648</v>
      </c>
      <c r="H33" s="39">
        <v>95</v>
      </c>
      <c r="I33" s="39">
        <f t="shared" si="3"/>
        <v>1743</v>
      </c>
      <c r="J33" s="40">
        <f t="shared" si="4"/>
        <v>2.6644857527210467E-2</v>
      </c>
      <c r="K33" s="39">
        <f t="shared" si="0"/>
        <v>2676</v>
      </c>
      <c r="P33" s="52"/>
    </row>
    <row r="34" spans="2:16" x14ac:dyDescent="0.2">
      <c r="B34" s="39" t="s">
        <v>386</v>
      </c>
      <c r="C34" s="39">
        <v>1074</v>
      </c>
      <c r="D34" s="39">
        <v>728</v>
      </c>
      <c r="E34" s="39">
        <f t="shared" si="1"/>
        <v>1802</v>
      </c>
      <c r="F34" s="40">
        <f t="shared" si="2"/>
        <v>4.2990743391544996E-2</v>
      </c>
      <c r="G34" s="39">
        <v>1220</v>
      </c>
      <c r="H34" s="39">
        <v>97</v>
      </c>
      <c r="I34" s="39">
        <f t="shared" si="3"/>
        <v>1317</v>
      </c>
      <c r="J34" s="40">
        <f t="shared" si="4"/>
        <v>2.0132689250336309E-2</v>
      </c>
      <c r="K34" s="39">
        <f t="shared" si="0"/>
        <v>3119</v>
      </c>
      <c r="P34" s="52"/>
    </row>
    <row r="35" spans="2:16" x14ac:dyDescent="0.2">
      <c r="B35" s="39" t="s">
        <v>387</v>
      </c>
      <c r="C35" s="39">
        <v>1265</v>
      </c>
      <c r="D35" s="39">
        <v>844</v>
      </c>
      <c r="E35" s="39">
        <f t="shared" si="1"/>
        <v>2109</v>
      </c>
      <c r="F35" s="40">
        <f t="shared" si="2"/>
        <v>5.0314915545376468E-2</v>
      </c>
      <c r="G35" s="39">
        <v>3800</v>
      </c>
      <c r="H35" s="39">
        <v>273</v>
      </c>
      <c r="I35" s="39">
        <f t="shared" si="3"/>
        <v>4073</v>
      </c>
      <c r="J35" s="40">
        <f t="shared" si="4"/>
        <v>6.2263054910113733E-2</v>
      </c>
      <c r="K35" s="39">
        <f t="shared" si="0"/>
        <v>6182</v>
      </c>
      <c r="P35" s="52"/>
    </row>
    <row r="36" spans="2:16" x14ac:dyDescent="0.2">
      <c r="B36" s="39" t="s">
        <v>388</v>
      </c>
      <c r="C36" s="39">
        <v>445</v>
      </c>
      <c r="D36" s="39">
        <v>291</v>
      </c>
      <c r="E36" s="39">
        <f t="shared" si="1"/>
        <v>736</v>
      </c>
      <c r="F36" s="40">
        <f t="shared" si="2"/>
        <v>1.7558927378566656E-2</v>
      </c>
      <c r="G36" s="39">
        <v>1109</v>
      </c>
      <c r="H36" s="39">
        <v>78</v>
      </c>
      <c r="I36" s="39">
        <f t="shared" si="3"/>
        <v>1187</v>
      </c>
      <c r="J36" s="40">
        <f t="shared" si="4"/>
        <v>1.8145407851290204E-2</v>
      </c>
      <c r="K36" s="39">
        <f t="shared" si="0"/>
        <v>1923</v>
      </c>
      <c r="P36" s="52"/>
    </row>
    <row r="37" spans="2:16" x14ac:dyDescent="0.2">
      <c r="B37" s="39" t="s">
        <v>389</v>
      </c>
      <c r="C37" s="39">
        <v>456</v>
      </c>
      <c r="D37" s="39">
        <v>233</v>
      </c>
      <c r="E37" s="39">
        <f t="shared" si="1"/>
        <v>689</v>
      </c>
      <c r="F37" s="40">
        <f t="shared" si="2"/>
        <v>1.6437637179120144E-2</v>
      </c>
      <c r="G37" s="39">
        <v>791</v>
      </c>
      <c r="H37" s="39">
        <v>94</v>
      </c>
      <c r="I37" s="39">
        <f t="shared" si="3"/>
        <v>885</v>
      </c>
      <c r="J37" s="40">
        <f t="shared" si="4"/>
        <v>1.3528800293506177E-2</v>
      </c>
      <c r="K37" s="39">
        <f t="shared" si="0"/>
        <v>1574</v>
      </c>
      <c r="P37" s="52"/>
    </row>
    <row r="38" spans="2:16" x14ac:dyDescent="0.2">
      <c r="B38" s="39" t="s">
        <v>390</v>
      </c>
      <c r="C38" s="39">
        <v>150</v>
      </c>
      <c r="D38" s="39">
        <v>83</v>
      </c>
      <c r="E38" s="39">
        <f t="shared" si="1"/>
        <v>233</v>
      </c>
      <c r="F38" s="40">
        <f t="shared" si="2"/>
        <v>5.558736520660368E-3</v>
      </c>
      <c r="G38" s="39">
        <v>338</v>
      </c>
      <c r="H38" s="39">
        <v>28</v>
      </c>
      <c r="I38" s="39">
        <f t="shared" si="3"/>
        <v>366</v>
      </c>
      <c r="J38" s="40">
        <f t="shared" si="4"/>
        <v>5.5949614773144188E-3</v>
      </c>
      <c r="K38" s="39">
        <f t="shared" si="0"/>
        <v>599</v>
      </c>
      <c r="P38" s="52"/>
    </row>
    <row r="39" spans="2:16" x14ac:dyDescent="0.2">
      <c r="B39" s="39" t="s">
        <v>391</v>
      </c>
      <c r="C39" s="39">
        <v>435</v>
      </c>
      <c r="D39" s="39">
        <v>236</v>
      </c>
      <c r="E39" s="39">
        <f t="shared" si="1"/>
        <v>671</v>
      </c>
      <c r="F39" s="40">
        <f t="shared" si="2"/>
        <v>1.6008206889970417E-2</v>
      </c>
      <c r="G39" s="39">
        <v>512</v>
      </c>
      <c r="H39" s="39">
        <v>42</v>
      </c>
      <c r="I39" s="39">
        <f t="shared" si="3"/>
        <v>554</v>
      </c>
      <c r="J39" s="40">
        <f t="shared" si="4"/>
        <v>8.4688761159349389E-3</v>
      </c>
      <c r="K39" s="39">
        <f t="shared" si="0"/>
        <v>1225</v>
      </c>
      <c r="P39" s="52"/>
    </row>
    <row r="40" spans="2:16" x14ac:dyDescent="0.2">
      <c r="B40" s="39" t="s">
        <v>392</v>
      </c>
      <c r="C40" s="39">
        <v>95</v>
      </c>
      <c r="D40" s="39">
        <v>23</v>
      </c>
      <c r="E40" s="39">
        <f t="shared" si="1"/>
        <v>118</v>
      </c>
      <c r="F40" s="40">
        <f t="shared" si="2"/>
        <v>2.8151541177593282E-3</v>
      </c>
      <c r="G40" s="39">
        <v>200</v>
      </c>
      <c r="H40" s="39">
        <v>6</v>
      </c>
      <c r="I40" s="39">
        <f t="shared" si="3"/>
        <v>206</v>
      </c>
      <c r="J40" s="40">
        <f t="shared" si="4"/>
        <v>3.1490766784884432E-3</v>
      </c>
      <c r="K40" s="39">
        <f t="shared" si="0"/>
        <v>324</v>
      </c>
      <c r="P40" s="52"/>
    </row>
    <row r="41" spans="2:16" x14ac:dyDescent="0.2">
      <c r="B41" s="41" t="s">
        <v>50</v>
      </c>
      <c r="C41" s="39">
        <f t="shared" ref="C41:H41" si="5">SUM(C11:C40)</f>
        <v>25790</v>
      </c>
      <c r="D41" s="39">
        <f t="shared" si="5"/>
        <v>16126</v>
      </c>
      <c r="E41" s="41">
        <f t="shared" ref="E41" si="6">C41+D41</f>
        <v>41916</v>
      </c>
      <c r="F41" s="43">
        <f t="shared" ref="F41" si="7">E41/$E$41</f>
        <v>1</v>
      </c>
      <c r="G41" s="39">
        <f t="shared" si="5"/>
        <v>60113</v>
      </c>
      <c r="H41" s="39">
        <f t="shared" si="5"/>
        <v>5303</v>
      </c>
      <c r="I41" s="41">
        <f t="shared" ref="I41" si="8">G41+H41</f>
        <v>65416</v>
      </c>
      <c r="J41" s="72">
        <f t="shared" ref="J41" si="9">I41/$I$41</f>
        <v>1</v>
      </c>
      <c r="K41" s="41">
        <f t="shared" ref="K41:K42" si="10">E41+I41</f>
        <v>107332</v>
      </c>
      <c r="P41" s="52"/>
    </row>
    <row r="42" spans="2:16" ht="25.5" customHeight="1" x14ac:dyDescent="0.2">
      <c r="B42" s="53" t="s">
        <v>66</v>
      </c>
      <c r="C42" s="54">
        <f>+C41/$K$41</f>
        <v>0.24028248798121715</v>
      </c>
      <c r="D42" s="54">
        <f>+D41/$K$41</f>
        <v>0.15024410241121008</v>
      </c>
      <c r="E42" s="55">
        <f>C42+D42</f>
        <v>0.39052659039242721</v>
      </c>
      <c r="F42" s="55"/>
      <c r="G42" s="54">
        <f>+G41/$K$41</f>
        <v>0.56006596355234228</v>
      </c>
      <c r="H42" s="54">
        <f>+H41/$K$41</f>
        <v>4.9407446055230501E-2</v>
      </c>
      <c r="I42" s="55">
        <f>G42+H42</f>
        <v>0.60947340960757279</v>
      </c>
      <c r="J42" s="55"/>
      <c r="K42" s="55">
        <f t="shared" si="10"/>
        <v>1</v>
      </c>
    </row>
    <row r="43" spans="2:16" x14ac:dyDescent="0.2">
      <c r="B43" s="46"/>
      <c r="C43" s="59"/>
      <c r="D43" s="59"/>
      <c r="E43" s="59"/>
      <c r="F43" s="59"/>
      <c r="G43" s="59"/>
      <c r="H43" s="59"/>
      <c r="I43" s="59"/>
      <c r="J43" s="59"/>
      <c r="K43" s="59"/>
    </row>
    <row r="44" spans="2:16" ht="12.75" x14ac:dyDescent="0.2">
      <c r="B44" s="319" t="s">
        <v>98</v>
      </c>
      <c r="C44" s="319"/>
      <c r="D44" s="319"/>
      <c r="E44" s="319"/>
      <c r="F44" s="319"/>
      <c r="G44" s="319"/>
      <c r="H44" s="319"/>
      <c r="I44" s="319"/>
      <c r="J44" s="319"/>
      <c r="K44" s="319"/>
    </row>
    <row r="45" spans="2:16" ht="12.75" x14ac:dyDescent="0.2">
      <c r="B45" s="335" t="str">
        <f>'Solicitudes Regiones'!$B$6:$P$6</f>
        <v>Acumuladas de julio de 2008 a enero de 2020</v>
      </c>
      <c r="C45" s="335"/>
      <c r="D45" s="335"/>
      <c r="E45" s="335"/>
      <c r="F45" s="335"/>
      <c r="G45" s="335"/>
      <c r="H45" s="335"/>
      <c r="I45" s="335"/>
      <c r="J45" s="335"/>
      <c r="K45" s="335"/>
    </row>
    <row r="47" spans="2:16" ht="15" customHeight="1" x14ac:dyDescent="0.2">
      <c r="B47" s="351" t="s">
        <v>67</v>
      </c>
      <c r="C47" s="351"/>
      <c r="D47" s="351"/>
      <c r="E47" s="351"/>
      <c r="F47" s="351"/>
      <c r="G47" s="351"/>
      <c r="H47" s="351"/>
      <c r="I47" s="351"/>
      <c r="J47" s="351"/>
      <c r="K47" s="351"/>
      <c r="L47" s="60"/>
    </row>
    <row r="48" spans="2:16" ht="15" customHeight="1" x14ac:dyDescent="0.2">
      <c r="B48" s="351" t="s">
        <v>58</v>
      </c>
      <c r="C48" s="351" t="s">
        <v>2</v>
      </c>
      <c r="D48" s="351"/>
      <c r="E48" s="351"/>
      <c r="F48" s="351"/>
      <c r="G48" s="351"/>
      <c r="H48" s="351"/>
      <c r="I48" s="351"/>
      <c r="J48" s="351"/>
      <c r="K48" s="351"/>
    </row>
    <row r="49" spans="2:11" ht="24" x14ac:dyDescent="0.2">
      <c r="B49" s="351"/>
      <c r="C49" s="45" t="s">
        <v>59</v>
      </c>
      <c r="D49" s="45" t="s">
        <v>60</v>
      </c>
      <c r="E49" s="45" t="s">
        <v>61</v>
      </c>
      <c r="F49" s="45" t="s">
        <v>62</v>
      </c>
      <c r="G49" s="45" t="s">
        <v>8</v>
      </c>
      <c r="H49" s="45" t="s">
        <v>63</v>
      </c>
      <c r="I49" s="45" t="s">
        <v>64</v>
      </c>
      <c r="J49" s="45" t="s">
        <v>65</v>
      </c>
      <c r="K49" s="45" t="s">
        <v>31</v>
      </c>
    </row>
    <row r="50" spans="2:11" x14ac:dyDescent="0.2">
      <c r="B50" s="39" t="s">
        <v>363</v>
      </c>
      <c r="C50" s="39">
        <v>1499</v>
      </c>
      <c r="D50" s="39">
        <v>393</v>
      </c>
      <c r="E50" s="39">
        <f>C50+D50</f>
        <v>1892</v>
      </c>
      <c r="F50" s="40">
        <f>E50/$E$80</f>
        <v>5.6856086786669473E-2</v>
      </c>
      <c r="G50" s="39">
        <v>1650</v>
      </c>
      <c r="H50" s="39">
        <v>146</v>
      </c>
      <c r="I50" s="39">
        <f>G50+H50</f>
        <v>1796</v>
      </c>
      <c r="J50" s="40">
        <f>I50/$I$80</f>
        <v>3.1700644250286826E-2</v>
      </c>
      <c r="K50" s="39">
        <f t="shared" ref="K50:K79" si="11">E50+I50</f>
        <v>3688</v>
      </c>
    </row>
    <row r="51" spans="2:11" x14ac:dyDescent="0.2">
      <c r="B51" s="39" t="s">
        <v>364</v>
      </c>
      <c r="C51" s="39">
        <v>783</v>
      </c>
      <c r="D51" s="39">
        <v>254</v>
      </c>
      <c r="E51" s="39">
        <f t="shared" ref="E51:E79" si="12">C51+D51</f>
        <v>1037</v>
      </c>
      <c r="F51" s="40">
        <f t="shared" ref="F51:F79" si="13">E51/$E$80</f>
        <v>3.1162664903687232E-2</v>
      </c>
      <c r="G51" s="39">
        <v>2347</v>
      </c>
      <c r="H51" s="39">
        <v>110</v>
      </c>
      <c r="I51" s="39">
        <f t="shared" ref="I51:I79" si="14">G51+H51</f>
        <v>2457</v>
      </c>
      <c r="J51" s="40">
        <f t="shared" ref="J51:J79" si="15">I51/$I$80</f>
        <v>4.3367752184273231E-2</v>
      </c>
      <c r="K51" s="39">
        <f t="shared" si="11"/>
        <v>3494</v>
      </c>
    </row>
    <row r="52" spans="2:11" x14ac:dyDescent="0.2">
      <c r="B52" s="39" t="s">
        <v>365</v>
      </c>
      <c r="C52" s="39">
        <v>625</v>
      </c>
      <c r="D52" s="39">
        <v>222</v>
      </c>
      <c r="E52" s="39">
        <f t="shared" si="12"/>
        <v>847</v>
      </c>
      <c r="F52" s="40">
        <f t="shared" si="13"/>
        <v>2.5453015596357844E-2</v>
      </c>
      <c r="G52" s="39">
        <v>1135</v>
      </c>
      <c r="H52" s="39">
        <v>126</v>
      </c>
      <c r="I52" s="39">
        <f t="shared" si="14"/>
        <v>1261</v>
      </c>
      <c r="J52" s="40">
        <f t="shared" si="15"/>
        <v>2.2257523607801605E-2</v>
      </c>
      <c r="K52" s="39">
        <f t="shared" si="11"/>
        <v>2108</v>
      </c>
    </row>
    <row r="53" spans="2:11" x14ac:dyDescent="0.2">
      <c r="B53" s="39" t="s">
        <v>366</v>
      </c>
      <c r="C53" s="39">
        <v>460</v>
      </c>
      <c r="D53" s="39">
        <v>134</v>
      </c>
      <c r="E53" s="39">
        <f t="shared" si="12"/>
        <v>594</v>
      </c>
      <c r="F53" s="40">
        <f t="shared" si="13"/>
        <v>1.7850166781861347E-2</v>
      </c>
      <c r="G53" s="39">
        <v>450</v>
      </c>
      <c r="H53" s="39">
        <v>49</v>
      </c>
      <c r="I53" s="39">
        <f t="shared" si="14"/>
        <v>499</v>
      </c>
      <c r="J53" s="40">
        <f t="shared" si="15"/>
        <v>8.8076957020563063E-3</v>
      </c>
      <c r="K53" s="39">
        <f t="shared" si="11"/>
        <v>1093</v>
      </c>
    </row>
    <row r="54" spans="2:11" x14ac:dyDescent="0.2">
      <c r="B54" s="39" t="s">
        <v>367</v>
      </c>
      <c r="C54" s="39">
        <v>753</v>
      </c>
      <c r="D54" s="39">
        <v>376</v>
      </c>
      <c r="E54" s="39">
        <f t="shared" si="12"/>
        <v>1129</v>
      </c>
      <c r="F54" s="40">
        <f t="shared" si="13"/>
        <v>3.3927337199867777E-2</v>
      </c>
      <c r="G54" s="39">
        <v>2136</v>
      </c>
      <c r="H54" s="39">
        <v>170</v>
      </c>
      <c r="I54" s="39">
        <f t="shared" si="14"/>
        <v>2306</v>
      </c>
      <c r="J54" s="40">
        <f t="shared" si="15"/>
        <v>4.0702497573029739E-2</v>
      </c>
      <c r="K54" s="39">
        <f t="shared" si="11"/>
        <v>3435</v>
      </c>
    </row>
    <row r="55" spans="2:11" x14ac:dyDescent="0.2">
      <c r="B55" s="39" t="s">
        <v>368</v>
      </c>
      <c r="C55" s="39">
        <v>517</v>
      </c>
      <c r="D55" s="39">
        <v>325</v>
      </c>
      <c r="E55" s="39">
        <f t="shared" si="12"/>
        <v>842</v>
      </c>
      <c r="F55" s="40">
        <f t="shared" si="13"/>
        <v>2.5302761667217597E-2</v>
      </c>
      <c r="G55" s="39">
        <v>1159</v>
      </c>
      <c r="H55" s="39">
        <v>145</v>
      </c>
      <c r="I55" s="39">
        <f t="shared" si="14"/>
        <v>1304</v>
      </c>
      <c r="J55" s="40">
        <f t="shared" si="15"/>
        <v>2.3016503397758362E-2</v>
      </c>
      <c r="K55" s="39">
        <f t="shared" si="11"/>
        <v>2146</v>
      </c>
    </row>
    <row r="56" spans="2:11" x14ac:dyDescent="0.2">
      <c r="B56" s="39" t="s">
        <v>369</v>
      </c>
      <c r="C56" s="39">
        <v>108</v>
      </c>
      <c r="D56" s="39">
        <v>18</v>
      </c>
      <c r="E56" s="39">
        <f t="shared" si="12"/>
        <v>126</v>
      </c>
      <c r="F56" s="40">
        <f t="shared" si="13"/>
        <v>3.786399014334225E-3</v>
      </c>
      <c r="G56" s="39">
        <v>150</v>
      </c>
      <c r="H56" s="39">
        <v>4</v>
      </c>
      <c r="I56" s="39">
        <f t="shared" si="14"/>
        <v>154</v>
      </c>
      <c r="J56" s="40">
        <f t="shared" si="15"/>
        <v>2.7182066896125675E-3</v>
      </c>
      <c r="K56" s="39">
        <f t="shared" si="11"/>
        <v>280</v>
      </c>
    </row>
    <row r="57" spans="2:11" x14ac:dyDescent="0.2">
      <c r="B57" s="39" t="s">
        <v>370</v>
      </c>
      <c r="C57" s="39">
        <v>4973</v>
      </c>
      <c r="D57" s="39">
        <v>1741</v>
      </c>
      <c r="E57" s="39">
        <f t="shared" si="12"/>
        <v>6714</v>
      </c>
      <c r="F57" s="40">
        <f t="shared" si="13"/>
        <v>0.2017609760495237</v>
      </c>
      <c r="G57" s="39">
        <v>12085</v>
      </c>
      <c r="H57" s="39">
        <v>941</v>
      </c>
      <c r="I57" s="39">
        <f t="shared" si="14"/>
        <v>13026</v>
      </c>
      <c r="J57" s="40">
        <f t="shared" si="15"/>
        <v>0.22991792427852792</v>
      </c>
      <c r="K57" s="39">
        <f t="shared" si="11"/>
        <v>19740</v>
      </c>
    </row>
    <row r="58" spans="2:11" x14ac:dyDescent="0.2">
      <c r="B58" s="39" t="s">
        <v>371</v>
      </c>
      <c r="C58" s="39">
        <v>229</v>
      </c>
      <c r="D58" s="39">
        <v>49</v>
      </c>
      <c r="E58" s="39">
        <f t="shared" si="12"/>
        <v>278</v>
      </c>
      <c r="F58" s="40">
        <f t="shared" si="13"/>
        <v>8.3541184601977347E-3</v>
      </c>
      <c r="G58" s="39">
        <v>206</v>
      </c>
      <c r="H58" s="39">
        <v>21</v>
      </c>
      <c r="I58" s="39">
        <f t="shared" si="14"/>
        <v>227</v>
      </c>
      <c r="J58" s="40">
        <f t="shared" si="15"/>
        <v>4.006707263260083E-3</v>
      </c>
      <c r="K58" s="39">
        <f t="shared" si="11"/>
        <v>505</v>
      </c>
    </row>
    <row r="59" spans="2:11" x14ac:dyDescent="0.2">
      <c r="B59" s="39" t="s">
        <v>372</v>
      </c>
      <c r="C59" s="39">
        <v>972</v>
      </c>
      <c r="D59" s="39">
        <v>280</v>
      </c>
      <c r="E59" s="39">
        <f t="shared" si="12"/>
        <v>1252</v>
      </c>
      <c r="F59" s="40">
        <f t="shared" si="13"/>
        <v>3.7623583856717852E-2</v>
      </c>
      <c r="G59" s="39">
        <v>855</v>
      </c>
      <c r="H59" s="39">
        <v>70</v>
      </c>
      <c r="I59" s="39">
        <f t="shared" si="14"/>
        <v>925</v>
      </c>
      <c r="J59" s="40">
        <f t="shared" si="15"/>
        <v>1.6326890830465096E-2</v>
      </c>
      <c r="K59" s="39">
        <f t="shared" si="11"/>
        <v>2177</v>
      </c>
    </row>
    <row r="60" spans="2:11" x14ac:dyDescent="0.2">
      <c r="B60" s="39" t="s">
        <v>373</v>
      </c>
      <c r="C60" s="39">
        <v>1143</v>
      </c>
      <c r="D60" s="39">
        <v>401</v>
      </c>
      <c r="E60" s="39">
        <f t="shared" si="12"/>
        <v>1544</v>
      </c>
      <c r="F60" s="40">
        <f t="shared" si="13"/>
        <v>4.6398413318508282E-2</v>
      </c>
      <c r="G60" s="39">
        <v>3574</v>
      </c>
      <c r="H60" s="39">
        <v>210</v>
      </c>
      <c r="I60" s="39">
        <f t="shared" si="14"/>
        <v>3784</v>
      </c>
      <c r="J60" s="40">
        <f t="shared" si="15"/>
        <v>6.6790221516194515E-2</v>
      </c>
      <c r="K60" s="39">
        <f t="shared" si="11"/>
        <v>5328</v>
      </c>
    </row>
    <row r="61" spans="2:11" x14ac:dyDescent="0.2">
      <c r="B61" s="39" t="s">
        <v>374</v>
      </c>
      <c r="C61" s="39">
        <v>203</v>
      </c>
      <c r="D61" s="39">
        <v>60</v>
      </c>
      <c r="E61" s="39">
        <f t="shared" si="12"/>
        <v>263</v>
      </c>
      <c r="F61" s="40">
        <f t="shared" si="13"/>
        <v>7.9033566727769924E-3</v>
      </c>
      <c r="G61" s="39">
        <v>259</v>
      </c>
      <c r="H61" s="39">
        <v>26</v>
      </c>
      <c r="I61" s="39">
        <f t="shared" si="14"/>
        <v>285</v>
      </c>
      <c r="J61" s="40">
        <f t="shared" si="15"/>
        <v>5.0304474450622184E-3</v>
      </c>
      <c r="K61" s="39">
        <f t="shared" si="11"/>
        <v>548</v>
      </c>
    </row>
    <row r="62" spans="2:11" x14ac:dyDescent="0.2">
      <c r="B62" s="39" t="s">
        <v>375</v>
      </c>
      <c r="C62" s="39">
        <v>200</v>
      </c>
      <c r="D62" s="39">
        <v>72</v>
      </c>
      <c r="E62" s="39">
        <f t="shared" si="12"/>
        <v>272</v>
      </c>
      <c r="F62" s="40">
        <f t="shared" si="13"/>
        <v>8.1738137452294374E-3</v>
      </c>
      <c r="G62" s="39">
        <v>335</v>
      </c>
      <c r="H62" s="39">
        <v>27</v>
      </c>
      <c r="I62" s="39">
        <f t="shared" si="14"/>
        <v>362</v>
      </c>
      <c r="J62" s="40">
        <f t="shared" si="15"/>
        <v>6.3895507898685021E-3</v>
      </c>
      <c r="K62" s="39">
        <f t="shared" si="11"/>
        <v>634</v>
      </c>
    </row>
    <row r="63" spans="2:11" x14ac:dyDescent="0.2">
      <c r="B63" s="39" t="s">
        <v>376</v>
      </c>
      <c r="C63" s="39">
        <v>371</v>
      </c>
      <c r="D63" s="39">
        <v>226</v>
      </c>
      <c r="E63" s="39">
        <f t="shared" si="12"/>
        <v>597</v>
      </c>
      <c r="F63" s="40">
        <f t="shared" si="13"/>
        <v>1.7940319139345493E-2</v>
      </c>
      <c r="G63" s="39">
        <v>837</v>
      </c>
      <c r="H63" s="39">
        <v>97</v>
      </c>
      <c r="I63" s="39">
        <f t="shared" si="14"/>
        <v>934</v>
      </c>
      <c r="J63" s="40">
        <f t="shared" si="15"/>
        <v>1.6485747065572324E-2</v>
      </c>
      <c r="K63" s="39">
        <f t="shared" si="11"/>
        <v>1531</v>
      </c>
    </row>
    <row r="64" spans="2:11" ht="13.5" customHeight="1" x14ac:dyDescent="0.2">
      <c r="B64" s="39" t="s">
        <v>377</v>
      </c>
      <c r="C64" s="39">
        <v>515</v>
      </c>
      <c r="D64" s="39">
        <v>279</v>
      </c>
      <c r="E64" s="39">
        <f t="shared" si="12"/>
        <v>794</v>
      </c>
      <c r="F64" s="40">
        <f t="shared" si="13"/>
        <v>2.3860323947471226E-2</v>
      </c>
      <c r="G64" s="39">
        <v>403</v>
      </c>
      <c r="H64" s="39">
        <v>70</v>
      </c>
      <c r="I64" s="39">
        <f t="shared" si="14"/>
        <v>473</v>
      </c>
      <c r="J64" s="40">
        <f t="shared" si="15"/>
        <v>8.3487776895243143E-3</v>
      </c>
      <c r="K64" s="39">
        <f t="shared" si="11"/>
        <v>1267</v>
      </c>
    </row>
    <row r="65" spans="2:11" x14ac:dyDescent="0.2">
      <c r="B65" s="39" t="s">
        <v>378</v>
      </c>
      <c r="C65" s="39">
        <v>139</v>
      </c>
      <c r="D65" s="39">
        <v>34</v>
      </c>
      <c r="E65" s="39">
        <f t="shared" si="12"/>
        <v>173</v>
      </c>
      <c r="F65" s="40">
        <f t="shared" si="13"/>
        <v>5.1987859482525468E-3</v>
      </c>
      <c r="G65" s="39">
        <v>178</v>
      </c>
      <c r="H65" s="39">
        <v>8</v>
      </c>
      <c r="I65" s="39">
        <f t="shared" si="14"/>
        <v>186</v>
      </c>
      <c r="J65" s="40">
        <f t="shared" si="15"/>
        <v>3.2830288588827109E-3</v>
      </c>
      <c r="K65" s="39">
        <f t="shared" si="11"/>
        <v>359</v>
      </c>
    </row>
    <row r="66" spans="2:11" x14ac:dyDescent="0.2">
      <c r="B66" s="39" t="s">
        <v>379</v>
      </c>
      <c r="C66" s="39">
        <v>316</v>
      </c>
      <c r="D66" s="39">
        <v>113</v>
      </c>
      <c r="E66" s="39">
        <f t="shared" si="12"/>
        <v>429</v>
      </c>
      <c r="F66" s="40">
        <f t="shared" si="13"/>
        <v>1.2891787120233193E-2</v>
      </c>
      <c r="G66" s="39">
        <v>411</v>
      </c>
      <c r="H66" s="39">
        <v>41</v>
      </c>
      <c r="I66" s="39">
        <f t="shared" si="14"/>
        <v>452</v>
      </c>
      <c r="J66" s="40">
        <f t="shared" si="15"/>
        <v>7.9781131409407818E-3</v>
      </c>
      <c r="K66" s="39">
        <f t="shared" si="11"/>
        <v>881</v>
      </c>
    </row>
    <row r="67" spans="2:11" x14ac:dyDescent="0.2">
      <c r="B67" s="39" t="s">
        <v>380</v>
      </c>
      <c r="C67" s="39">
        <v>4185</v>
      </c>
      <c r="D67" s="39">
        <v>2279</v>
      </c>
      <c r="E67" s="39">
        <f t="shared" si="12"/>
        <v>6464</v>
      </c>
      <c r="F67" s="40">
        <f t="shared" si="13"/>
        <v>0.19424827959251134</v>
      </c>
      <c r="G67" s="39">
        <v>12158</v>
      </c>
      <c r="H67" s="39">
        <v>1202</v>
      </c>
      <c r="I67" s="39">
        <f t="shared" si="14"/>
        <v>13360</v>
      </c>
      <c r="J67" s="40">
        <f t="shared" si="15"/>
        <v>0.23581325567028505</v>
      </c>
      <c r="K67" s="39">
        <f t="shared" si="11"/>
        <v>19824</v>
      </c>
    </row>
    <row r="68" spans="2:11" x14ac:dyDescent="0.2">
      <c r="B68" s="39" t="s">
        <v>381</v>
      </c>
      <c r="C68" s="39">
        <v>446</v>
      </c>
      <c r="D68" s="39">
        <v>247</v>
      </c>
      <c r="E68" s="39">
        <f t="shared" si="12"/>
        <v>693</v>
      </c>
      <c r="F68" s="40">
        <f t="shared" si="13"/>
        <v>2.0825194578838236E-2</v>
      </c>
      <c r="G68" s="39">
        <v>877</v>
      </c>
      <c r="H68" s="39">
        <v>104</v>
      </c>
      <c r="I68" s="39">
        <f t="shared" si="14"/>
        <v>981</v>
      </c>
      <c r="J68" s="40">
        <f t="shared" si="15"/>
        <v>1.7315329626687848E-2</v>
      </c>
      <c r="K68" s="39">
        <f t="shared" si="11"/>
        <v>1674</v>
      </c>
    </row>
    <row r="69" spans="2:11" x14ac:dyDescent="0.2">
      <c r="B69" s="39" t="s">
        <v>382</v>
      </c>
      <c r="C69" s="39">
        <v>257</v>
      </c>
      <c r="D69" s="39">
        <v>156</v>
      </c>
      <c r="E69" s="39">
        <f t="shared" si="12"/>
        <v>413</v>
      </c>
      <c r="F69" s="40">
        <f t="shared" si="13"/>
        <v>1.2410974546984404E-2</v>
      </c>
      <c r="G69" s="39">
        <v>548</v>
      </c>
      <c r="H69" s="39">
        <v>58</v>
      </c>
      <c r="I69" s="39">
        <f t="shared" si="14"/>
        <v>606</v>
      </c>
      <c r="J69" s="40">
        <f t="shared" si="15"/>
        <v>1.0696319830553349E-2</v>
      </c>
      <c r="K69" s="39">
        <f t="shared" si="11"/>
        <v>1019</v>
      </c>
    </row>
    <row r="70" spans="2:11" x14ac:dyDescent="0.2">
      <c r="B70" s="39" t="s">
        <v>383</v>
      </c>
      <c r="C70" s="39">
        <v>535</v>
      </c>
      <c r="D70" s="39">
        <v>178</v>
      </c>
      <c r="E70" s="39">
        <f t="shared" si="12"/>
        <v>713</v>
      </c>
      <c r="F70" s="40">
        <f t="shared" si="13"/>
        <v>2.1426210295399224E-2</v>
      </c>
      <c r="G70" s="39">
        <v>1412</v>
      </c>
      <c r="H70" s="39">
        <v>73</v>
      </c>
      <c r="I70" s="39">
        <f t="shared" si="14"/>
        <v>1485</v>
      </c>
      <c r="J70" s="40">
        <f t="shared" si="15"/>
        <v>2.6211278792692614E-2</v>
      </c>
      <c r="K70" s="39">
        <f t="shared" si="11"/>
        <v>2198</v>
      </c>
    </row>
    <row r="71" spans="2:11" x14ac:dyDescent="0.2">
      <c r="B71" s="39" t="s">
        <v>384</v>
      </c>
      <c r="C71" s="39">
        <v>581</v>
      </c>
      <c r="D71" s="39">
        <v>171</v>
      </c>
      <c r="E71" s="39">
        <f t="shared" si="12"/>
        <v>752</v>
      </c>
      <c r="F71" s="40">
        <f t="shared" si="13"/>
        <v>2.259819094269315E-2</v>
      </c>
      <c r="G71" s="39">
        <v>885</v>
      </c>
      <c r="H71" s="39">
        <v>59</v>
      </c>
      <c r="I71" s="39">
        <f t="shared" si="14"/>
        <v>944</v>
      </c>
      <c r="J71" s="40">
        <f t="shared" si="15"/>
        <v>1.6662253993469243E-2</v>
      </c>
      <c r="K71" s="39">
        <f t="shared" si="11"/>
        <v>1696</v>
      </c>
    </row>
    <row r="72" spans="2:11" x14ac:dyDescent="0.2">
      <c r="B72" s="39" t="s">
        <v>385</v>
      </c>
      <c r="C72" s="39">
        <v>456</v>
      </c>
      <c r="D72" s="39">
        <v>168</v>
      </c>
      <c r="E72" s="39">
        <f t="shared" si="12"/>
        <v>624</v>
      </c>
      <c r="F72" s="40">
        <f t="shared" si="13"/>
        <v>1.8751690356702828E-2</v>
      </c>
      <c r="G72" s="39">
        <v>1419</v>
      </c>
      <c r="H72" s="39">
        <v>76</v>
      </c>
      <c r="I72" s="39">
        <f t="shared" si="14"/>
        <v>1495</v>
      </c>
      <c r="J72" s="40">
        <f t="shared" si="15"/>
        <v>2.6387785720589533E-2</v>
      </c>
      <c r="K72" s="39">
        <f t="shared" si="11"/>
        <v>2119</v>
      </c>
    </row>
    <row r="73" spans="2:11" x14ac:dyDescent="0.2">
      <c r="B73" s="39" t="s">
        <v>386</v>
      </c>
      <c r="C73" s="39">
        <v>997</v>
      </c>
      <c r="D73" s="39">
        <v>307</v>
      </c>
      <c r="E73" s="39">
        <f t="shared" si="12"/>
        <v>1304</v>
      </c>
      <c r="F73" s="40">
        <f t="shared" si="13"/>
        <v>3.9186224719776425E-2</v>
      </c>
      <c r="G73" s="39">
        <v>1071</v>
      </c>
      <c r="H73" s="39">
        <v>86</v>
      </c>
      <c r="I73" s="39">
        <f t="shared" si="14"/>
        <v>1157</v>
      </c>
      <c r="J73" s="40">
        <f t="shared" si="15"/>
        <v>2.0421851557673638E-2</v>
      </c>
      <c r="K73" s="39">
        <f t="shared" si="11"/>
        <v>2461</v>
      </c>
    </row>
    <row r="74" spans="2:11" x14ac:dyDescent="0.2">
      <c r="B74" s="39" t="s">
        <v>387</v>
      </c>
      <c r="C74" s="39">
        <v>1139</v>
      </c>
      <c r="D74" s="39">
        <v>449</v>
      </c>
      <c r="E74" s="39">
        <f t="shared" si="12"/>
        <v>1588</v>
      </c>
      <c r="F74" s="40">
        <f t="shared" si="13"/>
        <v>4.7720647894942451E-2</v>
      </c>
      <c r="G74" s="39">
        <v>3133</v>
      </c>
      <c r="H74" s="39">
        <v>236</v>
      </c>
      <c r="I74" s="39">
        <f t="shared" si="14"/>
        <v>3369</v>
      </c>
      <c r="J74" s="40">
        <f t="shared" si="15"/>
        <v>5.9465184008472331E-2</v>
      </c>
      <c r="K74" s="39">
        <f t="shared" si="11"/>
        <v>4957</v>
      </c>
    </row>
    <row r="75" spans="2:11" x14ac:dyDescent="0.2">
      <c r="B75" s="39" t="s">
        <v>388</v>
      </c>
      <c r="C75" s="39">
        <v>424</v>
      </c>
      <c r="D75" s="39">
        <v>153</v>
      </c>
      <c r="E75" s="39">
        <f t="shared" si="12"/>
        <v>577</v>
      </c>
      <c r="F75" s="40">
        <f t="shared" si="13"/>
        <v>1.7339303422784506E-2</v>
      </c>
      <c r="G75" s="39">
        <v>1005</v>
      </c>
      <c r="H75" s="39">
        <v>60</v>
      </c>
      <c r="I75" s="39">
        <f t="shared" si="14"/>
        <v>1065</v>
      </c>
      <c r="J75" s="40">
        <f t="shared" si="15"/>
        <v>1.8797987821021975E-2</v>
      </c>
      <c r="K75" s="39">
        <f t="shared" si="11"/>
        <v>1642</v>
      </c>
    </row>
    <row r="76" spans="2:11" x14ac:dyDescent="0.2">
      <c r="B76" s="39" t="s">
        <v>389</v>
      </c>
      <c r="C76" s="39">
        <v>439</v>
      </c>
      <c r="D76" s="39">
        <v>115</v>
      </c>
      <c r="E76" s="39">
        <f t="shared" si="12"/>
        <v>554</v>
      </c>
      <c r="F76" s="40">
        <f t="shared" si="13"/>
        <v>1.6648135348739369E-2</v>
      </c>
      <c r="G76" s="39">
        <v>691</v>
      </c>
      <c r="H76" s="39">
        <v>77</v>
      </c>
      <c r="I76" s="39">
        <f t="shared" si="14"/>
        <v>768</v>
      </c>
      <c r="J76" s="40">
        <f t="shared" si="15"/>
        <v>1.3555732062483453E-2</v>
      </c>
      <c r="K76" s="39">
        <f t="shared" si="11"/>
        <v>1322</v>
      </c>
    </row>
    <row r="77" spans="2:11" x14ac:dyDescent="0.2">
      <c r="B77" s="39" t="s">
        <v>390</v>
      </c>
      <c r="C77" s="39">
        <v>142</v>
      </c>
      <c r="D77" s="39">
        <v>45</v>
      </c>
      <c r="E77" s="39">
        <f t="shared" si="12"/>
        <v>187</v>
      </c>
      <c r="F77" s="40">
        <f t="shared" si="13"/>
        <v>5.6194969498452388E-3</v>
      </c>
      <c r="G77" s="39">
        <v>300</v>
      </c>
      <c r="H77" s="39">
        <v>26</v>
      </c>
      <c r="I77" s="39">
        <f t="shared" si="14"/>
        <v>326</v>
      </c>
      <c r="J77" s="40">
        <f t="shared" si="15"/>
        <v>5.7541258494395904E-3</v>
      </c>
      <c r="K77" s="39">
        <f t="shared" si="11"/>
        <v>513</v>
      </c>
    </row>
    <row r="78" spans="2:11" x14ac:dyDescent="0.2">
      <c r="B78" s="39" t="s">
        <v>391</v>
      </c>
      <c r="C78" s="39">
        <v>424</v>
      </c>
      <c r="D78" s="39">
        <v>97</v>
      </c>
      <c r="E78" s="39">
        <f t="shared" si="12"/>
        <v>521</v>
      </c>
      <c r="F78" s="40">
        <f t="shared" si="13"/>
        <v>1.5656459416413738E-2</v>
      </c>
      <c r="G78" s="39">
        <v>463</v>
      </c>
      <c r="H78" s="39">
        <v>32</v>
      </c>
      <c r="I78" s="39">
        <f t="shared" si="14"/>
        <v>495</v>
      </c>
      <c r="J78" s="40">
        <f t="shared" si="15"/>
        <v>8.737092930897538E-3</v>
      </c>
      <c r="K78" s="39">
        <f t="shared" si="11"/>
        <v>1016</v>
      </c>
    </row>
    <row r="79" spans="2:11" x14ac:dyDescent="0.2">
      <c r="B79" s="39" t="s">
        <v>392</v>
      </c>
      <c r="C79" s="39">
        <v>90</v>
      </c>
      <c r="D79" s="39">
        <v>14</v>
      </c>
      <c r="E79" s="39">
        <f t="shared" si="12"/>
        <v>104</v>
      </c>
      <c r="F79" s="40">
        <f t="shared" si="13"/>
        <v>3.1252817261171379E-3</v>
      </c>
      <c r="G79" s="39">
        <v>167</v>
      </c>
      <c r="H79" s="39">
        <v>6</v>
      </c>
      <c r="I79" s="39">
        <f t="shared" si="14"/>
        <v>173</v>
      </c>
      <c r="J79" s="40">
        <f t="shared" si="15"/>
        <v>3.0535698526167154E-3</v>
      </c>
      <c r="K79" s="39">
        <f t="shared" si="11"/>
        <v>277</v>
      </c>
    </row>
    <row r="80" spans="2:11" x14ac:dyDescent="0.2">
      <c r="B80" s="41" t="s">
        <v>50</v>
      </c>
      <c r="C80" s="39">
        <f t="shared" ref="C80:H80" si="16">SUM(C50:C79)</f>
        <v>23921</v>
      </c>
      <c r="D80" s="39">
        <f t="shared" si="16"/>
        <v>9356</v>
      </c>
      <c r="E80" s="41">
        <f t="shared" ref="E80" si="17">C80+D80</f>
        <v>33277</v>
      </c>
      <c r="F80" s="43">
        <f t="shared" ref="F80" si="18">E80/$E$80</f>
        <v>1</v>
      </c>
      <c r="G80" s="39">
        <f t="shared" si="16"/>
        <v>52299</v>
      </c>
      <c r="H80" s="39">
        <f t="shared" si="16"/>
        <v>4356</v>
      </c>
      <c r="I80" s="41">
        <f t="shared" ref="I80" si="19">G80+H80</f>
        <v>56655</v>
      </c>
      <c r="J80" s="43">
        <f t="shared" ref="J80" si="20">I80/$I$80</f>
        <v>1</v>
      </c>
      <c r="K80" s="41">
        <f t="shared" ref="K80:K81" si="21">E80+I80</f>
        <v>89932</v>
      </c>
    </row>
    <row r="81" spans="2:11" ht="24" x14ac:dyDescent="0.2">
      <c r="B81" s="53" t="s">
        <v>68</v>
      </c>
      <c r="C81" s="54">
        <f>+C80/$K$80</f>
        <v>0.26598985900458122</v>
      </c>
      <c r="D81" s="54">
        <f>+D80/$K$80</f>
        <v>0.1040341591424632</v>
      </c>
      <c r="E81" s="55">
        <f>C81+D81</f>
        <v>0.37002401814704444</v>
      </c>
      <c r="F81" s="55"/>
      <c r="G81" s="54">
        <f>+G80/$K$80</f>
        <v>0.58153938531334781</v>
      </c>
      <c r="H81" s="54">
        <f>+H80/$K$80</f>
        <v>4.8436596539607704E-2</v>
      </c>
      <c r="I81" s="55">
        <f>G81+H81</f>
        <v>0.62997598185295556</v>
      </c>
      <c r="J81" s="55"/>
      <c r="K81" s="55">
        <f t="shared" si="21"/>
        <v>1</v>
      </c>
    </row>
    <row r="82" spans="2:11" x14ac:dyDescent="0.2">
      <c r="B82" s="46" t="s">
        <v>133</v>
      </c>
    </row>
    <row r="83" spans="2:11" x14ac:dyDescent="0.2">
      <c r="B83" s="46" t="s">
        <v>134</v>
      </c>
    </row>
  </sheetData>
  <mergeCells count="10">
    <mergeCell ref="B48:B49"/>
    <mergeCell ref="C48:K48"/>
    <mergeCell ref="B8:K8"/>
    <mergeCell ref="B9:B10"/>
    <mergeCell ref="C9:K9"/>
    <mergeCell ref="B6:K6"/>
    <mergeCell ref="B5:K5"/>
    <mergeCell ref="B45:K45"/>
    <mergeCell ref="B44:K44"/>
    <mergeCell ref="B47:K47"/>
  </mergeCells>
  <hyperlinks>
    <hyperlink ref="M5" location="'Índice Pensiones Solidarias'!A1" display="Volver Sistema de Pensiones Solidadias"/>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pageSetUpPr fitToPage="1"/>
  </sheetPr>
  <dimension ref="A1:P43"/>
  <sheetViews>
    <sheetView showGridLines="0" zoomScaleNormal="100" workbookViewId="0">
      <selection activeCell="M16" sqref="M16"/>
    </sheetView>
  </sheetViews>
  <sheetFormatPr baseColWidth="10" defaultRowHeight="12" x14ac:dyDescent="0.2"/>
  <cols>
    <col min="1" max="1" width="6" style="47" customWidth="1"/>
    <col min="2" max="2" width="18.140625" style="47" customWidth="1"/>
    <col min="3" max="3" width="8" style="47" bestFit="1" customWidth="1"/>
    <col min="4" max="4" width="7.42578125" style="47" bestFit="1" customWidth="1"/>
    <col min="5" max="6" width="7.42578125" style="47" customWidth="1"/>
    <col min="7" max="7" width="8.28515625" style="47" bestFit="1" customWidth="1"/>
    <col min="8" max="8" width="7.42578125" style="47" bestFit="1" customWidth="1"/>
    <col min="9" max="11" width="7.42578125" style="47" customWidth="1"/>
    <col min="12" max="12" width="7.85546875" style="47" customWidth="1"/>
    <col min="13" max="251" width="11.42578125" style="47"/>
    <col min="252" max="252" width="18.140625" style="47" customWidth="1"/>
    <col min="253" max="253" width="8" style="47" bestFit="1" customWidth="1"/>
    <col min="254" max="254" width="7.42578125" style="47" bestFit="1" customWidth="1"/>
    <col min="255" max="256" width="7.42578125" style="47" customWidth="1"/>
    <col min="257" max="257" width="8.28515625" style="47" bestFit="1" customWidth="1"/>
    <col min="258" max="258" width="7.42578125" style="47" bestFit="1" customWidth="1"/>
    <col min="259" max="261" width="7.42578125" style="47" customWidth="1"/>
    <col min="262" max="267" width="0" style="47" hidden="1" customWidth="1"/>
    <col min="268" max="268" width="7.85546875" style="47" customWidth="1"/>
    <col min="269" max="507" width="11.42578125" style="47"/>
    <col min="508" max="508" width="18.140625" style="47" customWidth="1"/>
    <col min="509" max="509" width="8" style="47" bestFit="1" customWidth="1"/>
    <col min="510" max="510" width="7.42578125" style="47" bestFit="1" customWidth="1"/>
    <col min="511" max="512" width="7.42578125" style="47" customWidth="1"/>
    <col min="513" max="513" width="8.28515625" style="47" bestFit="1" customWidth="1"/>
    <col min="514" max="514" width="7.42578125" style="47" bestFit="1" customWidth="1"/>
    <col min="515" max="517" width="7.42578125" style="47" customWidth="1"/>
    <col min="518" max="523" width="0" style="47" hidden="1" customWidth="1"/>
    <col min="524" max="524" width="7.85546875" style="47" customWidth="1"/>
    <col min="525" max="763" width="11.42578125" style="47"/>
    <col min="764" max="764" width="18.140625" style="47" customWidth="1"/>
    <col min="765" max="765" width="8" style="47" bestFit="1" customWidth="1"/>
    <col min="766" max="766" width="7.42578125" style="47" bestFit="1" customWidth="1"/>
    <col min="767" max="768" width="7.42578125" style="47" customWidth="1"/>
    <col min="769" max="769" width="8.28515625" style="47" bestFit="1" customWidth="1"/>
    <col min="770" max="770" width="7.42578125" style="47" bestFit="1" customWidth="1"/>
    <col min="771" max="773" width="7.42578125" style="47" customWidth="1"/>
    <col min="774" max="779" width="0" style="47" hidden="1" customWidth="1"/>
    <col min="780" max="780" width="7.85546875" style="47" customWidth="1"/>
    <col min="781" max="1019" width="11.42578125" style="47"/>
    <col min="1020" max="1020" width="18.140625" style="47" customWidth="1"/>
    <col min="1021" max="1021" width="8" style="47" bestFit="1" customWidth="1"/>
    <col min="1022" max="1022" width="7.42578125" style="47" bestFit="1" customWidth="1"/>
    <col min="1023" max="1024" width="7.42578125" style="47" customWidth="1"/>
    <col min="1025" max="1025" width="8.28515625" style="47" bestFit="1" customWidth="1"/>
    <col min="1026" max="1026" width="7.42578125" style="47" bestFit="1" customWidth="1"/>
    <col min="1027" max="1029" width="7.42578125" style="47" customWidth="1"/>
    <col min="1030" max="1035" width="0" style="47" hidden="1" customWidth="1"/>
    <col min="1036" max="1036" width="7.85546875" style="47" customWidth="1"/>
    <col min="1037" max="1275" width="11.42578125" style="47"/>
    <col min="1276" max="1276" width="18.140625" style="47" customWidth="1"/>
    <col min="1277" max="1277" width="8" style="47" bestFit="1" customWidth="1"/>
    <col min="1278" max="1278" width="7.42578125" style="47" bestFit="1" customWidth="1"/>
    <col min="1279" max="1280" width="7.42578125" style="47" customWidth="1"/>
    <col min="1281" max="1281" width="8.28515625" style="47" bestFit="1" customWidth="1"/>
    <col min="1282" max="1282" width="7.42578125" style="47" bestFit="1" customWidth="1"/>
    <col min="1283" max="1285" width="7.42578125" style="47" customWidth="1"/>
    <col min="1286" max="1291" width="0" style="47" hidden="1" customWidth="1"/>
    <col min="1292" max="1292" width="7.85546875" style="47" customWidth="1"/>
    <col min="1293" max="1531" width="11.42578125" style="47"/>
    <col min="1532" max="1532" width="18.140625" style="47" customWidth="1"/>
    <col min="1533" max="1533" width="8" style="47" bestFit="1" customWidth="1"/>
    <col min="1534" max="1534" width="7.42578125" style="47" bestFit="1" customWidth="1"/>
    <col min="1535" max="1536" width="7.42578125" style="47" customWidth="1"/>
    <col min="1537" max="1537" width="8.28515625" style="47" bestFit="1" customWidth="1"/>
    <col min="1538" max="1538" width="7.42578125" style="47" bestFit="1" customWidth="1"/>
    <col min="1539" max="1541" width="7.42578125" style="47" customWidth="1"/>
    <col min="1542" max="1547" width="0" style="47" hidden="1" customWidth="1"/>
    <col min="1548" max="1548" width="7.85546875" style="47" customWidth="1"/>
    <col min="1549" max="1787" width="11.42578125" style="47"/>
    <col min="1788" max="1788" width="18.140625" style="47" customWidth="1"/>
    <col min="1789" max="1789" width="8" style="47" bestFit="1" customWidth="1"/>
    <col min="1790" max="1790" width="7.42578125" style="47" bestFit="1" customWidth="1"/>
    <col min="1791" max="1792" width="7.42578125" style="47" customWidth="1"/>
    <col min="1793" max="1793" width="8.28515625" style="47" bestFit="1" customWidth="1"/>
    <col min="1794" max="1794" width="7.42578125" style="47" bestFit="1" customWidth="1"/>
    <col min="1795" max="1797" width="7.42578125" style="47" customWidth="1"/>
    <col min="1798" max="1803" width="0" style="47" hidden="1" customWidth="1"/>
    <col min="1804" max="1804" width="7.85546875" style="47" customWidth="1"/>
    <col min="1805" max="2043" width="11.42578125" style="47"/>
    <col min="2044" max="2044" width="18.140625" style="47" customWidth="1"/>
    <col min="2045" max="2045" width="8" style="47" bestFit="1" customWidth="1"/>
    <col min="2046" max="2046" width="7.42578125" style="47" bestFit="1" customWidth="1"/>
    <col min="2047" max="2048" width="7.42578125" style="47" customWidth="1"/>
    <col min="2049" max="2049" width="8.28515625" style="47" bestFit="1" customWidth="1"/>
    <col min="2050" max="2050" width="7.42578125" style="47" bestFit="1" customWidth="1"/>
    <col min="2051" max="2053" width="7.42578125" style="47" customWidth="1"/>
    <col min="2054" max="2059" width="0" style="47" hidden="1" customWidth="1"/>
    <col min="2060" max="2060" width="7.85546875" style="47" customWidth="1"/>
    <col min="2061" max="2299" width="11.42578125" style="47"/>
    <col min="2300" max="2300" width="18.140625" style="47" customWidth="1"/>
    <col min="2301" max="2301" width="8" style="47" bestFit="1" customWidth="1"/>
    <col min="2302" max="2302" width="7.42578125" style="47" bestFit="1" customWidth="1"/>
    <col min="2303" max="2304" width="7.42578125" style="47" customWidth="1"/>
    <col min="2305" max="2305" width="8.28515625" style="47" bestFit="1" customWidth="1"/>
    <col min="2306" max="2306" width="7.42578125" style="47" bestFit="1" customWidth="1"/>
    <col min="2307" max="2309" width="7.42578125" style="47" customWidth="1"/>
    <col min="2310" max="2315" width="0" style="47" hidden="1" customWidth="1"/>
    <col min="2316" max="2316" width="7.85546875" style="47" customWidth="1"/>
    <col min="2317" max="2555" width="11.42578125" style="47"/>
    <col min="2556" max="2556" width="18.140625" style="47" customWidth="1"/>
    <col min="2557" max="2557" width="8" style="47" bestFit="1" customWidth="1"/>
    <col min="2558" max="2558" width="7.42578125" style="47" bestFit="1" customWidth="1"/>
    <col min="2559" max="2560" width="7.42578125" style="47" customWidth="1"/>
    <col min="2561" max="2561" width="8.28515625" style="47" bestFit="1" customWidth="1"/>
    <col min="2562" max="2562" width="7.42578125" style="47" bestFit="1" customWidth="1"/>
    <col min="2563" max="2565" width="7.42578125" style="47" customWidth="1"/>
    <col min="2566" max="2571" width="0" style="47" hidden="1" customWidth="1"/>
    <col min="2572" max="2572" width="7.85546875" style="47" customWidth="1"/>
    <col min="2573" max="2811" width="11.42578125" style="47"/>
    <col min="2812" max="2812" width="18.140625" style="47" customWidth="1"/>
    <col min="2813" max="2813" width="8" style="47" bestFit="1" customWidth="1"/>
    <col min="2814" max="2814" width="7.42578125" style="47" bestFit="1" customWidth="1"/>
    <col min="2815" max="2816" width="7.42578125" style="47" customWidth="1"/>
    <col min="2817" max="2817" width="8.28515625" style="47" bestFit="1" customWidth="1"/>
    <col min="2818" max="2818" width="7.42578125" style="47" bestFit="1" customWidth="1"/>
    <col min="2819" max="2821" width="7.42578125" style="47" customWidth="1"/>
    <col min="2822" max="2827" width="0" style="47" hidden="1" customWidth="1"/>
    <col min="2828" max="2828" width="7.85546875" style="47" customWidth="1"/>
    <col min="2829" max="3067" width="11.42578125" style="47"/>
    <col min="3068" max="3068" width="18.140625" style="47" customWidth="1"/>
    <col min="3069" max="3069" width="8" style="47" bestFit="1" customWidth="1"/>
    <col min="3070" max="3070" width="7.42578125" style="47" bestFit="1" customWidth="1"/>
    <col min="3071" max="3072" width="7.42578125" style="47" customWidth="1"/>
    <col min="3073" max="3073" width="8.28515625" style="47" bestFit="1" customWidth="1"/>
    <col min="3074" max="3074" width="7.42578125" style="47" bestFit="1" customWidth="1"/>
    <col min="3075" max="3077" width="7.42578125" style="47" customWidth="1"/>
    <col min="3078" max="3083" width="0" style="47" hidden="1" customWidth="1"/>
    <col min="3084" max="3084" width="7.85546875" style="47" customWidth="1"/>
    <col min="3085" max="3323" width="11.42578125" style="47"/>
    <col min="3324" max="3324" width="18.140625" style="47" customWidth="1"/>
    <col min="3325" max="3325" width="8" style="47" bestFit="1" customWidth="1"/>
    <col min="3326" max="3326" width="7.42578125" style="47" bestFit="1" customWidth="1"/>
    <col min="3327" max="3328" width="7.42578125" style="47" customWidth="1"/>
    <col min="3329" max="3329" width="8.28515625" style="47" bestFit="1" customWidth="1"/>
    <col min="3330" max="3330" width="7.42578125" style="47" bestFit="1" customWidth="1"/>
    <col min="3331" max="3333" width="7.42578125" style="47" customWidth="1"/>
    <col min="3334" max="3339" width="0" style="47" hidden="1" customWidth="1"/>
    <col min="3340" max="3340" width="7.85546875" style="47" customWidth="1"/>
    <col min="3341" max="3579" width="11.42578125" style="47"/>
    <col min="3580" max="3580" width="18.140625" style="47" customWidth="1"/>
    <col min="3581" max="3581" width="8" style="47" bestFit="1" customWidth="1"/>
    <col min="3582" max="3582" width="7.42578125" style="47" bestFit="1" customWidth="1"/>
    <col min="3583" max="3584" width="7.42578125" style="47" customWidth="1"/>
    <col min="3585" max="3585" width="8.28515625" style="47" bestFit="1" customWidth="1"/>
    <col min="3586" max="3586" width="7.42578125" style="47" bestFit="1" customWidth="1"/>
    <col min="3587" max="3589" width="7.42578125" style="47" customWidth="1"/>
    <col min="3590" max="3595" width="0" style="47" hidden="1" customWidth="1"/>
    <col min="3596" max="3596" width="7.85546875" style="47" customWidth="1"/>
    <col min="3597" max="3835" width="11.42578125" style="47"/>
    <col min="3836" max="3836" width="18.140625" style="47" customWidth="1"/>
    <col min="3837" max="3837" width="8" style="47" bestFit="1" customWidth="1"/>
    <col min="3838" max="3838" width="7.42578125" style="47" bestFit="1" customWidth="1"/>
    <col min="3839" max="3840" width="7.42578125" style="47" customWidth="1"/>
    <col min="3841" max="3841" width="8.28515625" style="47" bestFit="1" customWidth="1"/>
    <col min="3842" max="3842" width="7.42578125" style="47" bestFit="1" customWidth="1"/>
    <col min="3843" max="3845" width="7.42578125" style="47" customWidth="1"/>
    <col min="3846" max="3851" width="0" style="47" hidden="1" customWidth="1"/>
    <col min="3852" max="3852" width="7.85546875" style="47" customWidth="1"/>
    <col min="3853" max="4091" width="11.42578125" style="47"/>
    <col min="4092" max="4092" width="18.140625" style="47" customWidth="1"/>
    <col min="4093" max="4093" width="8" style="47" bestFit="1" customWidth="1"/>
    <col min="4094" max="4094" width="7.42578125" style="47" bestFit="1" customWidth="1"/>
    <col min="4095" max="4096" width="7.42578125" style="47" customWidth="1"/>
    <col min="4097" max="4097" width="8.28515625" style="47" bestFit="1" customWidth="1"/>
    <col min="4098" max="4098" width="7.42578125" style="47" bestFit="1" customWidth="1"/>
    <col min="4099" max="4101" width="7.42578125" style="47" customWidth="1"/>
    <col min="4102" max="4107" width="0" style="47" hidden="1" customWidth="1"/>
    <col min="4108" max="4108" width="7.85546875" style="47" customWidth="1"/>
    <col min="4109" max="4347" width="11.42578125" style="47"/>
    <col min="4348" max="4348" width="18.140625" style="47" customWidth="1"/>
    <col min="4349" max="4349" width="8" style="47" bestFit="1" customWidth="1"/>
    <col min="4350" max="4350" width="7.42578125" style="47" bestFit="1" customWidth="1"/>
    <col min="4351" max="4352" width="7.42578125" style="47" customWidth="1"/>
    <col min="4353" max="4353" width="8.28515625" style="47" bestFit="1" customWidth="1"/>
    <col min="4354" max="4354" width="7.42578125" style="47" bestFit="1" customWidth="1"/>
    <col min="4355" max="4357" width="7.42578125" style="47" customWidth="1"/>
    <col min="4358" max="4363" width="0" style="47" hidden="1" customWidth="1"/>
    <col min="4364" max="4364" width="7.85546875" style="47" customWidth="1"/>
    <col min="4365" max="4603" width="11.42578125" style="47"/>
    <col min="4604" max="4604" width="18.140625" style="47" customWidth="1"/>
    <col min="4605" max="4605" width="8" style="47" bestFit="1" customWidth="1"/>
    <col min="4606" max="4606" width="7.42578125" style="47" bestFit="1" customWidth="1"/>
    <col min="4607" max="4608" width="7.42578125" style="47" customWidth="1"/>
    <col min="4609" max="4609" width="8.28515625" style="47" bestFit="1" customWidth="1"/>
    <col min="4610" max="4610" width="7.42578125" style="47" bestFit="1" customWidth="1"/>
    <col min="4611" max="4613" width="7.42578125" style="47" customWidth="1"/>
    <col min="4614" max="4619" width="0" style="47" hidden="1" customWidth="1"/>
    <col min="4620" max="4620" width="7.85546875" style="47" customWidth="1"/>
    <col min="4621" max="4859" width="11.42578125" style="47"/>
    <col min="4860" max="4860" width="18.140625" style="47" customWidth="1"/>
    <col min="4861" max="4861" width="8" style="47" bestFit="1" customWidth="1"/>
    <col min="4862" max="4862" width="7.42578125" style="47" bestFit="1" customWidth="1"/>
    <col min="4863" max="4864" width="7.42578125" style="47" customWidth="1"/>
    <col min="4865" max="4865" width="8.28515625" style="47" bestFit="1" customWidth="1"/>
    <col min="4866" max="4866" width="7.42578125" style="47" bestFit="1" customWidth="1"/>
    <col min="4867" max="4869" width="7.42578125" style="47" customWidth="1"/>
    <col min="4870" max="4875" width="0" style="47" hidden="1" customWidth="1"/>
    <col min="4876" max="4876" width="7.85546875" style="47" customWidth="1"/>
    <col min="4877" max="5115" width="11.42578125" style="47"/>
    <col min="5116" max="5116" width="18.140625" style="47" customWidth="1"/>
    <col min="5117" max="5117" width="8" style="47" bestFit="1" customWidth="1"/>
    <col min="5118" max="5118" width="7.42578125" style="47" bestFit="1" customWidth="1"/>
    <col min="5119" max="5120" width="7.42578125" style="47" customWidth="1"/>
    <col min="5121" max="5121" width="8.28515625" style="47" bestFit="1" customWidth="1"/>
    <col min="5122" max="5122" width="7.42578125" style="47" bestFit="1" customWidth="1"/>
    <col min="5123" max="5125" width="7.42578125" style="47" customWidth="1"/>
    <col min="5126" max="5131" width="0" style="47" hidden="1" customWidth="1"/>
    <col min="5132" max="5132" width="7.85546875" style="47" customWidth="1"/>
    <col min="5133" max="5371" width="11.42578125" style="47"/>
    <col min="5372" max="5372" width="18.140625" style="47" customWidth="1"/>
    <col min="5373" max="5373" width="8" style="47" bestFit="1" customWidth="1"/>
    <col min="5374" max="5374" width="7.42578125" style="47" bestFit="1" customWidth="1"/>
    <col min="5375" max="5376" width="7.42578125" style="47" customWidth="1"/>
    <col min="5377" max="5377" width="8.28515625" style="47" bestFit="1" customWidth="1"/>
    <col min="5378" max="5378" width="7.42578125" style="47" bestFit="1" customWidth="1"/>
    <col min="5379" max="5381" width="7.42578125" style="47" customWidth="1"/>
    <col min="5382" max="5387" width="0" style="47" hidden="1" customWidth="1"/>
    <col min="5388" max="5388" width="7.85546875" style="47" customWidth="1"/>
    <col min="5389" max="5627" width="11.42578125" style="47"/>
    <col min="5628" max="5628" width="18.140625" style="47" customWidth="1"/>
    <col min="5629" max="5629" width="8" style="47" bestFit="1" customWidth="1"/>
    <col min="5630" max="5630" width="7.42578125" style="47" bestFit="1" customWidth="1"/>
    <col min="5631" max="5632" width="7.42578125" style="47" customWidth="1"/>
    <col min="5633" max="5633" width="8.28515625" style="47" bestFit="1" customWidth="1"/>
    <col min="5634" max="5634" width="7.42578125" style="47" bestFit="1" customWidth="1"/>
    <col min="5635" max="5637" width="7.42578125" style="47" customWidth="1"/>
    <col min="5638" max="5643" width="0" style="47" hidden="1" customWidth="1"/>
    <col min="5644" max="5644" width="7.85546875" style="47" customWidth="1"/>
    <col min="5645" max="5883" width="11.42578125" style="47"/>
    <col min="5884" max="5884" width="18.140625" style="47" customWidth="1"/>
    <col min="5885" max="5885" width="8" style="47" bestFit="1" customWidth="1"/>
    <col min="5886" max="5886" width="7.42578125" style="47" bestFit="1" customWidth="1"/>
    <col min="5887" max="5888" width="7.42578125" style="47" customWidth="1"/>
    <col min="5889" max="5889" width="8.28515625" style="47" bestFit="1" customWidth="1"/>
    <col min="5890" max="5890" width="7.42578125" style="47" bestFit="1" customWidth="1"/>
    <col min="5891" max="5893" width="7.42578125" style="47" customWidth="1"/>
    <col min="5894" max="5899" width="0" style="47" hidden="1" customWidth="1"/>
    <col min="5900" max="5900" width="7.85546875" style="47" customWidth="1"/>
    <col min="5901" max="6139" width="11.42578125" style="47"/>
    <col min="6140" max="6140" width="18.140625" style="47" customWidth="1"/>
    <col min="6141" max="6141" width="8" style="47" bestFit="1" customWidth="1"/>
    <col min="6142" max="6142" width="7.42578125" style="47" bestFit="1" customWidth="1"/>
    <col min="6143" max="6144" width="7.42578125" style="47" customWidth="1"/>
    <col min="6145" max="6145" width="8.28515625" style="47" bestFit="1" customWidth="1"/>
    <col min="6146" max="6146" width="7.42578125" style="47" bestFit="1" customWidth="1"/>
    <col min="6147" max="6149" width="7.42578125" style="47" customWidth="1"/>
    <col min="6150" max="6155" width="0" style="47" hidden="1" customWidth="1"/>
    <col min="6156" max="6156" width="7.85546875" style="47" customWidth="1"/>
    <col min="6157" max="6395" width="11.42578125" style="47"/>
    <col min="6396" max="6396" width="18.140625" style="47" customWidth="1"/>
    <col min="6397" max="6397" width="8" style="47" bestFit="1" customWidth="1"/>
    <col min="6398" max="6398" width="7.42578125" style="47" bestFit="1" customWidth="1"/>
    <col min="6399" max="6400" width="7.42578125" style="47" customWidth="1"/>
    <col min="6401" max="6401" width="8.28515625" style="47" bestFit="1" customWidth="1"/>
    <col min="6402" max="6402" width="7.42578125" style="47" bestFit="1" customWidth="1"/>
    <col min="6403" max="6405" width="7.42578125" style="47" customWidth="1"/>
    <col min="6406" max="6411" width="0" style="47" hidden="1" customWidth="1"/>
    <col min="6412" max="6412" width="7.85546875" style="47" customWidth="1"/>
    <col min="6413" max="6651" width="11.42578125" style="47"/>
    <col min="6652" max="6652" width="18.140625" style="47" customWidth="1"/>
    <col min="6653" max="6653" width="8" style="47" bestFit="1" customWidth="1"/>
    <col min="6654" max="6654" width="7.42578125" style="47" bestFit="1" customWidth="1"/>
    <col min="6655" max="6656" width="7.42578125" style="47" customWidth="1"/>
    <col min="6657" max="6657" width="8.28515625" style="47" bestFit="1" customWidth="1"/>
    <col min="6658" max="6658" width="7.42578125" style="47" bestFit="1" customWidth="1"/>
    <col min="6659" max="6661" width="7.42578125" style="47" customWidth="1"/>
    <col min="6662" max="6667" width="0" style="47" hidden="1" customWidth="1"/>
    <col min="6668" max="6668" width="7.85546875" style="47" customWidth="1"/>
    <col min="6669" max="6907" width="11.42578125" style="47"/>
    <col min="6908" max="6908" width="18.140625" style="47" customWidth="1"/>
    <col min="6909" max="6909" width="8" style="47" bestFit="1" customWidth="1"/>
    <col min="6910" max="6910" width="7.42578125" style="47" bestFit="1" customWidth="1"/>
    <col min="6911" max="6912" width="7.42578125" style="47" customWidth="1"/>
    <col min="6913" max="6913" width="8.28515625" style="47" bestFit="1" customWidth="1"/>
    <col min="6914" max="6914" width="7.42578125" style="47" bestFit="1" customWidth="1"/>
    <col min="6915" max="6917" width="7.42578125" style="47" customWidth="1"/>
    <col min="6918" max="6923" width="0" style="47" hidden="1" customWidth="1"/>
    <col min="6924" max="6924" width="7.85546875" style="47" customWidth="1"/>
    <col min="6925" max="7163" width="11.42578125" style="47"/>
    <col min="7164" max="7164" width="18.140625" style="47" customWidth="1"/>
    <col min="7165" max="7165" width="8" style="47" bestFit="1" customWidth="1"/>
    <col min="7166" max="7166" width="7.42578125" style="47" bestFit="1" customWidth="1"/>
    <col min="7167" max="7168" width="7.42578125" style="47" customWidth="1"/>
    <col min="7169" max="7169" width="8.28515625" style="47" bestFit="1" customWidth="1"/>
    <col min="7170" max="7170" width="7.42578125" style="47" bestFit="1" customWidth="1"/>
    <col min="7171" max="7173" width="7.42578125" style="47" customWidth="1"/>
    <col min="7174" max="7179" width="0" style="47" hidden="1" customWidth="1"/>
    <col min="7180" max="7180" width="7.85546875" style="47" customWidth="1"/>
    <col min="7181" max="7419" width="11.42578125" style="47"/>
    <col min="7420" max="7420" width="18.140625" style="47" customWidth="1"/>
    <col min="7421" max="7421" width="8" style="47" bestFit="1" customWidth="1"/>
    <col min="7422" max="7422" width="7.42578125" style="47" bestFit="1" customWidth="1"/>
    <col min="7423" max="7424" width="7.42578125" style="47" customWidth="1"/>
    <col min="7425" max="7425" width="8.28515625" style="47" bestFit="1" customWidth="1"/>
    <col min="7426" max="7426" width="7.42578125" style="47" bestFit="1" customWidth="1"/>
    <col min="7427" max="7429" width="7.42578125" style="47" customWidth="1"/>
    <col min="7430" max="7435" width="0" style="47" hidden="1" customWidth="1"/>
    <col min="7436" max="7436" width="7.85546875" style="47" customWidth="1"/>
    <col min="7437" max="7675" width="11.42578125" style="47"/>
    <col min="7676" max="7676" width="18.140625" style="47" customWidth="1"/>
    <col min="7677" max="7677" width="8" style="47" bestFit="1" customWidth="1"/>
    <col min="7678" max="7678" width="7.42578125" style="47" bestFit="1" customWidth="1"/>
    <col min="7679" max="7680" width="7.42578125" style="47" customWidth="1"/>
    <col min="7681" max="7681" width="8.28515625" style="47" bestFit="1" customWidth="1"/>
    <col min="7682" max="7682" width="7.42578125" style="47" bestFit="1" customWidth="1"/>
    <col min="7683" max="7685" width="7.42578125" style="47" customWidth="1"/>
    <col min="7686" max="7691" width="0" style="47" hidden="1" customWidth="1"/>
    <col min="7692" max="7692" width="7.85546875" style="47" customWidth="1"/>
    <col min="7693" max="7931" width="11.42578125" style="47"/>
    <col min="7932" max="7932" width="18.140625" style="47" customWidth="1"/>
    <col min="7933" max="7933" width="8" style="47" bestFit="1" customWidth="1"/>
    <col min="7934" max="7934" width="7.42578125" style="47" bestFit="1" customWidth="1"/>
    <col min="7935" max="7936" width="7.42578125" style="47" customWidth="1"/>
    <col min="7937" max="7937" width="8.28515625" style="47" bestFit="1" customWidth="1"/>
    <col min="7938" max="7938" width="7.42578125" style="47" bestFit="1" customWidth="1"/>
    <col min="7939" max="7941" width="7.42578125" style="47" customWidth="1"/>
    <col min="7942" max="7947" width="0" style="47" hidden="1" customWidth="1"/>
    <col min="7948" max="7948" width="7.85546875" style="47" customWidth="1"/>
    <col min="7949" max="8187" width="11.42578125" style="47"/>
    <col min="8188" max="8188" width="18.140625" style="47" customWidth="1"/>
    <col min="8189" max="8189" width="8" style="47" bestFit="1" customWidth="1"/>
    <col min="8190" max="8190" width="7.42578125" style="47" bestFit="1" customWidth="1"/>
    <col min="8191" max="8192" width="7.42578125" style="47" customWidth="1"/>
    <col min="8193" max="8193" width="8.28515625" style="47" bestFit="1" customWidth="1"/>
    <col min="8194" max="8194" width="7.42578125" style="47" bestFit="1" customWidth="1"/>
    <col min="8195" max="8197" width="7.42578125" style="47" customWidth="1"/>
    <col min="8198" max="8203" width="0" style="47" hidden="1" customWidth="1"/>
    <col min="8204" max="8204" width="7.85546875" style="47" customWidth="1"/>
    <col min="8205" max="8443" width="11.42578125" style="47"/>
    <col min="8444" max="8444" width="18.140625" style="47" customWidth="1"/>
    <col min="8445" max="8445" width="8" style="47" bestFit="1" customWidth="1"/>
    <col min="8446" max="8446" width="7.42578125" style="47" bestFit="1" customWidth="1"/>
    <col min="8447" max="8448" width="7.42578125" style="47" customWidth="1"/>
    <col min="8449" max="8449" width="8.28515625" style="47" bestFit="1" customWidth="1"/>
    <col min="8450" max="8450" width="7.42578125" style="47" bestFit="1" customWidth="1"/>
    <col min="8451" max="8453" width="7.42578125" style="47" customWidth="1"/>
    <col min="8454" max="8459" width="0" style="47" hidden="1" customWidth="1"/>
    <col min="8460" max="8460" width="7.85546875" style="47" customWidth="1"/>
    <col min="8461" max="8699" width="11.42578125" style="47"/>
    <col min="8700" max="8700" width="18.140625" style="47" customWidth="1"/>
    <col min="8701" max="8701" width="8" style="47" bestFit="1" customWidth="1"/>
    <col min="8702" max="8702" width="7.42578125" style="47" bestFit="1" customWidth="1"/>
    <col min="8703" max="8704" width="7.42578125" style="47" customWidth="1"/>
    <col min="8705" max="8705" width="8.28515625" style="47" bestFit="1" customWidth="1"/>
    <col min="8706" max="8706" width="7.42578125" style="47" bestFit="1" customWidth="1"/>
    <col min="8707" max="8709" width="7.42578125" style="47" customWidth="1"/>
    <col min="8710" max="8715" width="0" style="47" hidden="1" customWidth="1"/>
    <col min="8716" max="8716" width="7.85546875" style="47" customWidth="1"/>
    <col min="8717" max="8955" width="11.42578125" style="47"/>
    <col min="8956" max="8956" width="18.140625" style="47" customWidth="1"/>
    <col min="8957" max="8957" width="8" style="47" bestFit="1" customWidth="1"/>
    <col min="8958" max="8958" width="7.42578125" style="47" bestFit="1" customWidth="1"/>
    <col min="8959" max="8960" width="7.42578125" style="47" customWidth="1"/>
    <col min="8961" max="8961" width="8.28515625" style="47" bestFit="1" customWidth="1"/>
    <col min="8962" max="8962" width="7.42578125" style="47" bestFit="1" customWidth="1"/>
    <col min="8963" max="8965" width="7.42578125" style="47" customWidth="1"/>
    <col min="8966" max="8971" width="0" style="47" hidden="1" customWidth="1"/>
    <col min="8972" max="8972" width="7.85546875" style="47" customWidth="1"/>
    <col min="8973" max="9211" width="11.42578125" style="47"/>
    <col min="9212" max="9212" width="18.140625" style="47" customWidth="1"/>
    <col min="9213" max="9213" width="8" style="47" bestFit="1" customWidth="1"/>
    <col min="9214" max="9214" width="7.42578125" style="47" bestFit="1" customWidth="1"/>
    <col min="9215" max="9216" width="7.42578125" style="47" customWidth="1"/>
    <col min="9217" max="9217" width="8.28515625" style="47" bestFit="1" customWidth="1"/>
    <col min="9218" max="9218" width="7.42578125" style="47" bestFit="1" customWidth="1"/>
    <col min="9219" max="9221" width="7.42578125" style="47" customWidth="1"/>
    <col min="9222" max="9227" width="0" style="47" hidden="1" customWidth="1"/>
    <col min="9228" max="9228" width="7.85546875" style="47" customWidth="1"/>
    <col min="9229" max="9467" width="11.42578125" style="47"/>
    <col min="9468" max="9468" width="18.140625" style="47" customWidth="1"/>
    <col min="9469" max="9469" width="8" style="47" bestFit="1" customWidth="1"/>
    <col min="9470" max="9470" width="7.42578125" style="47" bestFit="1" customWidth="1"/>
    <col min="9471" max="9472" width="7.42578125" style="47" customWidth="1"/>
    <col min="9473" max="9473" width="8.28515625" style="47" bestFit="1" customWidth="1"/>
    <col min="9474" max="9474" width="7.42578125" style="47" bestFit="1" customWidth="1"/>
    <col min="9475" max="9477" width="7.42578125" style="47" customWidth="1"/>
    <col min="9478" max="9483" width="0" style="47" hidden="1" customWidth="1"/>
    <col min="9484" max="9484" width="7.85546875" style="47" customWidth="1"/>
    <col min="9485" max="9723" width="11.42578125" style="47"/>
    <col min="9724" max="9724" width="18.140625" style="47" customWidth="1"/>
    <col min="9725" max="9725" width="8" style="47" bestFit="1" customWidth="1"/>
    <col min="9726" max="9726" width="7.42578125" style="47" bestFit="1" customWidth="1"/>
    <col min="9727" max="9728" width="7.42578125" style="47" customWidth="1"/>
    <col min="9729" max="9729" width="8.28515625" style="47" bestFit="1" customWidth="1"/>
    <col min="9730" max="9730" width="7.42578125" style="47" bestFit="1" customWidth="1"/>
    <col min="9731" max="9733" width="7.42578125" style="47" customWidth="1"/>
    <col min="9734" max="9739" width="0" style="47" hidden="1" customWidth="1"/>
    <col min="9740" max="9740" width="7.85546875" style="47" customWidth="1"/>
    <col min="9741" max="9979" width="11.42578125" style="47"/>
    <col min="9980" max="9980" width="18.140625" style="47" customWidth="1"/>
    <col min="9981" max="9981" width="8" style="47" bestFit="1" customWidth="1"/>
    <col min="9982" max="9982" width="7.42578125" style="47" bestFit="1" customWidth="1"/>
    <col min="9983" max="9984" width="7.42578125" style="47" customWidth="1"/>
    <col min="9985" max="9985" width="8.28515625" style="47" bestFit="1" customWidth="1"/>
    <col min="9986" max="9986" width="7.42578125" style="47" bestFit="1" customWidth="1"/>
    <col min="9987" max="9989" width="7.42578125" style="47" customWidth="1"/>
    <col min="9990" max="9995" width="0" style="47" hidden="1" customWidth="1"/>
    <col min="9996" max="9996" width="7.85546875" style="47" customWidth="1"/>
    <col min="9997" max="10235" width="11.42578125" style="47"/>
    <col min="10236" max="10236" width="18.140625" style="47" customWidth="1"/>
    <col min="10237" max="10237" width="8" style="47" bestFit="1" customWidth="1"/>
    <col min="10238" max="10238" width="7.42578125" style="47" bestFit="1" customWidth="1"/>
    <col min="10239" max="10240" width="7.42578125" style="47" customWidth="1"/>
    <col min="10241" max="10241" width="8.28515625" style="47" bestFit="1" customWidth="1"/>
    <col min="10242" max="10242" width="7.42578125" style="47" bestFit="1" customWidth="1"/>
    <col min="10243" max="10245" width="7.42578125" style="47" customWidth="1"/>
    <col min="10246" max="10251" width="0" style="47" hidden="1" customWidth="1"/>
    <col min="10252" max="10252" width="7.85546875" style="47" customWidth="1"/>
    <col min="10253" max="10491" width="11.42578125" style="47"/>
    <col min="10492" max="10492" width="18.140625" style="47" customWidth="1"/>
    <col min="10493" max="10493" width="8" style="47" bestFit="1" customWidth="1"/>
    <col min="10494" max="10494" width="7.42578125" style="47" bestFit="1" customWidth="1"/>
    <col min="10495" max="10496" width="7.42578125" style="47" customWidth="1"/>
    <col min="10497" max="10497" width="8.28515625" style="47" bestFit="1" customWidth="1"/>
    <col min="10498" max="10498" width="7.42578125" style="47" bestFit="1" customWidth="1"/>
    <col min="10499" max="10501" width="7.42578125" style="47" customWidth="1"/>
    <col min="10502" max="10507" width="0" style="47" hidden="1" customWidth="1"/>
    <col min="10508" max="10508" width="7.85546875" style="47" customWidth="1"/>
    <col min="10509" max="10747" width="11.42578125" style="47"/>
    <col min="10748" max="10748" width="18.140625" style="47" customWidth="1"/>
    <col min="10749" max="10749" width="8" style="47" bestFit="1" customWidth="1"/>
    <col min="10750" max="10750" width="7.42578125" style="47" bestFit="1" customWidth="1"/>
    <col min="10751" max="10752" width="7.42578125" style="47" customWidth="1"/>
    <col min="10753" max="10753" width="8.28515625" style="47" bestFit="1" customWidth="1"/>
    <col min="10754" max="10754" width="7.42578125" style="47" bestFit="1" customWidth="1"/>
    <col min="10755" max="10757" width="7.42578125" style="47" customWidth="1"/>
    <col min="10758" max="10763" width="0" style="47" hidden="1" customWidth="1"/>
    <col min="10764" max="10764" width="7.85546875" style="47" customWidth="1"/>
    <col min="10765" max="11003" width="11.42578125" style="47"/>
    <col min="11004" max="11004" width="18.140625" style="47" customWidth="1"/>
    <col min="11005" max="11005" width="8" style="47" bestFit="1" customWidth="1"/>
    <col min="11006" max="11006" width="7.42578125" style="47" bestFit="1" customWidth="1"/>
    <col min="11007" max="11008" width="7.42578125" style="47" customWidth="1"/>
    <col min="11009" max="11009" width="8.28515625" style="47" bestFit="1" customWidth="1"/>
    <col min="11010" max="11010" width="7.42578125" style="47" bestFit="1" customWidth="1"/>
    <col min="11011" max="11013" width="7.42578125" style="47" customWidth="1"/>
    <col min="11014" max="11019" width="0" style="47" hidden="1" customWidth="1"/>
    <col min="11020" max="11020" width="7.85546875" style="47" customWidth="1"/>
    <col min="11021" max="11259" width="11.42578125" style="47"/>
    <col min="11260" max="11260" width="18.140625" style="47" customWidth="1"/>
    <col min="11261" max="11261" width="8" style="47" bestFit="1" customWidth="1"/>
    <col min="11262" max="11262" width="7.42578125" style="47" bestFit="1" customWidth="1"/>
    <col min="11263" max="11264" width="7.42578125" style="47" customWidth="1"/>
    <col min="11265" max="11265" width="8.28515625" style="47" bestFit="1" customWidth="1"/>
    <col min="11266" max="11266" width="7.42578125" style="47" bestFit="1" customWidth="1"/>
    <col min="11267" max="11269" width="7.42578125" style="47" customWidth="1"/>
    <col min="11270" max="11275" width="0" style="47" hidden="1" customWidth="1"/>
    <col min="11276" max="11276" width="7.85546875" style="47" customWidth="1"/>
    <col min="11277" max="11515" width="11.42578125" style="47"/>
    <col min="11516" max="11516" width="18.140625" style="47" customWidth="1"/>
    <col min="11517" max="11517" width="8" style="47" bestFit="1" customWidth="1"/>
    <col min="11518" max="11518" width="7.42578125" style="47" bestFit="1" customWidth="1"/>
    <col min="11519" max="11520" width="7.42578125" style="47" customWidth="1"/>
    <col min="11521" max="11521" width="8.28515625" style="47" bestFit="1" customWidth="1"/>
    <col min="11522" max="11522" width="7.42578125" style="47" bestFit="1" customWidth="1"/>
    <col min="11523" max="11525" width="7.42578125" style="47" customWidth="1"/>
    <col min="11526" max="11531" width="0" style="47" hidden="1" customWidth="1"/>
    <col min="11532" max="11532" width="7.85546875" style="47" customWidth="1"/>
    <col min="11533" max="11771" width="11.42578125" style="47"/>
    <col min="11772" max="11772" width="18.140625" style="47" customWidth="1"/>
    <col min="11773" max="11773" width="8" style="47" bestFit="1" customWidth="1"/>
    <col min="11774" max="11774" width="7.42578125" style="47" bestFit="1" customWidth="1"/>
    <col min="11775" max="11776" width="7.42578125" style="47" customWidth="1"/>
    <col min="11777" max="11777" width="8.28515625" style="47" bestFit="1" customWidth="1"/>
    <col min="11778" max="11778" width="7.42578125" style="47" bestFit="1" customWidth="1"/>
    <col min="11779" max="11781" width="7.42578125" style="47" customWidth="1"/>
    <col min="11782" max="11787" width="0" style="47" hidden="1" customWidth="1"/>
    <col min="11788" max="11788" width="7.85546875" style="47" customWidth="1"/>
    <col min="11789" max="12027" width="11.42578125" style="47"/>
    <col min="12028" max="12028" width="18.140625" style="47" customWidth="1"/>
    <col min="12029" max="12029" width="8" style="47" bestFit="1" customWidth="1"/>
    <col min="12030" max="12030" width="7.42578125" style="47" bestFit="1" customWidth="1"/>
    <col min="12031" max="12032" width="7.42578125" style="47" customWidth="1"/>
    <col min="12033" max="12033" width="8.28515625" style="47" bestFit="1" customWidth="1"/>
    <col min="12034" max="12034" width="7.42578125" style="47" bestFit="1" customWidth="1"/>
    <col min="12035" max="12037" width="7.42578125" style="47" customWidth="1"/>
    <col min="12038" max="12043" width="0" style="47" hidden="1" customWidth="1"/>
    <col min="12044" max="12044" width="7.85546875" style="47" customWidth="1"/>
    <col min="12045" max="12283" width="11.42578125" style="47"/>
    <col min="12284" max="12284" width="18.140625" style="47" customWidth="1"/>
    <col min="12285" max="12285" width="8" style="47" bestFit="1" customWidth="1"/>
    <col min="12286" max="12286" width="7.42578125" style="47" bestFit="1" customWidth="1"/>
    <col min="12287" max="12288" width="7.42578125" style="47" customWidth="1"/>
    <col min="12289" max="12289" width="8.28515625" style="47" bestFit="1" customWidth="1"/>
    <col min="12290" max="12290" width="7.42578125" style="47" bestFit="1" customWidth="1"/>
    <col min="12291" max="12293" width="7.42578125" style="47" customWidth="1"/>
    <col min="12294" max="12299" width="0" style="47" hidden="1" customWidth="1"/>
    <col min="12300" max="12300" width="7.85546875" style="47" customWidth="1"/>
    <col min="12301" max="12539" width="11.42578125" style="47"/>
    <col min="12540" max="12540" width="18.140625" style="47" customWidth="1"/>
    <col min="12541" max="12541" width="8" style="47" bestFit="1" customWidth="1"/>
    <col min="12542" max="12542" width="7.42578125" style="47" bestFit="1" customWidth="1"/>
    <col min="12543" max="12544" width="7.42578125" style="47" customWidth="1"/>
    <col min="12545" max="12545" width="8.28515625" style="47" bestFit="1" customWidth="1"/>
    <col min="12546" max="12546" width="7.42578125" style="47" bestFit="1" customWidth="1"/>
    <col min="12547" max="12549" width="7.42578125" style="47" customWidth="1"/>
    <col min="12550" max="12555" width="0" style="47" hidden="1" customWidth="1"/>
    <col min="12556" max="12556" width="7.85546875" style="47" customWidth="1"/>
    <col min="12557" max="12795" width="11.42578125" style="47"/>
    <col min="12796" max="12796" width="18.140625" style="47" customWidth="1"/>
    <col min="12797" max="12797" width="8" style="47" bestFit="1" customWidth="1"/>
    <col min="12798" max="12798" width="7.42578125" style="47" bestFit="1" customWidth="1"/>
    <col min="12799" max="12800" width="7.42578125" style="47" customWidth="1"/>
    <col min="12801" max="12801" width="8.28515625" style="47" bestFit="1" customWidth="1"/>
    <col min="12802" max="12802" width="7.42578125" style="47" bestFit="1" customWidth="1"/>
    <col min="12803" max="12805" width="7.42578125" style="47" customWidth="1"/>
    <col min="12806" max="12811" width="0" style="47" hidden="1" customWidth="1"/>
    <col min="12812" max="12812" width="7.85546875" style="47" customWidth="1"/>
    <col min="12813" max="13051" width="11.42578125" style="47"/>
    <col min="13052" max="13052" width="18.140625" style="47" customWidth="1"/>
    <col min="13053" max="13053" width="8" style="47" bestFit="1" customWidth="1"/>
    <col min="13054" max="13054" width="7.42578125" style="47" bestFit="1" customWidth="1"/>
    <col min="13055" max="13056" width="7.42578125" style="47" customWidth="1"/>
    <col min="13057" max="13057" width="8.28515625" style="47" bestFit="1" customWidth="1"/>
    <col min="13058" max="13058" width="7.42578125" style="47" bestFit="1" customWidth="1"/>
    <col min="13059" max="13061" width="7.42578125" style="47" customWidth="1"/>
    <col min="13062" max="13067" width="0" style="47" hidden="1" customWidth="1"/>
    <col min="13068" max="13068" width="7.85546875" style="47" customWidth="1"/>
    <col min="13069" max="13307" width="11.42578125" style="47"/>
    <col min="13308" max="13308" width="18.140625" style="47" customWidth="1"/>
    <col min="13309" max="13309" width="8" style="47" bestFit="1" customWidth="1"/>
    <col min="13310" max="13310" width="7.42578125" style="47" bestFit="1" customWidth="1"/>
    <col min="13311" max="13312" width="7.42578125" style="47" customWidth="1"/>
    <col min="13313" max="13313" width="8.28515625" style="47" bestFit="1" customWidth="1"/>
    <col min="13314" max="13314" width="7.42578125" style="47" bestFit="1" customWidth="1"/>
    <col min="13315" max="13317" width="7.42578125" style="47" customWidth="1"/>
    <col min="13318" max="13323" width="0" style="47" hidden="1" customWidth="1"/>
    <col min="13324" max="13324" width="7.85546875" style="47" customWidth="1"/>
    <col min="13325" max="13563" width="11.42578125" style="47"/>
    <col min="13564" max="13564" width="18.140625" style="47" customWidth="1"/>
    <col min="13565" max="13565" width="8" style="47" bestFit="1" customWidth="1"/>
    <col min="13566" max="13566" width="7.42578125" style="47" bestFit="1" customWidth="1"/>
    <col min="13567" max="13568" width="7.42578125" style="47" customWidth="1"/>
    <col min="13569" max="13569" width="8.28515625" style="47" bestFit="1" customWidth="1"/>
    <col min="13570" max="13570" width="7.42578125" style="47" bestFit="1" customWidth="1"/>
    <col min="13571" max="13573" width="7.42578125" style="47" customWidth="1"/>
    <col min="13574" max="13579" width="0" style="47" hidden="1" customWidth="1"/>
    <col min="13580" max="13580" width="7.85546875" style="47" customWidth="1"/>
    <col min="13581" max="13819" width="11.42578125" style="47"/>
    <col min="13820" max="13820" width="18.140625" style="47" customWidth="1"/>
    <col min="13821" max="13821" width="8" style="47" bestFit="1" customWidth="1"/>
    <col min="13822" max="13822" width="7.42578125" style="47" bestFit="1" customWidth="1"/>
    <col min="13823" max="13824" width="7.42578125" style="47" customWidth="1"/>
    <col min="13825" max="13825" width="8.28515625" style="47" bestFit="1" customWidth="1"/>
    <col min="13826" max="13826" width="7.42578125" style="47" bestFit="1" customWidth="1"/>
    <col min="13827" max="13829" width="7.42578125" style="47" customWidth="1"/>
    <col min="13830" max="13835" width="0" style="47" hidden="1" customWidth="1"/>
    <col min="13836" max="13836" width="7.85546875" style="47" customWidth="1"/>
    <col min="13837" max="14075" width="11.42578125" style="47"/>
    <col min="14076" max="14076" width="18.140625" style="47" customWidth="1"/>
    <col min="14077" max="14077" width="8" style="47" bestFit="1" customWidth="1"/>
    <col min="14078" max="14078" width="7.42578125" style="47" bestFit="1" customWidth="1"/>
    <col min="14079" max="14080" width="7.42578125" style="47" customWidth="1"/>
    <col min="14081" max="14081" width="8.28515625" style="47" bestFit="1" customWidth="1"/>
    <col min="14082" max="14082" width="7.42578125" style="47" bestFit="1" customWidth="1"/>
    <col min="14083" max="14085" width="7.42578125" style="47" customWidth="1"/>
    <col min="14086" max="14091" width="0" style="47" hidden="1" customWidth="1"/>
    <col min="14092" max="14092" width="7.85546875" style="47" customWidth="1"/>
    <col min="14093" max="14331" width="11.42578125" style="47"/>
    <col min="14332" max="14332" width="18.140625" style="47" customWidth="1"/>
    <col min="14333" max="14333" width="8" style="47" bestFit="1" customWidth="1"/>
    <col min="14334" max="14334" width="7.42578125" style="47" bestFit="1" customWidth="1"/>
    <col min="14335" max="14336" width="7.42578125" style="47" customWidth="1"/>
    <col min="14337" max="14337" width="8.28515625" style="47" bestFit="1" customWidth="1"/>
    <col min="14338" max="14338" width="7.42578125" style="47" bestFit="1" customWidth="1"/>
    <col min="14339" max="14341" width="7.42578125" style="47" customWidth="1"/>
    <col min="14342" max="14347" width="0" style="47" hidden="1" customWidth="1"/>
    <col min="14348" max="14348" width="7.85546875" style="47" customWidth="1"/>
    <col min="14349" max="14587" width="11.42578125" style="47"/>
    <col min="14588" max="14588" width="18.140625" style="47" customWidth="1"/>
    <col min="14589" max="14589" width="8" style="47" bestFit="1" customWidth="1"/>
    <col min="14590" max="14590" width="7.42578125" style="47" bestFit="1" customWidth="1"/>
    <col min="14591" max="14592" width="7.42578125" style="47" customWidth="1"/>
    <col min="14593" max="14593" width="8.28515625" style="47" bestFit="1" customWidth="1"/>
    <col min="14594" max="14594" width="7.42578125" style="47" bestFit="1" customWidth="1"/>
    <col min="14595" max="14597" width="7.42578125" style="47" customWidth="1"/>
    <col min="14598" max="14603" width="0" style="47" hidden="1" customWidth="1"/>
    <col min="14604" max="14604" width="7.85546875" style="47" customWidth="1"/>
    <col min="14605" max="14843" width="11.42578125" style="47"/>
    <col min="14844" max="14844" width="18.140625" style="47" customWidth="1"/>
    <col min="14845" max="14845" width="8" style="47" bestFit="1" customWidth="1"/>
    <col min="14846" max="14846" width="7.42578125" style="47" bestFit="1" customWidth="1"/>
    <col min="14847" max="14848" width="7.42578125" style="47" customWidth="1"/>
    <col min="14849" max="14849" width="8.28515625" style="47" bestFit="1" customWidth="1"/>
    <col min="14850" max="14850" width="7.42578125" style="47" bestFit="1" customWidth="1"/>
    <col min="14851" max="14853" width="7.42578125" style="47" customWidth="1"/>
    <col min="14854" max="14859" width="0" style="47" hidden="1" customWidth="1"/>
    <col min="14860" max="14860" width="7.85546875" style="47" customWidth="1"/>
    <col min="14861" max="15099" width="11.42578125" style="47"/>
    <col min="15100" max="15100" width="18.140625" style="47" customWidth="1"/>
    <col min="15101" max="15101" width="8" style="47" bestFit="1" customWidth="1"/>
    <col min="15102" max="15102" width="7.42578125" style="47" bestFit="1" customWidth="1"/>
    <col min="15103" max="15104" width="7.42578125" style="47" customWidth="1"/>
    <col min="15105" max="15105" width="8.28515625" style="47" bestFit="1" customWidth="1"/>
    <col min="15106" max="15106" width="7.42578125" style="47" bestFit="1" customWidth="1"/>
    <col min="15107" max="15109" width="7.42578125" style="47" customWidth="1"/>
    <col min="15110" max="15115" width="0" style="47" hidden="1" customWidth="1"/>
    <col min="15116" max="15116" width="7.85546875" style="47" customWidth="1"/>
    <col min="15117" max="15355" width="11.42578125" style="47"/>
    <col min="15356" max="15356" width="18.140625" style="47" customWidth="1"/>
    <col min="15357" max="15357" width="8" style="47" bestFit="1" customWidth="1"/>
    <col min="15358" max="15358" width="7.42578125" style="47" bestFit="1" customWidth="1"/>
    <col min="15359" max="15360" width="7.42578125" style="47" customWidth="1"/>
    <col min="15361" max="15361" width="8.28515625" style="47" bestFit="1" customWidth="1"/>
    <col min="15362" max="15362" width="7.42578125" style="47" bestFit="1" customWidth="1"/>
    <col min="15363" max="15365" width="7.42578125" style="47" customWidth="1"/>
    <col min="15366" max="15371" width="0" style="47" hidden="1" customWidth="1"/>
    <col min="15372" max="15372" width="7.85546875" style="47" customWidth="1"/>
    <col min="15373" max="15611" width="11.42578125" style="47"/>
    <col min="15612" max="15612" width="18.140625" style="47" customWidth="1"/>
    <col min="15613" max="15613" width="8" style="47" bestFit="1" customWidth="1"/>
    <col min="15614" max="15614" width="7.42578125" style="47" bestFit="1" customWidth="1"/>
    <col min="15615" max="15616" width="7.42578125" style="47" customWidth="1"/>
    <col min="15617" max="15617" width="8.28515625" style="47" bestFit="1" customWidth="1"/>
    <col min="15618" max="15618" width="7.42578125" style="47" bestFit="1" customWidth="1"/>
    <col min="15619" max="15621" width="7.42578125" style="47" customWidth="1"/>
    <col min="15622" max="15627" width="0" style="47" hidden="1" customWidth="1"/>
    <col min="15628" max="15628" width="7.85546875" style="47" customWidth="1"/>
    <col min="15629" max="15867" width="11.42578125" style="47"/>
    <col min="15868" max="15868" width="18.140625" style="47" customWidth="1"/>
    <col min="15869" max="15869" width="8" style="47" bestFit="1" customWidth="1"/>
    <col min="15870" max="15870" width="7.42578125" style="47" bestFit="1" customWidth="1"/>
    <col min="15871" max="15872" width="7.42578125" style="47" customWidth="1"/>
    <col min="15873" max="15873" width="8.28515625" style="47" bestFit="1" customWidth="1"/>
    <col min="15874" max="15874" width="7.42578125" style="47" bestFit="1" customWidth="1"/>
    <col min="15875" max="15877" width="7.42578125" style="47" customWidth="1"/>
    <col min="15878" max="15883" width="0" style="47" hidden="1" customWidth="1"/>
    <col min="15884" max="15884" width="7.85546875" style="47" customWidth="1"/>
    <col min="15885" max="16123" width="11.42578125" style="47"/>
    <col min="16124" max="16124" width="18.140625" style="47" customWidth="1"/>
    <col min="16125" max="16125" width="8" style="47" bestFit="1" customWidth="1"/>
    <col min="16126" max="16126" width="7.42578125" style="47" bestFit="1" customWidth="1"/>
    <col min="16127" max="16128" width="7.42578125" style="47" customWidth="1"/>
    <col min="16129" max="16129" width="8.28515625" style="47" bestFit="1" customWidth="1"/>
    <col min="16130" max="16130" width="7.42578125" style="47" bestFit="1" customWidth="1"/>
    <col min="16131" max="16133" width="7.42578125" style="47" customWidth="1"/>
    <col min="16134" max="16139" width="0" style="47" hidden="1" customWidth="1"/>
    <col min="16140" max="16140" width="7.85546875" style="47" customWidth="1"/>
    <col min="16141" max="16384" width="11.42578125" style="47"/>
  </cols>
  <sheetData>
    <row r="1" spans="1:16" s="48" customFormat="1" x14ac:dyDescent="0.2">
      <c r="B1" s="61"/>
      <c r="C1" s="61"/>
      <c r="D1" s="61"/>
      <c r="E1" s="61"/>
      <c r="F1" s="61"/>
      <c r="G1" s="61"/>
      <c r="H1" s="61"/>
      <c r="I1" s="61"/>
      <c r="J1" s="61"/>
      <c r="K1" s="61"/>
      <c r="L1" s="61"/>
    </row>
    <row r="2" spans="1:16" s="48" customFormat="1" x14ac:dyDescent="0.2">
      <c r="A2" s="75" t="s">
        <v>105</v>
      </c>
      <c r="B2" s="61"/>
      <c r="C2" s="61"/>
      <c r="D2" s="61"/>
      <c r="E2" s="61"/>
      <c r="F2" s="61"/>
      <c r="G2" s="61"/>
      <c r="H2" s="61"/>
      <c r="I2" s="61"/>
      <c r="K2" s="61"/>
      <c r="L2" s="61"/>
    </row>
    <row r="3" spans="1:16" s="48" customFormat="1" ht="15" x14ac:dyDescent="0.25">
      <c r="A3" s="75" t="s">
        <v>106</v>
      </c>
      <c r="B3" s="61"/>
      <c r="C3" s="61"/>
      <c r="D3" s="61"/>
      <c r="E3" s="61"/>
      <c r="F3" s="61"/>
      <c r="G3" s="61"/>
      <c r="H3" s="61"/>
      <c r="I3" s="61"/>
      <c r="J3" s="61"/>
      <c r="K3" s="136"/>
      <c r="L3" s="61"/>
    </row>
    <row r="4" spans="1:16" s="48" customFormat="1" x14ac:dyDescent="0.2">
      <c r="B4" s="61"/>
      <c r="C4" s="61"/>
      <c r="D4" s="61"/>
      <c r="E4" s="61"/>
      <c r="F4" s="61"/>
      <c r="G4" s="61"/>
      <c r="H4" s="61"/>
      <c r="I4" s="61"/>
      <c r="J4" s="61"/>
      <c r="K4" s="61"/>
      <c r="L4" s="61"/>
    </row>
    <row r="5" spans="1:16" s="48" customFormat="1" ht="12.75" x14ac:dyDescent="0.2">
      <c r="B5" s="319" t="s">
        <v>100</v>
      </c>
      <c r="C5" s="319"/>
      <c r="D5" s="319"/>
      <c r="E5" s="319"/>
      <c r="F5" s="319"/>
      <c r="G5" s="319"/>
      <c r="H5" s="319"/>
      <c r="I5" s="319"/>
      <c r="J5" s="319"/>
      <c r="K5" s="319"/>
      <c r="M5" s="166" t="s">
        <v>576</v>
      </c>
      <c r="O5" s="137"/>
    </row>
    <row r="6" spans="1:16" s="48" customFormat="1" ht="12.75" x14ac:dyDescent="0.2">
      <c r="B6" s="335" t="str">
        <f>'Solicitudes Regiones'!$B$6:$P$6</f>
        <v>Acumuladas de julio de 2008 a enero de 2020</v>
      </c>
      <c r="C6" s="335"/>
      <c r="D6" s="335"/>
      <c r="E6" s="335"/>
      <c r="F6" s="335"/>
      <c r="G6" s="335"/>
      <c r="H6" s="335"/>
      <c r="I6" s="335"/>
      <c r="J6" s="335"/>
      <c r="K6" s="335"/>
      <c r="L6" s="86"/>
    </row>
    <row r="7" spans="1:16" x14ac:dyDescent="0.2">
      <c r="B7" s="49"/>
      <c r="C7" s="50"/>
      <c r="D7" s="50"/>
      <c r="E7" s="50"/>
      <c r="F7" s="50"/>
      <c r="G7" s="50"/>
      <c r="H7" s="50"/>
      <c r="I7" s="50"/>
      <c r="J7" s="50"/>
      <c r="K7" s="50"/>
      <c r="L7" s="50"/>
    </row>
    <row r="8" spans="1:16" ht="15" customHeight="1" x14ac:dyDescent="0.2">
      <c r="B8" s="352" t="s">
        <v>57</v>
      </c>
      <c r="C8" s="353"/>
      <c r="D8" s="353"/>
      <c r="E8" s="353"/>
      <c r="F8" s="353"/>
      <c r="G8" s="353"/>
      <c r="H8" s="353"/>
      <c r="I8" s="353"/>
      <c r="J8" s="353"/>
      <c r="K8" s="354"/>
      <c r="L8" s="66"/>
    </row>
    <row r="9" spans="1:16" ht="20.25" customHeight="1" x14ac:dyDescent="0.2">
      <c r="B9" s="351" t="s">
        <v>58</v>
      </c>
      <c r="C9" s="352" t="s">
        <v>2</v>
      </c>
      <c r="D9" s="353"/>
      <c r="E9" s="353"/>
      <c r="F9" s="353"/>
      <c r="G9" s="353"/>
      <c r="H9" s="353"/>
      <c r="I9" s="353"/>
      <c r="J9" s="353"/>
      <c r="K9" s="354"/>
    </row>
    <row r="10" spans="1:16" ht="24" x14ac:dyDescent="0.2">
      <c r="B10" s="351"/>
      <c r="C10" s="44" t="s">
        <v>59</v>
      </c>
      <c r="D10" s="44" t="s">
        <v>60</v>
      </c>
      <c r="E10" s="44" t="s">
        <v>61</v>
      </c>
      <c r="F10" s="44" t="s">
        <v>62</v>
      </c>
      <c r="G10" s="44" t="s">
        <v>8</v>
      </c>
      <c r="H10" s="44" t="s">
        <v>63</v>
      </c>
      <c r="I10" s="44" t="s">
        <v>64</v>
      </c>
      <c r="J10" s="44" t="s">
        <v>65</v>
      </c>
      <c r="K10" s="102" t="s">
        <v>31</v>
      </c>
    </row>
    <row r="11" spans="1:16" x14ac:dyDescent="0.2">
      <c r="B11" s="39" t="s">
        <v>393</v>
      </c>
      <c r="C11" s="39">
        <v>1236</v>
      </c>
      <c r="D11" s="39">
        <v>751</v>
      </c>
      <c r="E11" s="39">
        <f>D11+C11</f>
        <v>1987</v>
      </c>
      <c r="F11" s="40">
        <f>E11/$E$21</f>
        <v>0.52248225085458844</v>
      </c>
      <c r="G11" s="39">
        <v>3968</v>
      </c>
      <c r="H11" s="39">
        <v>319</v>
      </c>
      <c r="I11" s="39">
        <f>G11+H11</f>
        <v>4287</v>
      </c>
      <c r="J11" s="40">
        <f>I11/$I$21</f>
        <v>0.55783994795055303</v>
      </c>
      <c r="K11" s="39">
        <f t="shared" ref="K11:K20" si="0">E11+I11</f>
        <v>6274</v>
      </c>
      <c r="P11" s="52"/>
    </row>
    <row r="12" spans="1:16" x14ac:dyDescent="0.2">
      <c r="B12" s="39" t="s">
        <v>394</v>
      </c>
      <c r="C12" s="39">
        <v>38</v>
      </c>
      <c r="D12" s="39">
        <v>8</v>
      </c>
      <c r="E12" s="39">
        <f t="shared" ref="E12:E20" si="1">D12+C12</f>
        <v>46</v>
      </c>
      <c r="F12" s="40">
        <f t="shared" ref="F12:F20" si="2">E12/$E$21</f>
        <v>1.2095713910070997E-2</v>
      </c>
      <c r="G12" s="39">
        <v>81</v>
      </c>
      <c r="H12" s="39">
        <v>2</v>
      </c>
      <c r="I12" s="39">
        <f t="shared" ref="I12:I20" si="3">G12+H12</f>
        <v>83</v>
      </c>
      <c r="J12" s="40">
        <f t="shared" ref="J12:J20" si="4">I12/$I$21</f>
        <v>1.0800260247234874E-2</v>
      </c>
      <c r="K12" s="39">
        <f t="shared" si="0"/>
        <v>129</v>
      </c>
      <c r="P12" s="52"/>
    </row>
    <row r="13" spans="1:16" x14ac:dyDescent="0.2">
      <c r="B13" s="39" t="s">
        <v>395</v>
      </c>
      <c r="C13" s="39">
        <v>481</v>
      </c>
      <c r="D13" s="39">
        <v>262</v>
      </c>
      <c r="E13" s="39">
        <f t="shared" si="1"/>
        <v>743</v>
      </c>
      <c r="F13" s="40">
        <f t="shared" si="2"/>
        <v>0.19537207467788589</v>
      </c>
      <c r="G13" s="39">
        <v>1723</v>
      </c>
      <c r="H13" s="39">
        <v>126</v>
      </c>
      <c r="I13" s="39">
        <f t="shared" si="3"/>
        <v>1849</v>
      </c>
      <c r="J13" s="40">
        <f t="shared" si="4"/>
        <v>0.2405985686402082</v>
      </c>
      <c r="K13" s="39">
        <f t="shared" si="0"/>
        <v>2592</v>
      </c>
      <c r="P13" s="52"/>
    </row>
    <row r="14" spans="1:16" x14ac:dyDescent="0.2">
      <c r="B14" s="39" t="s">
        <v>396</v>
      </c>
      <c r="C14" s="39">
        <v>103</v>
      </c>
      <c r="D14" s="39">
        <v>46</v>
      </c>
      <c r="E14" s="39">
        <f t="shared" si="1"/>
        <v>149</v>
      </c>
      <c r="F14" s="40">
        <f t="shared" si="2"/>
        <v>3.9179595056534317E-2</v>
      </c>
      <c r="G14" s="39">
        <v>363</v>
      </c>
      <c r="H14" s="39">
        <v>21</v>
      </c>
      <c r="I14" s="39">
        <f t="shared" si="3"/>
        <v>384</v>
      </c>
      <c r="J14" s="40">
        <f t="shared" si="4"/>
        <v>4.9967469095640857E-2</v>
      </c>
      <c r="K14" s="39">
        <f t="shared" si="0"/>
        <v>533</v>
      </c>
      <c r="P14" s="52"/>
    </row>
    <row r="15" spans="1:16" x14ac:dyDescent="0.2">
      <c r="B15" s="39" t="s">
        <v>397</v>
      </c>
      <c r="C15" s="39">
        <v>39</v>
      </c>
      <c r="D15" s="39">
        <v>20</v>
      </c>
      <c r="E15" s="39">
        <f t="shared" si="1"/>
        <v>59</v>
      </c>
      <c r="F15" s="40">
        <f t="shared" si="2"/>
        <v>1.5514067841178017E-2</v>
      </c>
      <c r="G15" s="39">
        <v>62</v>
      </c>
      <c r="H15" s="39">
        <v>6</v>
      </c>
      <c r="I15" s="39">
        <f t="shared" si="3"/>
        <v>68</v>
      </c>
      <c r="J15" s="40">
        <f t="shared" si="4"/>
        <v>8.8484059856864025E-3</v>
      </c>
      <c r="K15" s="39">
        <f t="shared" si="0"/>
        <v>127</v>
      </c>
      <c r="P15" s="52"/>
    </row>
    <row r="16" spans="1:16" x14ac:dyDescent="0.2">
      <c r="B16" s="39" t="s">
        <v>398</v>
      </c>
      <c r="C16" s="39">
        <v>138</v>
      </c>
      <c r="D16" s="39">
        <v>51</v>
      </c>
      <c r="E16" s="39">
        <f t="shared" si="1"/>
        <v>189</v>
      </c>
      <c r="F16" s="40">
        <f t="shared" si="2"/>
        <v>4.9697607152248226E-2</v>
      </c>
      <c r="G16" s="39">
        <v>211</v>
      </c>
      <c r="H16" s="39">
        <v>12</v>
      </c>
      <c r="I16" s="39">
        <f t="shared" si="3"/>
        <v>223</v>
      </c>
      <c r="J16" s="40">
        <f t="shared" si="4"/>
        <v>2.9017566688353938E-2</v>
      </c>
      <c r="K16" s="39">
        <f t="shared" si="0"/>
        <v>412</v>
      </c>
      <c r="P16" s="52"/>
    </row>
    <row r="17" spans="2:16" x14ac:dyDescent="0.2">
      <c r="B17" s="39" t="s">
        <v>399</v>
      </c>
      <c r="C17" s="39">
        <v>4</v>
      </c>
      <c r="D17" s="39">
        <v>1</v>
      </c>
      <c r="E17" s="39">
        <f t="shared" si="1"/>
        <v>5</v>
      </c>
      <c r="F17" s="40">
        <f t="shared" si="2"/>
        <v>1.3147515119642387E-3</v>
      </c>
      <c r="G17" s="39">
        <v>19</v>
      </c>
      <c r="H17" s="39">
        <v>0</v>
      </c>
      <c r="I17" s="39">
        <f t="shared" si="3"/>
        <v>19</v>
      </c>
      <c r="J17" s="40">
        <f t="shared" si="4"/>
        <v>2.4723487312947301E-3</v>
      </c>
      <c r="K17" s="39">
        <f t="shared" si="0"/>
        <v>24</v>
      </c>
      <c r="P17" s="52"/>
    </row>
    <row r="18" spans="2:16" x14ac:dyDescent="0.2">
      <c r="B18" s="39" t="s">
        <v>400</v>
      </c>
      <c r="C18" s="39">
        <v>9</v>
      </c>
      <c r="D18" s="39">
        <v>2</v>
      </c>
      <c r="E18" s="39">
        <f t="shared" si="1"/>
        <v>11</v>
      </c>
      <c r="F18" s="40">
        <f t="shared" si="2"/>
        <v>2.8924533263213251E-3</v>
      </c>
      <c r="G18" s="39">
        <v>23</v>
      </c>
      <c r="H18" s="39">
        <v>2</v>
      </c>
      <c r="I18" s="39">
        <f t="shared" si="3"/>
        <v>25</v>
      </c>
      <c r="J18" s="40">
        <f t="shared" si="4"/>
        <v>3.2530904359141183E-3</v>
      </c>
      <c r="K18" s="39">
        <f t="shared" si="0"/>
        <v>36</v>
      </c>
      <c r="P18" s="52"/>
    </row>
    <row r="19" spans="2:16" x14ac:dyDescent="0.2">
      <c r="B19" s="39" t="s">
        <v>401</v>
      </c>
      <c r="C19" s="39">
        <v>376</v>
      </c>
      <c r="D19" s="39">
        <v>107</v>
      </c>
      <c r="E19" s="39">
        <f t="shared" si="1"/>
        <v>483</v>
      </c>
      <c r="F19" s="40">
        <f t="shared" si="2"/>
        <v>0.12700499605574547</v>
      </c>
      <c r="G19" s="39">
        <v>463</v>
      </c>
      <c r="H19" s="39">
        <v>37</v>
      </c>
      <c r="I19" s="39">
        <f t="shared" si="3"/>
        <v>500</v>
      </c>
      <c r="J19" s="40">
        <f t="shared" si="4"/>
        <v>6.5061808718282363E-2</v>
      </c>
      <c r="K19" s="39">
        <f t="shared" si="0"/>
        <v>983</v>
      </c>
      <c r="P19" s="52"/>
    </row>
    <row r="20" spans="2:16" x14ac:dyDescent="0.2">
      <c r="B20" s="39" t="s">
        <v>402</v>
      </c>
      <c r="C20" s="39">
        <v>97</v>
      </c>
      <c r="D20" s="39">
        <v>34</v>
      </c>
      <c r="E20" s="39">
        <f t="shared" si="1"/>
        <v>131</v>
      </c>
      <c r="F20" s="40">
        <f t="shared" si="2"/>
        <v>3.4446489613463055E-2</v>
      </c>
      <c r="G20" s="39">
        <v>232</v>
      </c>
      <c r="H20" s="39">
        <v>15</v>
      </c>
      <c r="I20" s="39">
        <f t="shared" si="3"/>
        <v>247</v>
      </c>
      <c r="J20" s="40">
        <f t="shared" si="4"/>
        <v>3.2140533506831492E-2</v>
      </c>
      <c r="K20" s="39">
        <f t="shared" si="0"/>
        <v>378</v>
      </c>
      <c r="P20" s="52"/>
    </row>
    <row r="21" spans="2:16" x14ac:dyDescent="0.2">
      <c r="B21" s="41" t="s">
        <v>50</v>
      </c>
      <c r="C21" s="39">
        <f t="shared" ref="C21:H21" si="5">SUM(C11:C20)</f>
        <v>2521</v>
      </c>
      <c r="D21" s="39">
        <f t="shared" si="5"/>
        <v>1282</v>
      </c>
      <c r="E21" s="41">
        <f t="shared" ref="E21" si="6">D21+C21</f>
        <v>3803</v>
      </c>
      <c r="F21" s="43">
        <f t="shared" ref="F21" si="7">E21/$E$21</f>
        <v>1</v>
      </c>
      <c r="G21" s="39">
        <f t="shared" si="5"/>
        <v>7145</v>
      </c>
      <c r="H21" s="39">
        <f t="shared" si="5"/>
        <v>540</v>
      </c>
      <c r="I21" s="41">
        <f t="shared" ref="I21" si="8">G21+H21</f>
        <v>7685</v>
      </c>
      <c r="J21" s="43">
        <f t="shared" ref="J21" si="9">I21/$I$21</f>
        <v>1</v>
      </c>
      <c r="K21" s="41">
        <f t="shared" ref="K21:K22" si="10">E21+I21</f>
        <v>11488</v>
      </c>
      <c r="P21" s="52"/>
    </row>
    <row r="22" spans="2:16" ht="25.5" customHeight="1" x14ac:dyDescent="0.2">
      <c r="B22" s="53" t="s">
        <v>66</v>
      </c>
      <c r="C22" s="54">
        <f>+C21/$K$21</f>
        <v>0.21944637883008355</v>
      </c>
      <c r="D22" s="54">
        <f>+D21/$K$21</f>
        <v>0.11159470752089136</v>
      </c>
      <c r="E22" s="92">
        <f>C22+D22</f>
        <v>0.3310410863509749</v>
      </c>
      <c r="F22" s="55"/>
      <c r="G22" s="54">
        <f>+G21/$K$21</f>
        <v>0.62195334261838442</v>
      </c>
      <c r="H22" s="54">
        <f>+H21/$K$21</f>
        <v>4.7005571030640667E-2</v>
      </c>
      <c r="I22" s="55">
        <f>G22+H22</f>
        <v>0.66895891364902504</v>
      </c>
      <c r="J22" s="55"/>
      <c r="K22" s="55">
        <f t="shared" si="10"/>
        <v>1</v>
      </c>
    </row>
    <row r="23" spans="2:16" x14ac:dyDescent="0.2">
      <c r="B23" s="46"/>
      <c r="C23" s="59"/>
      <c r="D23" s="59"/>
      <c r="E23" s="59"/>
      <c r="F23" s="59"/>
      <c r="G23" s="59"/>
      <c r="H23" s="59"/>
      <c r="I23" s="59"/>
      <c r="J23" s="59"/>
      <c r="K23" s="59"/>
    </row>
    <row r="24" spans="2:16" ht="12.75" x14ac:dyDescent="0.2">
      <c r="B24" s="319" t="s">
        <v>101</v>
      </c>
      <c r="C24" s="319"/>
      <c r="D24" s="319"/>
      <c r="E24" s="319"/>
      <c r="F24" s="319"/>
      <c r="G24" s="319"/>
      <c r="H24" s="319"/>
      <c r="I24" s="319"/>
      <c r="J24" s="319"/>
      <c r="K24" s="319"/>
    </row>
    <row r="25" spans="2:16" ht="12.75" x14ac:dyDescent="0.2">
      <c r="B25" s="335" t="str">
        <f>'Solicitudes Regiones'!$B$6:$P$6</f>
        <v>Acumuladas de julio de 2008 a enero de 2020</v>
      </c>
      <c r="C25" s="335"/>
      <c r="D25" s="335"/>
      <c r="E25" s="335"/>
      <c r="F25" s="335"/>
      <c r="G25" s="335"/>
      <c r="H25" s="335"/>
      <c r="I25" s="335"/>
      <c r="J25" s="335"/>
      <c r="K25" s="335"/>
    </row>
    <row r="26" spans="2:16" x14ac:dyDescent="0.2">
      <c r="B26" s="46"/>
      <c r="C26" s="59"/>
      <c r="D26" s="59"/>
      <c r="E26" s="59"/>
      <c r="F26" s="59"/>
      <c r="G26" s="59"/>
      <c r="H26" s="59"/>
      <c r="I26" s="59"/>
      <c r="J26" s="59"/>
      <c r="K26" s="59"/>
    </row>
    <row r="27" spans="2:16" ht="15" customHeight="1" x14ac:dyDescent="0.2">
      <c r="B27" s="351" t="s">
        <v>67</v>
      </c>
      <c r="C27" s="351"/>
      <c r="D27" s="351"/>
      <c r="E27" s="351"/>
      <c r="F27" s="351"/>
      <c r="G27" s="351"/>
      <c r="H27" s="351"/>
      <c r="I27" s="351"/>
      <c r="J27" s="351"/>
      <c r="K27" s="351"/>
      <c r="L27" s="60"/>
    </row>
    <row r="28" spans="2:16" ht="15" customHeight="1" x14ac:dyDescent="0.2">
      <c r="B28" s="351" t="s">
        <v>58</v>
      </c>
      <c r="C28" s="351" t="s">
        <v>2</v>
      </c>
      <c r="D28" s="351"/>
      <c r="E28" s="351"/>
      <c r="F28" s="351"/>
      <c r="G28" s="351"/>
      <c r="H28" s="351"/>
      <c r="I28" s="351"/>
      <c r="J28" s="351"/>
      <c r="K28" s="45" t="s">
        <v>99</v>
      </c>
    </row>
    <row r="29" spans="2:16" ht="24" x14ac:dyDescent="0.2">
      <c r="B29" s="351"/>
      <c r="C29" s="45" t="s">
        <v>59</v>
      </c>
      <c r="D29" s="45" t="s">
        <v>60</v>
      </c>
      <c r="E29" s="45" t="s">
        <v>61</v>
      </c>
      <c r="F29" s="45" t="s">
        <v>62</v>
      </c>
      <c r="G29" s="45" t="s">
        <v>8</v>
      </c>
      <c r="H29" s="45" t="s">
        <v>63</v>
      </c>
      <c r="I29" s="45" t="s">
        <v>64</v>
      </c>
      <c r="J29" s="45" t="s">
        <v>65</v>
      </c>
      <c r="K29" s="45" t="s">
        <v>31</v>
      </c>
    </row>
    <row r="30" spans="2:16" x14ac:dyDescent="0.2">
      <c r="B30" s="39" t="s">
        <v>393</v>
      </c>
      <c r="C30" s="39">
        <v>1060</v>
      </c>
      <c r="D30" s="39">
        <v>340</v>
      </c>
      <c r="E30" s="39">
        <f>C30+D30</f>
        <v>1400</v>
      </c>
      <c r="F30" s="40">
        <f>E30/$E$40</f>
        <v>0.48763497039359111</v>
      </c>
      <c r="G30" s="39">
        <v>3197</v>
      </c>
      <c r="H30" s="39">
        <v>253</v>
      </c>
      <c r="I30" s="39">
        <f>G30+H30</f>
        <v>3450</v>
      </c>
      <c r="J30" s="40">
        <f>I30/$I$40</f>
        <v>0.55111821086261981</v>
      </c>
      <c r="K30" s="39">
        <f t="shared" ref="K30:K39" si="11">E30+I30</f>
        <v>4850</v>
      </c>
    </row>
    <row r="31" spans="2:16" x14ac:dyDescent="0.2">
      <c r="B31" s="39" t="s">
        <v>394</v>
      </c>
      <c r="C31" s="39">
        <v>37</v>
      </c>
      <c r="D31" s="39">
        <v>3</v>
      </c>
      <c r="E31" s="39">
        <f t="shared" ref="E31:E39" si="12">C31+D31</f>
        <v>40</v>
      </c>
      <c r="F31" s="40">
        <f t="shared" ref="F31:F39" si="13">E31/$E$40</f>
        <v>1.3932427725531174E-2</v>
      </c>
      <c r="G31" s="39">
        <v>70</v>
      </c>
      <c r="H31" s="39">
        <v>2</v>
      </c>
      <c r="I31" s="39">
        <f t="shared" ref="I31:I39" si="14">G31+H31</f>
        <v>72</v>
      </c>
      <c r="J31" s="40">
        <f t="shared" ref="J31:J39" si="15">I31/$I$40</f>
        <v>1.1501597444089457E-2</v>
      </c>
      <c r="K31" s="39">
        <f t="shared" si="11"/>
        <v>112</v>
      </c>
    </row>
    <row r="32" spans="2:16" x14ac:dyDescent="0.2">
      <c r="B32" s="39" t="s">
        <v>395</v>
      </c>
      <c r="C32" s="39">
        <v>433</v>
      </c>
      <c r="D32" s="39">
        <v>149</v>
      </c>
      <c r="E32" s="39">
        <f t="shared" si="12"/>
        <v>582</v>
      </c>
      <c r="F32" s="40">
        <f t="shared" si="13"/>
        <v>0.20271682340647859</v>
      </c>
      <c r="G32" s="39">
        <v>1418</v>
      </c>
      <c r="H32" s="39">
        <v>97</v>
      </c>
      <c r="I32" s="39">
        <f t="shared" si="14"/>
        <v>1515</v>
      </c>
      <c r="J32" s="40">
        <f t="shared" si="15"/>
        <v>0.24201277955271566</v>
      </c>
      <c r="K32" s="39">
        <f t="shared" si="11"/>
        <v>2097</v>
      </c>
    </row>
    <row r="33" spans="2:11" x14ac:dyDescent="0.2">
      <c r="B33" s="39" t="s">
        <v>396</v>
      </c>
      <c r="C33" s="39">
        <v>95</v>
      </c>
      <c r="D33" s="39">
        <v>23</v>
      </c>
      <c r="E33" s="39">
        <f t="shared" si="12"/>
        <v>118</v>
      </c>
      <c r="F33" s="40">
        <f t="shared" si="13"/>
        <v>4.1100661790316961E-2</v>
      </c>
      <c r="G33" s="39">
        <v>294</v>
      </c>
      <c r="H33" s="39">
        <v>14</v>
      </c>
      <c r="I33" s="39">
        <f t="shared" si="14"/>
        <v>308</v>
      </c>
      <c r="J33" s="40">
        <f t="shared" si="15"/>
        <v>4.9201277955271565E-2</v>
      </c>
      <c r="K33" s="39">
        <f t="shared" si="11"/>
        <v>426</v>
      </c>
    </row>
    <row r="34" spans="2:11" x14ac:dyDescent="0.2">
      <c r="B34" s="39" t="s">
        <v>397</v>
      </c>
      <c r="C34" s="39">
        <v>38</v>
      </c>
      <c r="D34" s="39">
        <v>9</v>
      </c>
      <c r="E34" s="39">
        <f t="shared" si="12"/>
        <v>47</v>
      </c>
      <c r="F34" s="40">
        <f t="shared" si="13"/>
        <v>1.637060257749913E-2</v>
      </c>
      <c r="G34" s="39">
        <v>56</v>
      </c>
      <c r="H34" s="39">
        <v>5</v>
      </c>
      <c r="I34" s="39">
        <f t="shared" si="14"/>
        <v>61</v>
      </c>
      <c r="J34" s="40">
        <f t="shared" si="15"/>
        <v>9.7444089456869016E-3</v>
      </c>
      <c r="K34" s="39">
        <f t="shared" si="11"/>
        <v>108</v>
      </c>
    </row>
    <row r="35" spans="2:11" x14ac:dyDescent="0.2">
      <c r="B35" s="39" t="s">
        <v>398</v>
      </c>
      <c r="C35" s="39">
        <v>126</v>
      </c>
      <c r="D35" s="39">
        <v>27</v>
      </c>
      <c r="E35" s="39">
        <f t="shared" si="12"/>
        <v>153</v>
      </c>
      <c r="F35" s="40">
        <f t="shared" si="13"/>
        <v>5.329153605015674E-2</v>
      </c>
      <c r="G35" s="39">
        <v>179</v>
      </c>
      <c r="H35" s="39">
        <v>6</v>
      </c>
      <c r="I35" s="39">
        <f t="shared" si="14"/>
        <v>185</v>
      </c>
      <c r="J35" s="40">
        <f t="shared" si="15"/>
        <v>2.9552715654952075E-2</v>
      </c>
      <c r="K35" s="39">
        <f t="shared" si="11"/>
        <v>338</v>
      </c>
    </row>
    <row r="36" spans="2:11" x14ac:dyDescent="0.2">
      <c r="B36" s="39" t="s">
        <v>399</v>
      </c>
      <c r="C36" s="39">
        <v>4</v>
      </c>
      <c r="D36" s="39">
        <v>0</v>
      </c>
      <c r="E36" s="39">
        <f t="shared" si="12"/>
        <v>4</v>
      </c>
      <c r="F36" s="40">
        <f t="shared" si="13"/>
        <v>1.3932427725531174E-3</v>
      </c>
      <c r="G36" s="39">
        <v>18</v>
      </c>
      <c r="H36" s="39">
        <v>0</v>
      </c>
      <c r="I36" s="39">
        <f t="shared" si="14"/>
        <v>18</v>
      </c>
      <c r="J36" s="40">
        <f t="shared" si="15"/>
        <v>2.8753993610223642E-3</v>
      </c>
      <c r="K36" s="39">
        <f t="shared" si="11"/>
        <v>22</v>
      </c>
    </row>
    <row r="37" spans="2:11" x14ac:dyDescent="0.2">
      <c r="B37" s="39" t="s">
        <v>400</v>
      </c>
      <c r="C37" s="39">
        <v>9</v>
      </c>
      <c r="D37" s="39">
        <v>1</v>
      </c>
      <c r="E37" s="39">
        <f t="shared" si="12"/>
        <v>10</v>
      </c>
      <c r="F37" s="40">
        <f t="shared" si="13"/>
        <v>3.4831069313827935E-3</v>
      </c>
      <c r="G37" s="39">
        <v>18</v>
      </c>
      <c r="H37" s="39">
        <v>2</v>
      </c>
      <c r="I37" s="39">
        <f t="shared" si="14"/>
        <v>20</v>
      </c>
      <c r="J37" s="40">
        <f t="shared" si="15"/>
        <v>3.1948881789137379E-3</v>
      </c>
      <c r="K37" s="39">
        <f t="shared" si="11"/>
        <v>30</v>
      </c>
    </row>
    <row r="38" spans="2:11" x14ac:dyDescent="0.2">
      <c r="B38" s="39" t="s">
        <v>401</v>
      </c>
      <c r="C38" s="39">
        <v>354</v>
      </c>
      <c r="D38" s="39">
        <v>59</v>
      </c>
      <c r="E38" s="39">
        <f t="shared" si="12"/>
        <v>413</v>
      </c>
      <c r="F38" s="40">
        <f t="shared" si="13"/>
        <v>0.14385231626610936</v>
      </c>
      <c r="G38" s="39">
        <v>396</v>
      </c>
      <c r="H38" s="39">
        <v>26</v>
      </c>
      <c r="I38" s="39">
        <f t="shared" si="14"/>
        <v>422</v>
      </c>
      <c r="J38" s="40">
        <f t="shared" si="15"/>
        <v>6.7412140575079868E-2</v>
      </c>
      <c r="K38" s="39">
        <f t="shared" si="11"/>
        <v>835</v>
      </c>
    </row>
    <row r="39" spans="2:11" x14ac:dyDescent="0.2">
      <c r="B39" s="39" t="s">
        <v>402</v>
      </c>
      <c r="C39" s="39">
        <v>84</v>
      </c>
      <c r="D39" s="39">
        <v>20</v>
      </c>
      <c r="E39" s="39">
        <f t="shared" si="12"/>
        <v>104</v>
      </c>
      <c r="F39" s="40">
        <f t="shared" si="13"/>
        <v>3.622431208638105E-2</v>
      </c>
      <c r="G39" s="39">
        <v>196</v>
      </c>
      <c r="H39" s="39">
        <v>13</v>
      </c>
      <c r="I39" s="39">
        <f t="shared" si="14"/>
        <v>209</v>
      </c>
      <c r="J39" s="40">
        <f t="shared" si="15"/>
        <v>3.3386581469648562E-2</v>
      </c>
      <c r="K39" s="39">
        <f t="shared" si="11"/>
        <v>313</v>
      </c>
    </row>
    <row r="40" spans="2:11" x14ac:dyDescent="0.2">
      <c r="B40" s="41" t="s">
        <v>50</v>
      </c>
      <c r="C40" s="39">
        <f t="shared" ref="C40:H40" si="16">SUM(C30:C39)</f>
        <v>2240</v>
      </c>
      <c r="D40" s="39">
        <f t="shared" si="16"/>
        <v>631</v>
      </c>
      <c r="E40" s="41">
        <f t="shared" ref="E40" si="17">C40+D40</f>
        <v>2871</v>
      </c>
      <c r="F40" s="43">
        <f t="shared" ref="F40" si="18">E40/$E$40</f>
        <v>1</v>
      </c>
      <c r="G40" s="39">
        <f t="shared" si="16"/>
        <v>5842</v>
      </c>
      <c r="H40" s="39">
        <f t="shared" si="16"/>
        <v>418</v>
      </c>
      <c r="I40" s="41">
        <f t="shared" ref="I40" si="19">G40+H40</f>
        <v>6260</v>
      </c>
      <c r="J40" s="43">
        <f t="shared" ref="J40" si="20">I40/$I$40</f>
        <v>1</v>
      </c>
      <c r="K40" s="41">
        <f t="shared" ref="K40:K41" si="21">E40+I40</f>
        <v>9131</v>
      </c>
    </row>
    <row r="41" spans="2:11" ht="24" x14ac:dyDescent="0.2">
      <c r="B41" s="53" t="s">
        <v>68</v>
      </c>
      <c r="C41" s="54">
        <f>+C40/$K$40</f>
        <v>0.24531814697185411</v>
      </c>
      <c r="D41" s="54">
        <f>+D40/$K$40</f>
        <v>6.9105245865732121E-2</v>
      </c>
      <c r="E41" s="55">
        <f>C41+D41</f>
        <v>0.31442339283758625</v>
      </c>
      <c r="F41" s="54"/>
      <c r="G41" s="54">
        <f>+G40/$K$40</f>
        <v>0.63979848866498745</v>
      </c>
      <c r="H41" s="54">
        <f>+H40/$K$40</f>
        <v>4.577811849742635E-2</v>
      </c>
      <c r="I41" s="55">
        <f>G41+H41</f>
        <v>0.68557660716241375</v>
      </c>
      <c r="J41" s="55"/>
      <c r="K41" s="55">
        <f t="shared" si="21"/>
        <v>1</v>
      </c>
    </row>
    <row r="42" spans="2:11" x14ac:dyDescent="0.2">
      <c r="B42" s="46" t="s">
        <v>133</v>
      </c>
    </row>
    <row r="43" spans="2:11" x14ac:dyDescent="0.2">
      <c r="B43" s="46" t="s">
        <v>134</v>
      </c>
    </row>
  </sheetData>
  <mergeCells count="10">
    <mergeCell ref="B28:B29"/>
    <mergeCell ref="C28:J28"/>
    <mergeCell ref="B8:K8"/>
    <mergeCell ref="B9:B10"/>
    <mergeCell ref="C9:K9"/>
    <mergeCell ref="B6:K6"/>
    <mergeCell ref="B5:K5"/>
    <mergeCell ref="B25:K25"/>
    <mergeCell ref="B24:K24"/>
    <mergeCell ref="B27:K27"/>
  </mergeCells>
  <hyperlinks>
    <hyperlink ref="M5" location="'Índice Pensiones Solidarias'!A1" display="Volver Sistema de Pensiones Solidadias"/>
  </hyperlinks>
  <pageMargins left="0.74803149606299213" right="0.74803149606299213" top="0.98425196850393704" bottom="0.98425196850393704" header="0" footer="0"/>
  <pageSetup scale="8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A1:P45"/>
  <sheetViews>
    <sheetView showGridLines="0" zoomScaleNormal="100" workbookViewId="0">
      <selection activeCell="M38" sqref="M38"/>
    </sheetView>
  </sheetViews>
  <sheetFormatPr baseColWidth="10" defaultRowHeight="12" x14ac:dyDescent="0.2"/>
  <cols>
    <col min="1" max="1" width="6" style="47" customWidth="1"/>
    <col min="2" max="2" width="18.140625" style="47" customWidth="1"/>
    <col min="3" max="3" width="8.42578125" style="47" bestFit="1" customWidth="1"/>
    <col min="4" max="4" width="8" style="47" bestFit="1" customWidth="1"/>
    <col min="5" max="6" width="8" style="47" customWidth="1"/>
    <col min="7" max="7" width="8.28515625" style="47" bestFit="1" customWidth="1"/>
    <col min="8" max="8" width="8" style="47" bestFit="1" customWidth="1"/>
    <col min="9" max="11" width="8" style="47" customWidth="1"/>
    <col min="12" max="12" width="7.85546875" style="47" customWidth="1"/>
    <col min="13" max="251" width="11.42578125" style="47"/>
    <col min="252" max="252" width="18.140625" style="47" customWidth="1"/>
    <col min="253" max="253" width="8.42578125" style="47" bestFit="1" customWidth="1"/>
    <col min="254" max="254" width="8" style="47" bestFit="1" customWidth="1"/>
    <col min="255" max="256" width="8" style="47" customWidth="1"/>
    <col min="257" max="257" width="8.28515625" style="47" bestFit="1" customWidth="1"/>
    <col min="258" max="258" width="8" style="47" bestFit="1" customWidth="1"/>
    <col min="259" max="261" width="8" style="47" customWidth="1"/>
    <col min="262" max="267" width="0" style="47" hidden="1" customWidth="1"/>
    <col min="268" max="268" width="7.85546875" style="47" customWidth="1"/>
    <col min="269" max="507" width="11.42578125" style="47"/>
    <col min="508" max="508" width="18.140625" style="47" customWidth="1"/>
    <col min="509" max="509" width="8.42578125" style="47" bestFit="1" customWidth="1"/>
    <col min="510" max="510" width="8" style="47" bestFit="1" customWidth="1"/>
    <col min="511" max="512" width="8" style="47" customWidth="1"/>
    <col min="513" max="513" width="8.28515625" style="47" bestFit="1" customWidth="1"/>
    <col min="514" max="514" width="8" style="47" bestFit="1" customWidth="1"/>
    <col min="515" max="517" width="8" style="47" customWidth="1"/>
    <col min="518" max="523" width="0" style="47" hidden="1" customWidth="1"/>
    <col min="524" max="524" width="7.85546875" style="47" customWidth="1"/>
    <col min="525" max="763" width="11.42578125" style="47"/>
    <col min="764" max="764" width="18.140625" style="47" customWidth="1"/>
    <col min="765" max="765" width="8.42578125" style="47" bestFit="1" customWidth="1"/>
    <col min="766" max="766" width="8" style="47" bestFit="1" customWidth="1"/>
    <col min="767" max="768" width="8" style="47" customWidth="1"/>
    <col min="769" max="769" width="8.28515625" style="47" bestFit="1" customWidth="1"/>
    <col min="770" max="770" width="8" style="47" bestFit="1" customWidth="1"/>
    <col min="771" max="773" width="8" style="47" customWidth="1"/>
    <col min="774" max="779" width="0" style="47" hidden="1" customWidth="1"/>
    <col min="780" max="780" width="7.85546875" style="47" customWidth="1"/>
    <col min="781" max="1019" width="11.42578125" style="47"/>
    <col min="1020" max="1020" width="18.140625" style="47" customWidth="1"/>
    <col min="1021" max="1021" width="8.42578125" style="47" bestFit="1" customWidth="1"/>
    <col min="1022" max="1022" width="8" style="47" bestFit="1" customWidth="1"/>
    <col min="1023" max="1024" width="8" style="47" customWidth="1"/>
    <col min="1025" max="1025" width="8.28515625" style="47" bestFit="1" customWidth="1"/>
    <col min="1026" max="1026" width="8" style="47" bestFit="1" customWidth="1"/>
    <col min="1027" max="1029" width="8" style="47" customWidth="1"/>
    <col min="1030" max="1035" width="0" style="47" hidden="1" customWidth="1"/>
    <col min="1036" max="1036" width="7.85546875" style="47" customWidth="1"/>
    <col min="1037" max="1275" width="11.42578125" style="47"/>
    <col min="1276" max="1276" width="18.140625" style="47" customWidth="1"/>
    <col min="1277" max="1277" width="8.42578125" style="47" bestFit="1" customWidth="1"/>
    <col min="1278" max="1278" width="8" style="47" bestFit="1" customWidth="1"/>
    <col min="1279" max="1280" width="8" style="47" customWidth="1"/>
    <col min="1281" max="1281" width="8.28515625" style="47" bestFit="1" customWidth="1"/>
    <col min="1282" max="1282" width="8" style="47" bestFit="1" customWidth="1"/>
    <col min="1283" max="1285" width="8" style="47" customWidth="1"/>
    <col min="1286" max="1291" width="0" style="47" hidden="1" customWidth="1"/>
    <col min="1292" max="1292" width="7.85546875" style="47" customWidth="1"/>
    <col min="1293" max="1531" width="11.42578125" style="47"/>
    <col min="1532" max="1532" width="18.140625" style="47" customWidth="1"/>
    <col min="1533" max="1533" width="8.42578125" style="47" bestFit="1" customWidth="1"/>
    <col min="1534" max="1534" width="8" style="47" bestFit="1" customWidth="1"/>
    <col min="1535" max="1536" width="8" style="47" customWidth="1"/>
    <col min="1537" max="1537" width="8.28515625" style="47" bestFit="1" customWidth="1"/>
    <col min="1538" max="1538" width="8" style="47" bestFit="1" customWidth="1"/>
    <col min="1539" max="1541" width="8" style="47" customWidth="1"/>
    <col min="1542" max="1547" width="0" style="47" hidden="1" customWidth="1"/>
    <col min="1548" max="1548" width="7.85546875" style="47" customWidth="1"/>
    <col min="1549" max="1787" width="11.42578125" style="47"/>
    <col min="1788" max="1788" width="18.140625" style="47" customWidth="1"/>
    <col min="1789" max="1789" width="8.42578125" style="47" bestFit="1" customWidth="1"/>
    <col min="1790" max="1790" width="8" style="47" bestFit="1" customWidth="1"/>
    <col min="1791" max="1792" width="8" style="47" customWidth="1"/>
    <col min="1793" max="1793" width="8.28515625" style="47" bestFit="1" customWidth="1"/>
    <col min="1794" max="1794" width="8" style="47" bestFit="1" customWidth="1"/>
    <col min="1795" max="1797" width="8" style="47" customWidth="1"/>
    <col min="1798" max="1803" width="0" style="47" hidden="1" customWidth="1"/>
    <col min="1804" max="1804" width="7.85546875" style="47" customWidth="1"/>
    <col min="1805" max="2043" width="11.42578125" style="47"/>
    <col min="2044" max="2044" width="18.140625" style="47" customWidth="1"/>
    <col min="2045" max="2045" width="8.42578125" style="47" bestFit="1" customWidth="1"/>
    <col min="2046" max="2046" width="8" style="47" bestFit="1" customWidth="1"/>
    <col min="2047" max="2048" width="8" style="47" customWidth="1"/>
    <col min="2049" max="2049" width="8.28515625" style="47" bestFit="1" customWidth="1"/>
    <col min="2050" max="2050" width="8" style="47" bestFit="1" customWidth="1"/>
    <col min="2051" max="2053" width="8" style="47" customWidth="1"/>
    <col min="2054" max="2059" width="0" style="47" hidden="1" customWidth="1"/>
    <col min="2060" max="2060" width="7.85546875" style="47" customWidth="1"/>
    <col min="2061" max="2299" width="11.42578125" style="47"/>
    <col min="2300" max="2300" width="18.140625" style="47" customWidth="1"/>
    <col min="2301" max="2301" width="8.42578125" style="47" bestFit="1" customWidth="1"/>
    <col min="2302" max="2302" width="8" style="47" bestFit="1" customWidth="1"/>
    <col min="2303" max="2304" width="8" style="47" customWidth="1"/>
    <col min="2305" max="2305" width="8.28515625" style="47" bestFit="1" customWidth="1"/>
    <col min="2306" max="2306" width="8" style="47" bestFit="1" customWidth="1"/>
    <col min="2307" max="2309" width="8" style="47" customWidth="1"/>
    <col min="2310" max="2315" width="0" style="47" hidden="1" customWidth="1"/>
    <col min="2316" max="2316" width="7.85546875" style="47" customWidth="1"/>
    <col min="2317" max="2555" width="11.42578125" style="47"/>
    <col min="2556" max="2556" width="18.140625" style="47" customWidth="1"/>
    <col min="2557" max="2557" width="8.42578125" style="47" bestFit="1" customWidth="1"/>
    <col min="2558" max="2558" width="8" style="47" bestFit="1" customWidth="1"/>
    <col min="2559" max="2560" width="8" style="47" customWidth="1"/>
    <col min="2561" max="2561" width="8.28515625" style="47" bestFit="1" customWidth="1"/>
    <col min="2562" max="2562" width="8" style="47" bestFit="1" customWidth="1"/>
    <col min="2563" max="2565" width="8" style="47" customWidth="1"/>
    <col min="2566" max="2571" width="0" style="47" hidden="1" customWidth="1"/>
    <col min="2572" max="2572" width="7.85546875" style="47" customWidth="1"/>
    <col min="2573" max="2811" width="11.42578125" style="47"/>
    <col min="2812" max="2812" width="18.140625" style="47" customWidth="1"/>
    <col min="2813" max="2813" width="8.42578125" style="47" bestFit="1" customWidth="1"/>
    <col min="2814" max="2814" width="8" style="47" bestFit="1" customWidth="1"/>
    <col min="2815" max="2816" width="8" style="47" customWidth="1"/>
    <col min="2817" max="2817" width="8.28515625" style="47" bestFit="1" customWidth="1"/>
    <col min="2818" max="2818" width="8" style="47" bestFit="1" customWidth="1"/>
    <col min="2819" max="2821" width="8" style="47" customWidth="1"/>
    <col min="2822" max="2827" width="0" style="47" hidden="1" customWidth="1"/>
    <col min="2828" max="2828" width="7.85546875" style="47" customWidth="1"/>
    <col min="2829" max="3067" width="11.42578125" style="47"/>
    <col min="3068" max="3068" width="18.140625" style="47" customWidth="1"/>
    <col min="3069" max="3069" width="8.42578125" style="47" bestFit="1" customWidth="1"/>
    <col min="3070" max="3070" width="8" style="47" bestFit="1" customWidth="1"/>
    <col min="3071" max="3072" width="8" style="47" customWidth="1"/>
    <col min="3073" max="3073" width="8.28515625" style="47" bestFit="1" customWidth="1"/>
    <col min="3074" max="3074" width="8" style="47" bestFit="1" customWidth="1"/>
    <col min="3075" max="3077" width="8" style="47" customWidth="1"/>
    <col min="3078" max="3083" width="0" style="47" hidden="1" customWidth="1"/>
    <col min="3084" max="3084" width="7.85546875" style="47" customWidth="1"/>
    <col min="3085" max="3323" width="11.42578125" style="47"/>
    <col min="3324" max="3324" width="18.140625" style="47" customWidth="1"/>
    <col min="3325" max="3325" width="8.42578125" style="47" bestFit="1" customWidth="1"/>
    <col min="3326" max="3326" width="8" style="47" bestFit="1" customWidth="1"/>
    <col min="3327" max="3328" width="8" style="47" customWidth="1"/>
    <col min="3329" max="3329" width="8.28515625" style="47" bestFit="1" customWidth="1"/>
    <col min="3330" max="3330" width="8" style="47" bestFit="1" customWidth="1"/>
    <col min="3331" max="3333" width="8" style="47" customWidth="1"/>
    <col min="3334" max="3339" width="0" style="47" hidden="1" customWidth="1"/>
    <col min="3340" max="3340" width="7.85546875" style="47" customWidth="1"/>
    <col min="3341" max="3579" width="11.42578125" style="47"/>
    <col min="3580" max="3580" width="18.140625" style="47" customWidth="1"/>
    <col min="3581" max="3581" width="8.42578125" style="47" bestFit="1" customWidth="1"/>
    <col min="3582" max="3582" width="8" style="47" bestFit="1" customWidth="1"/>
    <col min="3583" max="3584" width="8" style="47" customWidth="1"/>
    <col min="3585" max="3585" width="8.28515625" style="47" bestFit="1" customWidth="1"/>
    <col min="3586" max="3586" width="8" style="47" bestFit="1" customWidth="1"/>
    <col min="3587" max="3589" width="8" style="47" customWidth="1"/>
    <col min="3590" max="3595" width="0" style="47" hidden="1" customWidth="1"/>
    <col min="3596" max="3596" width="7.85546875" style="47" customWidth="1"/>
    <col min="3597" max="3835" width="11.42578125" style="47"/>
    <col min="3836" max="3836" width="18.140625" style="47" customWidth="1"/>
    <col min="3837" max="3837" width="8.42578125" style="47" bestFit="1" customWidth="1"/>
    <col min="3838" max="3838" width="8" style="47" bestFit="1" customWidth="1"/>
    <col min="3839" max="3840" width="8" style="47" customWidth="1"/>
    <col min="3841" max="3841" width="8.28515625" style="47" bestFit="1" customWidth="1"/>
    <col min="3842" max="3842" width="8" style="47" bestFit="1" customWidth="1"/>
    <col min="3843" max="3845" width="8" style="47" customWidth="1"/>
    <col min="3846" max="3851" width="0" style="47" hidden="1" customWidth="1"/>
    <col min="3852" max="3852" width="7.85546875" style="47" customWidth="1"/>
    <col min="3853" max="4091" width="11.42578125" style="47"/>
    <col min="4092" max="4092" width="18.140625" style="47" customWidth="1"/>
    <col min="4093" max="4093" width="8.42578125" style="47" bestFit="1" customWidth="1"/>
    <col min="4094" max="4094" width="8" style="47" bestFit="1" customWidth="1"/>
    <col min="4095" max="4096" width="8" style="47" customWidth="1"/>
    <col min="4097" max="4097" width="8.28515625" style="47" bestFit="1" customWidth="1"/>
    <col min="4098" max="4098" width="8" style="47" bestFit="1" customWidth="1"/>
    <col min="4099" max="4101" width="8" style="47" customWidth="1"/>
    <col min="4102" max="4107" width="0" style="47" hidden="1" customWidth="1"/>
    <col min="4108" max="4108" width="7.85546875" style="47" customWidth="1"/>
    <col min="4109" max="4347" width="11.42578125" style="47"/>
    <col min="4348" max="4348" width="18.140625" style="47" customWidth="1"/>
    <col min="4349" max="4349" width="8.42578125" style="47" bestFit="1" customWidth="1"/>
    <col min="4350" max="4350" width="8" style="47" bestFit="1" customWidth="1"/>
    <col min="4351" max="4352" width="8" style="47" customWidth="1"/>
    <col min="4353" max="4353" width="8.28515625" style="47" bestFit="1" customWidth="1"/>
    <col min="4354" max="4354" width="8" style="47" bestFit="1" customWidth="1"/>
    <col min="4355" max="4357" width="8" style="47" customWidth="1"/>
    <col min="4358" max="4363" width="0" style="47" hidden="1" customWidth="1"/>
    <col min="4364" max="4364" width="7.85546875" style="47" customWidth="1"/>
    <col min="4365" max="4603" width="11.42578125" style="47"/>
    <col min="4604" max="4604" width="18.140625" style="47" customWidth="1"/>
    <col min="4605" max="4605" width="8.42578125" style="47" bestFit="1" customWidth="1"/>
    <col min="4606" max="4606" width="8" style="47" bestFit="1" customWidth="1"/>
    <col min="4607" max="4608" width="8" style="47" customWidth="1"/>
    <col min="4609" max="4609" width="8.28515625" style="47" bestFit="1" customWidth="1"/>
    <col min="4610" max="4610" width="8" style="47" bestFit="1" customWidth="1"/>
    <col min="4611" max="4613" width="8" style="47" customWidth="1"/>
    <col min="4614" max="4619" width="0" style="47" hidden="1" customWidth="1"/>
    <col min="4620" max="4620" width="7.85546875" style="47" customWidth="1"/>
    <col min="4621" max="4859" width="11.42578125" style="47"/>
    <col min="4860" max="4860" width="18.140625" style="47" customWidth="1"/>
    <col min="4861" max="4861" width="8.42578125" style="47" bestFit="1" customWidth="1"/>
    <col min="4862" max="4862" width="8" style="47" bestFit="1" customWidth="1"/>
    <col min="4863" max="4864" width="8" style="47" customWidth="1"/>
    <col min="4865" max="4865" width="8.28515625" style="47" bestFit="1" customWidth="1"/>
    <col min="4866" max="4866" width="8" style="47" bestFit="1" customWidth="1"/>
    <col min="4867" max="4869" width="8" style="47" customWidth="1"/>
    <col min="4870" max="4875" width="0" style="47" hidden="1" customWidth="1"/>
    <col min="4876" max="4876" width="7.85546875" style="47" customWidth="1"/>
    <col min="4877" max="5115" width="11.42578125" style="47"/>
    <col min="5116" max="5116" width="18.140625" style="47" customWidth="1"/>
    <col min="5117" max="5117" width="8.42578125" style="47" bestFit="1" customWidth="1"/>
    <col min="5118" max="5118" width="8" style="47" bestFit="1" customWidth="1"/>
    <col min="5119" max="5120" width="8" style="47" customWidth="1"/>
    <col min="5121" max="5121" width="8.28515625" style="47" bestFit="1" customWidth="1"/>
    <col min="5122" max="5122" width="8" style="47" bestFit="1" customWidth="1"/>
    <col min="5123" max="5125" width="8" style="47" customWidth="1"/>
    <col min="5126" max="5131" width="0" style="47" hidden="1" customWidth="1"/>
    <col min="5132" max="5132" width="7.85546875" style="47" customWidth="1"/>
    <col min="5133" max="5371" width="11.42578125" style="47"/>
    <col min="5372" max="5372" width="18.140625" style="47" customWidth="1"/>
    <col min="5373" max="5373" width="8.42578125" style="47" bestFit="1" customWidth="1"/>
    <col min="5374" max="5374" width="8" style="47" bestFit="1" customWidth="1"/>
    <col min="5375" max="5376" width="8" style="47" customWidth="1"/>
    <col min="5377" max="5377" width="8.28515625" style="47" bestFit="1" customWidth="1"/>
    <col min="5378" max="5378" width="8" style="47" bestFit="1" customWidth="1"/>
    <col min="5379" max="5381" width="8" style="47" customWidth="1"/>
    <col min="5382" max="5387" width="0" style="47" hidden="1" customWidth="1"/>
    <col min="5388" max="5388" width="7.85546875" style="47" customWidth="1"/>
    <col min="5389" max="5627" width="11.42578125" style="47"/>
    <col min="5628" max="5628" width="18.140625" style="47" customWidth="1"/>
    <col min="5629" max="5629" width="8.42578125" style="47" bestFit="1" customWidth="1"/>
    <col min="5630" max="5630" width="8" style="47" bestFit="1" customWidth="1"/>
    <col min="5631" max="5632" width="8" style="47" customWidth="1"/>
    <col min="5633" max="5633" width="8.28515625" style="47" bestFit="1" customWidth="1"/>
    <col min="5634" max="5634" width="8" style="47" bestFit="1" customWidth="1"/>
    <col min="5635" max="5637" width="8" style="47" customWidth="1"/>
    <col min="5638" max="5643" width="0" style="47" hidden="1" customWidth="1"/>
    <col min="5644" max="5644" width="7.85546875" style="47" customWidth="1"/>
    <col min="5645" max="5883" width="11.42578125" style="47"/>
    <col min="5884" max="5884" width="18.140625" style="47" customWidth="1"/>
    <col min="5885" max="5885" width="8.42578125" style="47" bestFit="1" customWidth="1"/>
    <col min="5886" max="5886" width="8" style="47" bestFit="1" customWidth="1"/>
    <col min="5887" max="5888" width="8" style="47" customWidth="1"/>
    <col min="5889" max="5889" width="8.28515625" style="47" bestFit="1" customWidth="1"/>
    <col min="5890" max="5890" width="8" style="47" bestFit="1" customWidth="1"/>
    <col min="5891" max="5893" width="8" style="47" customWidth="1"/>
    <col min="5894" max="5899" width="0" style="47" hidden="1" customWidth="1"/>
    <col min="5900" max="5900" width="7.85546875" style="47" customWidth="1"/>
    <col min="5901" max="6139" width="11.42578125" style="47"/>
    <col min="6140" max="6140" width="18.140625" style="47" customWidth="1"/>
    <col min="6141" max="6141" width="8.42578125" style="47" bestFit="1" customWidth="1"/>
    <col min="6142" max="6142" width="8" style="47" bestFit="1" customWidth="1"/>
    <col min="6143" max="6144" width="8" style="47" customWidth="1"/>
    <col min="6145" max="6145" width="8.28515625" style="47" bestFit="1" customWidth="1"/>
    <col min="6146" max="6146" width="8" style="47" bestFit="1" customWidth="1"/>
    <col min="6147" max="6149" width="8" style="47" customWidth="1"/>
    <col min="6150" max="6155" width="0" style="47" hidden="1" customWidth="1"/>
    <col min="6156" max="6156" width="7.85546875" style="47" customWidth="1"/>
    <col min="6157" max="6395" width="11.42578125" style="47"/>
    <col min="6396" max="6396" width="18.140625" style="47" customWidth="1"/>
    <col min="6397" max="6397" width="8.42578125" style="47" bestFit="1" customWidth="1"/>
    <col min="6398" max="6398" width="8" style="47" bestFit="1" customWidth="1"/>
    <col min="6399" max="6400" width="8" style="47" customWidth="1"/>
    <col min="6401" max="6401" width="8.28515625" style="47" bestFit="1" customWidth="1"/>
    <col min="6402" max="6402" width="8" style="47" bestFit="1" customWidth="1"/>
    <col min="6403" max="6405" width="8" style="47" customWidth="1"/>
    <col min="6406" max="6411" width="0" style="47" hidden="1" customWidth="1"/>
    <col min="6412" max="6412" width="7.85546875" style="47" customWidth="1"/>
    <col min="6413" max="6651" width="11.42578125" style="47"/>
    <col min="6652" max="6652" width="18.140625" style="47" customWidth="1"/>
    <col min="6653" max="6653" width="8.42578125" style="47" bestFit="1" customWidth="1"/>
    <col min="6654" max="6654" width="8" style="47" bestFit="1" customWidth="1"/>
    <col min="6655" max="6656" width="8" style="47" customWidth="1"/>
    <col min="6657" max="6657" width="8.28515625" style="47" bestFit="1" customWidth="1"/>
    <col min="6658" max="6658" width="8" style="47" bestFit="1" customWidth="1"/>
    <col min="6659" max="6661" width="8" style="47" customWidth="1"/>
    <col min="6662" max="6667" width="0" style="47" hidden="1" customWidth="1"/>
    <col min="6668" max="6668" width="7.85546875" style="47" customWidth="1"/>
    <col min="6669" max="6907" width="11.42578125" style="47"/>
    <col min="6908" max="6908" width="18.140625" style="47" customWidth="1"/>
    <col min="6909" max="6909" width="8.42578125" style="47" bestFit="1" customWidth="1"/>
    <col min="6910" max="6910" width="8" style="47" bestFit="1" customWidth="1"/>
    <col min="6911" max="6912" width="8" style="47" customWidth="1"/>
    <col min="6913" max="6913" width="8.28515625" style="47" bestFit="1" customWidth="1"/>
    <col min="6914" max="6914" width="8" style="47" bestFit="1" customWidth="1"/>
    <col min="6915" max="6917" width="8" style="47" customWidth="1"/>
    <col min="6918" max="6923" width="0" style="47" hidden="1" customWidth="1"/>
    <col min="6924" max="6924" width="7.85546875" style="47" customWidth="1"/>
    <col min="6925" max="7163" width="11.42578125" style="47"/>
    <col min="7164" max="7164" width="18.140625" style="47" customWidth="1"/>
    <col min="7165" max="7165" width="8.42578125" style="47" bestFit="1" customWidth="1"/>
    <col min="7166" max="7166" width="8" style="47" bestFit="1" customWidth="1"/>
    <col min="7167" max="7168" width="8" style="47" customWidth="1"/>
    <col min="7169" max="7169" width="8.28515625" style="47" bestFit="1" customWidth="1"/>
    <col min="7170" max="7170" width="8" style="47" bestFit="1" customWidth="1"/>
    <col min="7171" max="7173" width="8" style="47" customWidth="1"/>
    <col min="7174" max="7179" width="0" style="47" hidden="1" customWidth="1"/>
    <col min="7180" max="7180" width="7.85546875" style="47" customWidth="1"/>
    <col min="7181" max="7419" width="11.42578125" style="47"/>
    <col min="7420" max="7420" width="18.140625" style="47" customWidth="1"/>
    <col min="7421" max="7421" width="8.42578125" style="47" bestFit="1" customWidth="1"/>
    <col min="7422" max="7422" width="8" style="47" bestFit="1" customWidth="1"/>
    <col min="7423" max="7424" width="8" style="47" customWidth="1"/>
    <col min="7425" max="7425" width="8.28515625" style="47" bestFit="1" customWidth="1"/>
    <col min="7426" max="7426" width="8" style="47" bestFit="1" customWidth="1"/>
    <col min="7427" max="7429" width="8" style="47" customWidth="1"/>
    <col min="7430" max="7435" width="0" style="47" hidden="1" customWidth="1"/>
    <col min="7436" max="7436" width="7.85546875" style="47" customWidth="1"/>
    <col min="7437" max="7675" width="11.42578125" style="47"/>
    <col min="7676" max="7676" width="18.140625" style="47" customWidth="1"/>
    <col min="7677" max="7677" width="8.42578125" style="47" bestFit="1" customWidth="1"/>
    <col min="7678" max="7678" width="8" style="47" bestFit="1" customWidth="1"/>
    <col min="7679" max="7680" width="8" style="47" customWidth="1"/>
    <col min="7681" max="7681" width="8.28515625" style="47" bestFit="1" customWidth="1"/>
    <col min="7682" max="7682" width="8" style="47" bestFit="1" customWidth="1"/>
    <col min="7683" max="7685" width="8" style="47" customWidth="1"/>
    <col min="7686" max="7691" width="0" style="47" hidden="1" customWidth="1"/>
    <col min="7692" max="7692" width="7.85546875" style="47" customWidth="1"/>
    <col min="7693" max="7931" width="11.42578125" style="47"/>
    <col min="7932" max="7932" width="18.140625" style="47" customWidth="1"/>
    <col min="7933" max="7933" width="8.42578125" style="47" bestFit="1" customWidth="1"/>
    <col min="7934" max="7934" width="8" style="47" bestFit="1" customWidth="1"/>
    <col min="7935" max="7936" width="8" style="47" customWidth="1"/>
    <col min="7937" max="7937" width="8.28515625" style="47" bestFit="1" customWidth="1"/>
    <col min="7938" max="7938" width="8" style="47" bestFit="1" customWidth="1"/>
    <col min="7939" max="7941" width="8" style="47" customWidth="1"/>
    <col min="7942" max="7947" width="0" style="47" hidden="1" customWidth="1"/>
    <col min="7948" max="7948" width="7.85546875" style="47" customWidth="1"/>
    <col min="7949" max="8187" width="11.42578125" style="47"/>
    <col min="8188" max="8188" width="18.140625" style="47" customWidth="1"/>
    <col min="8189" max="8189" width="8.42578125" style="47" bestFit="1" customWidth="1"/>
    <col min="8190" max="8190" width="8" style="47" bestFit="1" customWidth="1"/>
    <col min="8191" max="8192" width="8" style="47" customWidth="1"/>
    <col min="8193" max="8193" width="8.28515625" style="47" bestFit="1" customWidth="1"/>
    <col min="8194" max="8194" width="8" style="47" bestFit="1" customWidth="1"/>
    <col min="8195" max="8197" width="8" style="47" customWidth="1"/>
    <col min="8198" max="8203" width="0" style="47" hidden="1" customWidth="1"/>
    <col min="8204" max="8204" width="7.85546875" style="47" customWidth="1"/>
    <col min="8205" max="8443" width="11.42578125" style="47"/>
    <col min="8444" max="8444" width="18.140625" style="47" customWidth="1"/>
    <col min="8445" max="8445" width="8.42578125" style="47" bestFit="1" customWidth="1"/>
    <col min="8446" max="8446" width="8" style="47" bestFit="1" customWidth="1"/>
    <col min="8447" max="8448" width="8" style="47" customWidth="1"/>
    <col min="8449" max="8449" width="8.28515625" style="47" bestFit="1" customWidth="1"/>
    <col min="8450" max="8450" width="8" style="47" bestFit="1" customWidth="1"/>
    <col min="8451" max="8453" width="8" style="47" customWidth="1"/>
    <col min="8454" max="8459" width="0" style="47" hidden="1" customWidth="1"/>
    <col min="8460" max="8460" width="7.85546875" style="47" customWidth="1"/>
    <col min="8461" max="8699" width="11.42578125" style="47"/>
    <col min="8700" max="8700" width="18.140625" style="47" customWidth="1"/>
    <col min="8701" max="8701" width="8.42578125" style="47" bestFit="1" customWidth="1"/>
    <col min="8702" max="8702" width="8" style="47" bestFit="1" customWidth="1"/>
    <col min="8703" max="8704" width="8" style="47" customWidth="1"/>
    <col min="8705" max="8705" width="8.28515625" style="47" bestFit="1" customWidth="1"/>
    <col min="8706" max="8706" width="8" style="47" bestFit="1" customWidth="1"/>
    <col min="8707" max="8709" width="8" style="47" customWidth="1"/>
    <col min="8710" max="8715" width="0" style="47" hidden="1" customWidth="1"/>
    <col min="8716" max="8716" width="7.85546875" style="47" customWidth="1"/>
    <col min="8717" max="8955" width="11.42578125" style="47"/>
    <col min="8956" max="8956" width="18.140625" style="47" customWidth="1"/>
    <col min="8957" max="8957" width="8.42578125" style="47" bestFit="1" customWidth="1"/>
    <col min="8958" max="8958" width="8" style="47" bestFit="1" customWidth="1"/>
    <col min="8959" max="8960" width="8" style="47" customWidth="1"/>
    <col min="8961" max="8961" width="8.28515625" style="47" bestFit="1" customWidth="1"/>
    <col min="8962" max="8962" width="8" style="47" bestFit="1" customWidth="1"/>
    <col min="8963" max="8965" width="8" style="47" customWidth="1"/>
    <col min="8966" max="8971" width="0" style="47" hidden="1" customWidth="1"/>
    <col min="8972" max="8972" width="7.85546875" style="47" customWidth="1"/>
    <col min="8973" max="9211" width="11.42578125" style="47"/>
    <col min="9212" max="9212" width="18.140625" style="47" customWidth="1"/>
    <col min="9213" max="9213" width="8.42578125" style="47" bestFit="1" customWidth="1"/>
    <col min="9214" max="9214" width="8" style="47" bestFit="1" customWidth="1"/>
    <col min="9215" max="9216" width="8" style="47" customWidth="1"/>
    <col min="9217" max="9217" width="8.28515625" style="47" bestFit="1" customWidth="1"/>
    <col min="9218" max="9218" width="8" style="47" bestFit="1" customWidth="1"/>
    <col min="9219" max="9221" width="8" style="47" customWidth="1"/>
    <col min="9222" max="9227" width="0" style="47" hidden="1" customWidth="1"/>
    <col min="9228" max="9228" width="7.85546875" style="47" customWidth="1"/>
    <col min="9229" max="9467" width="11.42578125" style="47"/>
    <col min="9468" max="9468" width="18.140625" style="47" customWidth="1"/>
    <col min="9469" max="9469" width="8.42578125" style="47" bestFit="1" customWidth="1"/>
    <col min="9470" max="9470" width="8" style="47" bestFit="1" customWidth="1"/>
    <col min="9471" max="9472" width="8" style="47" customWidth="1"/>
    <col min="9473" max="9473" width="8.28515625" style="47" bestFit="1" customWidth="1"/>
    <col min="9474" max="9474" width="8" style="47" bestFit="1" customWidth="1"/>
    <col min="9475" max="9477" width="8" style="47" customWidth="1"/>
    <col min="9478" max="9483" width="0" style="47" hidden="1" customWidth="1"/>
    <col min="9484" max="9484" width="7.85546875" style="47" customWidth="1"/>
    <col min="9485" max="9723" width="11.42578125" style="47"/>
    <col min="9724" max="9724" width="18.140625" style="47" customWidth="1"/>
    <col min="9725" max="9725" width="8.42578125" style="47" bestFit="1" customWidth="1"/>
    <col min="9726" max="9726" width="8" style="47" bestFit="1" customWidth="1"/>
    <col min="9727" max="9728" width="8" style="47" customWidth="1"/>
    <col min="9729" max="9729" width="8.28515625" style="47" bestFit="1" customWidth="1"/>
    <col min="9730" max="9730" width="8" style="47" bestFit="1" customWidth="1"/>
    <col min="9731" max="9733" width="8" style="47" customWidth="1"/>
    <col min="9734" max="9739" width="0" style="47" hidden="1" customWidth="1"/>
    <col min="9740" max="9740" width="7.85546875" style="47" customWidth="1"/>
    <col min="9741" max="9979" width="11.42578125" style="47"/>
    <col min="9980" max="9980" width="18.140625" style="47" customWidth="1"/>
    <col min="9981" max="9981" width="8.42578125" style="47" bestFit="1" customWidth="1"/>
    <col min="9982" max="9982" width="8" style="47" bestFit="1" customWidth="1"/>
    <col min="9983" max="9984" width="8" style="47" customWidth="1"/>
    <col min="9985" max="9985" width="8.28515625" style="47" bestFit="1" customWidth="1"/>
    <col min="9986" max="9986" width="8" style="47" bestFit="1" customWidth="1"/>
    <col min="9987" max="9989" width="8" style="47" customWidth="1"/>
    <col min="9990" max="9995" width="0" style="47" hidden="1" customWidth="1"/>
    <col min="9996" max="9996" width="7.85546875" style="47" customWidth="1"/>
    <col min="9997" max="10235" width="11.42578125" style="47"/>
    <col min="10236" max="10236" width="18.140625" style="47" customWidth="1"/>
    <col min="10237" max="10237" width="8.42578125" style="47" bestFit="1" customWidth="1"/>
    <col min="10238" max="10238" width="8" style="47" bestFit="1" customWidth="1"/>
    <col min="10239" max="10240" width="8" style="47" customWidth="1"/>
    <col min="10241" max="10241" width="8.28515625" style="47" bestFit="1" customWidth="1"/>
    <col min="10242" max="10242" width="8" style="47" bestFit="1" customWidth="1"/>
    <col min="10243" max="10245" width="8" style="47" customWidth="1"/>
    <col min="10246" max="10251" width="0" style="47" hidden="1" customWidth="1"/>
    <col min="10252" max="10252" width="7.85546875" style="47" customWidth="1"/>
    <col min="10253" max="10491" width="11.42578125" style="47"/>
    <col min="10492" max="10492" width="18.140625" style="47" customWidth="1"/>
    <col min="10493" max="10493" width="8.42578125" style="47" bestFit="1" customWidth="1"/>
    <col min="10494" max="10494" width="8" style="47" bestFit="1" customWidth="1"/>
    <col min="10495" max="10496" width="8" style="47" customWidth="1"/>
    <col min="10497" max="10497" width="8.28515625" style="47" bestFit="1" customWidth="1"/>
    <col min="10498" max="10498" width="8" style="47" bestFit="1" customWidth="1"/>
    <col min="10499" max="10501" width="8" style="47" customWidth="1"/>
    <col min="10502" max="10507" width="0" style="47" hidden="1" customWidth="1"/>
    <col min="10508" max="10508" width="7.85546875" style="47" customWidth="1"/>
    <col min="10509" max="10747" width="11.42578125" style="47"/>
    <col min="10748" max="10748" width="18.140625" style="47" customWidth="1"/>
    <col min="10749" max="10749" width="8.42578125" style="47" bestFit="1" customWidth="1"/>
    <col min="10750" max="10750" width="8" style="47" bestFit="1" customWidth="1"/>
    <col min="10751" max="10752" width="8" style="47" customWidth="1"/>
    <col min="10753" max="10753" width="8.28515625" style="47" bestFit="1" customWidth="1"/>
    <col min="10754" max="10754" width="8" style="47" bestFit="1" customWidth="1"/>
    <col min="10755" max="10757" width="8" style="47" customWidth="1"/>
    <col min="10758" max="10763" width="0" style="47" hidden="1" customWidth="1"/>
    <col min="10764" max="10764" width="7.85546875" style="47" customWidth="1"/>
    <col min="10765" max="11003" width="11.42578125" style="47"/>
    <col min="11004" max="11004" width="18.140625" style="47" customWidth="1"/>
    <col min="11005" max="11005" width="8.42578125" style="47" bestFit="1" customWidth="1"/>
    <col min="11006" max="11006" width="8" style="47" bestFit="1" customWidth="1"/>
    <col min="11007" max="11008" width="8" style="47" customWidth="1"/>
    <col min="11009" max="11009" width="8.28515625" style="47" bestFit="1" customWidth="1"/>
    <col min="11010" max="11010" width="8" style="47" bestFit="1" customWidth="1"/>
    <col min="11011" max="11013" width="8" style="47" customWidth="1"/>
    <col min="11014" max="11019" width="0" style="47" hidden="1" customWidth="1"/>
    <col min="11020" max="11020" width="7.85546875" style="47" customWidth="1"/>
    <col min="11021" max="11259" width="11.42578125" style="47"/>
    <col min="11260" max="11260" width="18.140625" style="47" customWidth="1"/>
    <col min="11261" max="11261" width="8.42578125" style="47" bestFit="1" customWidth="1"/>
    <col min="11262" max="11262" width="8" style="47" bestFit="1" customWidth="1"/>
    <col min="11263" max="11264" width="8" style="47" customWidth="1"/>
    <col min="11265" max="11265" width="8.28515625" style="47" bestFit="1" customWidth="1"/>
    <col min="11266" max="11266" width="8" style="47" bestFit="1" customWidth="1"/>
    <col min="11267" max="11269" width="8" style="47" customWidth="1"/>
    <col min="11270" max="11275" width="0" style="47" hidden="1" customWidth="1"/>
    <col min="11276" max="11276" width="7.85546875" style="47" customWidth="1"/>
    <col min="11277" max="11515" width="11.42578125" style="47"/>
    <col min="11516" max="11516" width="18.140625" style="47" customWidth="1"/>
    <col min="11517" max="11517" width="8.42578125" style="47" bestFit="1" customWidth="1"/>
    <col min="11518" max="11518" width="8" style="47" bestFit="1" customWidth="1"/>
    <col min="11519" max="11520" width="8" style="47" customWidth="1"/>
    <col min="11521" max="11521" width="8.28515625" style="47" bestFit="1" customWidth="1"/>
    <col min="11522" max="11522" width="8" style="47" bestFit="1" customWidth="1"/>
    <col min="11523" max="11525" width="8" style="47" customWidth="1"/>
    <col min="11526" max="11531" width="0" style="47" hidden="1" customWidth="1"/>
    <col min="11532" max="11532" width="7.85546875" style="47" customWidth="1"/>
    <col min="11533" max="11771" width="11.42578125" style="47"/>
    <col min="11772" max="11772" width="18.140625" style="47" customWidth="1"/>
    <col min="11773" max="11773" width="8.42578125" style="47" bestFit="1" customWidth="1"/>
    <col min="11774" max="11774" width="8" style="47" bestFit="1" customWidth="1"/>
    <col min="11775" max="11776" width="8" style="47" customWidth="1"/>
    <col min="11777" max="11777" width="8.28515625" style="47" bestFit="1" customWidth="1"/>
    <col min="11778" max="11778" width="8" style="47" bestFit="1" customWidth="1"/>
    <col min="11779" max="11781" width="8" style="47" customWidth="1"/>
    <col min="11782" max="11787" width="0" style="47" hidden="1" customWidth="1"/>
    <col min="11788" max="11788" width="7.85546875" style="47" customWidth="1"/>
    <col min="11789" max="12027" width="11.42578125" style="47"/>
    <col min="12028" max="12028" width="18.140625" style="47" customWidth="1"/>
    <col min="12029" max="12029" width="8.42578125" style="47" bestFit="1" customWidth="1"/>
    <col min="12030" max="12030" width="8" style="47" bestFit="1" customWidth="1"/>
    <col min="12031" max="12032" width="8" style="47" customWidth="1"/>
    <col min="12033" max="12033" width="8.28515625" style="47" bestFit="1" customWidth="1"/>
    <col min="12034" max="12034" width="8" style="47" bestFit="1" customWidth="1"/>
    <col min="12035" max="12037" width="8" style="47" customWidth="1"/>
    <col min="12038" max="12043" width="0" style="47" hidden="1" customWidth="1"/>
    <col min="12044" max="12044" width="7.85546875" style="47" customWidth="1"/>
    <col min="12045" max="12283" width="11.42578125" style="47"/>
    <col min="12284" max="12284" width="18.140625" style="47" customWidth="1"/>
    <col min="12285" max="12285" width="8.42578125" style="47" bestFit="1" customWidth="1"/>
    <col min="12286" max="12286" width="8" style="47" bestFit="1" customWidth="1"/>
    <col min="12287" max="12288" width="8" style="47" customWidth="1"/>
    <col min="12289" max="12289" width="8.28515625" style="47" bestFit="1" customWidth="1"/>
    <col min="12290" max="12290" width="8" style="47" bestFit="1" customWidth="1"/>
    <col min="12291" max="12293" width="8" style="47" customWidth="1"/>
    <col min="12294" max="12299" width="0" style="47" hidden="1" customWidth="1"/>
    <col min="12300" max="12300" width="7.85546875" style="47" customWidth="1"/>
    <col min="12301" max="12539" width="11.42578125" style="47"/>
    <col min="12540" max="12540" width="18.140625" style="47" customWidth="1"/>
    <col min="12541" max="12541" width="8.42578125" style="47" bestFit="1" customWidth="1"/>
    <col min="12542" max="12542" width="8" style="47" bestFit="1" customWidth="1"/>
    <col min="12543" max="12544" width="8" style="47" customWidth="1"/>
    <col min="12545" max="12545" width="8.28515625" style="47" bestFit="1" customWidth="1"/>
    <col min="12546" max="12546" width="8" style="47" bestFit="1" customWidth="1"/>
    <col min="12547" max="12549" width="8" style="47" customWidth="1"/>
    <col min="12550" max="12555" width="0" style="47" hidden="1" customWidth="1"/>
    <col min="12556" max="12556" width="7.85546875" style="47" customWidth="1"/>
    <col min="12557" max="12795" width="11.42578125" style="47"/>
    <col min="12796" max="12796" width="18.140625" style="47" customWidth="1"/>
    <col min="12797" max="12797" width="8.42578125" style="47" bestFit="1" customWidth="1"/>
    <col min="12798" max="12798" width="8" style="47" bestFit="1" customWidth="1"/>
    <col min="12799" max="12800" width="8" style="47" customWidth="1"/>
    <col min="12801" max="12801" width="8.28515625" style="47" bestFit="1" customWidth="1"/>
    <col min="12802" max="12802" width="8" style="47" bestFit="1" customWidth="1"/>
    <col min="12803" max="12805" width="8" style="47" customWidth="1"/>
    <col min="12806" max="12811" width="0" style="47" hidden="1" customWidth="1"/>
    <col min="12812" max="12812" width="7.85546875" style="47" customWidth="1"/>
    <col min="12813" max="13051" width="11.42578125" style="47"/>
    <col min="13052" max="13052" width="18.140625" style="47" customWidth="1"/>
    <col min="13053" max="13053" width="8.42578125" style="47" bestFit="1" customWidth="1"/>
    <col min="13054" max="13054" width="8" style="47" bestFit="1" customWidth="1"/>
    <col min="13055" max="13056" width="8" style="47" customWidth="1"/>
    <col min="13057" max="13057" width="8.28515625" style="47" bestFit="1" customWidth="1"/>
    <col min="13058" max="13058" width="8" style="47" bestFit="1" customWidth="1"/>
    <col min="13059" max="13061" width="8" style="47" customWidth="1"/>
    <col min="13062" max="13067" width="0" style="47" hidden="1" customWidth="1"/>
    <col min="13068" max="13068" width="7.85546875" style="47" customWidth="1"/>
    <col min="13069" max="13307" width="11.42578125" style="47"/>
    <col min="13308" max="13308" width="18.140625" style="47" customWidth="1"/>
    <col min="13309" max="13309" width="8.42578125" style="47" bestFit="1" customWidth="1"/>
    <col min="13310" max="13310" width="8" style="47" bestFit="1" customWidth="1"/>
    <col min="13311" max="13312" width="8" style="47" customWidth="1"/>
    <col min="13313" max="13313" width="8.28515625" style="47" bestFit="1" customWidth="1"/>
    <col min="13314" max="13314" width="8" style="47" bestFit="1" customWidth="1"/>
    <col min="13315" max="13317" width="8" style="47" customWidth="1"/>
    <col min="13318" max="13323" width="0" style="47" hidden="1" customWidth="1"/>
    <col min="13324" max="13324" width="7.85546875" style="47" customWidth="1"/>
    <col min="13325" max="13563" width="11.42578125" style="47"/>
    <col min="13564" max="13564" width="18.140625" style="47" customWidth="1"/>
    <col min="13565" max="13565" width="8.42578125" style="47" bestFit="1" customWidth="1"/>
    <col min="13566" max="13566" width="8" style="47" bestFit="1" customWidth="1"/>
    <col min="13567" max="13568" width="8" style="47" customWidth="1"/>
    <col min="13569" max="13569" width="8.28515625" style="47" bestFit="1" customWidth="1"/>
    <col min="13570" max="13570" width="8" style="47" bestFit="1" customWidth="1"/>
    <col min="13571" max="13573" width="8" style="47" customWidth="1"/>
    <col min="13574" max="13579" width="0" style="47" hidden="1" customWidth="1"/>
    <col min="13580" max="13580" width="7.85546875" style="47" customWidth="1"/>
    <col min="13581" max="13819" width="11.42578125" style="47"/>
    <col min="13820" max="13820" width="18.140625" style="47" customWidth="1"/>
    <col min="13821" max="13821" width="8.42578125" style="47" bestFit="1" customWidth="1"/>
    <col min="13822" max="13822" width="8" style="47" bestFit="1" customWidth="1"/>
    <col min="13823" max="13824" width="8" style="47" customWidth="1"/>
    <col min="13825" max="13825" width="8.28515625" style="47" bestFit="1" customWidth="1"/>
    <col min="13826" max="13826" width="8" style="47" bestFit="1" customWidth="1"/>
    <col min="13827" max="13829" width="8" style="47" customWidth="1"/>
    <col min="13830" max="13835" width="0" style="47" hidden="1" customWidth="1"/>
    <col min="13836" max="13836" width="7.85546875" style="47" customWidth="1"/>
    <col min="13837" max="14075" width="11.42578125" style="47"/>
    <col min="14076" max="14076" width="18.140625" style="47" customWidth="1"/>
    <col min="14077" max="14077" width="8.42578125" style="47" bestFit="1" customWidth="1"/>
    <col min="14078" max="14078" width="8" style="47" bestFit="1" customWidth="1"/>
    <col min="14079" max="14080" width="8" style="47" customWidth="1"/>
    <col min="14081" max="14081" width="8.28515625" style="47" bestFit="1" customWidth="1"/>
    <col min="14082" max="14082" width="8" style="47" bestFit="1" customWidth="1"/>
    <col min="14083" max="14085" width="8" style="47" customWidth="1"/>
    <col min="14086" max="14091" width="0" style="47" hidden="1" customWidth="1"/>
    <col min="14092" max="14092" width="7.85546875" style="47" customWidth="1"/>
    <col min="14093" max="14331" width="11.42578125" style="47"/>
    <col min="14332" max="14332" width="18.140625" style="47" customWidth="1"/>
    <col min="14333" max="14333" width="8.42578125" style="47" bestFit="1" customWidth="1"/>
    <col min="14334" max="14334" width="8" style="47" bestFit="1" customWidth="1"/>
    <col min="14335" max="14336" width="8" style="47" customWidth="1"/>
    <col min="14337" max="14337" width="8.28515625" style="47" bestFit="1" customWidth="1"/>
    <col min="14338" max="14338" width="8" style="47" bestFit="1" customWidth="1"/>
    <col min="14339" max="14341" width="8" style="47" customWidth="1"/>
    <col min="14342" max="14347" width="0" style="47" hidden="1" customWidth="1"/>
    <col min="14348" max="14348" width="7.85546875" style="47" customWidth="1"/>
    <col min="14349" max="14587" width="11.42578125" style="47"/>
    <col min="14588" max="14588" width="18.140625" style="47" customWidth="1"/>
    <col min="14589" max="14589" width="8.42578125" style="47" bestFit="1" customWidth="1"/>
    <col min="14590" max="14590" width="8" style="47" bestFit="1" customWidth="1"/>
    <col min="14591" max="14592" width="8" style="47" customWidth="1"/>
    <col min="14593" max="14593" width="8.28515625" style="47" bestFit="1" customWidth="1"/>
    <col min="14594" max="14594" width="8" style="47" bestFit="1" customWidth="1"/>
    <col min="14595" max="14597" width="8" style="47" customWidth="1"/>
    <col min="14598" max="14603" width="0" style="47" hidden="1" customWidth="1"/>
    <col min="14604" max="14604" width="7.85546875" style="47" customWidth="1"/>
    <col min="14605" max="14843" width="11.42578125" style="47"/>
    <col min="14844" max="14844" width="18.140625" style="47" customWidth="1"/>
    <col min="14845" max="14845" width="8.42578125" style="47" bestFit="1" customWidth="1"/>
    <col min="14846" max="14846" width="8" style="47" bestFit="1" customWidth="1"/>
    <col min="14847" max="14848" width="8" style="47" customWidth="1"/>
    <col min="14849" max="14849" width="8.28515625" style="47" bestFit="1" customWidth="1"/>
    <col min="14850" max="14850" width="8" style="47" bestFit="1" customWidth="1"/>
    <col min="14851" max="14853" width="8" style="47" customWidth="1"/>
    <col min="14854" max="14859" width="0" style="47" hidden="1" customWidth="1"/>
    <col min="14860" max="14860" width="7.85546875" style="47" customWidth="1"/>
    <col min="14861" max="15099" width="11.42578125" style="47"/>
    <col min="15100" max="15100" width="18.140625" style="47" customWidth="1"/>
    <col min="15101" max="15101" width="8.42578125" style="47" bestFit="1" customWidth="1"/>
    <col min="15102" max="15102" width="8" style="47" bestFit="1" customWidth="1"/>
    <col min="15103" max="15104" width="8" style="47" customWidth="1"/>
    <col min="15105" max="15105" width="8.28515625" style="47" bestFit="1" customWidth="1"/>
    <col min="15106" max="15106" width="8" style="47" bestFit="1" customWidth="1"/>
    <col min="15107" max="15109" width="8" style="47" customWidth="1"/>
    <col min="15110" max="15115" width="0" style="47" hidden="1" customWidth="1"/>
    <col min="15116" max="15116" width="7.85546875" style="47" customWidth="1"/>
    <col min="15117" max="15355" width="11.42578125" style="47"/>
    <col min="15356" max="15356" width="18.140625" style="47" customWidth="1"/>
    <col min="15357" max="15357" width="8.42578125" style="47" bestFit="1" customWidth="1"/>
    <col min="15358" max="15358" width="8" style="47" bestFit="1" customWidth="1"/>
    <col min="15359" max="15360" width="8" style="47" customWidth="1"/>
    <col min="15361" max="15361" width="8.28515625" style="47" bestFit="1" customWidth="1"/>
    <col min="15362" max="15362" width="8" style="47" bestFit="1" customWidth="1"/>
    <col min="15363" max="15365" width="8" style="47" customWidth="1"/>
    <col min="15366" max="15371" width="0" style="47" hidden="1" customWidth="1"/>
    <col min="15372" max="15372" width="7.85546875" style="47" customWidth="1"/>
    <col min="15373" max="15611" width="11.42578125" style="47"/>
    <col min="15612" max="15612" width="18.140625" style="47" customWidth="1"/>
    <col min="15613" max="15613" width="8.42578125" style="47" bestFit="1" customWidth="1"/>
    <col min="15614" max="15614" width="8" style="47" bestFit="1" customWidth="1"/>
    <col min="15615" max="15616" width="8" style="47" customWidth="1"/>
    <col min="15617" max="15617" width="8.28515625" style="47" bestFit="1" customWidth="1"/>
    <col min="15618" max="15618" width="8" style="47" bestFit="1" customWidth="1"/>
    <col min="15619" max="15621" width="8" style="47" customWidth="1"/>
    <col min="15622" max="15627" width="0" style="47" hidden="1" customWidth="1"/>
    <col min="15628" max="15628" width="7.85546875" style="47" customWidth="1"/>
    <col min="15629" max="15867" width="11.42578125" style="47"/>
    <col min="15868" max="15868" width="18.140625" style="47" customWidth="1"/>
    <col min="15869" max="15869" width="8.42578125" style="47" bestFit="1" customWidth="1"/>
    <col min="15870" max="15870" width="8" style="47" bestFit="1" customWidth="1"/>
    <col min="15871" max="15872" width="8" style="47" customWidth="1"/>
    <col min="15873" max="15873" width="8.28515625" style="47" bestFit="1" customWidth="1"/>
    <col min="15874" max="15874" width="8" style="47" bestFit="1" customWidth="1"/>
    <col min="15875" max="15877" width="8" style="47" customWidth="1"/>
    <col min="15878" max="15883" width="0" style="47" hidden="1" customWidth="1"/>
    <col min="15884" max="15884" width="7.85546875" style="47" customWidth="1"/>
    <col min="15885" max="16123" width="11.42578125" style="47"/>
    <col min="16124" max="16124" width="18.140625" style="47" customWidth="1"/>
    <col min="16125" max="16125" width="8.42578125" style="47" bestFit="1" customWidth="1"/>
    <col min="16126" max="16126" width="8" style="47" bestFit="1" customWidth="1"/>
    <col min="16127" max="16128" width="8" style="47" customWidth="1"/>
    <col min="16129" max="16129" width="8.28515625" style="47" bestFit="1" customWidth="1"/>
    <col min="16130" max="16130" width="8" style="47" bestFit="1" customWidth="1"/>
    <col min="16131" max="16133" width="8" style="47" customWidth="1"/>
    <col min="16134" max="16139" width="0" style="47" hidden="1" customWidth="1"/>
    <col min="16140" max="16140" width="7.85546875" style="47" customWidth="1"/>
    <col min="16141" max="16384" width="11.42578125" style="47"/>
  </cols>
  <sheetData>
    <row r="1" spans="1:16" s="48" customFormat="1" x14ac:dyDescent="0.2">
      <c r="B1" s="61"/>
      <c r="C1" s="61"/>
      <c r="D1" s="61"/>
      <c r="E1" s="61"/>
      <c r="F1" s="61"/>
      <c r="G1" s="61"/>
      <c r="H1" s="61"/>
      <c r="I1" s="61"/>
      <c r="J1" s="61"/>
      <c r="K1" s="61"/>
      <c r="L1" s="61"/>
    </row>
    <row r="2" spans="1:16" s="48" customFormat="1" x14ac:dyDescent="0.2">
      <c r="A2" s="75" t="s">
        <v>105</v>
      </c>
      <c r="B2" s="61"/>
      <c r="C2" s="61"/>
      <c r="D2" s="61"/>
      <c r="E2" s="61"/>
      <c r="F2" s="61"/>
      <c r="G2" s="61"/>
      <c r="H2" s="61"/>
      <c r="I2" s="61"/>
      <c r="K2" s="61"/>
      <c r="L2" s="61"/>
    </row>
    <row r="3" spans="1:16" s="48" customFormat="1" ht="15" x14ac:dyDescent="0.25">
      <c r="A3" s="75" t="s">
        <v>106</v>
      </c>
      <c r="B3" s="61"/>
      <c r="C3" s="61"/>
      <c r="D3" s="61"/>
      <c r="E3" s="61"/>
      <c r="F3" s="61"/>
      <c r="G3" s="61"/>
      <c r="H3" s="61"/>
      <c r="I3" s="61"/>
      <c r="J3" s="61"/>
      <c r="K3" s="136"/>
      <c r="L3" s="61"/>
    </row>
    <row r="4" spans="1:16" s="48" customFormat="1" x14ac:dyDescent="0.2">
      <c r="B4" s="61"/>
      <c r="C4" s="61"/>
      <c r="D4" s="61"/>
      <c r="E4" s="61"/>
      <c r="F4" s="61"/>
      <c r="G4" s="61"/>
      <c r="H4" s="61"/>
      <c r="I4" s="61"/>
      <c r="J4" s="61"/>
      <c r="K4" s="61"/>
      <c r="L4" s="61"/>
    </row>
    <row r="5" spans="1:16" s="48" customFormat="1" ht="12.75" x14ac:dyDescent="0.2">
      <c r="B5" s="319" t="s">
        <v>102</v>
      </c>
      <c r="C5" s="319"/>
      <c r="D5" s="319"/>
      <c r="E5" s="319"/>
      <c r="F5" s="319"/>
      <c r="G5" s="319"/>
      <c r="H5" s="319"/>
      <c r="I5" s="319"/>
      <c r="J5" s="319"/>
      <c r="K5" s="319"/>
      <c r="M5" s="166" t="s">
        <v>576</v>
      </c>
      <c r="O5" s="137"/>
    </row>
    <row r="6" spans="1:16" s="48" customFormat="1" ht="12.75" x14ac:dyDescent="0.2">
      <c r="B6" s="335" t="str">
        <f>'Solicitudes Regiones'!$B$6:$P$6</f>
        <v>Acumuladas de julio de 2008 a enero de 2020</v>
      </c>
      <c r="C6" s="335"/>
      <c r="D6" s="335"/>
      <c r="E6" s="335"/>
      <c r="F6" s="335"/>
      <c r="G6" s="335"/>
      <c r="H6" s="335"/>
      <c r="I6" s="335"/>
      <c r="J6" s="335"/>
      <c r="K6" s="335"/>
      <c r="L6" s="86"/>
    </row>
    <row r="7" spans="1:16" s="51" customFormat="1" x14ac:dyDescent="0.2">
      <c r="B7" s="49"/>
      <c r="C7" s="50"/>
      <c r="D7" s="50"/>
      <c r="E7" s="50"/>
      <c r="F7" s="50"/>
      <c r="G7" s="50"/>
      <c r="H7" s="50"/>
      <c r="I7" s="50"/>
      <c r="J7" s="50"/>
      <c r="K7" s="50"/>
      <c r="L7" s="50"/>
    </row>
    <row r="8" spans="1:16" ht="15" customHeight="1" x14ac:dyDescent="0.2">
      <c r="B8" s="352" t="s">
        <v>57</v>
      </c>
      <c r="C8" s="353"/>
      <c r="D8" s="353"/>
      <c r="E8" s="353"/>
      <c r="F8" s="353"/>
      <c r="G8" s="353"/>
      <c r="H8" s="353"/>
      <c r="I8" s="353"/>
      <c r="J8" s="353"/>
      <c r="K8" s="354"/>
      <c r="L8" s="66"/>
    </row>
    <row r="9" spans="1:16" ht="20.25" customHeight="1" x14ac:dyDescent="0.2">
      <c r="B9" s="351" t="s">
        <v>58</v>
      </c>
      <c r="C9" s="352" t="s">
        <v>2</v>
      </c>
      <c r="D9" s="353"/>
      <c r="E9" s="353"/>
      <c r="F9" s="353"/>
      <c r="G9" s="353"/>
      <c r="H9" s="353"/>
      <c r="I9" s="353"/>
      <c r="J9" s="353"/>
      <c r="K9" s="354"/>
    </row>
    <row r="10" spans="1:16" ht="24" x14ac:dyDescent="0.2">
      <c r="B10" s="351"/>
      <c r="C10" s="44" t="s">
        <v>59</v>
      </c>
      <c r="D10" s="44" t="s">
        <v>60</v>
      </c>
      <c r="E10" s="44" t="s">
        <v>61</v>
      </c>
      <c r="F10" s="44" t="s">
        <v>62</v>
      </c>
      <c r="G10" s="44" t="s">
        <v>8</v>
      </c>
      <c r="H10" s="44" t="s">
        <v>63</v>
      </c>
      <c r="I10" s="44" t="s">
        <v>64</v>
      </c>
      <c r="J10" s="44" t="s">
        <v>65</v>
      </c>
      <c r="K10" s="102" t="s">
        <v>31</v>
      </c>
    </row>
    <row r="11" spans="1:16" x14ac:dyDescent="0.2">
      <c r="B11" s="39" t="s">
        <v>403</v>
      </c>
      <c r="C11" s="39">
        <v>2934</v>
      </c>
      <c r="D11" s="39">
        <v>1197</v>
      </c>
      <c r="E11" s="39">
        <f>C11+D11</f>
        <v>4131</v>
      </c>
      <c r="F11" s="40">
        <f>E11/$E$22</f>
        <v>0.71793534932221059</v>
      </c>
      <c r="G11" s="39">
        <v>11018</v>
      </c>
      <c r="H11" s="39">
        <v>517</v>
      </c>
      <c r="I11" s="39">
        <f>G11+H11</f>
        <v>11535</v>
      </c>
      <c r="J11" s="40">
        <f>I11/$I$22</f>
        <v>0.79634104245771486</v>
      </c>
      <c r="K11" s="39">
        <f t="shared" ref="K11:K21" si="0">E11+I11</f>
        <v>15666</v>
      </c>
      <c r="P11" s="91"/>
    </row>
    <row r="12" spans="1:16" x14ac:dyDescent="0.2">
      <c r="B12" s="39" t="s">
        <v>404</v>
      </c>
      <c r="C12" s="39">
        <v>2</v>
      </c>
      <c r="D12" s="39">
        <v>0</v>
      </c>
      <c r="E12" s="39">
        <f t="shared" ref="E12:E21" si="1">C12+D12</f>
        <v>2</v>
      </c>
      <c r="F12" s="40"/>
      <c r="G12" s="39">
        <v>6</v>
      </c>
      <c r="H12" s="39">
        <v>0</v>
      </c>
      <c r="I12" s="39">
        <f t="shared" ref="I12:I21" si="2">G12+H12</f>
        <v>6</v>
      </c>
      <c r="J12" s="40"/>
      <c r="K12" s="39">
        <f t="shared" si="0"/>
        <v>8</v>
      </c>
      <c r="P12" s="91"/>
    </row>
    <row r="13" spans="1:16" x14ac:dyDescent="0.2">
      <c r="B13" s="39" t="s">
        <v>405</v>
      </c>
      <c r="C13" s="39">
        <v>1</v>
      </c>
      <c r="D13" s="39">
        <v>0</v>
      </c>
      <c r="E13" s="39">
        <f t="shared" si="1"/>
        <v>1</v>
      </c>
      <c r="F13" s="40">
        <f t="shared" ref="F13:F20" si="3">E13/$E$22</f>
        <v>1.7379214459506431E-4</v>
      </c>
      <c r="G13" s="39">
        <v>5</v>
      </c>
      <c r="H13" s="39">
        <v>0</v>
      </c>
      <c r="I13" s="39">
        <f t="shared" si="2"/>
        <v>5</v>
      </c>
      <c r="J13" s="40">
        <f t="shared" ref="J13:J20" si="4">I13/$I$22</f>
        <v>3.4518467380048324E-4</v>
      </c>
      <c r="K13" s="39">
        <f t="shared" si="0"/>
        <v>6</v>
      </c>
      <c r="P13" s="91"/>
    </row>
    <row r="14" spans="1:16" x14ac:dyDescent="0.2">
      <c r="B14" s="39" t="s">
        <v>406</v>
      </c>
      <c r="C14" s="39">
        <v>6</v>
      </c>
      <c r="D14" s="39">
        <v>0</v>
      </c>
      <c r="E14" s="39">
        <f t="shared" si="1"/>
        <v>6</v>
      </c>
      <c r="F14" s="40">
        <f t="shared" si="3"/>
        <v>1.0427528675703858E-3</v>
      </c>
      <c r="G14" s="39">
        <v>13</v>
      </c>
      <c r="H14" s="39">
        <v>0</v>
      </c>
      <c r="I14" s="39">
        <f t="shared" si="2"/>
        <v>13</v>
      </c>
      <c r="J14" s="40">
        <f t="shared" si="4"/>
        <v>8.9748015188125647E-4</v>
      </c>
      <c r="K14" s="39">
        <f t="shared" si="0"/>
        <v>19</v>
      </c>
      <c r="P14" s="91"/>
    </row>
    <row r="15" spans="1:16" x14ac:dyDescent="0.2">
      <c r="B15" s="39" t="s">
        <v>407</v>
      </c>
      <c r="C15" s="39">
        <v>9</v>
      </c>
      <c r="D15" s="39">
        <v>8</v>
      </c>
      <c r="E15" s="39">
        <f t="shared" si="1"/>
        <v>17</v>
      </c>
      <c r="F15" s="40"/>
      <c r="G15" s="39">
        <v>61</v>
      </c>
      <c r="H15" s="39">
        <v>5</v>
      </c>
      <c r="I15" s="39">
        <f t="shared" si="2"/>
        <v>66</v>
      </c>
      <c r="J15" s="40"/>
      <c r="K15" s="39">
        <f t="shared" si="0"/>
        <v>83</v>
      </c>
      <c r="P15" s="91"/>
    </row>
    <row r="16" spans="1:16" x14ac:dyDescent="0.2">
      <c r="B16" s="39" t="s">
        <v>408</v>
      </c>
      <c r="C16" s="39">
        <v>0</v>
      </c>
      <c r="D16" s="39">
        <v>0</v>
      </c>
      <c r="E16" s="39">
        <f t="shared" si="1"/>
        <v>0</v>
      </c>
      <c r="F16" s="40">
        <f t="shared" si="3"/>
        <v>0</v>
      </c>
      <c r="G16" s="39">
        <v>3</v>
      </c>
      <c r="H16" s="39">
        <v>0</v>
      </c>
      <c r="I16" s="39">
        <f t="shared" si="2"/>
        <v>3</v>
      </c>
      <c r="J16" s="40">
        <f t="shared" si="4"/>
        <v>2.0711080428028995E-4</v>
      </c>
      <c r="K16" s="39">
        <f t="shared" si="0"/>
        <v>3</v>
      </c>
      <c r="P16" s="91"/>
    </row>
    <row r="17" spans="2:16" x14ac:dyDescent="0.2">
      <c r="B17" s="39" t="s">
        <v>409</v>
      </c>
      <c r="C17" s="39">
        <v>147</v>
      </c>
      <c r="D17" s="39">
        <v>52</v>
      </c>
      <c r="E17" s="39">
        <f t="shared" si="1"/>
        <v>199</v>
      </c>
      <c r="F17" s="40">
        <f t="shared" si="3"/>
        <v>3.4584636774417796E-2</v>
      </c>
      <c r="G17" s="39">
        <v>504</v>
      </c>
      <c r="H17" s="39">
        <v>30</v>
      </c>
      <c r="I17" s="39">
        <f t="shared" si="2"/>
        <v>534</v>
      </c>
      <c r="J17" s="40">
        <f t="shared" si="4"/>
        <v>3.6865723161891614E-2</v>
      </c>
      <c r="K17" s="39">
        <f t="shared" si="0"/>
        <v>733</v>
      </c>
      <c r="P17" s="91"/>
    </row>
    <row r="18" spans="2:16" x14ac:dyDescent="0.2">
      <c r="B18" s="39" t="s">
        <v>410</v>
      </c>
      <c r="C18" s="39">
        <v>7</v>
      </c>
      <c r="D18" s="39">
        <v>2</v>
      </c>
      <c r="E18" s="39">
        <f t="shared" si="1"/>
        <v>9</v>
      </c>
      <c r="F18" s="40">
        <f t="shared" si="3"/>
        <v>1.5641293013555788E-3</v>
      </c>
      <c r="G18" s="39">
        <v>37</v>
      </c>
      <c r="H18" s="39">
        <v>2</v>
      </c>
      <c r="I18" s="39">
        <f t="shared" si="2"/>
        <v>39</v>
      </c>
      <c r="J18" s="40">
        <f t="shared" si="4"/>
        <v>2.6924404556437696E-3</v>
      </c>
      <c r="K18" s="39">
        <f t="shared" si="0"/>
        <v>48</v>
      </c>
      <c r="P18" s="91"/>
    </row>
    <row r="19" spans="2:16" x14ac:dyDescent="0.2">
      <c r="B19" s="39" t="s">
        <v>411</v>
      </c>
      <c r="C19" s="39">
        <v>1</v>
      </c>
      <c r="D19" s="39">
        <v>0</v>
      </c>
      <c r="E19" s="39">
        <f t="shared" si="1"/>
        <v>1</v>
      </c>
      <c r="F19" s="40">
        <f t="shared" si="3"/>
        <v>1.7379214459506431E-4</v>
      </c>
      <c r="G19" s="39">
        <v>0</v>
      </c>
      <c r="H19" s="39">
        <v>0</v>
      </c>
      <c r="I19" s="39">
        <f t="shared" si="2"/>
        <v>0</v>
      </c>
      <c r="J19" s="40">
        <f t="shared" si="4"/>
        <v>0</v>
      </c>
      <c r="K19" s="39">
        <f t="shared" si="0"/>
        <v>1</v>
      </c>
      <c r="P19" s="91"/>
    </row>
    <row r="20" spans="2:16" x14ac:dyDescent="0.2">
      <c r="B20" s="39" t="s">
        <v>412</v>
      </c>
      <c r="C20" s="39">
        <v>1028</v>
      </c>
      <c r="D20" s="39">
        <v>358</v>
      </c>
      <c r="E20" s="39">
        <f t="shared" si="1"/>
        <v>1386</v>
      </c>
      <c r="F20" s="40">
        <f t="shared" si="3"/>
        <v>0.24087591240875914</v>
      </c>
      <c r="G20" s="39">
        <v>2178</v>
      </c>
      <c r="H20" s="39">
        <v>103</v>
      </c>
      <c r="I20" s="39">
        <f t="shared" si="2"/>
        <v>2281</v>
      </c>
      <c r="J20" s="40">
        <f t="shared" si="4"/>
        <v>0.15747324818778047</v>
      </c>
      <c r="K20" s="39">
        <f t="shared" si="0"/>
        <v>3667</v>
      </c>
      <c r="P20" s="91"/>
    </row>
    <row r="21" spans="2:16" x14ac:dyDescent="0.2">
      <c r="B21" s="39" t="s">
        <v>413</v>
      </c>
      <c r="C21" s="39">
        <v>2</v>
      </c>
      <c r="D21" s="39">
        <v>0</v>
      </c>
      <c r="E21" s="39">
        <f t="shared" si="1"/>
        <v>2</v>
      </c>
      <c r="F21" s="40"/>
      <c r="G21" s="39">
        <v>3</v>
      </c>
      <c r="H21" s="39">
        <v>0</v>
      </c>
      <c r="I21" s="39">
        <f t="shared" si="2"/>
        <v>3</v>
      </c>
      <c r="J21" s="40"/>
      <c r="K21" s="39">
        <f t="shared" si="0"/>
        <v>5</v>
      </c>
      <c r="P21" s="91"/>
    </row>
    <row r="22" spans="2:16" x14ac:dyDescent="0.2">
      <c r="B22" s="41" t="s">
        <v>50</v>
      </c>
      <c r="C22" s="39">
        <f t="shared" ref="C22:H22" si="5">SUM(C11:C21)</f>
        <v>4137</v>
      </c>
      <c r="D22" s="39">
        <f t="shared" si="5"/>
        <v>1617</v>
      </c>
      <c r="E22" s="41">
        <f t="shared" ref="E22:E23" si="6">C22+D22</f>
        <v>5754</v>
      </c>
      <c r="F22" s="43">
        <f t="shared" ref="F22" si="7">E22/$E$22</f>
        <v>1</v>
      </c>
      <c r="G22" s="39">
        <f t="shared" si="5"/>
        <v>13828</v>
      </c>
      <c r="H22" s="39">
        <f t="shared" si="5"/>
        <v>657</v>
      </c>
      <c r="I22" s="41">
        <f t="shared" ref="I22" si="8">G22+H22</f>
        <v>14485</v>
      </c>
      <c r="J22" s="43">
        <f t="shared" ref="J22" si="9">I22/$I$22</f>
        <v>1</v>
      </c>
      <c r="K22" s="41">
        <f t="shared" ref="K22:K23" si="10">E22+I22</f>
        <v>20239</v>
      </c>
    </row>
    <row r="23" spans="2:16" ht="25.5" customHeight="1" x14ac:dyDescent="0.2">
      <c r="B23" s="53" t="s">
        <v>66</v>
      </c>
      <c r="C23" s="54">
        <f>+C22/$K$22</f>
        <v>0.20440733237808192</v>
      </c>
      <c r="D23" s="54">
        <f>+D22/$K$22</f>
        <v>7.9895251741686837E-2</v>
      </c>
      <c r="E23" s="55">
        <f t="shared" si="6"/>
        <v>0.28430258411976878</v>
      </c>
      <c r="F23" s="55"/>
      <c r="G23" s="54">
        <f>+G22/$K$22</f>
        <v>0.68323533771431399</v>
      </c>
      <c r="H23" s="54">
        <f>+H22/$K$22</f>
        <v>3.2462078165917285E-2</v>
      </c>
      <c r="I23" s="55">
        <f>G23+H23</f>
        <v>0.71569741588023128</v>
      </c>
      <c r="J23" s="55"/>
      <c r="K23" s="55">
        <f t="shared" si="10"/>
        <v>1</v>
      </c>
    </row>
    <row r="24" spans="2:16" x14ac:dyDescent="0.2">
      <c r="B24" s="46"/>
      <c r="C24" s="59"/>
      <c r="D24" s="59"/>
      <c r="E24" s="59"/>
      <c r="F24" s="59"/>
      <c r="G24" s="59"/>
      <c r="H24" s="59"/>
      <c r="I24" s="59"/>
      <c r="J24" s="59"/>
      <c r="K24" s="59"/>
    </row>
    <row r="25" spans="2:16" ht="12.75" x14ac:dyDescent="0.2">
      <c r="B25" s="319" t="s">
        <v>103</v>
      </c>
      <c r="C25" s="319"/>
      <c r="D25" s="319"/>
      <c r="E25" s="319"/>
      <c r="F25" s="319"/>
      <c r="G25" s="319"/>
      <c r="H25" s="319"/>
      <c r="I25" s="319"/>
      <c r="J25" s="319"/>
      <c r="K25" s="319"/>
    </row>
    <row r="26" spans="2:16" ht="12.75" x14ac:dyDescent="0.2">
      <c r="B26" s="335" t="str">
        <f>'Solicitudes Regiones'!$B$6:$P$6</f>
        <v>Acumuladas de julio de 2008 a enero de 2020</v>
      </c>
      <c r="C26" s="335"/>
      <c r="D26" s="335"/>
      <c r="E26" s="335"/>
      <c r="F26" s="335"/>
      <c r="G26" s="335"/>
      <c r="H26" s="335"/>
      <c r="I26" s="335"/>
      <c r="J26" s="335"/>
      <c r="K26" s="335"/>
    </row>
    <row r="28" spans="2:16" ht="15" customHeight="1" x14ac:dyDescent="0.2">
      <c r="B28" s="352" t="s">
        <v>67</v>
      </c>
      <c r="C28" s="353"/>
      <c r="D28" s="353"/>
      <c r="E28" s="353"/>
      <c r="F28" s="353"/>
      <c r="G28" s="353"/>
      <c r="H28" s="353"/>
      <c r="I28" s="353"/>
      <c r="J28" s="353"/>
      <c r="K28" s="354"/>
      <c r="L28" s="60"/>
    </row>
    <row r="29" spans="2:16" ht="15" customHeight="1" x14ac:dyDescent="0.2">
      <c r="B29" s="351" t="s">
        <v>58</v>
      </c>
      <c r="C29" s="351" t="s">
        <v>2</v>
      </c>
      <c r="D29" s="351"/>
      <c r="E29" s="351"/>
      <c r="F29" s="351"/>
      <c r="G29" s="351"/>
      <c r="H29" s="351"/>
      <c r="I29" s="351"/>
      <c r="J29" s="351"/>
      <c r="K29" s="351"/>
    </row>
    <row r="30" spans="2:16" ht="24" x14ac:dyDescent="0.2">
      <c r="B30" s="351"/>
      <c r="C30" s="44" t="s">
        <v>59</v>
      </c>
      <c r="D30" s="44" t="s">
        <v>60</v>
      </c>
      <c r="E30" s="44" t="s">
        <v>61</v>
      </c>
      <c r="F30" s="44" t="s">
        <v>62</v>
      </c>
      <c r="G30" s="44" t="s">
        <v>8</v>
      </c>
      <c r="H30" s="44" t="s">
        <v>63</v>
      </c>
      <c r="I30" s="44" t="s">
        <v>64</v>
      </c>
      <c r="J30" s="44" t="s">
        <v>65</v>
      </c>
      <c r="K30" s="45" t="s">
        <v>31</v>
      </c>
    </row>
    <row r="31" spans="2:16" x14ac:dyDescent="0.2">
      <c r="B31" s="39" t="s">
        <v>403</v>
      </c>
      <c r="C31" s="39">
        <v>2599</v>
      </c>
      <c r="D31" s="39">
        <v>833</v>
      </c>
      <c r="E31" s="39">
        <f>C31+D31</f>
        <v>3432</v>
      </c>
      <c r="F31" s="40">
        <f>E31/$E$42</f>
        <v>0.71589486858573215</v>
      </c>
      <c r="G31" s="39">
        <v>8756</v>
      </c>
      <c r="H31" s="39">
        <v>417</v>
      </c>
      <c r="I31" s="39">
        <f>G31+H31</f>
        <v>9173</v>
      </c>
      <c r="J31" s="40">
        <f>I31/$I$42</f>
        <v>0.79063954490605071</v>
      </c>
      <c r="K31" s="39">
        <f t="shared" ref="K31:K41" si="11">E31+I31</f>
        <v>12605</v>
      </c>
    </row>
    <row r="32" spans="2:16" x14ac:dyDescent="0.2">
      <c r="B32" s="39" t="s">
        <v>404</v>
      </c>
      <c r="C32" s="39">
        <v>2</v>
      </c>
      <c r="D32" s="39">
        <v>0</v>
      </c>
      <c r="E32" s="39">
        <f t="shared" ref="E32:E41" si="12">C32+D32</f>
        <v>2</v>
      </c>
      <c r="F32" s="40"/>
      <c r="G32" s="39">
        <v>5</v>
      </c>
      <c r="H32" s="39">
        <v>0</v>
      </c>
      <c r="I32" s="39">
        <f t="shared" ref="I32:I41" si="13">G32+H32</f>
        <v>5</v>
      </c>
      <c r="J32" s="40"/>
      <c r="K32" s="39">
        <f t="shared" si="11"/>
        <v>7</v>
      </c>
    </row>
    <row r="33" spans="2:11" x14ac:dyDescent="0.2">
      <c r="B33" s="39" t="s">
        <v>405</v>
      </c>
      <c r="C33" s="39">
        <v>1</v>
      </c>
      <c r="D33" s="39">
        <v>0</v>
      </c>
      <c r="E33" s="39">
        <f t="shared" si="12"/>
        <v>1</v>
      </c>
      <c r="F33" s="40">
        <f t="shared" ref="F33:F40" si="14">E33/$E$42</f>
        <v>2.0859407592824363E-4</v>
      </c>
      <c r="G33" s="39">
        <v>5</v>
      </c>
      <c r="H33" s="39">
        <v>0</v>
      </c>
      <c r="I33" s="39">
        <f t="shared" si="13"/>
        <v>5</v>
      </c>
      <c r="J33" s="40">
        <f t="shared" ref="J33:J40" si="15">I33/$I$42</f>
        <v>4.3096017927943459E-4</v>
      </c>
      <c r="K33" s="39">
        <f t="shared" si="11"/>
        <v>6</v>
      </c>
    </row>
    <row r="34" spans="2:11" x14ac:dyDescent="0.2">
      <c r="B34" s="39" t="s">
        <v>406</v>
      </c>
      <c r="C34" s="39">
        <v>5</v>
      </c>
      <c r="D34" s="39">
        <v>0</v>
      </c>
      <c r="E34" s="39">
        <f t="shared" si="12"/>
        <v>5</v>
      </c>
      <c r="F34" s="40">
        <f t="shared" si="14"/>
        <v>1.0429703796412183E-3</v>
      </c>
      <c r="G34" s="39">
        <v>10</v>
      </c>
      <c r="H34" s="39">
        <v>0</v>
      </c>
      <c r="I34" s="39">
        <f t="shared" si="13"/>
        <v>10</v>
      </c>
      <c r="J34" s="40">
        <f t="shared" si="15"/>
        <v>8.6192035855886919E-4</v>
      </c>
      <c r="K34" s="39">
        <f t="shared" si="11"/>
        <v>15</v>
      </c>
    </row>
    <row r="35" spans="2:11" x14ac:dyDescent="0.2">
      <c r="B35" s="39" t="s">
        <v>407</v>
      </c>
      <c r="C35" s="39">
        <v>9</v>
      </c>
      <c r="D35" s="39">
        <v>7</v>
      </c>
      <c r="E35" s="39">
        <f t="shared" si="12"/>
        <v>16</v>
      </c>
      <c r="F35" s="40"/>
      <c r="G35" s="39">
        <v>46</v>
      </c>
      <c r="H35" s="39">
        <v>3</v>
      </c>
      <c r="I35" s="39">
        <f t="shared" si="13"/>
        <v>49</v>
      </c>
      <c r="J35" s="40"/>
      <c r="K35" s="39">
        <f t="shared" si="11"/>
        <v>65</v>
      </c>
    </row>
    <row r="36" spans="2:11" x14ac:dyDescent="0.2">
      <c r="B36" s="39" t="s">
        <v>408</v>
      </c>
      <c r="C36" s="39">
        <v>0</v>
      </c>
      <c r="D36" s="39">
        <v>0</v>
      </c>
      <c r="E36" s="39">
        <f t="shared" si="12"/>
        <v>0</v>
      </c>
      <c r="F36" s="40">
        <f t="shared" si="14"/>
        <v>0</v>
      </c>
      <c r="G36" s="39">
        <v>3</v>
      </c>
      <c r="H36" s="39">
        <v>0</v>
      </c>
      <c r="I36" s="39">
        <f t="shared" si="13"/>
        <v>3</v>
      </c>
      <c r="J36" s="40">
        <f t="shared" si="15"/>
        <v>2.5857610756766072E-4</v>
      </c>
      <c r="K36" s="39">
        <f t="shared" si="11"/>
        <v>3</v>
      </c>
    </row>
    <row r="37" spans="2:11" x14ac:dyDescent="0.2">
      <c r="B37" s="39" t="s">
        <v>409</v>
      </c>
      <c r="C37" s="39">
        <v>131</v>
      </c>
      <c r="D37" s="39">
        <v>33</v>
      </c>
      <c r="E37" s="39">
        <f t="shared" si="12"/>
        <v>164</v>
      </c>
      <c r="F37" s="40">
        <f t="shared" si="14"/>
        <v>3.4209428452231953E-2</v>
      </c>
      <c r="G37" s="39">
        <v>415</v>
      </c>
      <c r="H37" s="39">
        <v>23</v>
      </c>
      <c r="I37" s="39">
        <f t="shared" si="13"/>
        <v>438</v>
      </c>
      <c r="J37" s="40">
        <f t="shared" si="15"/>
        <v>3.7752111704878466E-2</v>
      </c>
      <c r="K37" s="39">
        <f t="shared" si="11"/>
        <v>602</v>
      </c>
    </row>
    <row r="38" spans="2:11" x14ac:dyDescent="0.2">
      <c r="B38" s="39" t="s">
        <v>410</v>
      </c>
      <c r="C38" s="39">
        <v>2</v>
      </c>
      <c r="D38" s="39">
        <v>2</v>
      </c>
      <c r="E38" s="39">
        <f t="shared" si="12"/>
        <v>4</v>
      </c>
      <c r="F38" s="40">
        <f t="shared" si="14"/>
        <v>8.3437630371297454E-4</v>
      </c>
      <c r="G38" s="39">
        <v>30</v>
      </c>
      <c r="H38" s="39">
        <v>1</v>
      </c>
      <c r="I38" s="39">
        <f t="shared" si="13"/>
        <v>31</v>
      </c>
      <c r="J38" s="40">
        <f t="shared" si="15"/>
        <v>2.6719531115324945E-3</v>
      </c>
      <c r="K38" s="39">
        <f t="shared" si="11"/>
        <v>35</v>
      </c>
    </row>
    <row r="39" spans="2:11" x14ac:dyDescent="0.2">
      <c r="B39" s="39" t="s">
        <v>411</v>
      </c>
      <c r="C39" s="39">
        <v>1</v>
      </c>
      <c r="D39" s="39">
        <v>0</v>
      </c>
      <c r="E39" s="39">
        <f t="shared" si="12"/>
        <v>1</v>
      </c>
      <c r="F39" s="40">
        <f t="shared" si="14"/>
        <v>2.0859407592824363E-4</v>
      </c>
      <c r="G39" s="39">
        <v>0</v>
      </c>
      <c r="H39" s="39">
        <v>0</v>
      </c>
      <c r="I39" s="39">
        <f t="shared" si="13"/>
        <v>0</v>
      </c>
      <c r="J39" s="40">
        <f t="shared" si="15"/>
        <v>0</v>
      </c>
      <c r="K39" s="39">
        <f t="shared" si="11"/>
        <v>1</v>
      </c>
    </row>
    <row r="40" spans="2:11" x14ac:dyDescent="0.2">
      <c r="B40" s="39" t="s">
        <v>412</v>
      </c>
      <c r="C40" s="39">
        <v>938</v>
      </c>
      <c r="D40" s="39">
        <v>230</v>
      </c>
      <c r="E40" s="39">
        <f t="shared" si="12"/>
        <v>1168</v>
      </c>
      <c r="F40" s="40">
        <f t="shared" si="14"/>
        <v>0.24363788068418857</v>
      </c>
      <c r="G40" s="39">
        <v>1807</v>
      </c>
      <c r="H40" s="39">
        <v>79</v>
      </c>
      <c r="I40" s="39">
        <f t="shared" si="13"/>
        <v>1886</v>
      </c>
      <c r="J40" s="40">
        <f t="shared" si="15"/>
        <v>0.16255817962420271</v>
      </c>
      <c r="K40" s="39">
        <f t="shared" si="11"/>
        <v>3054</v>
      </c>
    </row>
    <row r="41" spans="2:11" x14ac:dyDescent="0.2">
      <c r="B41" s="39" t="s">
        <v>413</v>
      </c>
      <c r="C41" s="39">
        <v>1</v>
      </c>
      <c r="D41" s="39">
        <v>0</v>
      </c>
      <c r="E41" s="39">
        <f t="shared" si="12"/>
        <v>1</v>
      </c>
      <c r="F41" s="40"/>
      <c r="G41" s="39">
        <v>2</v>
      </c>
      <c r="H41" s="39">
        <v>0</v>
      </c>
      <c r="I41" s="39">
        <f t="shared" si="13"/>
        <v>2</v>
      </c>
      <c r="J41" s="40"/>
      <c r="K41" s="39">
        <f t="shared" si="11"/>
        <v>3</v>
      </c>
    </row>
    <row r="42" spans="2:11" x14ac:dyDescent="0.2">
      <c r="B42" s="41" t="s">
        <v>50</v>
      </c>
      <c r="C42" s="39">
        <f t="shared" ref="C42:H42" si="16">SUM(C31:C41)</f>
        <v>3689</v>
      </c>
      <c r="D42" s="39">
        <f t="shared" si="16"/>
        <v>1105</v>
      </c>
      <c r="E42" s="41">
        <f t="shared" ref="E42" si="17">C42+D42</f>
        <v>4794</v>
      </c>
      <c r="F42" s="43">
        <f t="shared" ref="F42" si="18">E42/$E$42</f>
        <v>1</v>
      </c>
      <c r="G42" s="39">
        <f t="shared" si="16"/>
        <v>11079</v>
      </c>
      <c r="H42" s="39">
        <f t="shared" si="16"/>
        <v>523</v>
      </c>
      <c r="I42" s="41">
        <f t="shared" ref="I42" si="19">G42+H42</f>
        <v>11602</v>
      </c>
      <c r="J42" s="43">
        <f t="shared" ref="J42" si="20">I42/$I$42</f>
        <v>1</v>
      </c>
      <c r="K42" s="41">
        <f t="shared" ref="K42:K43" si="21">E42+I42</f>
        <v>16396</v>
      </c>
    </row>
    <row r="43" spans="2:11" ht="24" x14ac:dyDescent="0.2">
      <c r="B43" s="53" t="s">
        <v>68</v>
      </c>
      <c r="C43" s="54">
        <f>+C42/$K$42</f>
        <v>0.22499390095145158</v>
      </c>
      <c r="D43" s="54">
        <f>+D42/$K$42</f>
        <v>6.7394486460112216E-2</v>
      </c>
      <c r="E43" s="55">
        <f>C43+D43</f>
        <v>0.29238838741156381</v>
      </c>
      <c r="F43" s="55"/>
      <c r="G43" s="54">
        <f>+G42/$K$42</f>
        <v>0.67571358868016584</v>
      </c>
      <c r="H43" s="54">
        <f>+H42/$K$42</f>
        <v>3.1898023908270311E-2</v>
      </c>
      <c r="I43" s="55">
        <f>G43+H43</f>
        <v>0.70761161258843619</v>
      </c>
      <c r="J43" s="55"/>
      <c r="K43" s="55">
        <f t="shared" si="21"/>
        <v>1</v>
      </c>
    </row>
    <row r="44" spans="2:11" x14ac:dyDescent="0.2">
      <c r="B44" s="46" t="s">
        <v>133</v>
      </c>
    </row>
    <row r="45" spans="2:11" x14ac:dyDescent="0.2">
      <c r="B45" s="46" t="s">
        <v>134</v>
      </c>
    </row>
  </sheetData>
  <mergeCells count="10">
    <mergeCell ref="B29:B30"/>
    <mergeCell ref="C29:K29"/>
    <mergeCell ref="B8:K8"/>
    <mergeCell ref="B9:B10"/>
    <mergeCell ref="C9:K9"/>
    <mergeCell ref="B6:K6"/>
    <mergeCell ref="B5:K5"/>
    <mergeCell ref="B25:K25"/>
    <mergeCell ref="B26:K26"/>
    <mergeCell ref="B28:K28"/>
  </mergeCells>
  <hyperlinks>
    <hyperlink ref="M5" location="'Índice Pensiones Solidarias'!A1" display="Volver Sistema de Pensiones Solidadias"/>
  </hyperlinks>
  <pageMargins left="0.74803149606299213" right="0.74803149606299213" top="0.98425196850393704" bottom="0.98425196850393704" header="0" footer="0"/>
  <pageSetup scale="9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P127"/>
  <sheetViews>
    <sheetView showGridLines="0" zoomScaleNormal="100" workbookViewId="0">
      <selection activeCell="N32" sqref="N32"/>
    </sheetView>
  </sheetViews>
  <sheetFormatPr baseColWidth="10" defaultRowHeight="12" x14ac:dyDescent="0.2"/>
  <cols>
    <col min="1" max="1" width="6" style="47" customWidth="1"/>
    <col min="2" max="2" width="18.140625" style="47" customWidth="1"/>
    <col min="3" max="3" width="8.42578125" style="47" customWidth="1"/>
    <col min="4" max="4" width="7.42578125" style="47" bestFit="1" customWidth="1"/>
    <col min="5" max="6" width="7.42578125" style="47" customWidth="1"/>
    <col min="7" max="7" width="8" style="47" bestFit="1" customWidth="1"/>
    <col min="8" max="8" width="7.42578125" style="47" bestFit="1" customWidth="1"/>
    <col min="9" max="11" width="7.42578125" style="47" customWidth="1"/>
    <col min="12" max="12" width="7.85546875" style="47" customWidth="1"/>
    <col min="13" max="251" width="11.42578125" style="47"/>
    <col min="252" max="252" width="18.140625" style="47" customWidth="1"/>
    <col min="253" max="253" width="8" style="47" bestFit="1" customWidth="1"/>
    <col min="254" max="254" width="7.42578125" style="47" bestFit="1" customWidth="1"/>
    <col min="255" max="256" width="7.42578125" style="47" customWidth="1"/>
    <col min="257" max="257" width="8" style="47" bestFit="1" customWidth="1"/>
    <col min="258" max="258" width="7.42578125" style="47" bestFit="1" customWidth="1"/>
    <col min="259" max="261" width="7.42578125" style="47" customWidth="1"/>
    <col min="262" max="267" width="0" style="47" hidden="1" customWidth="1"/>
    <col min="268" max="268" width="7.85546875" style="47" customWidth="1"/>
    <col min="269" max="507" width="11.42578125" style="47"/>
    <col min="508" max="508" width="18.140625" style="47" customWidth="1"/>
    <col min="509" max="509" width="8" style="47" bestFit="1" customWidth="1"/>
    <col min="510" max="510" width="7.42578125" style="47" bestFit="1" customWidth="1"/>
    <col min="511" max="512" width="7.42578125" style="47" customWidth="1"/>
    <col min="513" max="513" width="8" style="47" bestFit="1" customWidth="1"/>
    <col min="514" max="514" width="7.42578125" style="47" bestFit="1" customWidth="1"/>
    <col min="515" max="517" width="7.42578125" style="47" customWidth="1"/>
    <col min="518" max="523" width="0" style="47" hidden="1" customWidth="1"/>
    <col min="524" max="524" width="7.85546875" style="47" customWidth="1"/>
    <col min="525" max="763" width="11.42578125" style="47"/>
    <col min="764" max="764" width="18.140625" style="47" customWidth="1"/>
    <col min="765" max="765" width="8" style="47" bestFit="1" customWidth="1"/>
    <col min="766" max="766" width="7.42578125" style="47" bestFit="1" customWidth="1"/>
    <col min="767" max="768" width="7.42578125" style="47" customWidth="1"/>
    <col min="769" max="769" width="8" style="47" bestFit="1" customWidth="1"/>
    <col min="770" max="770" width="7.42578125" style="47" bestFit="1" customWidth="1"/>
    <col min="771" max="773" width="7.42578125" style="47" customWidth="1"/>
    <col min="774" max="779" width="0" style="47" hidden="1" customWidth="1"/>
    <col min="780" max="780" width="7.85546875" style="47" customWidth="1"/>
    <col min="781" max="1019" width="11.42578125" style="47"/>
    <col min="1020" max="1020" width="18.140625" style="47" customWidth="1"/>
    <col min="1021" max="1021" width="8" style="47" bestFit="1" customWidth="1"/>
    <col min="1022" max="1022" width="7.42578125" style="47" bestFit="1" customWidth="1"/>
    <col min="1023" max="1024" width="7.42578125" style="47" customWidth="1"/>
    <col min="1025" max="1025" width="8" style="47" bestFit="1" customWidth="1"/>
    <col min="1026" max="1026" width="7.42578125" style="47" bestFit="1" customWidth="1"/>
    <col min="1027" max="1029" width="7.42578125" style="47" customWidth="1"/>
    <col min="1030" max="1035" width="0" style="47" hidden="1" customWidth="1"/>
    <col min="1036" max="1036" width="7.85546875" style="47" customWidth="1"/>
    <col min="1037" max="1275" width="11.42578125" style="47"/>
    <col min="1276" max="1276" width="18.140625" style="47" customWidth="1"/>
    <col min="1277" max="1277" width="8" style="47" bestFit="1" customWidth="1"/>
    <col min="1278" max="1278" width="7.42578125" style="47" bestFit="1" customWidth="1"/>
    <col min="1279" max="1280" width="7.42578125" style="47" customWidth="1"/>
    <col min="1281" max="1281" width="8" style="47" bestFit="1" customWidth="1"/>
    <col min="1282" max="1282" width="7.42578125" style="47" bestFit="1" customWidth="1"/>
    <col min="1283" max="1285" width="7.42578125" style="47" customWidth="1"/>
    <col min="1286" max="1291" width="0" style="47" hidden="1" customWidth="1"/>
    <col min="1292" max="1292" width="7.85546875" style="47" customWidth="1"/>
    <col min="1293" max="1531" width="11.42578125" style="47"/>
    <col min="1532" max="1532" width="18.140625" style="47" customWidth="1"/>
    <col min="1533" max="1533" width="8" style="47" bestFit="1" customWidth="1"/>
    <col min="1534" max="1534" width="7.42578125" style="47" bestFit="1" customWidth="1"/>
    <col min="1535" max="1536" width="7.42578125" style="47" customWidth="1"/>
    <col min="1537" max="1537" width="8" style="47" bestFit="1" customWidth="1"/>
    <col min="1538" max="1538" width="7.42578125" style="47" bestFit="1" customWidth="1"/>
    <col min="1539" max="1541" width="7.42578125" style="47" customWidth="1"/>
    <col min="1542" max="1547" width="0" style="47" hidden="1" customWidth="1"/>
    <col min="1548" max="1548" width="7.85546875" style="47" customWidth="1"/>
    <col min="1549" max="1787" width="11.42578125" style="47"/>
    <col min="1788" max="1788" width="18.140625" style="47" customWidth="1"/>
    <col min="1789" max="1789" width="8" style="47" bestFit="1" customWidth="1"/>
    <col min="1790" max="1790" width="7.42578125" style="47" bestFit="1" customWidth="1"/>
    <col min="1791" max="1792" width="7.42578125" style="47" customWidth="1"/>
    <col min="1793" max="1793" width="8" style="47" bestFit="1" customWidth="1"/>
    <col min="1794" max="1794" width="7.42578125" style="47" bestFit="1" customWidth="1"/>
    <col min="1795" max="1797" width="7.42578125" style="47" customWidth="1"/>
    <col min="1798" max="1803" width="0" style="47" hidden="1" customWidth="1"/>
    <col min="1804" max="1804" width="7.85546875" style="47" customWidth="1"/>
    <col min="1805" max="2043" width="11.42578125" style="47"/>
    <col min="2044" max="2044" width="18.140625" style="47" customWidth="1"/>
    <col min="2045" max="2045" width="8" style="47" bestFit="1" customWidth="1"/>
    <col min="2046" max="2046" width="7.42578125" style="47" bestFit="1" customWidth="1"/>
    <col min="2047" max="2048" width="7.42578125" style="47" customWidth="1"/>
    <col min="2049" max="2049" width="8" style="47" bestFit="1" customWidth="1"/>
    <col min="2050" max="2050" width="7.42578125" style="47" bestFit="1" customWidth="1"/>
    <col min="2051" max="2053" width="7.42578125" style="47" customWidth="1"/>
    <col min="2054" max="2059" width="0" style="47" hidden="1" customWidth="1"/>
    <col min="2060" max="2060" width="7.85546875" style="47" customWidth="1"/>
    <col min="2061" max="2299" width="11.42578125" style="47"/>
    <col min="2300" max="2300" width="18.140625" style="47" customWidth="1"/>
    <col min="2301" max="2301" width="8" style="47" bestFit="1" customWidth="1"/>
    <col min="2302" max="2302" width="7.42578125" style="47" bestFit="1" customWidth="1"/>
    <col min="2303" max="2304" width="7.42578125" style="47" customWidth="1"/>
    <col min="2305" max="2305" width="8" style="47" bestFit="1" customWidth="1"/>
    <col min="2306" max="2306" width="7.42578125" style="47" bestFit="1" customWidth="1"/>
    <col min="2307" max="2309" width="7.42578125" style="47" customWidth="1"/>
    <col min="2310" max="2315" width="0" style="47" hidden="1" customWidth="1"/>
    <col min="2316" max="2316" width="7.85546875" style="47" customWidth="1"/>
    <col min="2317" max="2555" width="11.42578125" style="47"/>
    <col min="2556" max="2556" width="18.140625" style="47" customWidth="1"/>
    <col min="2557" max="2557" width="8" style="47" bestFit="1" customWidth="1"/>
    <col min="2558" max="2558" width="7.42578125" style="47" bestFit="1" customWidth="1"/>
    <col min="2559" max="2560" width="7.42578125" style="47" customWidth="1"/>
    <col min="2561" max="2561" width="8" style="47" bestFit="1" customWidth="1"/>
    <col min="2562" max="2562" width="7.42578125" style="47" bestFit="1" customWidth="1"/>
    <col min="2563" max="2565" width="7.42578125" style="47" customWidth="1"/>
    <col min="2566" max="2571" width="0" style="47" hidden="1" customWidth="1"/>
    <col min="2572" max="2572" width="7.85546875" style="47" customWidth="1"/>
    <col min="2573" max="2811" width="11.42578125" style="47"/>
    <col min="2812" max="2812" width="18.140625" style="47" customWidth="1"/>
    <col min="2813" max="2813" width="8" style="47" bestFit="1" customWidth="1"/>
    <col min="2814" max="2814" width="7.42578125" style="47" bestFit="1" customWidth="1"/>
    <col min="2815" max="2816" width="7.42578125" style="47" customWidth="1"/>
    <col min="2817" max="2817" width="8" style="47" bestFit="1" customWidth="1"/>
    <col min="2818" max="2818" width="7.42578125" style="47" bestFit="1" customWidth="1"/>
    <col min="2819" max="2821" width="7.42578125" style="47" customWidth="1"/>
    <col min="2822" max="2827" width="0" style="47" hidden="1" customWidth="1"/>
    <col min="2828" max="2828" width="7.85546875" style="47" customWidth="1"/>
    <col min="2829" max="3067" width="11.42578125" style="47"/>
    <col min="3068" max="3068" width="18.140625" style="47" customWidth="1"/>
    <col min="3069" max="3069" width="8" style="47" bestFit="1" customWidth="1"/>
    <col min="3070" max="3070" width="7.42578125" style="47" bestFit="1" customWidth="1"/>
    <col min="3071" max="3072" width="7.42578125" style="47" customWidth="1"/>
    <col min="3073" max="3073" width="8" style="47" bestFit="1" customWidth="1"/>
    <col min="3074" max="3074" width="7.42578125" style="47" bestFit="1" customWidth="1"/>
    <col min="3075" max="3077" width="7.42578125" style="47" customWidth="1"/>
    <col min="3078" max="3083" width="0" style="47" hidden="1" customWidth="1"/>
    <col min="3084" max="3084" width="7.85546875" style="47" customWidth="1"/>
    <col min="3085" max="3323" width="11.42578125" style="47"/>
    <col min="3324" max="3324" width="18.140625" style="47" customWidth="1"/>
    <col min="3325" max="3325" width="8" style="47" bestFit="1" customWidth="1"/>
    <col min="3326" max="3326" width="7.42578125" style="47" bestFit="1" customWidth="1"/>
    <col min="3327" max="3328" width="7.42578125" style="47" customWidth="1"/>
    <col min="3329" max="3329" width="8" style="47" bestFit="1" customWidth="1"/>
    <col min="3330" max="3330" width="7.42578125" style="47" bestFit="1" customWidth="1"/>
    <col min="3331" max="3333" width="7.42578125" style="47" customWidth="1"/>
    <col min="3334" max="3339" width="0" style="47" hidden="1" customWidth="1"/>
    <col min="3340" max="3340" width="7.85546875" style="47" customWidth="1"/>
    <col min="3341" max="3579" width="11.42578125" style="47"/>
    <col min="3580" max="3580" width="18.140625" style="47" customWidth="1"/>
    <col min="3581" max="3581" width="8" style="47" bestFit="1" customWidth="1"/>
    <col min="3582" max="3582" width="7.42578125" style="47" bestFit="1" customWidth="1"/>
    <col min="3583" max="3584" width="7.42578125" style="47" customWidth="1"/>
    <col min="3585" max="3585" width="8" style="47" bestFit="1" customWidth="1"/>
    <col min="3586" max="3586" width="7.42578125" style="47" bestFit="1" customWidth="1"/>
    <col min="3587" max="3589" width="7.42578125" style="47" customWidth="1"/>
    <col min="3590" max="3595" width="0" style="47" hidden="1" customWidth="1"/>
    <col min="3596" max="3596" width="7.85546875" style="47" customWidth="1"/>
    <col min="3597" max="3835" width="11.42578125" style="47"/>
    <col min="3836" max="3836" width="18.140625" style="47" customWidth="1"/>
    <col min="3837" max="3837" width="8" style="47" bestFit="1" customWidth="1"/>
    <col min="3838" max="3838" width="7.42578125" style="47" bestFit="1" customWidth="1"/>
    <col min="3839" max="3840" width="7.42578125" style="47" customWidth="1"/>
    <col min="3841" max="3841" width="8" style="47" bestFit="1" customWidth="1"/>
    <col min="3842" max="3842" width="7.42578125" style="47" bestFit="1" customWidth="1"/>
    <col min="3843" max="3845" width="7.42578125" style="47" customWidth="1"/>
    <col min="3846" max="3851" width="0" style="47" hidden="1" customWidth="1"/>
    <col min="3852" max="3852" width="7.85546875" style="47" customWidth="1"/>
    <col min="3853" max="4091" width="11.42578125" style="47"/>
    <col min="4092" max="4092" width="18.140625" style="47" customWidth="1"/>
    <col min="4093" max="4093" width="8" style="47" bestFit="1" customWidth="1"/>
    <col min="4094" max="4094" width="7.42578125" style="47" bestFit="1" customWidth="1"/>
    <col min="4095" max="4096" width="7.42578125" style="47" customWidth="1"/>
    <col min="4097" max="4097" width="8" style="47" bestFit="1" customWidth="1"/>
    <col min="4098" max="4098" width="7.42578125" style="47" bestFit="1" customWidth="1"/>
    <col min="4099" max="4101" width="7.42578125" style="47" customWidth="1"/>
    <col min="4102" max="4107" width="0" style="47" hidden="1" customWidth="1"/>
    <col min="4108" max="4108" width="7.85546875" style="47" customWidth="1"/>
    <col min="4109" max="4347" width="11.42578125" style="47"/>
    <col min="4348" max="4348" width="18.140625" style="47" customWidth="1"/>
    <col min="4349" max="4349" width="8" style="47" bestFit="1" customWidth="1"/>
    <col min="4350" max="4350" width="7.42578125" style="47" bestFit="1" customWidth="1"/>
    <col min="4351" max="4352" width="7.42578125" style="47" customWidth="1"/>
    <col min="4353" max="4353" width="8" style="47" bestFit="1" customWidth="1"/>
    <col min="4354" max="4354" width="7.42578125" style="47" bestFit="1" customWidth="1"/>
    <col min="4355" max="4357" width="7.42578125" style="47" customWidth="1"/>
    <col min="4358" max="4363" width="0" style="47" hidden="1" customWidth="1"/>
    <col min="4364" max="4364" width="7.85546875" style="47" customWidth="1"/>
    <col min="4365" max="4603" width="11.42578125" style="47"/>
    <col min="4604" max="4604" width="18.140625" style="47" customWidth="1"/>
    <col min="4605" max="4605" width="8" style="47" bestFit="1" customWidth="1"/>
    <col min="4606" max="4606" width="7.42578125" style="47" bestFit="1" customWidth="1"/>
    <col min="4607" max="4608" width="7.42578125" style="47" customWidth="1"/>
    <col min="4609" max="4609" width="8" style="47" bestFit="1" customWidth="1"/>
    <col min="4610" max="4610" width="7.42578125" style="47" bestFit="1" customWidth="1"/>
    <col min="4611" max="4613" width="7.42578125" style="47" customWidth="1"/>
    <col min="4614" max="4619" width="0" style="47" hidden="1" customWidth="1"/>
    <col min="4620" max="4620" width="7.85546875" style="47" customWidth="1"/>
    <col min="4621" max="4859" width="11.42578125" style="47"/>
    <col min="4860" max="4860" width="18.140625" style="47" customWidth="1"/>
    <col min="4861" max="4861" width="8" style="47" bestFit="1" customWidth="1"/>
    <col min="4862" max="4862" width="7.42578125" style="47" bestFit="1" customWidth="1"/>
    <col min="4863" max="4864" width="7.42578125" style="47" customWidth="1"/>
    <col min="4865" max="4865" width="8" style="47" bestFit="1" customWidth="1"/>
    <col min="4866" max="4866" width="7.42578125" style="47" bestFit="1" customWidth="1"/>
    <col min="4867" max="4869" width="7.42578125" style="47" customWidth="1"/>
    <col min="4870" max="4875" width="0" style="47" hidden="1" customWidth="1"/>
    <col min="4876" max="4876" width="7.85546875" style="47" customWidth="1"/>
    <col min="4877" max="5115" width="11.42578125" style="47"/>
    <col min="5116" max="5116" width="18.140625" style="47" customWidth="1"/>
    <col min="5117" max="5117" width="8" style="47" bestFit="1" customWidth="1"/>
    <col min="5118" max="5118" width="7.42578125" style="47" bestFit="1" customWidth="1"/>
    <col min="5119" max="5120" width="7.42578125" style="47" customWidth="1"/>
    <col min="5121" max="5121" width="8" style="47" bestFit="1" customWidth="1"/>
    <col min="5122" max="5122" width="7.42578125" style="47" bestFit="1" customWidth="1"/>
    <col min="5123" max="5125" width="7.42578125" style="47" customWidth="1"/>
    <col min="5126" max="5131" width="0" style="47" hidden="1" customWidth="1"/>
    <col min="5132" max="5132" width="7.85546875" style="47" customWidth="1"/>
    <col min="5133" max="5371" width="11.42578125" style="47"/>
    <col min="5372" max="5372" width="18.140625" style="47" customWidth="1"/>
    <col min="5373" max="5373" width="8" style="47" bestFit="1" customWidth="1"/>
    <col min="5374" max="5374" width="7.42578125" style="47" bestFit="1" customWidth="1"/>
    <col min="5375" max="5376" width="7.42578125" style="47" customWidth="1"/>
    <col min="5377" max="5377" width="8" style="47" bestFit="1" customWidth="1"/>
    <col min="5378" max="5378" width="7.42578125" style="47" bestFit="1" customWidth="1"/>
    <col min="5379" max="5381" width="7.42578125" style="47" customWidth="1"/>
    <col min="5382" max="5387" width="0" style="47" hidden="1" customWidth="1"/>
    <col min="5388" max="5388" width="7.85546875" style="47" customWidth="1"/>
    <col min="5389" max="5627" width="11.42578125" style="47"/>
    <col min="5628" max="5628" width="18.140625" style="47" customWidth="1"/>
    <col min="5629" max="5629" width="8" style="47" bestFit="1" customWidth="1"/>
    <col min="5630" max="5630" width="7.42578125" style="47" bestFit="1" customWidth="1"/>
    <col min="5631" max="5632" width="7.42578125" style="47" customWidth="1"/>
    <col min="5633" max="5633" width="8" style="47" bestFit="1" customWidth="1"/>
    <col min="5634" max="5634" width="7.42578125" style="47" bestFit="1" customWidth="1"/>
    <col min="5635" max="5637" width="7.42578125" style="47" customWidth="1"/>
    <col min="5638" max="5643" width="0" style="47" hidden="1" customWidth="1"/>
    <col min="5644" max="5644" width="7.85546875" style="47" customWidth="1"/>
    <col min="5645" max="5883" width="11.42578125" style="47"/>
    <col min="5884" max="5884" width="18.140625" style="47" customWidth="1"/>
    <col min="5885" max="5885" width="8" style="47" bestFit="1" customWidth="1"/>
    <col min="5886" max="5886" width="7.42578125" style="47" bestFit="1" customWidth="1"/>
    <col min="5887" max="5888" width="7.42578125" style="47" customWidth="1"/>
    <col min="5889" max="5889" width="8" style="47" bestFit="1" customWidth="1"/>
    <col min="5890" max="5890" width="7.42578125" style="47" bestFit="1" customWidth="1"/>
    <col min="5891" max="5893" width="7.42578125" style="47" customWidth="1"/>
    <col min="5894" max="5899" width="0" style="47" hidden="1" customWidth="1"/>
    <col min="5900" max="5900" width="7.85546875" style="47" customWidth="1"/>
    <col min="5901" max="6139" width="11.42578125" style="47"/>
    <col min="6140" max="6140" width="18.140625" style="47" customWidth="1"/>
    <col min="6141" max="6141" width="8" style="47" bestFit="1" customWidth="1"/>
    <col min="6142" max="6142" width="7.42578125" style="47" bestFit="1" customWidth="1"/>
    <col min="6143" max="6144" width="7.42578125" style="47" customWidth="1"/>
    <col min="6145" max="6145" width="8" style="47" bestFit="1" customWidth="1"/>
    <col min="6146" max="6146" width="7.42578125" style="47" bestFit="1" customWidth="1"/>
    <col min="6147" max="6149" width="7.42578125" style="47" customWidth="1"/>
    <col min="6150" max="6155" width="0" style="47" hidden="1" customWidth="1"/>
    <col min="6156" max="6156" width="7.85546875" style="47" customWidth="1"/>
    <col min="6157" max="6395" width="11.42578125" style="47"/>
    <col min="6396" max="6396" width="18.140625" style="47" customWidth="1"/>
    <col min="6397" max="6397" width="8" style="47" bestFit="1" customWidth="1"/>
    <col min="6398" max="6398" width="7.42578125" style="47" bestFit="1" customWidth="1"/>
    <col min="6399" max="6400" width="7.42578125" style="47" customWidth="1"/>
    <col min="6401" max="6401" width="8" style="47" bestFit="1" customWidth="1"/>
    <col min="6402" max="6402" width="7.42578125" style="47" bestFit="1" customWidth="1"/>
    <col min="6403" max="6405" width="7.42578125" style="47" customWidth="1"/>
    <col min="6406" max="6411" width="0" style="47" hidden="1" customWidth="1"/>
    <col min="6412" max="6412" width="7.85546875" style="47" customWidth="1"/>
    <col min="6413" max="6651" width="11.42578125" style="47"/>
    <col min="6652" max="6652" width="18.140625" style="47" customWidth="1"/>
    <col min="6653" max="6653" width="8" style="47" bestFit="1" customWidth="1"/>
    <col min="6654" max="6654" width="7.42578125" style="47" bestFit="1" customWidth="1"/>
    <col min="6655" max="6656" width="7.42578125" style="47" customWidth="1"/>
    <col min="6657" max="6657" width="8" style="47" bestFit="1" customWidth="1"/>
    <col min="6658" max="6658" width="7.42578125" style="47" bestFit="1" customWidth="1"/>
    <col min="6659" max="6661" width="7.42578125" style="47" customWidth="1"/>
    <col min="6662" max="6667" width="0" style="47" hidden="1" customWidth="1"/>
    <col min="6668" max="6668" width="7.85546875" style="47" customWidth="1"/>
    <col min="6669" max="6907" width="11.42578125" style="47"/>
    <col min="6908" max="6908" width="18.140625" style="47" customWidth="1"/>
    <col min="6909" max="6909" width="8" style="47" bestFit="1" customWidth="1"/>
    <col min="6910" max="6910" width="7.42578125" style="47" bestFit="1" customWidth="1"/>
    <col min="6911" max="6912" width="7.42578125" style="47" customWidth="1"/>
    <col min="6913" max="6913" width="8" style="47" bestFit="1" customWidth="1"/>
    <col min="6914" max="6914" width="7.42578125" style="47" bestFit="1" customWidth="1"/>
    <col min="6915" max="6917" width="7.42578125" style="47" customWidth="1"/>
    <col min="6918" max="6923" width="0" style="47" hidden="1" customWidth="1"/>
    <col min="6924" max="6924" width="7.85546875" style="47" customWidth="1"/>
    <col min="6925" max="7163" width="11.42578125" style="47"/>
    <col min="7164" max="7164" width="18.140625" style="47" customWidth="1"/>
    <col min="7165" max="7165" width="8" style="47" bestFit="1" customWidth="1"/>
    <col min="7166" max="7166" width="7.42578125" style="47" bestFit="1" customWidth="1"/>
    <col min="7167" max="7168" width="7.42578125" style="47" customWidth="1"/>
    <col min="7169" max="7169" width="8" style="47" bestFit="1" customWidth="1"/>
    <col min="7170" max="7170" width="7.42578125" style="47" bestFit="1" customWidth="1"/>
    <col min="7171" max="7173" width="7.42578125" style="47" customWidth="1"/>
    <col min="7174" max="7179" width="0" style="47" hidden="1" customWidth="1"/>
    <col min="7180" max="7180" width="7.85546875" style="47" customWidth="1"/>
    <col min="7181" max="7419" width="11.42578125" style="47"/>
    <col min="7420" max="7420" width="18.140625" style="47" customWidth="1"/>
    <col min="7421" max="7421" width="8" style="47" bestFit="1" customWidth="1"/>
    <col min="7422" max="7422" width="7.42578125" style="47" bestFit="1" customWidth="1"/>
    <col min="7423" max="7424" width="7.42578125" style="47" customWidth="1"/>
    <col min="7425" max="7425" width="8" style="47" bestFit="1" customWidth="1"/>
    <col min="7426" max="7426" width="7.42578125" style="47" bestFit="1" customWidth="1"/>
    <col min="7427" max="7429" width="7.42578125" style="47" customWidth="1"/>
    <col min="7430" max="7435" width="0" style="47" hidden="1" customWidth="1"/>
    <col min="7436" max="7436" width="7.85546875" style="47" customWidth="1"/>
    <col min="7437" max="7675" width="11.42578125" style="47"/>
    <col min="7676" max="7676" width="18.140625" style="47" customWidth="1"/>
    <col min="7677" max="7677" width="8" style="47" bestFit="1" customWidth="1"/>
    <col min="7678" max="7678" width="7.42578125" style="47" bestFit="1" customWidth="1"/>
    <col min="7679" max="7680" width="7.42578125" style="47" customWidth="1"/>
    <col min="7681" max="7681" width="8" style="47" bestFit="1" customWidth="1"/>
    <col min="7682" max="7682" width="7.42578125" style="47" bestFit="1" customWidth="1"/>
    <col min="7683" max="7685" width="7.42578125" style="47" customWidth="1"/>
    <col min="7686" max="7691" width="0" style="47" hidden="1" customWidth="1"/>
    <col min="7692" max="7692" width="7.85546875" style="47" customWidth="1"/>
    <col min="7693" max="7931" width="11.42578125" style="47"/>
    <col min="7932" max="7932" width="18.140625" style="47" customWidth="1"/>
    <col min="7933" max="7933" width="8" style="47" bestFit="1" customWidth="1"/>
    <col min="7934" max="7934" width="7.42578125" style="47" bestFit="1" customWidth="1"/>
    <col min="7935" max="7936" width="7.42578125" style="47" customWidth="1"/>
    <col min="7937" max="7937" width="8" style="47" bestFit="1" customWidth="1"/>
    <col min="7938" max="7938" width="7.42578125" style="47" bestFit="1" customWidth="1"/>
    <col min="7939" max="7941" width="7.42578125" style="47" customWidth="1"/>
    <col min="7942" max="7947" width="0" style="47" hidden="1" customWidth="1"/>
    <col min="7948" max="7948" width="7.85546875" style="47" customWidth="1"/>
    <col min="7949" max="8187" width="11.42578125" style="47"/>
    <col min="8188" max="8188" width="18.140625" style="47" customWidth="1"/>
    <col min="8189" max="8189" width="8" style="47" bestFit="1" customWidth="1"/>
    <col min="8190" max="8190" width="7.42578125" style="47" bestFit="1" customWidth="1"/>
    <col min="8191" max="8192" width="7.42578125" style="47" customWidth="1"/>
    <col min="8193" max="8193" width="8" style="47" bestFit="1" customWidth="1"/>
    <col min="8194" max="8194" width="7.42578125" style="47" bestFit="1" customWidth="1"/>
    <col min="8195" max="8197" width="7.42578125" style="47" customWidth="1"/>
    <col min="8198" max="8203" width="0" style="47" hidden="1" customWidth="1"/>
    <col min="8204" max="8204" width="7.85546875" style="47" customWidth="1"/>
    <col min="8205" max="8443" width="11.42578125" style="47"/>
    <col min="8444" max="8444" width="18.140625" style="47" customWidth="1"/>
    <col min="8445" max="8445" width="8" style="47" bestFit="1" customWidth="1"/>
    <col min="8446" max="8446" width="7.42578125" style="47" bestFit="1" customWidth="1"/>
    <col min="8447" max="8448" width="7.42578125" style="47" customWidth="1"/>
    <col min="8449" max="8449" width="8" style="47" bestFit="1" customWidth="1"/>
    <col min="8450" max="8450" width="7.42578125" style="47" bestFit="1" customWidth="1"/>
    <col min="8451" max="8453" width="7.42578125" style="47" customWidth="1"/>
    <col min="8454" max="8459" width="0" style="47" hidden="1" customWidth="1"/>
    <col min="8460" max="8460" width="7.85546875" style="47" customWidth="1"/>
    <col min="8461" max="8699" width="11.42578125" style="47"/>
    <col min="8700" max="8700" width="18.140625" style="47" customWidth="1"/>
    <col min="8701" max="8701" width="8" style="47" bestFit="1" customWidth="1"/>
    <col min="8702" max="8702" width="7.42578125" style="47" bestFit="1" customWidth="1"/>
    <col min="8703" max="8704" width="7.42578125" style="47" customWidth="1"/>
    <col min="8705" max="8705" width="8" style="47" bestFit="1" customWidth="1"/>
    <col min="8706" max="8706" width="7.42578125" style="47" bestFit="1" customWidth="1"/>
    <col min="8707" max="8709" width="7.42578125" style="47" customWidth="1"/>
    <col min="8710" max="8715" width="0" style="47" hidden="1" customWidth="1"/>
    <col min="8716" max="8716" width="7.85546875" style="47" customWidth="1"/>
    <col min="8717" max="8955" width="11.42578125" style="47"/>
    <col min="8956" max="8956" width="18.140625" style="47" customWidth="1"/>
    <col min="8957" max="8957" width="8" style="47" bestFit="1" customWidth="1"/>
    <col min="8958" max="8958" width="7.42578125" style="47" bestFit="1" customWidth="1"/>
    <col min="8959" max="8960" width="7.42578125" style="47" customWidth="1"/>
    <col min="8961" max="8961" width="8" style="47" bestFit="1" customWidth="1"/>
    <col min="8962" max="8962" width="7.42578125" style="47" bestFit="1" customWidth="1"/>
    <col min="8963" max="8965" width="7.42578125" style="47" customWidth="1"/>
    <col min="8966" max="8971" width="0" style="47" hidden="1" customWidth="1"/>
    <col min="8972" max="8972" width="7.85546875" style="47" customWidth="1"/>
    <col min="8973" max="9211" width="11.42578125" style="47"/>
    <col min="9212" max="9212" width="18.140625" style="47" customWidth="1"/>
    <col min="9213" max="9213" width="8" style="47" bestFit="1" customWidth="1"/>
    <col min="9214" max="9214" width="7.42578125" style="47" bestFit="1" customWidth="1"/>
    <col min="9215" max="9216" width="7.42578125" style="47" customWidth="1"/>
    <col min="9217" max="9217" width="8" style="47" bestFit="1" customWidth="1"/>
    <col min="9218" max="9218" width="7.42578125" style="47" bestFit="1" customWidth="1"/>
    <col min="9219" max="9221" width="7.42578125" style="47" customWidth="1"/>
    <col min="9222" max="9227" width="0" style="47" hidden="1" customWidth="1"/>
    <col min="9228" max="9228" width="7.85546875" style="47" customWidth="1"/>
    <col min="9229" max="9467" width="11.42578125" style="47"/>
    <col min="9468" max="9468" width="18.140625" style="47" customWidth="1"/>
    <col min="9469" max="9469" width="8" style="47" bestFit="1" customWidth="1"/>
    <col min="9470" max="9470" width="7.42578125" style="47" bestFit="1" customWidth="1"/>
    <col min="9471" max="9472" width="7.42578125" style="47" customWidth="1"/>
    <col min="9473" max="9473" width="8" style="47" bestFit="1" customWidth="1"/>
    <col min="9474" max="9474" width="7.42578125" style="47" bestFit="1" customWidth="1"/>
    <col min="9475" max="9477" width="7.42578125" style="47" customWidth="1"/>
    <col min="9478" max="9483" width="0" style="47" hidden="1" customWidth="1"/>
    <col min="9484" max="9484" width="7.85546875" style="47" customWidth="1"/>
    <col min="9485" max="9723" width="11.42578125" style="47"/>
    <col min="9724" max="9724" width="18.140625" style="47" customWidth="1"/>
    <col min="9725" max="9725" width="8" style="47" bestFit="1" customWidth="1"/>
    <col min="9726" max="9726" width="7.42578125" style="47" bestFit="1" customWidth="1"/>
    <col min="9727" max="9728" width="7.42578125" style="47" customWidth="1"/>
    <col min="9729" max="9729" width="8" style="47" bestFit="1" customWidth="1"/>
    <col min="9730" max="9730" width="7.42578125" style="47" bestFit="1" customWidth="1"/>
    <col min="9731" max="9733" width="7.42578125" style="47" customWidth="1"/>
    <col min="9734" max="9739" width="0" style="47" hidden="1" customWidth="1"/>
    <col min="9740" max="9740" width="7.85546875" style="47" customWidth="1"/>
    <col min="9741" max="9979" width="11.42578125" style="47"/>
    <col min="9980" max="9980" width="18.140625" style="47" customWidth="1"/>
    <col min="9981" max="9981" width="8" style="47" bestFit="1" customWidth="1"/>
    <col min="9982" max="9982" width="7.42578125" style="47" bestFit="1" customWidth="1"/>
    <col min="9983" max="9984" width="7.42578125" style="47" customWidth="1"/>
    <col min="9985" max="9985" width="8" style="47" bestFit="1" customWidth="1"/>
    <col min="9986" max="9986" width="7.42578125" style="47" bestFit="1" customWidth="1"/>
    <col min="9987" max="9989" width="7.42578125" style="47" customWidth="1"/>
    <col min="9990" max="9995" width="0" style="47" hidden="1" customWidth="1"/>
    <col min="9996" max="9996" width="7.85546875" style="47" customWidth="1"/>
    <col min="9997" max="10235" width="11.42578125" style="47"/>
    <col min="10236" max="10236" width="18.140625" style="47" customWidth="1"/>
    <col min="10237" max="10237" width="8" style="47" bestFit="1" customWidth="1"/>
    <col min="10238" max="10238" width="7.42578125" style="47" bestFit="1" customWidth="1"/>
    <col min="10239" max="10240" width="7.42578125" style="47" customWidth="1"/>
    <col min="10241" max="10241" width="8" style="47" bestFit="1" customWidth="1"/>
    <col min="10242" max="10242" width="7.42578125" style="47" bestFit="1" customWidth="1"/>
    <col min="10243" max="10245" width="7.42578125" style="47" customWidth="1"/>
    <col min="10246" max="10251" width="0" style="47" hidden="1" customWidth="1"/>
    <col min="10252" max="10252" width="7.85546875" style="47" customWidth="1"/>
    <col min="10253" max="10491" width="11.42578125" style="47"/>
    <col min="10492" max="10492" width="18.140625" style="47" customWidth="1"/>
    <col min="10493" max="10493" width="8" style="47" bestFit="1" customWidth="1"/>
    <col min="10494" max="10494" width="7.42578125" style="47" bestFit="1" customWidth="1"/>
    <col min="10495" max="10496" width="7.42578125" style="47" customWidth="1"/>
    <col min="10497" max="10497" width="8" style="47" bestFit="1" customWidth="1"/>
    <col min="10498" max="10498" width="7.42578125" style="47" bestFit="1" customWidth="1"/>
    <col min="10499" max="10501" width="7.42578125" style="47" customWidth="1"/>
    <col min="10502" max="10507" width="0" style="47" hidden="1" customWidth="1"/>
    <col min="10508" max="10508" width="7.85546875" style="47" customWidth="1"/>
    <col min="10509" max="10747" width="11.42578125" style="47"/>
    <col min="10748" max="10748" width="18.140625" style="47" customWidth="1"/>
    <col min="10749" max="10749" width="8" style="47" bestFit="1" customWidth="1"/>
    <col min="10750" max="10750" width="7.42578125" style="47" bestFit="1" customWidth="1"/>
    <col min="10751" max="10752" width="7.42578125" style="47" customWidth="1"/>
    <col min="10753" max="10753" width="8" style="47" bestFit="1" customWidth="1"/>
    <col min="10754" max="10754" width="7.42578125" style="47" bestFit="1" customWidth="1"/>
    <col min="10755" max="10757" width="7.42578125" style="47" customWidth="1"/>
    <col min="10758" max="10763" width="0" style="47" hidden="1" customWidth="1"/>
    <col min="10764" max="10764" width="7.85546875" style="47" customWidth="1"/>
    <col min="10765" max="11003" width="11.42578125" style="47"/>
    <col min="11004" max="11004" width="18.140625" style="47" customWidth="1"/>
    <col min="11005" max="11005" width="8" style="47" bestFit="1" customWidth="1"/>
    <col min="11006" max="11006" width="7.42578125" style="47" bestFit="1" customWidth="1"/>
    <col min="11007" max="11008" width="7.42578125" style="47" customWidth="1"/>
    <col min="11009" max="11009" width="8" style="47" bestFit="1" customWidth="1"/>
    <col min="11010" max="11010" width="7.42578125" style="47" bestFit="1" customWidth="1"/>
    <col min="11011" max="11013" width="7.42578125" style="47" customWidth="1"/>
    <col min="11014" max="11019" width="0" style="47" hidden="1" customWidth="1"/>
    <col min="11020" max="11020" width="7.85546875" style="47" customWidth="1"/>
    <col min="11021" max="11259" width="11.42578125" style="47"/>
    <col min="11260" max="11260" width="18.140625" style="47" customWidth="1"/>
    <col min="11261" max="11261" width="8" style="47" bestFit="1" customWidth="1"/>
    <col min="11262" max="11262" width="7.42578125" style="47" bestFit="1" customWidth="1"/>
    <col min="11263" max="11264" width="7.42578125" style="47" customWidth="1"/>
    <col min="11265" max="11265" width="8" style="47" bestFit="1" customWidth="1"/>
    <col min="11266" max="11266" width="7.42578125" style="47" bestFit="1" customWidth="1"/>
    <col min="11267" max="11269" width="7.42578125" style="47" customWidth="1"/>
    <col min="11270" max="11275" width="0" style="47" hidden="1" customWidth="1"/>
    <col min="11276" max="11276" width="7.85546875" style="47" customWidth="1"/>
    <col min="11277" max="11515" width="11.42578125" style="47"/>
    <col min="11516" max="11516" width="18.140625" style="47" customWidth="1"/>
    <col min="11517" max="11517" width="8" style="47" bestFit="1" customWidth="1"/>
    <col min="11518" max="11518" width="7.42578125" style="47" bestFit="1" customWidth="1"/>
    <col min="11519" max="11520" width="7.42578125" style="47" customWidth="1"/>
    <col min="11521" max="11521" width="8" style="47" bestFit="1" customWidth="1"/>
    <col min="11522" max="11522" width="7.42578125" style="47" bestFit="1" customWidth="1"/>
    <col min="11523" max="11525" width="7.42578125" style="47" customWidth="1"/>
    <col min="11526" max="11531" width="0" style="47" hidden="1" customWidth="1"/>
    <col min="11532" max="11532" width="7.85546875" style="47" customWidth="1"/>
    <col min="11533" max="11771" width="11.42578125" style="47"/>
    <col min="11772" max="11772" width="18.140625" style="47" customWidth="1"/>
    <col min="11773" max="11773" width="8" style="47" bestFit="1" customWidth="1"/>
    <col min="11774" max="11774" width="7.42578125" style="47" bestFit="1" customWidth="1"/>
    <col min="11775" max="11776" width="7.42578125" style="47" customWidth="1"/>
    <col min="11777" max="11777" width="8" style="47" bestFit="1" customWidth="1"/>
    <col min="11778" max="11778" width="7.42578125" style="47" bestFit="1" customWidth="1"/>
    <col min="11779" max="11781" width="7.42578125" style="47" customWidth="1"/>
    <col min="11782" max="11787" width="0" style="47" hidden="1" customWidth="1"/>
    <col min="11788" max="11788" width="7.85546875" style="47" customWidth="1"/>
    <col min="11789" max="12027" width="11.42578125" style="47"/>
    <col min="12028" max="12028" width="18.140625" style="47" customWidth="1"/>
    <col min="12029" max="12029" width="8" style="47" bestFit="1" customWidth="1"/>
    <col min="12030" max="12030" width="7.42578125" style="47" bestFit="1" customWidth="1"/>
    <col min="12031" max="12032" width="7.42578125" style="47" customWidth="1"/>
    <col min="12033" max="12033" width="8" style="47" bestFit="1" customWidth="1"/>
    <col min="12034" max="12034" width="7.42578125" style="47" bestFit="1" customWidth="1"/>
    <col min="12035" max="12037" width="7.42578125" style="47" customWidth="1"/>
    <col min="12038" max="12043" width="0" style="47" hidden="1" customWidth="1"/>
    <col min="12044" max="12044" width="7.85546875" style="47" customWidth="1"/>
    <col min="12045" max="12283" width="11.42578125" style="47"/>
    <col min="12284" max="12284" width="18.140625" style="47" customWidth="1"/>
    <col min="12285" max="12285" width="8" style="47" bestFit="1" customWidth="1"/>
    <col min="12286" max="12286" width="7.42578125" style="47" bestFit="1" customWidth="1"/>
    <col min="12287" max="12288" width="7.42578125" style="47" customWidth="1"/>
    <col min="12289" max="12289" width="8" style="47" bestFit="1" customWidth="1"/>
    <col min="12290" max="12290" width="7.42578125" style="47" bestFit="1" customWidth="1"/>
    <col min="12291" max="12293" width="7.42578125" style="47" customWidth="1"/>
    <col min="12294" max="12299" width="0" style="47" hidden="1" customWidth="1"/>
    <col min="12300" max="12300" width="7.85546875" style="47" customWidth="1"/>
    <col min="12301" max="12539" width="11.42578125" style="47"/>
    <col min="12540" max="12540" width="18.140625" style="47" customWidth="1"/>
    <col min="12541" max="12541" width="8" style="47" bestFit="1" customWidth="1"/>
    <col min="12542" max="12542" width="7.42578125" style="47" bestFit="1" customWidth="1"/>
    <col min="12543" max="12544" width="7.42578125" style="47" customWidth="1"/>
    <col min="12545" max="12545" width="8" style="47" bestFit="1" customWidth="1"/>
    <col min="12546" max="12546" width="7.42578125" style="47" bestFit="1" customWidth="1"/>
    <col min="12547" max="12549" width="7.42578125" style="47" customWidth="1"/>
    <col min="12550" max="12555" width="0" style="47" hidden="1" customWidth="1"/>
    <col min="12556" max="12556" width="7.85546875" style="47" customWidth="1"/>
    <col min="12557" max="12795" width="11.42578125" style="47"/>
    <col min="12796" max="12796" width="18.140625" style="47" customWidth="1"/>
    <col min="12797" max="12797" width="8" style="47" bestFit="1" customWidth="1"/>
    <col min="12798" max="12798" width="7.42578125" style="47" bestFit="1" customWidth="1"/>
    <col min="12799" max="12800" width="7.42578125" style="47" customWidth="1"/>
    <col min="12801" max="12801" width="8" style="47" bestFit="1" customWidth="1"/>
    <col min="12802" max="12802" width="7.42578125" style="47" bestFit="1" customWidth="1"/>
    <col min="12803" max="12805" width="7.42578125" style="47" customWidth="1"/>
    <col min="12806" max="12811" width="0" style="47" hidden="1" customWidth="1"/>
    <col min="12812" max="12812" width="7.85546875" style="47" customWidth="1"/>
    <col min="12813" max="13051" width="11.42578125" style="47"/>
    <col min="13052" max="13052" width="18.140625" style="47" customWidth="1"/>
    <col min="13053" max="13053" width="8" style="47" bestFit="1" customWidth="1"/>
    <col min="13054" max="13054" width="7.42578125" style="47" bestFit="1" customWidth="1"/>
    <col min="13055" max="13056" width="7.42578125" style="47" customWidth="1"/>
    <col min="13057" max="13057" width="8" style="47" bestFit="1" customWidth="1"/>
    <col min="13058" max="13058" width="7.42578125" style="47" bestFit="1" customWidth="1"/>
    <col min="13059" max="13061" width="7.42578125" style="47" customWidth="1"/>
    <col min="13062" max="13067" width="0" style="47" hidden="1" customWidth="1"/>
    <col min="13068" max="13068" width="7.85546875" style="47" customWidth="1"/>
    <col min="13069" max="13307" width="11.42578125" style="47"/>
    <col min="13308" max="13308" width="18.140625" style="47" customWidth="1"/>
    <col min="13309" max="13309" width="8" style="47" bestFit="1" customWidth="1"/>
    <col min="13310" max="13310" width="7.42578125" style="47" bestFit="1" customWidth="1"/>
    <col min="13311" max="13312" width="7.42578125" style="47" customWidth="1"/>
    <col min="13313" max="13313" width="8" style="47" bestFit="1" customWidth="1"/>
    <col min="13314" max="13314" width="7.42578125" style="47" bestFit="1" customWidth="1"/>
    <col min="13315" max="13317" width="7.42578125" style="47" customWidth="1"/>
    <col min="13318" max="13323" width="0" style="47" hidden="1" customWidth="1"/>
    <col min="13324" max="13324" width="7.85546875" style="47" customWidth="1"/>
    <col min="13325" max="13563" width="11.42578125" style="47"/>
    <col min="13564" max="13564" width="18.140625" style="47" customWidth="1"/>
    <col min="13565" max="13565" width="8" style="47" bestFit="1" customWidth="1"/>
    <col min="13566" max="13566" width="7.42578125" style="47" bestFit="1" customWidth="1"/>
    <col min="13567" max="13568" width="7.42578125" style="47" customWidth="1"/>
    <col min="13569" max="13569" width="8" style="47" bestFit="1" customWidth="1"/>
    <col min="13570" max="13570" width="7.42578125" style="47" bestFit="1" customWidth="1"/>
    <col min="13571" max="13573" width="7.42578125" style="47" customWidth="1"/>
    <col min="13574" max="13579" width="0" style="47" hidden="1" customWidth="1"/>
    <col min="13580" max="13580" width="7.85546875" style="47" customWidth="1"/>
    <col min="13581" max="13819" width="11.42578125" style="47"/>
    <col min="13820" max="13820" width="18.140625" style="47" customWidth="1"/>
    <col min="13821" max="13821" width="8" style="47" bestFit="1" customWidth="1"/>
    <col min="13822" max="13822" width="7.42578125" style="47" bestFit="1" customWidth="1"/>
    <col min="13823" max="13824" width="7.42578125" style="47" customWidth="1"/>
    <col min="13825" max="13825" width="8" style="47" bestFit="1" customWidth="1"/>
    <col min="13826" max="13826" width="7.42578125" style="47" bestFit="1" customWidth="1"/>
    <col min="13827" max="13829" width="7.42578125" style="47" customWidth="1"/>
    <col min="13830" max="13835" width="0" style="47" hidden="1" customWidth="1"/>
    <col min="13836" max="13836" width="7.85546875" style="47" customWidth="1"/>
    <col min="13837" max="14075" width="11.42578125" style="47"/>
    <col min="14076" max="14076" width="18.140625" style="47" customWidth="1"/>
    <col min="14077" max="14077" width="8" style="47" bestFit="1" customWidth="1"/>
    <col min="14078" max="14078" width="7.42578125" style="47" bestFit="1" customWidth="1"/>
    <col min="14079" max="14080" width="7.42578125" style="47" customWidth="1"/>
    <col min="14081" max="14081" width="8" style="47" bestFit="1" customWidth="1"/>
    <col min="14082" max="14082" width="7.42578125" style="47" bestFit="1" customWidth="1"/>
    <col min="14083" max="14085" width="7.42578125" style="47" customWidth="1"/>
    <col min="14086" max="14091" width="0" style="47" hidden="1" customWidth="1"/>
    <col min="14092" max="14092" width="7.85546875" style="47" customWidth="1"/>
    <col min="14093" max="14331" width="11.42578125" style="47"/>
    <col min="14332" max="14332" width="18.140625" style="47" customWidth="1"/>
    <col min="14333" max="14333" width="8" style="47" bestFit="1" customWidth="1"/>
    <col min="14334" max="14334" width="7.42578125" style="47" bestFit="1" customWidth="1"/>
    <col min="14335" max="14336" width="7.42578125" style="47" customWidth="1"/>
    <col min="14337" max="14337" width="8" style="47" bestFit="1" customWidth="1"/>
    <col min="14338" max="14338" width="7.42578125" style="47" bestFit="1" customWidth="1"/>
    <col min="14339" max="14341" width="7.42578125" style="47" customWidth="1"/>
    <col min="14342" max="14347" width="0" style="47" hidden="1" customWidth="1"/>
    <col min="14348" max="14348" width="7.85546875" style="47" customWidth="1"/>
    <col min="14349" max="14587" width="11.42578125" style="47"/>
    <col min="14588" max="14588" width="18.140625" style="47" customWidth="1"/>
    <col min="14589" max="14589" width="8" style="47" bestFit="1" customWidth="1"/>
    <col min="14590" max="14590" width="7.42578125" style="47" bestFit="1" customWidth="1"/>
    <col min="14591" max="14592" width="7.42578125" style="47" customWidth="1"/>
    <col min="14593" max="14593" width="8" style="47" bestFit="1" customWidth="1"/>
    <col min="14594" max="14594" width="7.42578125" style="47" bestFit="1" customWidth="1"/>
    <col min="14595" max="14597" width="7.42578125" style="47" customWidth="1"/>
    <col min="14598" max="14603" width="0" style="47" hidden="1" customWidth="1"/>
    <col min="14604" max="14604" width="7.85546875" style="47" customWidth="1"/>
    <col min="14605" max="14843" width="11.42578125" style="47"/>
    <col min="14844" max="14844" width="18.140625" style="47" customWidth="1"/>
    <col min="14845" max="14845" width="8" style="47" bestFit="1" customWidth="1"/>
    <col min="14846" max="14846" width="7.42578125" style="47" bestFit="1" customWidth="1"/>
    <col min="14847" max="14848" width="7.42578125" style="47" customWidth="1"/>
    <col min="14849" max="14849" width="8" style="47" bestFit="1" customWidth="1"/>
    <col min="14850" max="14850" width="7.42578125" style="47" bestFit="1" customWidth="1"/>
    <col min="14851" max="14853" width="7.42578125" style="47" customWidth="1"/>
    <col min="14854" max="14859" width="0" style="47" hidden="1" customWidth="1"/>
    <col min="14860" max="14860" width="7.85546875" style="47" customWidth="1"/>
    <col min="14861" max="15099" width="11.42578125" style="47"/>
    <col min="15100" max="15100" width="18.140625" style="47" customWidth="1"/>
    <col min="15101" max="15101" width="8" style="47" bestFit="1" customWidth="1"/>
    <col min="15102" max="15102" width="7.42578125" style="47" bestFit="1" customWidth="1"/>
    <col min="15103" max="15104" width="7.42578125" style="47" customWidth="1"/>
    <col min="15105" max="15105" width="8" style="47" bestFit="1" customWidth="1"/>
    <col min="15106" max="15106" width="7.42578125" style="47" bestFit="1" customWidth="1"/>
    <col min="15107" max="15109" width="7.42578125" style="47" customWidth="1"/>
    <col min="15110" max="15115" width="0" style="47" hidden="1" customWidth="1"/>
    <col min="15116" max="15116" width="7.85546875" style="47" customWidth="1"/>
    <col min="15117" max="15355" width="11.42578125" style="47"/>
    <col min="15356" max="15356" width="18.140625" style="47" customWidth="1"/>
    <col min="15357" max="15357" width="8" style="47" bestFit="1" customWidth="1"/>
    <col min="15358" max="15358" width="7.42578125" style="47" bestFit="1" customWidth="1"/>
    <col min="15359" max="15360" width="7.42578125" style="47" customWidth="1"/>
    <col min="15361" max="15361" width="8" style="47" bestFit="1" customWidth="1"/>
    <col min="15362" max="15362" width="7.42578125" style="47" bestFit="1" customWidth="1"/>
    <col min="15363" max="15365" width="7.42578125" style="47" customWidth="1"/>
    <col min="15366" max="15371" width="0" style="47" hidden="1" customWidth="1"/>
    <col min="15372" max="15372" width="7.85546875" style="47" customWidth="1"/>
    <col min="15373" max="15611" width="11.42578125" style="47"/>
    <col min="15612" max="15612" width="18.140625" style="47" customWidth="1"/>
    <col min="15613" max="15613" width="8" style="47" bestFit="1" customWidth="1"/>
    <col min="15614" max="15614" width="7.42578125" style="47" bestFit="1" customWidth="1"/>
    <col min="15615" max="15616" width="7.42578125" style="47" customWidth="1"/>
    <col min="15617" max="15617" width="8" style="47" bestFit="1" customWidth="1"/>
    <col min="15618" max="15618" width="7.42578125" style="47" bestFit="1" customWidth="1"/>
    <col min="15619" max="15621" width="7.42578125" style="47" customWidth="1"/>
    <col min="15622" max="15627" width="0" style="47" hidden="1" customWidth="1"/>
    <col min="15628" max="15628" width="7.85546875" style="47" customWidth="1"/>
    <col min="15629" max="15867" width="11.42578125" style="47"/>
    <col min="15868" max="15868" width="18.140625" style="47" customWidth="1"/>
    <col min="15869" max="15869" width="8" style="47" bestFit="1" customWidth="1"/>
    <col min="15870" max="15870" width="7.42578125" style="47" bestFit="1" customWidth="1"/>
    <col min="15871" max="15872" width="7.42578125" style="47" customWidth="1"/>
    <col min="15873" max="15873" width="8" style="47" bestFit="1" customWidth="1"/>
    <col min="15874" max="15874" width="7.42578125" style="47" bestFit="1" customWidth="1"/>
    <col min="15875" max="15877" width="7.42578125" style="47" customWidth="1"/>
    <col min="15878" max="15883" width="0" style="47" hidden="1" customWidth="1"/>
    <col min="15884" max="15884" width="7.85546875" style="47" customWidth="1"/>
    <col min="15885" max="16123" width="11.42578125" style="47"/>
    <col min="16124" max="16124" width="18.140625" style="47" customWidth="1"/>
    <col min="16125" max="16125" width="8" style="47" bestFit="1" customWidth="1"/>
    <col min="16126" max="16126" width="7.42578125" style="47" bestFit="1" customWidth="1"/>
    <col min="16127" max="16128" width="7.42578125" style="47" customWidth="1"/>
    <col min="16129" max="16129" width="8" style="47" bestFit="1" customWidth="1"/>
    <col min="16130" max="16130" width="7.42578125" style="47" bestFit="1" customWidth="1"/>
    <col min="16131" max="16133" width="7.42578125" style="47" customWidth="1"/>
    <col min="16134" max="16139" width="0" style="47" hidden="1" customWidth="1"/>
    <col min="16140" max="16140" width="7.85546875" style="47" customWidth="1"/>
    <col min="16141" max="16384" width="11.42578125" style="47"/>
  </cols>
  <sheetData>
    <row r="1" spans="1:16" s="48" customFormat="1" ht="14.25" customHeight="1" x14ac:dyDescent="0.2">
      <c r="B1" s="61"/>
      <c r="C1" s="61"/>
      <c r="D1" s="61"/>
      <c r="E1" s="61"/>
      <c r="F1" s="61"/>
      <c r="G1" s="61"/>
      <c r="H1" s="61"/>
      <c r="I1" s="61"/>
      <c r="J1" s="61"/>
      <c r="K1" s="61"/>
      <c r="L1" s="61"/>
    </row>
    <row r="2" spans="1:16" s="48" customFormat="1" x14ac:dyDescent="0.2">
      <c r="A2" s="75" t="s">
        <v>105</v>
      </c>
      <c r="B2" s="61"/>
      <c r="C2" s="61"/>
      <c r="D2" s="61"/>
      <c r="E2" s="61"/>
      <c r="F2" s="61"/>
      <c r="G2" s="61"/>
      <c r="H2" s="61"/>
      <c r="I2" s="61"/>
      <c r="K2" s="61"/>
      <c r="L2" s="61"/>
    </row>
    <row r="3" spans="1:16" s="48" customFormat="1" x14ac:dyDescent="0.2">
      <c r="A3" s="75" t="s">
        <v>106</v>
      </c>
      <c r="B3" s="61"/>
      <c r="C3" s="61"/>
      <c r="D3" s="61"/>
      <c r="E3" s="61"/>
      <c r="F3" s="61"/>
      <c r="G3" s="61"/>
      <c r="H3" s="61"/>
      <c r="I3" s="61"/>
      <c r="J3" s="61"/>
      <c r="K3" s="61"/>
      <c r="L3" s="61"/>
    </row>
    <row r="4" spans="1:16" s="48" customFormat="1" ht="15" x14ac:dyDescent="0.25">
      <c r="B4" s="61"/>
      <c r="C4" s="61"/>
      <c r="D4" s="61"/>
      <c r="E4" s="61"/>
      <c r="F4" s="61"/>
      <c r="G4" s="61"/>
      <c r="H4" s="61"/>
      <c r="I4" s="61"/>
      <c r="J4" s="61"/>
      <c r="K4" s="61"/>
      <c r="L4" s="136"/>
    </row>
    <row r="5" spans="1:16" s="48" customFormat="1" ht="12.75" x14ac:dyDescent="0.2">
      <c r="B5" s="319" t="s">
        <v>126</v>
      </c>
      <c r="C5" s="319"/>
      <c r="D5" s="319"/>
      <c r="E5" s="319"/>
      <c r="F5" s="319"/>
      <c r="G5" s="319"/>
      <c r="H5" s="319"/>
      <c r="I5" s="319"/>
      <c r="J5" s="319"/>
      <c r="K5" s="319"/>
      <c r="M5" s="166" t="s">
        <v>576</v>
      </c>
      <c r="O5" s="137"/>
    </row>
    <row r="6" spans="1:16" s="48" customFormat="1" ht="12.75" x14ac:dyDescent="0.2">
      <c r="B6" s="335" t="str">
        <f>'Solicitudes Regiones'!$B$6:$P$6</f>
        <v>Acumuladas de julio de 2008 a enero de 2020</v>
      </c>
      <c r="C6" s="335"/>
      <c r="D6" s="335"/>
      <c r="E6" s="335"/>
      <c r="F6" s="335"/>
      <c r="G6" s="335"/>
      <c r="H6" s="335"/>
      <c r="I6" s="335"/>
      <c r="J6" s="335"/>
      <c r="K6" s="335"/>
      <c r="L6" s="86"/>
    </row>
    <row r="7" spans="1:16" x14ac:dyDescent="0.2">
      <c r="B7" s="49"/>
    </row>
    <row r="8" spans="1:16" ht="15" customHeight="1" x14ac:dyDescent="0.2">
      <c r="B8" s="352" t="s">
        <v>57</v>
      </c>
      <c r="C8" s="353"/>
      <c r="D8" s="353"/>
      <c r="E8" s="353"/>
      <c r="F8" s="353"/>
      <c r="G8" s="353"/>
      <c r="H8" s="353"/>
      <c r="I8" s="353"/>
      <c r="J8" s="353"/>
      <c r="K8" s="354"/>
      <c r="L8" s="66"/>
    </row>
    <row r="9" spans="1:16" ht="20.25" customHeight="1" x14ac:dyDescent="0.2">
      <c r="B9" s="351" t="s">
        <v>58</v>
      </c>
      <c r="C9" s="352" t="s">
        <v>2</v>
      </c>
      <c r="D9" s="353"/>
      <c r="E9" s="353"/>
      <c r="F9" s="353"/>
      <c r="G9" s="353"/>
      <c r="H9" s="353"/>
      <c r="I9" s="353"/>
      <c r="J9" s="353"/>
      <c r="K9" s="354"/>
    </row>
    <row r="10" spans="1:16" ht="24" x14ac:dyDescent="0.2">
      <c r="B10" s="351"/>
      <c r="C10" s="102" t="s">
        <v>59</v>
      </c>
      <c r="D10" s="102" t="s">
        <v>60</v>
      </c>
      <c r="E10" s="102" t="s">
        <v>61</v>
      </c>
      <c r="F10" s="102" t="s">
        <v>62</v>
      </c>
      <c r="G10" s="102" t="s">
        <v>8</v>
      </c>
      <c r="H10" s="102" t="s">
        <v>63</v>
      </c>
      <c r="I10" s="102" t="s">
        <v>64</v>
      </c>
      <c r="J10" s="102" t="s">
        <v>65</v>
      </c>
      <c r="K10" s="102" t="s">
        <v>31</v>
      </c>
    </row>
    <row r="11" spans="1:16" ht="12.75" customHeight="1" x14ac:dyDescent="0.2">
      <c r="B11" s="41" t="s">
        <v>414</v>
      </c>
      <c r="C11" s="39">
        <v>5482</v>
      </c>
      <c r="D11" s="39">
        <v>1641</v>
      </c>
      <c r="E11" s="39">
        <f>C11+D11</f>
        <v>7123</v>
      </c>
      <c r="F11" s="40">
        <f>E11/$E$63</f>
        <v>3.0285765307640957E-2</v>
      </c>
      <c r="G11" s="39">
        <v>19458</v>
      </c>
      <c r="H11" s="39">
        <v>819</v>
      </c>
      <c r="I11" s="39">
        <f>G11+H11</f>
        <v>20277</v>
      </c>
      <c r="J11" s="40">
        <f>I11/$I$63</f>
        <v>3.6373844986465419E-2</v>
      </c>
      <c r="K11" s="39">
        <f t="shared" ref="K11:K62" si="0">E11+I11</f>
        <v>27400</v>
      </c>
      <c r="P11" s="52"/>
    </row>
    <row r="12" spans="1:16" ht="12.75" customHeight="1" x14ac:dyDescent="0.2">
      <c r="B12" s="41" t="s">
        <v>415</v>
      </c>
      <c r="C12" s="39">
        <v>2230</v>
      </c>
      <c r="D12" s="39">
        <v>1326</v>
      </c>
      <c r="E12" s="39">
        <f t="shared" ref="E12:E62" si="1">C12+D12</f>
        <v>3556</v>
      </c>
      <c r="F12" s="40">
        <f t="shared" ref="F12:F62" si="2">E12/$E$63</f>
        <v>1.511949760409536E-2</v>
      </c>
      <c r="G12" s="39">
        <v>7301</v>
      </c>
      <c r="H12" s="39">
        <v>314</v>
      </c>
      <c r="I12" s="39">
        <f t="shared" ref="I12:I62" si="3">G12+H12</f>
        <v>7615</v>
      </c>
      <c r="J12" s="40">
        <f t="shared" ref="J12:J62" si="4">I12/$I$63</f>
        <v>1.3660148422939004E-2</v>
      </c>
      <c r="K12" s="39">
        <f t="shared" si="0"/>
        <v>11171</v>
      </c>
      <c r="P12" s="52"/>
    </row>
    <row r="13" spans="1:16" ht="12.75" customHeight="1" x14ac:dyDescent="0.2">
      <c r="B13" s="41" t="s">
        <v>416</v>
      </c>
      <c r="C13" s="39">
        <v>5377</v>
      </c>
      <c r="D13" s="39">
        <v>2599</v>
      </c>
      <c r="E13" s="39">
        <f t="shared" si="1"/>
        <v>7976</v>
      </c>
      <c r="F13" s="40">
        <f t="shared" si="2"/>
        <v>3.3912573928645835E-2</v>
      </c>
      <c r="G13" s="39">
        <v>15239</v>
      </c>
      <c r="H13" s="39">
        <v>825</v>
      </c>
      <c r="I13" s="39">
        <f t="shared" si="3"/>
        <v>16064</v>
      </c>
      <c r="J13" s="40">
        <f t="shared" si="4"/>
        <v>2.8816365629165088E-2</v>
      </c>
      <c r="K13" s="39">
        <f t="shared" si="0"/>
        <v>24040</v>
      </c>
      <c r="P13" s="52"/>
    </row>
    <row r="14" spans="1:16" ht="12.75" customHeight="1" x14ac:dyDescent="0.2">
      <c r="B14" s="41" t="s">
        <v>417</v>
      </c>
      <c r="C14" s="39">
        <v>2421</v>
      </c>
      <c r="D14" s="39">
        <v>1185</v>
      </c>
      <c r="E14" s="39">
        <f t="shared" si="1"/>
        <v>3606</v>
      </c>
      <c r="F14" s="40">
        <f t="shared" si="2"/>
        <v>1.5332088965232809E-2</v>
      </c>
      <c r="G14" s="39">
        <v>6918</v>
      </c>
      <c r="H14" s="39">
        <v>360</v>
      </c>
      <c r="I14" s="39">
        <f t="shared" si="3"/>
        <v>7278</v>
      </c>
      <c r="J14" s="40">
        <f t="shared" si="4"/>
        <v>1.3055621828253457E-2</v>
      </c>
      <c r="K14" s="39">
        <f t="shared" si="0"/>
        <v>10884</v>
      </c>
      <c r="P14" s="52"/>
    </row>
    <row r="15" spans="1:16" ht="12.75" customHeight="1" x14ac:dyDescent="0.2">
      <c r="B15" s="41" t="s">
        <v>418</v>
      </c>
      <c r="C15" s="39">
        <v>2371</v>
      </c>
      <c r="D15" s="39">
        <v>724</v>
      </c>
      <c r="E15" s="39">
        <f t="shared" si="1"/>
        <v>3095</v>
      </c>
      <c r="F15" s="40">
        <f t="shared" si="2"/>
        <v>1.3159405254408082E-2</v>
      </c>
      <c r="G15" s="39">
        <v>8341</v>
      </c>
      <c r="H15" s="39">
        <v>291</v>
      </c>
      <c r="I15" s="39">
        <f t="shared" si="3"/>
        <v>8632</v>
      </c>
      <c r="J15" s="40">
        <f t="shared" si="4"/>
        <v>1.5484491291767495E-2</v>
      </c>
      <c r="K15" s="39">
        <f t="shared" si="0"/>
        <v>11727</v>
      </c>
      <c r="P15" s="52"/>
    </row>
    <row r="16" spans="1:16" ht="12.75" customHeight="1" x14ac:dyDescent="0.2">
      <c r="B16" s="41" t="s">
        <v>419</v>
      </c>
      <c r="C16" s="39">
        <v>2998</v>
      </c>
      <c r="D16" s="39">
        <v>974</v>
      </c>
      <c r="E16" s="39">
        <f t="shared" si="1"/>
        <v>3972</v>
      </c>
      <c r="F16" s="40">
        <f t="shared" si="2"/>
        <v>1.6888257728758935E-2</v>
      </c>
      <c r="G16" s="39">
        <v>8383</v>
      </c>
      <c r="H16" s="39">
        <v>331</v>
      </c>
      <c r="I16" s="39">
        <f t="shared" si="3"/>
        <v>8714</v>
      </c>
      <c r="J16" s="40">
        <f t="shared" si="4"/>
        <v>1.563158678364944E-2</v>
      </c>
      <c r="K16" s="39">
        <f t="shared" si="0"/>
        <v>12686</v>
      </c>
      <c r="P16" s="52"/>
    </row>
    <row r="17" spans="2:16" ht="12.75" customHeight="1" x14ac:dyDescent="0.2">
      <c r="B17" s="41" t="s">
        <v>420</v>
      </c>
      <c r="C17" s="39">
        <v>5019</v>
      </c>
      <c r="D17" s="39">
        <v>3061</v>
      </c>
      <c r="E17" s="39">
        <f t="shared" si="1"/>
        <v>8080</v>
      </c>
      <c r="F17" s="40">
        <f t="shared" si="2"/>
        <v>3.4354763959811727E-2</v>
      </c>
      <c r="G17" s="39">
        <v>14143</v>
      </c>
      <c r="H17" s="39">
        <v>1023</v>
      </c>
      <c r="I17" s="39">
        <f t="shared" si="3"/>
        <v>15166</v>
      </c>
      <c r="J17" s="40">
        <f t="shared" si="4"/>
        <v>2.7205490608311612E-2</v>
      </c>
      <c r="K17" s="39">
        <f t="shared" si="0"/>
        <v>23246</v>
      </c>
      <c r="P17" s="52"/>
    </row>
    <row r="18" spans="2:16" ht="12.75" customHeight="1" x14ac:dyDescent="0.2">
      <c r="B18" s="41" t="s">
        <v>421</v>
      </c>
      <c r="C18" s="39">
        <v>4105</v>
      </c>
      <c r="D18" s="39">
        <v>819</v>
      </c>
      <c r="E18" s="39">
        <f t="shared" si="1"/>
        <v>4924</v>
      </c>
      <c r="F18" s="40">
        <f t="shared" si="2"/>
        <v>2.093599724481596E-2</v>
      </c>
      <c r="G18" s="39">
        <v>13489</v>
      </c>
      <c r="H18" s="39">
        <v>347</v>
      </c>
      <c r="I18" s="39">
        <f t="shared" si="3"/>
        <v>13836</v>
      </c>
      <c r="J18" s="40">
        <f t="shared" si="4"/>
        <v>2.4819673483884971E-2</v>
      </c>
      <c r="K18" s="39">
        <f t="shared" si="0"/>
        <v>18760</v>
      </c>
      <c r="P18" s="52"/>
    </row>
    <row r="19" spans="2:16" ht="12.75" customHeight="1" x14ac:dyDescent="0.2">
      <c r="B19" s="41" t="s">
        <v>422</v>
      </c>
      <c r="C19" s="39">
        <v>915</v>
      </c>
      <c r="D19" s="39">
        <v>348</v>
      </c>
      <c r="E19" s="39">
        <f t="shared" si="1"/>
        <v>1263</v>
      </c>
      <c r="F19" s="40">
        <f t="shared" si="2"/>
        <v>5.3700577823319572E-3</v>
      </c>
      <c r="G19" s="39">
        <v>2844</v>
      </c>
      <c r="H19" s="39">
        <v>124</v>
      </c>
      <c r="I19" s="39">
        <f t="shared" si="3"/>
        <v>2968</v>
      </c>
      <c r="J19" s="40">
        <f t="shared" si="4"/>
        <v>5.3241392671415583E-3</v>
      </c>
      <c r="K19" s="39">
        <f t="shared" si="0"/>
        <v>4231</v>
      </c>
      <c r="P19" s="52"/>
    </row>
    <row r="20" spans="2:16" ht="12.75" customHeight="1" x14ac:dyDescent="0.2">
      <c r="B20" s="41" t="s">
        <v>423</v>
      </c>
      <c r="C20" s="39">
        <v>3592</v>
      </c>
      <c r="D20" s="39">
        <v>1408</v>
      </c>
      <c r="E20" s="39">
        <f t="shared" si="1"/>
        <v>5000</v>
      </c>
      <c r="F20" s="40">
        <f t="shared" si="2"/>
        <v>2.1259136113744883E-2</v>
      </c>
      <c r="G20" s="39">
        <v>11671</v>
      </c>
      <c r="H20" s="39">
        <v>482</v>
      </c>
      <c r="I20" s="39">
        <f t="shared" si="3"/>
        <v>12153</v>
      </c>
      <c r="J20" s="40">
        <f t="shared" si="4"/>
        <v>2.1800628205381183E-2</v>
      </c>
      <c r="K20" s="39">
        <f t="shared" si="0"/>
        <v>17153</v>
      </c>
      <c r="P20" s="52"/>
    </row>
    <row r="21" spans="2:16" ht="12.75" customHeight="1" x14ac:dyDescent="0.2">
      <c r="B21" s="41" t="s">
        <v>424</v>
      </c>
      <c r="C21" s="39">
        <v>3300</v>
      </c>
      <c r="D21" s="39">
        <v>957</v>
      </c>
      <c r="E21" s="39">
        <f t="shared" si="1"/>
        <v>4257</v>
      </c>
      <c r="F21" s="40">
        <f t="shared" si="2"/>
        <v>1.8100028487242393E-2</v>
      </c>
      <c r="G21" s="39">
        <v>11417</v>
      </c>
      <c r="H21" s="39">
        <v>371</v>
      </c>
      <c r="I21" s="39">
        <f t="shared" si="3"/>
        <v>11788</v>
      </c>
      <c r="J21" s="40">
        <f t="shared" si="4"/>
        <v>2.1145873881760337E-2</v>
      </c>
      <c r="K21" s="39">
        <f t="shared" si="0"/>
        <v>16045</v>
      </c>
      <c r="P21" s="52"/>
    </row>
    <row r="22" spans="2:16" ht="22.5" customHeight="1" x14ac:dyDescent="0.2">
      <c r="B22" s="41" t="s">
        <v>425</v>
      </c>
      <c r="C22" s="39">
        <v>3912</v>
      </c>
      <c r="D22" s="39">
        <v>1704</v>
      </c>
      <c r="E22" s="39">
        <f t="shared" si="1"/>
        <v>5616</v>
      </c>
      <c r="F22" s="40">
        <f t="shared" si="2"/>
        <v>2.387826168295825E-2</v>
      </c>
      <c r="G22" s="39">
        <v>12761</v>
      </c>
      <c r="H22" s="39">
        <v>585</v>
      </c>
      <c r="I22" s="39">
        <f t="shared" si="3"/>
        <v>13346</v>
      </c>
      <c r="J22" s="40">
        <f t="shared" si="4"/>
        <v>2.394068822751726E-2</v>
      </c>
      <c r="K22" s="39">
        <f t="shared" si="0"/>
        <v>18962</v>
      </c>
      <c r="P22" s="52"/>
    </row>
    <row r="23" spans="2:16" ht="12.75" customHeight="1" x14ac:dyDescent="0.2">
      <c r="B23" s="41" t="s">
        <v>426</v>
      </c>
      <c r="C23" s="39">
        <v>5498</v>
      </c>
      <c r="D23" s="39">
        <v>2679</v>
      </c>
      <c r="E23" s="39">
        <f t="shared" si="1"/>
        <v>8177</v>
      </c>
      <c r="F23" s="40">
        <f t="shared" si="2"/>
        <v>3.4767191200418379E-2</v>
      </c>
      <c r="G23" s="39">
        <v>18940</v>
      </c>
      <c r="H23" s="39">
        <v>870</v>
      </c>
      <c r="I23" s="39">
        <f t="shared" si="3"/>
        <v>19810</v>
      </c>
      <c r="J23" s="40">
        <f t="shared" si="4"/>
        <v>3.5536118221723131E-2</v>
      </c>
      <c r="K23" s="39">
        <f t="shared" si="0"/>
        <v>27987</v>
      </c>
      <c r="P23" s="52"/>
    </row>
    <row r="24" spans="2:16" ht="12.75" customHeight="1" x14ac:dyDescent="0.2">
      <c r="B24" s="41" t="s">
        <v>427</v>
      </c>
      <c r="C24" s="39">
        <v>3680</v>
      </c>
      <c r="D24" s="39">
        <v>1227</v>
      </c>
      <c r="E24" s="39">
        <f t="shared" si="1"/>
        <v>4907</v>
      </c>
      <c r="F24" s="40">
        <f t="shared" si="2"/>
        <v>2.0863716182029226E-2</v>
      </c>
      <c r="G24" s="39">
        <v>12013</v>
      </c>
      <c r="H24" s="39">
        <v>414</v>
      </c>
      <c r="I24" s="39">
        <f t="shared" si="3"/>
        <v>12427</v>
      </c>
      <c r="J24" s="40">
        <f t="shared" si="4"/>
        <v>2.2292142409962312E-2</v>
      </c>
      <c r="K24" s="39">
        <f t="shared" si="0"/>
        <v>17334</v>
      </c>
      <c r="P24" s="52"/>
    </row>
    <row r="25" spans="2:16" ht="12.75" customHeight="1" x14ac:dyDescent="0.2">
      <c r="B25" s="41" t="s">
        <v>428</v>
      </c>
      <c r="C25" s="39">
        <v>3855</v>
      </c>
      <c r="D25" s="39">
        <v>2093</v>
      </c>
      <c r="E25" s="39">
        <f t="shared" si="1"/>
        <v>5948</v>
      </c>
      <c r="F25" s="40">
        <f t="shared" si="2"/>
        <v>2.5289868320910912E-2</v>
      </c>
      <c r="G25" s="39">
        <v>12690</v>
      </c>
      <c r="H25" s="39">
        <v>644</v>
      </c>
      <c r="I25" s="39">
        <f t="shared" si="3"/>
        <v>13334</v>
      </c>
      <c r="J25" s="40">
        <f t="shared" si="4"/>
        <v>2.3919162057973561E-2</v>
      </c>
      <c r="K25" s="39">
        <f t="shared" si="0"/>
        <v>19282</v>
      </c>
      <c r="P25" s="52"/>
    </row>
    <row r="26" spans="2:16" ht="12.75" customHeight="1" x14ac:dyDescent="0.2">
      <c r="B26" s="41" t="s">
        <v>429</v>
      </c>
      <c r="C26" s="39">
        <v>3348</v>
      </c>
      <c r="D26" s="39">
        <v>1412</v>
      </c>
      <c r="E26" s="39">
        <f t="shared" si="1"/>
        <v>4760</v>
      </c>
      <c r="F26" s="40">
        <f t="shared" si="2"/>
        <v>2.0238697580285129E-2</v>
      </c>
      <c r="G26" s="39">
        <v>11400</v>
      </c>
      <c r="H26" s="39">
        <v>458</v>
      </c>
      <c r="I26" s="39">
        <f t="shared" si="3"/>
        <v>11858</v>
      </c>
      <c r="J26" s="40">
        <f t="shared" si="4"/>
        <v>2.1271443204098583E-2</v>
      </c>
      <c r="K26" s="39">
        <f t="shared" si="0"/>
        <v>16618</v>
      </c>
      <c r="P26" s="52"/>
    </row>
    <row r="27" spans="2:16" ht="12.75" customHeight="1" x14ac:dyDescent="0.2">
      <c r="B27" s="41" t="s">
        <v>430</v>
      </c>
      <c r="C27" s="39">
        <v>10500</v>
      </c>
      <c r="D27" s="39">
        <v>4855</v>
      </c>
      <c r="E27" s="39">
        <f t="shared" si="1"/>
        <v>15355</v>
      </c>
      <c r="F27" s="40">
        <f t="shared" si="2"/>
        <v>6.5286807005310532E-2</v>
      </c>
      <c r="G27" s="39">
        <v>34782</v>
      </c>
      <c r="H27" s="39">
        <v>1611</v>
      </c>
      <c r="I27" s="39">
        <f t="shared" si="3"/>
        <v>36393</v>
      </c>
      <c r="J27" s="40">
        <f t="shared" si="4"/>
        <v>6.5283490683653203E-2</v>
      </c>
      <c r="K27" s="39">
        <f t="shared" si="0"/>
        <v>51748</v>
      </c>
      <c r="P27" s="52"/>
    </row>
    <row r="28" spans="2:16" ht="12.75" customHeight="1" x14ac:dyDescent="0.2">
      <c r="B28" s="41" t="s">
        <v>431</v>
      </c>
      <c r="C28" s="39">
        <v>448</v>
      </c>
      <c r="D28" s="39">
        <v>182</v>
      </c>
      <c r="E28" s="39">
        <f t="shared" si="1"/>
        <v>630</v>
      </c>
      <c r="F28" s="40">
        <f t="shared" si="2"/>
        <v>2.6786511503318552E-3</v>
      </c>
      <c r="G28" s="39">
        <v>1122</v>
      </c>
      <c r="H28" s="39">
        <v>40</v>
      </c>
      <c r="I28" s="39">
        <f t="shared" si="3"/>
        <v>1162</v>
      </c>
      <c r="J28" s="40">
        <f t="shared" si="4"/>
        <v>2.084450750814855E-3</v>
      </c>
      <c r="K28" s="39">
        <f t="shared" si="0"/>
        <v>1792</v>
      </c>
      <c r="P28" s="52"/>
    </row>
    <row r="29" spans="2:16" ht="12.75" customHeight="1" x14ac:dyDescent="0.2">
      <c r="B29" s="41" t="s">
        <v>432</v>
      </c>
      <c r="C29" s="39">
        <v>1416</v>
      </c>
      <c r="D29" s="39">
        <v>1047</v>
      </c>
      <c r="E29" s="39">
        <f t="shared" si="1"/>
        <v>2463</v>
      </c>
      <c r="F29" s="40">
        <f t="shared" si="2"/>
        <v>1.0472250449630729E-2</v>
      </c>
      <c r="G29" s="39">
        <v>3604</v>
      </c>
      <c r="H29" s="39">
        <v>238</v>
      </c>
      <c r="I29" s="39">
        <f t="shared" si="3"/>
        <v>3842</v>
      </c>
      <c r="J29" s="40">
        <f t="shared" si="4"/>
        <v>6.8919619489076368E-3</v>
      </c>
      <c r="K29" s="39">
        <f t="shared" si="0"/>
        <v>6305</v>
      </c>
      <c r="P29" s="52"/>
    </row>
    <row r="30" spans="2:16" ht="12.75" customHeight="1" x14ac:dyDescent="0.2">
      <c r="B30" s="41" t="s">
        <v>433</v>
      </c>
      <c r="C30" s="39">
        <v>460</v>
      </c>
      <c r="D30" s="39">
        <v>237</v>
      </c>
      <c r="E30" s="39">
        <f t="shared" si="1"/>
        <v>697</v>
      </c>
      <c r="F30" s="40">
        <f t="shared" si="2"/>
        <v>2.9635235742560364E-3</v>
      </c>
      <c r="G30" s="39">
        <v>1249</v>
      </c>
      <c r="H30" s="39">
        <v>78</v>
      </c>
      <c r="I30" s="39">
        <f t="shared" si="3"/>
        <v>1327</v>
      </c>
      <c r="J30" s="40">
        <f t="shared" si="4"/>
        <v>2.3804355820407166E-3</v>
      </c>
      <c r="K30" s="39">
        <f t="shared" si="0"/>
        <v>2024</v>
      </c>
      <c r="P30" s="52"/>
    </row>
    <row r="31" spans="2:16" ht="12.75" customHeight="1" x14ac:dyDescent="0.2">
      <c r="B31" s="41" t="s">
        <v>434</v>
      </c>
      <c r="C31" s="39">
        <v>1669</v>
      </c>
      <c r="D31" s="39">
        <v>700</v>
      </c>
      <c r="E31" s="39">
        <f t="shared" si="1"/>
        <v>2369</v>
      </c>
      <c r="F31" s="40">
        <f t="shared" si="2"/>
        <v>1.0072578690692325E-2</v>
      </c>
      <c r="G31" s="39">
        <v>6444</v>
      </c>
      <c r="H31" s="39">
        <v>348</v>
      </c>
      <c r="I31" s="39">
        <f t="shared" si="3"/>
        <v>6792</v>
      </c>
      <c r="J31" s="40">
        <f t="shared" si="4"/>
        <v>1.2183811961733645E-2</v>
      </c>
      <c r="K31" s="39">
        <f t="shared" si="0"/>
        <v>9161</v>
      </c>
      <c r="P31" s="52"/>
    </row>
    <row r="32" spans="2:16" ht="12.75" customHeight="1" x14ac:dyDescent="0.2">
      <c r="B32" s="41" t="s">
        <v>435</v>
      </c>
      <c r="C32" s="39">
        <v>445</v>
      </c>
      <c r="D32" s="39">
        <v>192</v>
      </c>
      <c r="E32" s="39">
        <f t="shared" si="1"/>
        <v>637</v>
      </c>
      <c r="F32" s="40">
        <f t="shared" si="2"/>
        <v>2.7084139408910979E-3</v>
      </c>
      <c r="G32" s="39">
        <v>1476</v>
      </c>
      <c r="H32" s="39">
        <v>93</v>
      </c>
      <c r="I32" s="39">
        <f t="shared" si="3"/>
        <v>1569</v>
      </c>
      <c r="J32" s="40">
        <f t="shared" si="4"/>
        <v>2.814546667838647E-3</v>
      </c>
      <c r="K32" s="39">
        <f t="shared" si="0"/>
        <v>2206</v>
      </c>
      <c r="P32" s="52"/>
    </row>
    <row r="33" spans="2:16" ht="12.75" customHeight="1" x14ac:dyDescent="0.2">
      <c r="B33" s="41" t="s">
        <v>436</v>
      </c>
      <c r="C33" s="39">
        <v>140</v>
      </c>
      <c r="D33" s="39">
        <v>79</v>
      </c>
      <c r="E33" s="39">
        <f t="shared" si="1"/>
        <v>219</v>
      </c>
      <c r="F33" s="40">
        <f t="shared" si="2"/>
        <v>9.3115016178202587E-4</v>
      </c>
      <c r="G33" s="39">
        <v>478</v>
      </c>
      <c r="H33" s="39">
        <v>18</v>
      </c>
      <c r="I33" s="39">
        <f t="shared" si="3"/>
        <v>496</v>
      </c>
      <c r="J33" s="40">
        <f t="shared" si="4"/>
        <v>8.8974834113955952E-4</v>
      </c>
      <c r="K33" s="39">
        <f t="shared" si="0"/>
        <v>715</v>
      </c>
      <c r="P33" s="52"/>
    </row>
    <row r="34" spans="2:16" ht="12.75" customHeight="1" x14ac:dyDescent="0.2">
      <c r="B34" s="41" t="s">
        <v>437</v>
      </c>
      <c r="C34" s="39">
        <v>970</v>
      </c>
      <c r="D34" s="39">
        <v>351</v>
      </c>
      <c r="E34" s="39">
        <f t="shared" si="1"/>
        <v>1321</v>
      </c>
      <c r="F34" s="40">
        <f t="shared" si="2"/>
        <v>5.6166637612513979E-3</v>
      </c>
      <c r="G34" s="39">
        <v>2519</v>
      </c>
      <c r="H34" s="39">
        <v>143</v>
      </c>
      <c r="I34" s="39">
        <f t="shared" si="3"/>
        <v>2662</v>
      </c>
      <c r="J34" s="40">
        <f t="shared" si="4"/>
        <v>4.7752219437772331E-3</v>
      </c>
      <c r="K34" s="39">
        <f t="shared" si="0"/>
        <v>3983</v>
      </c>
      <c r="P34" s="52"/>
    </row>
    <row r="35" spans="2:16" ht="12.75" customHeight="1" x14ac:dyDescent="0.2">
      <c r="B35" s="41" t="s">
        <v>438</v>
      </c>
      <c r="C35" s="39">
        <v>405</v>
      </c>
      <c r="D35" s="39">
        <v>208</v>
      </c>
      <c r="E35" s="39">
        <f t="shared" si="1"/>
        <v>613</v>
      </c>
      <c r="F35" s="40">
        <f t="shared" si="2"/>
        <v>2.6063700875451224E-3</v>
      </c>
      <c r="G35" s="39">
        <v>746</v>
      </c>
      <c r="H35" s="39">
        <v>55</v>
      </c>
      <c r="I35" s="39">
        <f t="shared" si="3"/>
        <v>801</v>
      </c>
      <c r="J35" s="40">
        <f t="shared" si="4"/>
        <v>1.4368718170419098E-3</v>
      </c>
      <c r="K35" s="39">
        <f t="shared" si="0"/>
        <v>1414</v>
      </c>
      <c r="P35" s="52"/>
    </row>
    <row r="36" spans="2:16" ht="12.75" customHeight="1" x14ac:dyDescent="0.2">
      <c r="B36" s="41" t="s">
        <v>439</v>
      </c>
      <c r="C36" s="39">
        <v>973</v>
      </c>
      <c r="D36" s="39">
        <v>447</v>
      </c>
      <c r="E36" s="39">
        <f t="shared" si="1"/>
        <v>1420</v>
      </c>
      <c r="F36" s="40">
        <f t="shared" si="2"/>
        <v>6.0375946563035465E-3</v>
      </c>
      <c r="G36" s="39">
        <v>2638</v>
      </c>
      <c r="H36" s="39">
        <v>128</v>
      </c>
      <c r="I36" s="39">
        <f t="shared" si="3"/>
        <v>2766</v>
      </c>
      <c r="J36" s="40">
        <f t="shared" si="4"/>
        <v>4.9617820798226247E-3</v>
      </c>
      <c r="K36" s="39">
        <f t="shared" si="0"/>
        <v>4186</v>
      </c>
      <c r="P36" s="52"/>
    </row>
    <row r="37" spans="2:16" ht="12.75" customHeight="1" x14ac:dyDescent="0.2">
      <c r="B37" s="41" t="s">
        <v>440</v>
      </c>
      <c r="C37" s="39">
        <v>1254</v>
      </c>
      <c r="D37" s="39">
        <v>580</v>
      </c>
      <c r="E37" s="39">
        <f t="shared" si="1"/>
        <v>1834</v>
      </c>
      <c r="F37" s="40">
        <f t="shared" si="2"/>
        <v>7.7978511265216228E-3</v>
      </c>
      <c r="G37" s="39">
        <v>4401</v>
      </c>
      <c r="H37" s="39">
        <v>221</v>
      </c>
      <c r="I37" s="39">
        <f t="shared" si="3"/>
        <v>4622</v>
      </c>
      <c r="J37" s="40">
        <f t="shared" si="4"/>
        <v>8.2911629692480737E-3</v>
      </c>
      <c r="K37" s="39">
        <f t="shared" si="0"/>
        <v>6456</v>
      </c>
      <c r="P37" s="52"/>
    </row>
    <row r="38" spans="2:16" ht="12.75" customHeight="1" x14ac:dyDescent="0.2">
      <c r="B38" s="41" t="s">
        <v>441</v>
      </c>
      <c r="C38" s="39">
        <v>2020</v>
      </c>
      <c r="D38" s="39">
        <v>833</v>
      </c>
      <c r="E38" s="39">
        <f t="shared" si="1"/>
        <v>2853</v>
      </c>
      <c r="F38" s="40">
        <f t="shared" si="2"/>
        <v>1.213046306650283E-2</v>
      </c>
      <c r="G38" s="39">
        <v>7764</v>
      </c>
      <c r="H38" s="39">
        <v>381</v>
      </c>
      <c r="I38" s="39">
        <f t="shared" si="3"/>
        <v>8145</v>
      </c>
      <c r="J38" s="40">
        <f t="shared" si="4"/>
        <v>1.4610887577785711E-2</v>
      </c>
      <c r="K38" s="39">
        <f t="shared" si="0"/>
        <v>10998</v>
      </c>
      <c r="P38" s="52"/>
    </row>
    <row r="39" spans="2:16" ht="12.75" customHeight="1" x14ac:dyDescent="0.2">
      <c r="B39" s="41" t="s">
        <v>442</v>
      </c>
      <c r="C39" s="39">
        <v>2492</v>
      </c>
      <c r="D39" s="39">
        <v>1406</v>
      </c>
      <c r="E39" s="39">
        <f t="shared" si="1"/>
        <v>3898</v>
      </c>
      <c r="F39" s="40">
        <f t="shared" si="2"/>
        <v>1.6573622514275511E-2</v>
      </c>
      <c r="G39" s="39">
        <v>8288</v>
      </c>
      <c r="H39" s="39">
        <v>570</v>
      </c>
      <c r="I39" s="39">
        <f t="shared" si="3"/>
        <v>8858</v>
      </c>
      <c r="J39" s="40">
        <f t="shared" si="4"/>
        <v>1.5889900818173826E-2</v>
      </c>
      <c r="K39" s="39">
        <f t="shared" si="0"/>
        <v>12756</v>
      </c>
      <c r="P39" s="52"/>
    </row>
    <row r="40" spans="2:16" ht="12.75" customHeight="1" x14ac:dyDescent="0.2">
      <c r="B40" s="41" t="s">
        <v>443</v>
      </c>
      <c r="C40" s="39">
        <v>4531</v>
      </c>
      <c r="D40" s="39">
        <v>2473</v>
      </c>
      <c r="E40" s="39">
        <f t="shared" si="1"/>
        <v>7004</v>
      </c>
      <c r="F40" s="40">
        <f t="shared" si="2"/>
        <v>2.9779797868133829E-2</v>
      </c>
      <c r="G40" s="39">
        <v>14780</v>
      </c>
      <c r="H40" s="39">
        <v>855</v>
      </c>
      <c r="I40" s="39">
        <f t="shared" si="3"/>
        <v>15635</v>
      </c>
      <c r="J40" s="40">
        <f t="shared" si="4"/>
        <v>2.804680506797785E-2</v>
      </c>
      <c r="K40" s="39">
        <f t="shared" si="0"/>
        <v>22639</v>
      </c>
      <c r="P40" s="52"/>
    </row>
    <row r="41" spans="2:16" ht="12.75" customHeight="1" x14ac:dyDescent="0.2">
      <c r="B41" s="41" t="s">
        <v>444</v>
      </c>
      <c r="C41" s="39">
        <v>4915</v>
      </c>
      <c r="D41" s="39">
        <v>1623</v>
      </c>
      <c r="E41" s="39">
        <f t="shared" si="1"/>
        <v>6538</v>
      </c>
      <c r="F41" s="40">
        <f t="shared" si="2"/>
        <v>2.7798446382332809E-2</v>
      </c>
      <c r="G41" s="39">
        <v>15446</v>
      </c>
      <c r="H41" s="39">
        <v>674</v>
      </c>
      <c r="I41" s="39">
        <f t="shared" si="3"/>
        <v>16120</v>
      </c>
      <c r="J41" s="40">
        <f t="shared" si="4"/>
        <v>2.8916821087035686E-2</v>
      </c>
      <c r="K41" s="39">
        <f t="shared" si="0"/>
        <v>22658</v>
      </c>
      <c r="P41" s="52"/>
    </row>
    <row r="42" spans="2:16" ht="12.75" customHeight="1" x14ac:dyDescent="0.2">
      <c r="B42" s="41" t="s">
        <v>445</v>
      </c>
      <c r="C42" s="39">
        <v>4940</v>
      </c>
      <c r="D42" s="39">
        <v>1923</v>
      </c>
      <c r="E42" s="39">
        <f t="shared" si="1"/>
        <v>6863</v>
      </c>
      <c r="F42" s="40">
        <f t="shared" si="2"/>
        <v>2.9180290229726225E-2</v>
      </c>
      <c r="G42" s="39">
        <v>15879</v>
      </c>
      <c r="H42" s="39">
        <v>683</v>
      </c>
      <c r="I42" s="39">
        <f t="shared" si="3"/>
        <v>16562</v>
      </c>
      <c r="J42" s="40">
        <f t="shared" si="4"/>
        <v>2.9709701665228599E-2</v>
      </c>
      <c r="K42" s="39">
        <f t="shared" si="0"/>
        <v>23425</v>
      </c>
      <c r="P42" s="52"/>
    </row>
    <row r="43" spans="2:16" ht="12.75" customHeight="1" x14ac:dyDescent="0.2">
      <c r="B43" s="41" t="s">
        <v>446</v>
      </c>
      <c r="C43" s="39">
        <v>1954</v>
      </c>
      <c r="D43" s="39">
        <v>1746</v>
      </c>
      <c r="E43" s="39">
        <f t="shared" si="1"/>
        <v>3700</v>
      </c>
      <c r="F43" s="40">
        <f t="shared" si="2"/>
        <v>1.5731760724171213E-2</v>
      </c>
      <c r="G43" s="39">
        <v>6045</v>
      </c>
      <c r="H43" s="39">
        <v>419</v>
      </c>
      <c r="I43" s="39">
        <f t="shared" si="3"/>
        <v>6464</v>
      </c>
      <c r="J43" s="40">
        <f t="shared" si="4"/>
        <v>1.1595429994205873E-2</v>
      </c>
      <c r="K43" s="39">
        <f t="shared" si="0"/>
        <v>10164</v>
      </c>
      <c r="P43" s="52"/>
    </row>
    <row r="44" spans="2:16" ht="12.75" customHeight="1" x14ac:dyDescent="0.2">
      <c r="B44" s="41" t="s">
        <v>447</v>
      </c>
      <c r="C44" s="39">
        <v>2943</v>
      </c>
      <c r="D44" s="39">
        <v>815</v>
      </c>
      <c r="E44" s="39">
        <f t="shared" si="1"/>
        <v>3758</v>
      </c>
      <c r="F44" s="40">
        <f t="shared" si="2"/>
        <v>1.5978366703090652E-2</v>
      </c>
      <c r="G44" s="39">
        <v>8690</v>
      </c>
      <c r="H44" s="39">
        <v>320</v>
      </c>
      <c r="I44" s="39">
        <f t="shared" si="3"/>
        <v>9010</v>
      </c>
      <c r="J44" s="40">
        <f t="shared" si="4"/>
        <v>1.6162565632394016E-2</v>
      </c>
      <c r="K44" s="39">
        <f t="shared" si="0"/>
        <v>12768</v>
      </c>
      <c r="P44" s="52"/>
    </row>
    <row r="45" spans="2:16" ht="12.75" customHeight="1" x14ac:dyDescent="0.2">
      <c r="B45" s="41" t="s">
        <v>448</v>
      </c>
      <c r="C45" s="39">
        <v>3576</v>
      </c>
      <c r="D45" s="39">
        <v>1406</v>
      </c>
      <c r="E45" s="39">
        <f t="shared" si="1"/>
        <v>4982</v>
      </c>
      <c r="F45" s="40">
        <f t="shared" si="2"/>
        <v>2.11826032237354E-2</v>
      </c>
      <c r="G45" s="39">
        <v>9725</v>
      </c>
      <c r="H45" s="39">
        <v>441</v>
      </c>
      <c r="I45" s="39">
        <f t="shared" si="3"/>
        <v>10166</v>
      </c>
      <c r="J45" s="40">
        <f t="shared" si="4"/>
        <v>1.8236253298437019E-2</v>
      </c>
      <c r="K45" s="39">
        <f t="shared" si="0"/>
        <v>15148</v>
      </c>
      <c r="P45" s="52"/>
    </row>
    <row r="46" spans="2:16" ht="12.75" customHeight="1" x14ac:dyDescent="0.2">
      <c r="B46" s="41" t="s">
        <v>449</v>
      </c>
      <c r="C46" s="39">
        <v>3889</v>
      </c>
      <c r="D46" s="39">
        <v>1752</v>
      </c>
      <c r="E46" s="39">
        <f t="shared" si="1"/>
        <v>5641</v>
      </c>
      <c r="F46" s="40">
        <f t="shared" si="2"/>
        <v>2.3984557363526976E-2</v>
      </c>
      <c r="G46" s="39">
        <v>11918</v>
      </c>
      <c r="H46" s="39">
        <v>600</v>
      </c>
      <c r="I46" s="39">
        <f t="shared" si="3"/>
        <v>12518</v>
      </c>
      <c r="J46" s="40">
        <f t="shared" si="4"/>
        <v>2.2455382529002029E-2</v>
      </c>
      <c r="K46" s="39">
        <f t="shared" si="0"/>
        <v>18159</v>
      </c>
      <c r="P46" s="52"/>
    </row>
    <row r="47" spans="2:16" ht="12.75" customHeight="1" x14ac:dyDescent="0.2">
      <c r="B47" s="41" t="s">
        <v>450</v>
      </c>
      <c r="C47" s="39">
        <v>3604</v>
      </c>
      <c r="D47" s="39">
        <v>1982</v>
      </c>
      <c r="E47" s="39">
        <f t="shared" si="1"/>
        <v>5586</v>
      </c>
      <c r="F47" s="40">
        <f t="shared" si="2"/>
        <v>2.3750706866275784E-2</v>
      </c>
      <c r="G47" s="39">
        <v>10254</v>
      </c>
      <c r="H47" s="39">
        <v>554</v>
      </c>
      <c r="I47" s="39">
        <f t="shared" si="3"/>
        <v>10808</v>
      </c>
      <c r="J47" s="40">
        <f t="shared" si="4"/>
        <v>1.938790336902492E-2</v>
      </c>
      <c r="K47" s="39">
        <f t="shared" si="0"/>
        <v>16394</v>
      </c>
      <c r="P47" s="52"/>
    </row>
    <row r="48" spans="2:16" ht="12.75" customHeight="1" x14ac:dyDescent="0.2">
      <c r="B48" s="41" t="s">
        <v>451</v>
      </c>
      <c r="C48" s="39">
        <v>527</v>
      </c>
      <c r="D48" s="39">
        <v>245</v>
      </c>
      <c r="E48" s="39">
        <f t="shared" si="1"/>
        <v>772</v>
      </c>
      <c r="F48" s="40">
        <f t="shared" si="2"/>
        <v>3.2824106159622096E-3</v>
      </c>
      <c r="G48" s="39">
        <v>1532</v>
      </c>
      <c r="H48" s="39">
        <v>72</v>
      </c>
      <c r="I48" s="39">
        <f t="shared" si="3"/>
        <v>1604</v>
      </c>
      <c r="J48" s="40">
        <f t="shared" si="4"/>
        <v>2.8773313290077693E-3</v>
      </c>
      <c r="K48" s="39">
        <f t="shared" si="0"/>
        <v>2376</v>
      </c>
      <c r="P48" s="52"/>
    </row>
    <row r="49" spans="2:16" ht="12.75" customHeight="1" x14ac:dyDescent="0.2">
      <c r="B49" s="41" t="s">
        <v>452</v>
      </c>
      <c r="C49" s="39">
        <v>1409</v>
      </c>
      <c r="D49" s="39">
        <v>721</v>
      </c>
      <c r="E49" s="39">
        <f t="shared" si="1"/>
        <v>2130</v>
      </c>
      <c r="F49" s="40">
        <f t="shared" si="2"/>
        <v>9.0563919844553198E-3</v>
      </c>
      <c r="G49" s="39">
        <v>4805</v>
      </c>
      <c r="H49" s="39">
        <v>228</v>
      </c>
      <c r="I49" s="39">
        <f t="shared" si="3"/>
        <v>5033</v>
      </c>
      <c r="J49" s="40">
        <f t="shared" si="4"/>
        <v>9.0284342761197643E-3</v>
      </c>
      <c r="K49" s="39">
        <f t="shared" si="0"/>
        <v>7163</v>
      </c>
      <c r="P49" s="52"/>
    </row>
    <row r="50" spans="2:16" ht="12.75" customHeight="1" x14ac:dyDescent="0.2">
      <c r="B50" s="41" t="s">
        <v>453</v>
      </c>
      <c r="C50" s="39">
        <v>6776</v>
      </c>
      <c r="D50" s="39">
        <v>3602</v>
      </c>
      <c r="E50" s="39">
        <f t="shared" si="1"/>
        <v>10378</v>
      </c>
      <c r="F50" s="40">
        <f t="shared" si="2"/>
        <v>4.4125462917688874E-2</v>
      </c>
      <c r="G50" s="39">
        <v>20864</v>
      </c>
      <c r="H50" s="39">
        <v>1297</v>
      </c>
      <c r="I50" s="39">
        <f t="shared" si="3"/>
        <v>22161</v>
      </c>
      <c r="J50" s="40">
        <f t="shared" si="4"/>
        <v>3.9753453604826169E-2</v>
      </c>
      <c r="K50" s="39">
        <f t="shared" si="0"/>
        <v>32539</v>
      </c>
      <c r="P50" s="52"/>
    </row>
    <row r="51" spans="2:16" ht="12.75" customHeight="1" x14ac:dyDescent="0.2">
      <c r="B51" s="41" t="s">
        <v>454</v>
      </c>
      <c r="C51" s="39">
        <v>4298</v>
      </c>
      <c r="D51" s="39">
        <v>1804</v>
      </c>
      <c r="E51" s="39">
        <f t="shared" si="1"/>
        <v>6102</v>
      </c>
      <c r="F51" s="40">
        <f t="shared" si="2"/>
        <v>2.5944649713214255E-2</v>
      </c>
      <c r="G51" s="39">
        <v>13761</v>
      </c>
      <c r="H51" s="39">
        <v>633</v>
      </c>
      <c r="I51" s="39">
        <f t="shared" si="3"/>
        <v>14394</v>
      </c>
      <c r="J51" s="40">
        <f t="shared" si="4"/>
        <v>2.5820640367666976E-2</v>
      </c>
      <c r="K51" s="39">
        <f t="shared" si="0"/>
        <v>20496</v>
      </c>
      <c r="P51" s="52"/>
    </row>
    <row r="52" spans="2:16" ht="12.75" customHeight="1" x14ac:dyDescent="0.2">
      <c r="B52" s="41" t="s">
        <v>455</v>
      </c>
      <c r="C52" s="39">
        <v>4748</v>
      </c>
      <c r="D52" s="39">
        <v>3014</v>
      </c>
      <c r="E52" s="39">
        <f t="shared" si="1"/>
        <v>7762</v>
      </c>
      <c r="F52" s="40">
        <f t="shared" si="2"/>
        <v>3.3002682902977552E-2</v>
      </c>
      <c r="G52" s="39">
        <v>16639</v>
      </c>
      <c r="H52" s="39">
        <v>968</v>
      </c>
      <c r="I52" s="39">
        <f t="shared" si="3"/>
        <v>17607</v>
      </c>
      <c r="J52" s="40">
        <f t="shared" si="4"/>
        <v>3.1584272262992388E-2</v>
      </c>
      <c r="K52" s="39">
        <f t="shared" si="0"/>
        <v>25369</v>
      </c>
      <c r="P52" s="52"/>
    </row>
    <row r="53" spans="2:16" ht="12.75" customHeight="1" x14ac:dyDescent="0.2">
      <c r="B53" s="41" t="s">
        <v>456</v>
      </c>
      <c r="C53" s="39">
        <v>10869</v>
      </c>
      <c r="D53" s="39">
        <v>4522</v>
      </c>
      <c r="E53" s="39">
        <f t="shared" si="1"/>
        <v>15391</v>
      </c>
      <c r="F53" s="40">
        <f t="shared" si="2"/>
        <v>6.5439872785329492E-2</v>
      </c>
      <c r="G53" s="39">
        <v>38033</v>
      </c>
      <c r="H53" s="39">
        <v>1473</v>
      </c>
      <c r="I53" s="39">
        <f t="shared" si="3"/>
        <v>39506</v>
      </c>
      <c r="J53" s="40">
        <f t="shared" si="4"/>
        <v>7.0867737832781122E-2</v>
      </c>
      <c r="K53" s="39">
        <f t="shared" si="0"/>
        <v>54897</v>
      </c>
      <c r="P53" s="52"/>
    </row>
    <row r="54" spans="2:16" ht="12.75" customHeight="1" x14ac:dyDescent="0.2">
      <c r="B54" s="41" t="s">
        <v>457</v>
      </c>
      <c r="C54" s="39">
        <v>1497</v>
      </c>
      <c r="D54" s="39">
        <v>753</v>
      </c>
      <c r="E54" s="39">
        <f t="shared" si="1"/>
        <v>2250</v>
      </c>
      <c r="F54" s="40">
        <f t="shared" si="2"/>
        <v>9.5666112511851968E-3</v>
      </c>
      <c r="G54" s="39">
        <v>5635</v>
      </c>
      <c r="H54" s="39">
        <v>330</v>
      </c>
      <c r="I54" s="39">
        <f t="shared" si="3"/>
        <v>5965</v>
      </c>
      <c r="J54" s="40">
        <f t="shared" si="4"/>
        <v>1.0700300110680388E-2</v>
      </c>
      <c r="K54" s="39">
        <f t="shared" si="0"/>
        <v>8215</v>
      </c>
      <c r="P54" s="52"/>
    </row>
    <row r="55" spans="2:16" ht="12.75" customHeight="1" x14ac:dyDescent="0.2">
      <c r="B55" s="41" t="s">
        <v>458</v>
      </c>
      <c r="C55" s="39">
        <v>706</v>
      </c>
      <c r="D55" s="39">
        <v>375</v>
      </c>
      <c r="E55" s="39">
        <f t="shared" si="1"/>
        <v>1081</v>
      </c>
      <c r="F55" s="40">
        <f t="shared" si="2"/>
        <v>4.5962252277916438E-3</v>
      </c>
      <c r="G55" s="39">
        <v>2879</v>
      </c>
      <c r="H55" s="39">
        <v>171</v>
      </c>
      <c r="I55" s="39">
        <f t="shared" si="3"/>
        <v>3050</v>
      </c>
      <c r="J55" s="40">
        <f t="shared" si="4"/>
        <v>5.4712347590235013E-3</v>
      </c>
      <c r="K55" s="39">
        <f t="shared" si="0"/>
        <v>4131</v>
      </c>
      <c r="P55" s="52"/>
    </row>
    <row r="56" spans="2:16" ht="12.75" customHeight="1" x14ac:dyDescent="0.2">
      <c r="B56" s="41" t="s">
        <v>459</v>
      </c>
      <c r="C56" s="39">
        <v>3674</v>
      </c>
      <c r="D56" s="39">
        <v>1691</v>
      </c>
      <c r="E56" s="39">
        <f t="shared" si="1"/>
        <v>5365</v>
      </c>
      <c r="F56" s="40">
        <f t="shared" si="2"/>
        <v>2.2811053050048258E-2</v>
      </c>
      <c r="G56" s="39">
        <v>11117</v>
      </c>
      <c r="H56" s="39">
        <v>731</v>
      </c>
      <c r="I56" s="39">
        <f t="shared" si="3"/>
        <v>11848</v>
      </c>
      <c r="J56" s="40">
        <f t="shared" si="4"/>
        <v>2.1253504729478834E-2</v>
      </c>
      <c r="K56" s="39">
        <f t="shared" si="0"/>
        <v>17213</v>
      </c>
      <c r="P56" s="52"/>
    </row>
    <row r="57" spans="2:16" ht="12.75" customHeight="1" x14ac:dyDescent="0.2">
      <c r="B57" s="41" t="s">
        <v>460</v>
      </c>
      <c r="C57" s="39">
        <v>378</v>
      </c>
      <c r="D57" s="39">
        <v>239</v>
      </c>
      <c r="E57" s="39">
        <f t="shared" si="1"/>
        <v>617</v>
      </c>
      <c r="F57" s="40">
        <f t="shared" si="2"/>
        <v>2.6233773964361184E-3</v>
      </c>
      <c r="G57" s="39">
        <v>1119</v>
      </c>
      <c r="H57" s="39">
        <v>84</v>
      </c>
      <c r="I57" s="39">
        <f t="shared" si="3"/>
        <v>1203</v>
      </c>
      <c r="J57" s="40">
        <f t="shared" si="4"/>
        <v>2.157998496755827E-3</v>
      </c>
      <c r="K57" s="39">
        <f t="shared" si="0"/>
        <v>1820</v>
      </c>
      <c r="P57" s="52"/>
    </row>
    <row r="58" spans="2:16" ht="12.75" customHeight="1" x14ac:dyDescent="0.2">
      <c r="B58" s="41" t="s">
        <v>461</v>
      </c>
      <c r="C58" s="39">
        <v>1976</v>
      </c>
      <c r="D58" s="39">
        <v>323</v>
      </c>
      <c r="E58" s="39">
        <f t="shared" si="1"/>
        <v>2299</v>
      </c>
      <c r="F58" s="40">
        <f t="shared" si="2"/>
        <v>9.7749507850998958E-3</v>
      </c>
      <c r="G58" s="39">
        <v>6270</v>
      </c>
      <c r="H58" s="39">
        <v>140</v>
      </c>
      <c r="I58" s="39">
        <f t="shared" si="3"/>
        <v>6410</v>
      </c>
      <c r="J58" s="40">
        <f t="shared" si="4"/>
        <v>1.1498562231259227E-2</v>
      </c>
      <c r="K58" s="39">
        <f t="shared" si="0"/>
        <v>8709</v>
      </c>
      <c r="P58" s="52"/>
    </row>
    <row r="59" spans="2:16" ht="12.75" customHeight="1" x14ac:dyDescent="0.2">
      <c r="B59" s="41" t="s">
        <v>462</v>
      </c>
      <c r="C59" s="39">
        <v>867</v>
      </c>
      <c r="D59" s="39">
        <v>116</v>
      </c>
      <c r="E59" s="39">
        <f t="shared" si="1"/>
        <v>983</v>
      </c>
      <c r="F59" s="40">
        <f t="shared" si="2"/>
        <v>4.1795461599622441E-3</v>
      </c>
      <c r="G59" s="39">
        <v>2157</v>
      </c>
      <c r="H59" s="39">
        <v>61</v>
      </c>
      <c r="I59" s="39">
        <f t="shared" si="3"/>
        <v>2218</v>
      </c>
      <c r="J59" s="40">
        <f t="shared" si="4"/>
        <v>3.9787536706603691E-3</v>
      </c>
      <c r="K59" s="39">
        <f t="shared" si="0"/>
        <v>3201</v>
      </c>
      <c r="P59" s="52"/>
    </row>
    <row r="60" spans="2:16" ht="12.75" customHeight="1" x14ac:dyDescent="0.2">
      <c r="B60" s="41" t="s">
        <v>463</v>
      </c>
      <c r="C60" s="39">
        <v>3922</v>
      </c>
      <c r="D60" s="39">
        <v>806</v>
      </c>
      <c r="E60" s="39">
        <f t="shared" si="1"/>
        <v>4728</v>
      </c>
      <c r="F60" s="40">
        <f t="shared" si="2"/>
        <v>2.0102639109157161E-2</v>
      </c>
      <c r="G60" s="39">
        <v>14783</v>
      </c>
      <c r="H60" s="39">
        <v>431</v>
      </c>
      <c r="I60" s="39">
        <f t="shared" si="3"/>
        <v>15214</v>
      </c>
      <c r="J60" s="40">
        <f t="shared" si="4"/>
        <v>2.7291595286486409E-2</v>
      </c>
      <c r="K60" s="39">
        <f t="shared" si="0"/>
        <v>19942</v>
      </c>
      <c r="P60" s="52"/>
    </row>
    <row r="61" spans="2:16" ht="12.75" customHeight="1" x14ac:dyDescent="0.2">
      <c r="B61" s="41" t="s">
        <v>464</v>
      </c>
      <c r="C61" s="39">
        <v>1562</v>
      </c>
      <c r="D61" s="39">
        <v>359</v>
      </c>
      <c r="E61" s="39">
        <f t="shared" si="1"/>
        <v>1921</v>
      </c>
      <c r="F61" s="40">
        <f t="shared" si="2"/>
        <v>8.167760094900783E-3</v>
      </c>
      <c r="G61" s="39">
        <v>5363</v>
      </c>
      <c r="H61" s="39">
        <v>174</v>
      </c>
      <c r="I61" s="39">
        <f t="shared" si="3"/>
        <v>5537</v>
      </c>
      <c r="J61" s="40">
        <f t="shared" si="4"/>
        <v>9.9325333969551236E-3</v>
      </c>
      <c r="K61" s="39">
        <f t="shared" si="0"/>
        <v>7458</v>
      </c>
      <c r="L61" s="47" t="s">
        <v>104</v>
      </c>
      <c r="P61" s="52"/>
    </row>
    <row r="62" spans="2:16" ht="12.75" customHeight="1" x14ac:dyDescent="0.2">
      <c r="B62" s="41" t="s">
        <v>465</v>
      </c>
      <c r="C62" s="39">
        <v>9881</v>
      </c>
      <c r="D62" s="39">
        <v>2892</v>
      </c>
      <c r="E62" s="39">
        <f t="shared" si="1"/>
        <v>12773</v>
      </c>
      <c r="F62" s="40">
        <f t="shared" si="2"/>
        <v>5.4308589116172673E-2</v>
      </c>
      <c r="G62" s="39">
        <v>32576</v>
      </c>
      <c r="H62" s="39">
        <v>1151</v>
      </c>
      <c r="I62" s="39">
        <f t="shared" si="3"/>
        <v>33727</v>
      </c>
      <c r="J62" s="40">
        <f t="shared" si="4"/>
        <v>6.0501093350028075E-2</v>
      </c>
      <c r="K62" s="39">
        <f t="shared" si="0"/>
        <v>46500</v>
      </c>
      <c r="P62" s="52"/>
    </row>
    <row r="63" spans="2:16" x14ac:dyDescent="0.2">
      <c r="B63" s="41" t="s">
        <v>50</v>
      </c>
      <c r="C63" s="39">
        <f t="shared" ref="C63:H63" si="5">SUM(C11:C62)</f>
        <v>164737</v>
      </c>
      <c r="D63" s="39">
        <f t="shared" si="5"/>
        <v>70456</v>
      </c>
      <c r="E63" s="41">
        <f t="shared" ref="E63" si="6">C63+D63</f>
        <v>235193</v>
      </c>
      <c r="F63" s="43">
        <f t="shared" ref="F63" si="7">E63/$E$63</f>
        <v>1</v>
      </c>
      <c r="G63" s="39">
        <f t="shared" si="5"/>
        <v>532789</v>
      </c>
      <c r="H63" s="39">
        <f t="shared" si="5"/>
        <v>24672</v>
      </c>
      <c r="I63" s="41">
        <f t="shared" ref="I63" si="8">G63+H63</f>
        <v>557461</v>
      </c>
      <c r="J63" s="43">
        <f t="shared" ref="J63" si="9">I63/$I$63</f>
        <v>1</v>
      </c>
      <c r="K63" s="41">
        <f t="shared" ref="K63:K64" si="10">E63+I63</f>
        <v>792654</v>
      </c>
      <c r="P63" s="52"/>
    </row>
    <row r="64" spans="2:16" ht="25.5" customHeight="1" x14ac:dyDescent="0.2">
      <c r="B64" s="53" t="s">
        <v>66</v>
      </c>
      <c r="C64" s="54">
        <f>+C63/$K$63</f>
        <v>0.20782964572184082</v>
      </c>
      <c r="D64" s="54">
        <f>+D63/$K$63</f>
        <v>8.8886197508622936E-2</v>
      </c>
      <c r="E64" s="55">
        <f>C64+D64</f>
        <v>0.29671584323046374</v>
      </c>
      <c r="F64" s="55"/>
      <c r="G64" s="54">
        <f>+G63/$K$63</f>
        <v>0.67215834399372232</v>
      </c>
      <c r="H64" s="54">
        <f>+H63/$K$63</f>
        <v>3.1125812775813912E-2</v>
      </c>
      <c r="I64" s="55">
        <f>G64+H64</f>
        <v>0.70328415676953626</v>
      </c>
      <c r="J64" s="55"/>
      <c r="K64" s="55">
        <f t="shared" si="10"/>
        <v>1</v>
      </c>
    </row>
    <row r="65" spans="2:12" x14ac:dyDescent="0.2">
      <c r="B65" s="46"/>
      <c r="C65" s="59"/>
      <c r="D65" s="59"/>
      <c r="E65" s="59"/>
      <c r="F65" s="59"/>
      <c r="G65" s="59"/>
      <c r="H65" s="59"/>
      <c r="I65" s="59"/>
      <c r="J65" s="59"/>
      <c r="K65" s="59"/>
    </row>
    <row r="66" spans="2:12" ht="12.75" x14ac:dyDescent="0.2">
      <c r="B66" s="319" t="s">
        <v>127</v>
      </c>
      <c r="C66" s="319"/>
      <c r="D66" s="319"/>
      <c r="E66" s="319"/>
      <c r="F66" s="319"/>
      <c r="G66" s="319"/>
      <c r="H66" s="319"/>
      <c r="I66" s="319"/>
      <c r="J66" s="319"/>
      <c r="K66" s="319"/>
    </row>
    <row r="67" spans="2:12" ht="12.75" x14ac:dyDescent="0.2">
      <c r="B67" s="335" t="str">
        <f>'Solicitudes Regiones'!$B$6:$P$6</f>
        <v>Acumuladas de julio de 2008 a enero de 2020</v>
      </c>
      <c r="C67" s="335"/>
      <c r="D67" s="335"/>
      <c r="E67" s="335"/>
      <c r="F67" s="335"/>
      <c r="G67" s="335"/>
      <c r="H67" s="335"/>
      <c r="I67" s="335"/>
      <c r="J67" s="335"/>
      <c r="K67" s="335"/>
    </row>
    <row r="69" spans="2:12" ht="15" customHeight="1" x14ac:dyDescent="0.2">
      <c r="B69" s="351" t="s">
        <v>67</v>
      </c>
      <c r="C69" s="351"/>
      <c r="D69" s="351"/>
      <c r="E69" s="351"/>
      <c r="F69" s="351"/>
      <c r="G69" s="351"/>
      <c r="H69" s="351"/>
      <c r="I69" s="351"/>
      <c r="J69" s="351"/>
      <c r="K69" s="351"/>
      <c r="L69" s="60"/>
    </row>
    <row r="70" spans="2:12" ht="15" customHeight="1" x14ac:dyDescent="0.2">
      <c r="B70" s="351" t="s">
        <v>58</v>
      </c>
      <c r="C70" s="351" t="s">
        <v>2</v>
      </c>
      <c r="D70" s="351"/>
      <c r="E70" s="351"/>
      <c r="F70" s="351"/>
      <c r="G70" s="351"/>
      <c r="H70" s="351"/>
      <c r="I70" s="351"/>
      <c r="J70" s="351"/>
      <c r="K70" s="351"/>
    </row>
    <row r="71" spans="2:12" ht="24" x14ac:dyDescent="0.2">
      <c r="B71" s="351"/>
      <c r="C71" s="45" t="s">
        <v>59</v>
      </c>
      <c r="D71" s="45" t="s">
        <v>60</v>
      </c>
      <c r="E71" s="45" t="s">
        <v>61</v>
      </c>
      <c r="F71" s="45" t="s">
        <v>62</v>
      </c>
      <c r="G71" s="45" t="s">
        <v>8</v>
      </c>
      <c r="H71" s="45" t="s">
        <v>63</v>
      </c>
      <c r="I71" s="45" t="s">
        <v>64</v>
      </c>
      <c r="J71" s="45" t="s">
        <v>65</v>
      </c>
      <c r="K71" s="45" t="s">
        <v>31</v>
      </c>
    </row>
    <row r="72" spans="2:12" ht="12.75" customHeight="1" x14ac:dyDescent="0.2">
      <c r="B72" s="41" t="s">
        <v>414</v>
      </c>
      <c r="C72" s="87">
        <v>4766</v>
      </c>
      <c r="D72" s="87">
        <v>1103</v>
      </c>
      <c r="E72" s="87">
        <f>C72+D72</f>
        <v>5869</v>
      </c>
      <c r="F72" s="88">
        <f>E72/$E$124</f>
        <v>3.0586665693841497E-2</v>
      </c>
      <c r="G72" s="87">
        <v>15788</v>
      </c>
      <c r="H72" s="87">
        <v>681</v>
      </c>
      <c r="I72" s="87">
        <f>G72+H72</f>
        <v>16469</v>
      </c>
      <c r="J72" s="88">
        <f>I72/$I$124</f>
        <v>3.5012415599435347E-2</v>
      </c>
      <c r="K72" s="87">
        <f t="shared" ref="K72:K123" si="11">E72+I72</f>
        <v>22338</v>
      </c>
    </row>
    <row r="73" spans="2:12" ht="12.75" customHeight="1" x14ac:dyDescent="0.2">
      <c r="B73" s="41" t="s">
        <v>415</v>
      </c>
      <c r="C73" s="87">
        <v>1939</v>
      </c>
      <c r="D73" s="87">
        <v>828</v>
      </c>
      <c r="E73" s="87">
        <f t="shared" ref="E73:E123" si="12">C73+D73</f>
        <v>2767</v>
      </c>
      <c r="F73" s="88">
        <f t="shared" ref="F73:F123" si="13">E73/$E$124</f>
        <v>1.4420395974588416E-2</v>
      </c>
      <c r="G73" s="87">
        <v>6076</v>
      </c>
      <c r="H73" s="87">
        <v>231</v>
      </c>
      <c r="I73" s="87">
        <f t="shared" ref="I73:I123" si="14">G73+H73</f>
        <v>6307</v>
      </c>
      <c r="J73" s="88">
        <f t="shared" ref="J73:J123" si="15">I73/$I$124</f>
        <v>1.3408422198411483E-2</v>
      </c>
      <c r="K73" s="87">
        <f t="shared" si="11"/>
        <v>9074</v>
      </c>
    </row>
    <row r="74" spans="2:12" ht="12.75" customHeight="1" x14ac:dyDescent="0.2">
      <c r="B74" s="41" t="s">
        <v>416</v>
      </c>
      <c r="C74" s="87">
        <v>4796</v>
      </c>
      <c r="D74" s="87">
        <v>1651</v>
      </c>
      <c r="E74" s="87">
        <f t="shared" si="12"/>
        <v>6447</v>
      </c>
      <c r="F74" s="88">
        <f t="shared" si="13"/>
        <v>3.3598949348815153E-2</v>
      </c>
      <c r="G74" s="87">
        <v>13125</v>
      </c>
      <c r="H74" s="87">
        <v>708</v>
      </c>
      <c r="I74" s="87">
        <f t="shared" si="14"/>
        <v>13833</v>
      </c>
      <c r="J74" s="88">
        <f t="shared" si="15"/>
        <v>2.9408388183070566E-2</v>
      </c>
      <c r="K74" s="87">
        <f t="shared" si="11"/>
        <v>20280</v>
      </c>
    </row>
    <row r="75" spans="2:12" ht="12.75" customHeight="1" x14ac:dyDescent="0.2">
      <c r="B75" s="41" t="s">
        <v>417</v>
      </c>
      <c r="C75" s="87">
        <v>2066</v>
      </c>
      <c r="D75" s="87">
        <v>737</v>
      </c>
      <c r="E75" s="87">
        <f t="shared" si="12"/>
        <v>2803</v>
      </c>
      <c r="F75" s="88">
        <f t="shared" si="13"/>
        <v>1.4608012257597157E-2</v>
      </c>
      <c r="G75" s="87">
        <v>5734</v>
      </c>
      <c r="H75" s="87">
        <v>301</v>
      </c>
      <c r="I75" s="87">
        <f t="shared" si="14"/>
        <v>6035</v>
      </c>
      <c r="J75" s="88">
        <f t="shared" si="15"/>
        <v>1.283016140279266E-2</v>
      </c>
      <c r="K75" s="87">
        <f t="shared" si="11"/>
        <v>8838</v>
      </c>
    </row>
    <row r="76" spans="2:12" ht="12.75" customHeight="1" x14ac:dyDescent="0.2">
      <c r="B76" s="41" t="s">
        <v>418</v>
      </c>
      <c r="C76" s="87">
        <v>2144</v>
      </c>
      <c r="D76" s="87">
        <v>487</v>
      </c>
      <c r="E76" s="87">
        <f t="shared" si="12"/>
        <v>2631</v>
      </c>
      <c r="F76" s="88">
        <f t="shared" si="13"/>
        <v>1.3711623349888733E-2</v>
      </c>
      <c r="G76" s="87">
        <v>7159</v>
      </c>
      <c r="H76" s="87">
        <v>251</v>
      </c>
      <c r="I76" s="87">
        <f t="shared" si="14"/>
        <v>7410</v>
      </c>
      <c r="J76" s="88">
        <f t="shared" si="15"/>
        <v>1.5753354762998113E-2</v>
      </c>
      <c r="K76" s="87">
        <f t="shared" si="11"/>
        <v>10041</v>
      </c>
    </row>
    <row r="77" spans="2:12" ht="12.75" customHeight="1" x14ac:dyDescent="0.2">
      <c r="B77" s="41" t="s">
        <v>419</v>
      </c>
      <c r="C77" s="87">
        <v>2714</v>
      </c>
      <c r="D77" s="87">
        <v>610</v>
      </c>
      <c r="E77" s="87">
        <f t="shared" si="12"/>
        <v>3324</v>
      </c>
      <c r="F77" s="88">
        <f t="shared" si="13"/>
        <v>1.7323236797806976E-2</v>
      </c>
      <c r="G77" s="87">
        <v>7148</v>
      </c>
      <c r="H77" s="87">
        <v>261</v>
      </c>
      <c r="I77" s="87">
        <f t="shared" si="14"/>
        <v>7409</v>
      </c>
      <c r="J77" s="88">
        <f t="shared" si="15"/>
        <v>1.5751228804190689E-2</v>
      </c>
      <c r="K77" s="87">
        <f t="shared" si="11"/>
        <v>10733</v>
      </c>
    </row>
    <row r="78" spans="2:12" ht="12.75" customHeight="1" x14ac:dyDescent="0.2">
      <c r="B78" s="41" t="s">
        <v>420</v>
      </c>
      <c r="C78" s="87">
        <v>4630</v>
      </c>
      <c r="D78" s="87">
        <v>2031</v>
      </c>
      <c r="E78" s="87">
        <f t="shared" si="12"/>
        <v>6661</v>
      </c>
      <c r="F78" s="88">
        <f t="shared" si="13"/>
        <v>3.4714223920033774E-2</v>
      </c>
      <c r="G78" s="87">
        <v>12529</v>
      </c>
      <c r="H78" s="87">
        <v>887</v>
      </c>
      <c r="I78" s="87">
        <f t="shared" si="14"/>
        <v>13416</v>
      </c>
      <c r="J78" s="88">
        <f t="shared" si="15"/>
        <v>2.8521863360375529E-2</v>
      </c>
      <c r="K78" s="87">
        <f t="shared" si="11"/>
        <v>20077</v>
      </c>
    </row>
    <row r="79" spans="2:12" ht="12.75" customHeight="1" x14ac:dyDescent="0.2">
      <c r="B79" s="41" t="s">
        <v>421</v>
      </c>
      <c r="C79" s="87">
        <v>3108</v>
      </c>
      <c r="D79" s="87">
        <v>653</v>
      </c>
      <c r="E79" s="87">
        <f t="shared" si="12"/>
        <v>3761</v>
      </c>
      <c r="F79" s="88">
        <f t="shared" si="13"/>
        <v>1.9600690010996399E-2</v>
      </c>
      <c r="G79" s="87">
        <v>9156</v>
      </c>
      <c r="H79" s="87">
        <v>257</v>
      </c>
      <c r="I79" s="87">
        <f t="shared" si="14"/>
        <v>9413</v>
      </c>
      <c r="J79" s="88">
        <f t="shared" si="15"/>
        <v>2.0011650254264674E-2</v>
      </c>
      <c r="K79" s="87">
        <f t="shared" si="11"/>
        <v>13174</v>
      </c>
    </row>
    <row r="80" spans="2:12" ht="12.75" customHeight="1" x14ac:dyDescent="0.2">
      <c r="B80" s="41" t="s">
        <v>422</v>
      </c>
      <c r="C80" s="87">
        <v>789</v>
      </c>
      <c r="D80" s="87">
        <v>238</v>
      </c>
      <c r="E80" s="87">
        <f t="shared" si="12"/>
        <v>1027</v>
      </c>
      <c r="F80" s="88">
        <f t="shared" si="13"/>
        <v>5.3522756291659937E-3</v>
      </c>
      <c r="G80" s="87">
        <v>2400</v>
      </c>
      <c r="H80" s="87">
        <v>91</v>
      </c>
      <c r="I80" s="87">
        <f t="shared" si="14"/>
        <v>2491</v>
      </c>
      <c r="J80" s="88">
        <f t="shared" si="15"/>
        <v>5.2957633892885695E-3</v>
      </c>
      <c r="K80" s="87">
        <f t="shared" si="11"/>
        <v>3518</v>
      </c>
    </row>
    <row r="81" spans="2:11" ht="12.75" customHeight="1" x14ac:dyDescent="0.2">
      <c r="B81" s="41" t="s">
        <v>423</v>
      </c>
      <c r="C81" s="87">
        <v>3237</v>
      </c>
      <c r="D81" s="87">
        <v>882</v>
      </c>
      <c r="E81" s="87">
        <f t="shared" si="12"/>
        <v>4119</v>
      </c>
      <c r="F81" s="88">
        <f t="shared" si="13"/>
        <v>2.1466429714249977E-2</v>
      </c>
      <c r="G81" s="87">
        <v>10018</v>
      </c>
      <c r="H81" s="87">
        <v>371</v>
      </c>
      <c r="I81" s="87">
        <f t="shared" si="14"/>
        <v>10389</v>
      </c>
      <c r="J81" s="88">
        <f t="shared" si="15"/>
        <v>2.208658605030869E-2</v>
      </c>
      <c r="K81" s="87">
        <f t="shared" si="11"/>
        <v>14508</v>
      </c>
    </row>
    <row r="82" spans="2:11" ht="12.75" customHeight="1" x14ac:dyDescent="0.2">
      <c r="B82" s="41" t="s">
        <v>424</v>
      </c>
      <c r="C82" s="87">
        <v>2951</v>
      </c>
      <c r="D82" s="87">
        <v>663</v>
      </c>
      <c r="E82" s="87">
        <f t="shared" si="12"/>
        <v>3614</v>
      </c>
      <c r="F82" s="88">
        <f t="shared" si="13"/>
        <v>1.8834590188710712E-2</v>
      </c>
      <c r="G82" s="87">
        <v>9775</v>
      </c>
      <c r="H82" s="87">
        <v>309</v>
      </c>
      <c r="I82" s="87">
        <f t="shared" si="14"/>
        <v>10084</v>
      </c>
      <c r="J82" s="88">
        <f t="shared" si="15"/>
        <v>2.1438168614044933E-2</v>
      </c>
      <c r="K82" s="87">
        <f t="shared" si="11"/>
        <v>13698</v>
      </c>
    </row>
    <row r="83" spans="2:11" ht="24" customHeight="1" x14ac:dyDescent="0.2">
      <c r="B83" s="41" t="s">
        <v>425</v>
      </c>
      <c r="C83" s="87">
        <v>3530</v>
      </c>
      <c r="D83" s="87">
        <v>1065</v>
      </c>
      <c r="E83" s="87">
        <f t="shared" si="12"/>
        <v>4595</v>
      </c>
      <c r="F83" s="88">
        <f t="shared" si="13"/>
        <v>2.3947133900698872E-2</v>
      </c>
      <c r="G83" s="87">
        <v>11019</v>
      </c>
      <c r="H83" s="87">
        <v>465</v>
      </c>
      <c r="I83" s="87">
        <f t="shared" si="14"/>
        <v>11484</v>
      </c>
      <c r="J83" s="88">
        <f t="shared" si="15"/>
        <v>2.441451094443594E-2</v>
      </c>
      <c r="K83" s="87">
        <f t="shared" si="11"/>
        <v>16079</v>
      </c>
    </row>
    <row r="84" spans="2:11" ht="12.75" customHeight="1" x14ac:dyDescent="0.2">
      <c r="B84" s="41" t="s">
        <v>426</v>
      </c>
      <c r="C84" s="87">
        <v>4899</v>
      </c>
      <c r="D84" s="87">
        <v>1677</v>
      </c>
      <c r="E84" s="87">
        <f t="shared" si="12"/>
        <v>6576</v>
      </c>
      <c r="F84" s="88">
        <f t="shared" si="13"/>
        <v>3.4271241029596472E-2</v>
      </c>
      <c r="G84" s="87">
        <v>16421</v>
      </c>
      <c r="H84" s="87">
        <v>707</v>
      </c>
      <c r="I84" s="87">
        <f t="shared" si="14"/>
        <v>17128</v>
      </c>
      <c r="J84" s="88">
        <f t="shared" si="15"/>
        <v>3.6413422453526544E-2</v>
      </c>
      <c r="K84" s="87">
        <f t="shared" si="11"/>
        <v>23704</v>
      </c>
    </row>
    <row r="85" spans="2:11" ht="12.75" customHeight="1" x14ac:dyDescent="0.2">
      <c r="B85" s="41" t="s">
        <v>427</v>
      </c>
      <c r="C85" s="87">
        <v>3368</v>
      </c>
      <c r="D85" s="87">
        <v>843</v>
      </c>
      <c r="E85" s="87">
        <f t="shared" si="12"/>
        <v>4211</v>
      </c>
      <c r="F85" s="88">
        <f t="shared" si="13"/>
        <v>2.1945893548605645E-2</v>
      </c>
      <c r="G85" s="87">
        <v>10517</v>
      </c>
      <c r="H85" s="87">
        <v>319</v>
      </c>
      <c r="I85" s="87">
        <f t="shared" si="14"/>
        <v>10836</v>
      </c>
      <c r="J85" s="88">
        <f t="shared" si="15"/>
        <v>2.3036889637226388E-2</v>
      </c>
      <c r="K85" s="87">
        <f t="shared" si="11"/>
        <v>15047</v>
      </c>
    </row>
    <row r="86" spans="2:11" ht="12.75" customHeight="1" x14ac:dyDescent="0.2">
      <c r="B86" s="41" t="s">
        <v>428</v>
      </c>
      <c r="C86" s="87">
        <v>3508</v>
      </c>
      <c r="D86" s="87">
        <v>1329</v>
      </c>
      <c r="E86" s="87">
        <f t="shared" si="12"/>
        <v>4837</v>
      </c>
      <c r="F86" s="88">
        <f t="shared" si="13"/>
        <v>2.5208332247590955E-2</v>
      </c>
      <c r="G86" s="87">
        <v>11051</v>
      </c>
      <c r="H86" s="87">
        <v>530</v>
      </c>
      <c r="I86" s="87">
        <f t="shared" si="14"/>
        <v>11581</v>
      </c>
      <c r="J86" s="88">
        <f t="shared" si="15"/>
        <v>2.4620728948755888E-2</v>
      </c>
      <c r="K86" s="87">
        <f t="shared" si="11"/>
        <v>16418</v>
      </c>
    </row>
    <row r="87" spans="2:11" ht="12.75" customHeight="1" x14ac:dyDescent="0.2">
      <c r="B87" s="41" t="s">
        <v>429</v>
      </c>
      <c r="C87" s="87">
        <v>3090</v>
      </c>
      <c r="D87" s="87">
        <v>841</v>
      </c>
      <c r="E87" s="87">
        <f t="shared" si="12"/>
        <v>3931</v>
      </c>
      <c r="F87" s="88">
        <f t="shared" si="13"/>
        <v>2.0486655791871002E-2</v>
      </c>
      <c r="G87" s="87">
        <v>10039</v>
      </c>
      <c r="H87" s="87">
        <v>362</v>
      </c>
      <c r="I87" s="87">
        <f t="shared" si="14"/>
        <v>10401</v>
      </c>
      <c r="J87" s="88">
        <f t="shared" si="15"/>
        <v>2.2112097555997755E-2</v>
      </c>
      <c r="K87" s="87">
        <f t="shared" si="11"/>
        <v>14332</v>
      </c>
    </row>
    <row r="88" spans="2:11" ht="12.75" customHeight="1" x14ac:dyDescent="0.2">
      <c r="B88" s="41" t="s">
        <v>430</v>
      </c>
      <c r="C88" s="87">
        <v>9364</v>
      </c>
      <c r="D88" s="87">
        <v>3471</v>
      </c>
      <c r="E88" s="87">
        <f t="shared" si="12"/>
        <v>12835</v>
      </c>
      <c r="F88" s="88">
        <f t="shared" si="13"/>
        <v>6.689041645603265E-2</v>
      </c>
      <c r="G88" s="87">
        <v>30094</v>
      </c>
      <c r="H88" s="87">
        <v>1399</v>
      </c>
      <c r="I88" s="87">
        <f t="shared" si="14"/>
        <v>31493</v>
      </c>
      <c r="J88" s="88">
        <f t="shared" si="15"/>
        <v>6.6952820722145687E-2</v>
      </c>
      <c r="K88" s="87">
        <f t="shared" si="11"/>
        <v>44328</v>
      </c>
    </row>
    <row r="89" spans="2:11" ht="12.75" customHeight="1" x14ac:dyDescent="0.2">
      <c r="B89" s="41" t="s">
        <v>431</v>
      </c>
      <c r="C89" s="87">
        <v>395</v>
      </c>
      <c r="D89" s="87">
        <v>117</v>
      </c>
      <c r="E89" s="87">
        <f t="shared" si="12"/>
        <v>512</v>
      </c>
      <c r="F89" s="88">
        <f t="shared" si="13"/>
        <v>2.6683204694576326E-3</v>
      </c>
      <c r="G89" s="87">
        <v>905</v>
      </c>
      <c r="H89" s="87">
        <v>32</v>
      </c>
      <c r="I89" s="87">
        <f t="shared" si="14"/>
        <v>937</v>
      </c>
      <c r="J89" s="88">
        <f t="shared" si="15"/>
        <v>1.9920234025545521E-3</v>
      </c>
      <c r="K89" s="87">
        <f t="shared" si="11"/>
        <v>1449</v>
      </c>
    </row>
    <row r="90" spans="2:11" ht="12.75" customHeight="1" x14ac:dyDescent="0.2">
      <c r="B90" s="41" t="s">
        <v>432</v>
      </c>
      <c r="C90" s="87">
        <v>1306</v>
      </c>
      <c r="D90" s="87">
        <v>668</v>
      </c>
      <c r="E90" s="87">
        <f t="shared" si="12"/>
        <v>1974</v>
      </c>
      <c r="F90" s="88">
        <f t="shared" si="13"/>
        <v>1.0287626184979233E-2</v>
      </c>
      <c r="G90" s="87">
        <v>3184</v>
      </c>
      <c r="H90" s="87">
        <v>204</v>
      </c>
      <c r="I90" s="87">
        <f t="shared" si="14"/>
        <v>3388</v>
      </c>
      <c r="J90" s="88">
        <f t="shared" si="15"/>
        <v>7.2027484395462355E-3</v>
      </c>
      <c r="K90" s="87">
        <f t="shared" si="11"/>
        <v>5362</v>
      </c>
    </row>
    <row r="91" spans="2:11" ht="12.75" customHeight="1" x14ac:dyDescent="0.2">
      <c r="B91" s="41" t="s">
        <v>433</v>
      </c>
      <c r="C91" s="87">
        <v>402</v>
      </c>
      <c r="D91" s="87">
        <v>130</v>
      </c>
      <c r="E91" s="87">
        <f t="shared" si="12"/>
        <v>532</v>
      </c>
      <c r="F91" s="88">
        <f t="shared" si="13"/>
        <v>2.7725517377958212E-3</v>
      </c>
      <c r="G91" s="87">
        <v>1109</v>
      </c>
      <c r="H91" s="87">
        <v>60</v>
      </c>
      <c r="I91" s="87">
        <f t="shared" si="14"/>
        <v>1169</v>
      </c>
      <c r="J91" s="88">
        <f t="shared" si="15"/>
        <v>2.4852458458764905E-3</v>
      </c>
      <c r="K91" s="87">
        <f t="shared" si="11"/>
        <v>1701</v>
      </c>
    </row>
    <row r="92" spans="2:11" ht="12.75" customHeight="1" x14ac:dyDescent="0.2">
      <c r="B92" s="41" t="s">
        <v>434</v>
      </c>
      <c r="C92" s="87">
        <v>1474</v>
      </c>
      <c r="D92" s="87">
        <v>489</v>
      </c>
      <c r="E92" s="87">
        <f t="shared" si="12"/>
        <v>1963</v>
      </c>
      <c r="F92" s="88">
        <f t="shared" si="13"/>
        <v>1.0230298987393228E-2</v>
      </c>
      <c r="G92" s="87">
        <v>5564</v>
      </c>
      <c r="H92" s="87">
        <v>283</v>
      </c>
      <c r="I92" s="87">
        <f t="shared" si="14"/>
        <v>5847</v>
      </c>
      <c r="J92" s="88">
        <f t="shared" si="15"/>
        <v>1.2430481146997296E-2</v>
      </c>
      <c r="K92" s="87">
        <f t="shared" si="11"/>
        <v>7810</v>
      </c>
    </row>
    <row r="93" spans="2:11" ht="12.75" customHeight="1" x14ac:dyDescent="0.2">
      <c r="B93" s="41" t="s">
        <v>435</v>
      </c>
      <c r="C93" s="87">
        <v>381</v>
      </c>
      <c r="D93" s="87">
        <v>113</v>
      </c>
      <c r="E93" s="87">
        <f t="shared" si="12"/>
        <v>494</v>
      </c>
      <c r="F93" s="88">
        <f t="shared" si="13"/>
        <v>2.5745123279532628E-3</v>
      </c>
      <c r="G93" s="87">
        <v>1257</v>
      </c>
      <c r="H93" s="87">
        <v>72</v>
      </c>
      <c r="I93" s="87">
        <f t="shared" si="14"/>
        <v>1329</v>
      </c>
      <c r="J93" s="88">
        <f t="shared" si="15"/>
        <v>2.8253992550640338E-3</v>
      </c>
      <c r="K93" s="87">
        <f t="shared" si="11"/>
        <v>1823</v>
      </c>
    </row>
    <row r="94" spans="2:11" ht="12.75" customHeight="1" x14ac:dyDescent="0.2">
      <c r="B94" s="41" t="s">
        <v>436</v>
      </c>
      <c r="C94" s="87">
        <v>131</v>
      </c>
      <c r="D94" s="87">
        <v>47</v>
      </c>
      <c r="E94" s="87">
        <f t="shared" si="12"/>
        <v>178</v>
      </c>
      <c r="F94" s="88">
        <f t="shared" si="13"/>
        <v>9.2765828820988005E-4</v>
      </c>
      <c r="G94" s="87">
        <v>428</v>
      </c>
      <c r="H94" s="87">
        <v>13</v>
      </c>
      <c r="I94" s="87">
        <f t="shared" si="14"/>
        <v>441</v>
      </c>
      <c r="J94" s="88">
        <f t="shared" si="15"/>
        <v>9.3754783407316703E-4</v>
      </c>
      <c r="K94" s="87">
        <f t="shared" si="11"/>
        <v>619</v>
      </c>
    </row>
    <row r="95" spans="2:11" ht="12.75" customHeight="1" x14ac:dyDescent="0.2">
      <c r="B95" s="41" t="s">
        <v>437</v>
      </c>
      <c r="C95" s="87">
        <v>855</v>
      </c>
      <c r="D95" s="87">
        <v>211</v>
      </c>
      <c r="E95" s="87">
        <f t="shared" si="12"/>
        <v>1066</v>
      </c>
      <c r="F95" s="88">
        <f t="shared" si="13"/>
        <v>5.5555266024254618E-3</v>
      </c>
      <c r="G95" s="87">
        <v>2196</v>
      </c>
      <c r="H95" s="87">
        <v>102</v>
      </c>
      <c r="I95" s="87">
        <f t="shared" si="14"/>
        <v>2298</v>
      </c>
      <c r="J95" s="88">
        <f t="shared" si="15"/>
        <v>4.8854533394560948E-3</v>
      </c>
      <c r="K95" s="87">
        <f t="shared" si="11"/>
        <v>3364</v>
      </c>
    </row>
    <row r="96" spans="2:11" ht="12.75" customHeight="1" x14ac:dyDescent="0.2">
      <c r="B96" s="41" t="s">
        <v>438</v>
      </c>
      <c r="C96" s="87">
        <v>368</v>
      </c>
      <c r="D96" s="87">
        <v>99</v>
      </c>
      <c r="E96" s="87">
        <f t="shared" si="12"/>
        <v>467</v>
      </c>
      <c r="F96" s="88">
        <f t="shared" si="13"/>
        <v>2.4338001156967077E-3</v>
      </c>
      <c r="G96" s="87">
        <v>654</v>
      </c>
      <c r="H96" s="87">
        <v>44</v>
      </c>
      <c r="I96" s="87">
        <f t="shared" si="14"/>
        <v>698</v>
      </c>
      <c r="J96" s="88">
        <f t="shared" si="15"/>
        <v>1.4839192475806589E-3</v>
      </c>
      <c r="K96" s="87">
        <f t="shared" si="11"/>
        <v>1165</v>
      </c>
    </row>
    <row r="97" spans="2:11" ht="12.75" customHeight="1" x14ac:dyDescent="0.2">
      <c r="B97" s="41" t="s">
        <v>439</v>
      </c>
      <c r="C97" s="87">
        <v>868</v>
      </c>
      <c r="D97" s="87">
        <v>269</v>
      </c>
      <c r="E97" s="87">
        <f t="shared" si="12"/>
        <v>1137</v>
      </c>
      <c r="F97" s="88">
        <f t="shared" si="13"/>
        <v>5.9255476050260316E-3</v>
      </c>
      <c r="G97" s="87">
        <v>2322</v>
      </c>
      <c r="H97" s="87">
        <v>106</v>
      </c>
      <c r="I97" s="87">
        <f t="shared" si="14"/>
        <v>2428</v>
      </c>
      <c r="J97" s="88">
        <f t="shared" si="15"/>
        <v>5.1618279844209735E-3</v>
      </c>
      <c r="K97" s="87">
        <f t="shared" si="11"/>
        <v>3565</v>
      </c>
    </row>
    <row r="98" spans="2:11" ht="12.75" customHeight="1" x14ac:dyDescent="0.2">
      <c r="B98" s="41" t="s">
        <v>440</v>
      </c>
      <c r="C98" s="87">
        <v>1106</v>
      </c>
      <c r="D98" s="87">
        <v>357</v>
      </c>
      <c r="E98" s="87">
        <f t="shared" si="12"/>
        <v>1463</v>
      </c>
      <c r="F98" s="88">
        <f t="shared" si="13"/>
        <v>7.6245172789385085E-3</v>
      </c>
      <c r="G98" s="87">
        <v>3810</v>
      </c>
      <c r="H98" s="87">
        <v>171</v>
      </c>
      <c r="I98" s="87">
        <f t="shared" si="14"/>
        <v>3981</v>
      </c>
      <c r="J98" s="88">
        <f t="shared" si="15"/>
        <v>8.463442012347569E-3</v>
      </c>
      <c r="K98" s="87">
        <f t="shared" si="11"/>
        <v>5444</v>
      </c>
    </row>
    <row r="99" spans="2:11" ht="12.75" customHeight="1" x14ac:dyDescent="0.2">
      <c r="B99" s="41" t="s">
        <v>441</v>
      </c>
      <c r="C99" s="87">
        <v>1758</v>
      </c>
      <c r="D99" s="87">
        <v>534</v>
      </c>
      <c r="E99" s="87">
        <f t="shared" si="12"/>
        <v>2292</v>
      </c>
      <c r="F99" s="88">
        <f t="shared" si="13"/>
        <v>1.1944903351556433E-2</v>
      </c>
      <c r="G99" s="87">
        <v>6432</v>
      </c>
      <c r="H99" s="87">
        <v>284</v>
      </c>
      <c r="I99" s="87">
        <f t="shared" si="14"/>
        <v>6716</v>
      </c>
      <c r="J99" s="88">
        <f t="shared" si="15"/>
        <v>1.4277939350647141E-2</v>
      </c>
      <c r="K99" s="87">
        <f t="shared" si="11"/>
        <v>9008</v>
      </c>
    </row>
    <row r="100" spans="2:11" ht="12.75" customHeight="1" x14ac:dyDescent="0.2">
      <c r="B100" s="41" t="s">
        <v>442</v>
      </c>
      <c r="C100" s="87">
        <v>2268</v>
      </c>
      <c r="D100" s="87">
        <v>990</v>
      </c>
      <c r="E100" s="87">
        <f t="shared" si="12"/>
        <v>3258</v>
      </c>
      <c r="F100" s="88">
        <f t="shared" si="13"/>
        <v>1.697927361229095E-2</v>
      </c>
      <c r="G100" s="87">
        <v>7135</v>
      </c>
      <c r="H100" s="87">
        <v>454</v>
      </c>
      <c r="I100" s="87">
        <f t="shared" si="14"/>
        <v>7589</v>
      </c>
      <c r="J100" s="88">
        <f t="shared" si="15"/>
        <v>1.6133901389526677E-2</v>
      </c>
      <c r="K100" s="87">
        <f t="shared" si="11"/>
        <v>10847</v>
      </c>
    </row>
    <row r="101" spans="2:11" ht="12.75" customHeight="1" x14ac:dyDescent="0.2">
      <c r="B101" s="41" t="s">
        <v>443</v>
      </c>
      <c r="C101" s="87">
        <v>4194</v>
      </c>
      <c r="D101" s="87">
        <v>1505</v>
      </c>
      <c r="E101" s="87">
        <f t="shared" si="12"/>
        <v>5699</v>
      </c>
      <c r="F101" s="88">
        <f t="shared" si="13"/>
        <v>2.970069991296689E-2</v>
      </c>
      <c r="G101" s="87">
        <v>13159</v>
      </c>
      <c r="H101" s="87">
        <v>668</v>
      </c>
      <c r="I101" s="87">
        <f t="shared" si="14"/>
        <v>13827</v>
      </c>
      <c r="J101" s="88">
        <f t="shared" si="15"/>
        <v>2.9395632430226033E-2</v>
      </c>
      <c r="K101" s="87">
        <f t="shared" si="11"/>
        <v>19526</v>
      </c>
    </row>
    <row r="102" spans="2:11" ht="12.75" customHeight="1" x14ac:dyDescent="0.2">
      <c r="B102" s="41" t="s">
        <v>444</v>
      </c>
      <c r="C102" s="87">
        <v>4347</v>
      </c>
      <c r="D102" s="87">
        <v>1057</v>
      </c>
      <c r="E102" s="87">
        <f t="shared" si="12"/>
        <v>5404</v>
      </c>
      <c r="F102" s="88">
        <f t="shared" si="13"/>
        <v>2.8163288704978605E-2</v>
      </c>
      <c r="G102" s="87">
        <v>12994</v>
      </c>
      <c r="H102" s="87">
        <v>504</v>
      </c>
      <c r="I102" s="87">
        <f t="shared" si="14"/>
        <v>13498</v>
      </c>
      <c r="J102" s="88">
        <f t="shared" si="15"/>
        <v>2.8696191982584145E-2</v>
      </c>
      <c r="K102" s="87">
        <f t="shared" si="11"/>
        <v>18902</v>
      </c>
    </row>
    <row r="103" spans="2:11" ht="12.75" customHeight="1" x14ac:dyDescent="0.2">
      <c r="B103" s="41" t="s">
        <v>445</v>
      </c>
      <c r="C103" s="87">
        <v>4475</v>
      </c>
      <c r="D103" s="87">
        <v>1268</v>
      </c>
      <c r="E103" s="87">
        <f t="shared" si="12"/>
        <v>5743</v>
      </c>
      <c r="F103" s="88">
        <f t="shared" si="13"/>
        <v>2.9930008703310907E-2</v>
      </c>
      <c r="G103" s="87">
        <v>13602</v>
      </c>
      <c r="H103" s="87">
        <v>566</v>
      </c>
      <c r="I103" s="87">
        <f t="shared" si="14"/>
        <v>14168</v>
      </c>
      <c r="J103" s="88">
        <f t="shared" si="15"/>
        <v>3.0120584383556984E-2</v>
      </c>
      <c r="K103" s="87">
        <f t="shared" si="11"/>
        <v>19911</v>
      </c>
    </row>
    <row r="104" spans="2:11" ht="12.75" customHeight="1" x14ac:dyDescent="0.2">
      <c r="B104" s="41" t="s">
        <v>446</v>
      </c>
      <c r="C104" s="87">
        <v>1776</v>
      </c>
      <c r="D104" s="87">
        <v>992</v>
      </c>
      <c r="E104" s="87">
        <f t="shared" si="12"/>
        <v>2768</v>
      </c>
      <c r="F104" s="88">
        <f t="shared" si="13"/>
        <v>1.4425607538005326E-2</v>
      </c>
      <c r="G104" s="87">
        <v>5328</v>
      </c>
      <c r="H104" s="87">
        <v>336</v>
      </c>
      <c r="I104" s="87">
        <f t="shared" si="14"/>
        <v>5664</v>
      </c>
      <c r="J104" s="88">
        <f t="shared" si="15"/>
        <v>1.2041430685239043E-2</v>
      </c>
      <c r="K104" s="87">
        <f t="shared" si="11"/>
        <v>8432</v>
      </c>
    </row>
    <row r="105" spans="2:11" ht="12.75" customHeight="1" x14ac:dyDescent="0.2">
      <c r="B105" s="41" t="s">
        <v>447</v>
      </c>
      <c r="C105" s="87">
        <v>2693</v>
      </c>
      <c r="D105" s="87">
        <v>533</v>
      </c>
      <c r="E105" s="87">
        <f t="shared" si="12"/>
        <v>3226</v>
      </c>
      <c r="F105" s="88">
        <f t="shared" si="13"/>
        <v>1.6812503582949848E-2</v>
      </c>
      <c r="G105" s="87">
        <v>7368</v>
      </c>
      <c r="H105" s="87">
        <v>241</v>
      </c>
      <c r="I105" s="87">
        <f t="shared" si="14"/>
        <v>7609</v>
      </c>
      <c r="J105" s="88">
        <f t="shared" si="15"/>
        <v>1.6176420565675118E-2</v>
      </c>
      <c r="K105" s="87">
        <f t="shared" si="11"/>
        <v>10835</v>
      </c>
    </row>
    <row r="106" spans="2:11" ht="12.75" customHeight="1" x14ac:dyDescent="0.2">
      <c r="B106" s="41" t="s">
        <v>448</v>
      </c>
      <c r="C106" s="87">
        <v>3307</v>
      </c>
      <c r="D106" s="87">
        <v>917</v>
      </c>
      <c r="E106" s="87">
        <f t="shared" si="12"/>
        <v>4224</v>
      </c>
      <c r="F106" s="88">
        <f t="shared" si="13"/>
        <v>2.2013643873025467E-2</v>
      </c>
      <c r="G106" s="87">
        <v>8757</v>
      </c>
      <c r="H106" s="87">
        <v>356</v>
      </c>
      <c r="I106" s="87">
        <f t="shared" si="14"/>
        <v>9113</v>
      </c>
      <c r="J106" s="88">
        <f t="shared" si="15"/>
        <v>1.937386261203803E-2</v>
      </c>
      <c r="K106" s="87">
        <f t="shared" si="11"/>
        <v>13337</v>
      </c>
    </row>
    <row r="107" spans="2:11" ht="12.75" customHeight="1" x14ac:dyDescent="0.2">
      <c r="B107" s="41" t="s">
        <v>449</v>
      </c>
      <c r="C107" s="87">
        <v>3460</v>
      </c>
      <c r="D107" s="87">
        <v>1119</v>
      </c>
      <c r="E107" s="87">
        <f t="shared" si="12"/>
        <v>4579</v>
      </c>
      <c r="F107" s="88">
        <f t="shared" si="13"/>
        <v>2.3863748886028321E-2</v>
      </c>
      <c r="G107" s="87">
        <v>10242</v>
      </c>
      <c r="H107" s="87">
        <v>488</v>
      </c>
      <c r="I107" s="87">
        <f t="shared" si="14"/>
        <v>10730</v>
      </c>
      <c r="J107" s="88">
        <f t="shared" si="15"/>
        <v>2.281153800363964E-2</v>
      </c>
      <c r="K107" s="87">
        <f t="shared" si="11"/>
        <v>15309</v>
      </c>
    </row>
    <row r="108" spans="2:11" ht="12.75" customHeight="1" x14ac:dyDescent="0.2">
      <c r="B108" s="41" t="s">
        <v>450</v>
      </c>
      <c r="C108" s="87">
        <v>3270</v>
      </c>
      <c r="D108" s="87">
        <v>1215</v>
      </c>
      <c r="E108" s="87">
        <f t="shared" si="12"/>
        <v>4485</v>
      </c>
      <c r="F108" s="88">
        <f t="shared" si="13"/>
        <v>2.3373861924838833E-2</v>
      </c>
      <c r="G108" s="87">
        <v>9107</v>
      </c>
      <c r="H108" s="87">
        <v>457</v>
      </c>
      <c r="I108" s="87">
        <f t="shared" si="14"/>
        <v>9564</v>
      </c>
      <c r="J108" s="88">
        <f t="shared" si="15"/>
        <v>2.0332670034185419E-2</v>
      </c>
      <c r="K108" s="87">
        <f t="shared" si="11"/>
        <v>14049</v>
      </c>
    </row>
    <row r="109" spans="2:11" ht="12.75" customHeight="1" x14ac:dyDescent="0.2">
      <c r="B109" s="41" t="s">
        <v>451</v>
      </c>
      <c r="C109" s="87">
        <v>473</v>
      </c>
      <c r="D109" s="87">
        <v>150</v>
      </c>
      <c r="E109" s="87">
        <f t="shared" si="12"/>
        <v>623</v>
      </c>
      <c r="F109" s="88">
        <f t="shared" si="13"/>
        <v>3.2468040087345802E-3</v>
      </c>
      <c r="G109" s="87">
        <v>1320</v>
      </c>
      <c r="H109" s="87">
        <v>58</v>
      </c>
      <c r="I109" s="87">
        <f t="shared" si="14"/>
        <v>1378</v>
      </c>
      <c r="J109" s="88">
        <f t="shared" si="15"/>
        <v>2.9295712366277189E-3</v>
      </c>
      <c r="K109" s="87">
        <f t="shared" si="11"/>
        <v>2001</v>
      </c>
    </row>
    <row r="110" spans="2:11" ht="12.75" customHeight="1" x14ac:dyDescent="0.2">
      <c r="B110" s="41" t="s">
        <v>452</v>
      </c>
      <c r="C110" s="87">
        <v>1288</v>
      </c>
      <c r="D110" s="87">
        <v>481</v>
      </c>
      <c r="E110" s="87">
        <f t="shared" si="12"/>
        <v>1769</v>
      </c>
      <c r="F110" s="88">
        <f t="shared" si="13"/>
        <v>9.2192556845127963E-3</v>
      </c>
      <c r="G110" s="87">
        <v>4227</v>
      </c>
      <c r="H110" s="87">
        <v>187</v>
      </c>
      <c r="I110" s="87">
        <f t="shared" si="14"/>
        <v>4414</v>
      </c>
      <c r="J110" s="88">
        <f t="shared" si="15"/>
        <v>9.3839821759613591E-3</v>
      </c>
      <c r="K110" s="87">
        <f t="shared" si="11"/>
        <v>6183</v>
      </c>
    </row>
    <row r="111" spans="2:11" ht="12.75" customHeight="1" x14ac:dyDescent="0.2">
      <c r="B111" s="41" t="s">
        <v>453</v>
      </c>
      <c r="C111" s="87">
        <v>6100</v>
      </c>
      <c r="D111" s="87">
        <v>2352</v>
      </c>
      <c r="E111" s="87">
        <f t="shared" si="12"/>
        <v>8452</v>
      </c>
      <c r="F111" s="88">
        <f t="shared" si="13"/>
        <v>4.4048133999718575E-2</v>
      </c>
      <c r="G111" s="87">
        <v>17974</v>
      </c>
      <c r="H111" s="87">
        <v>1117</v>
      </c>
      <c r="I111" s="87">
        <f t="shared" si="14"/>
        <v>19091</v>
      </c>
      <c r="J111" s="88">
        <f t="shared" si="15"/>
        <v>4.0586679592496219E-2</v>
      </c>
      <c r="K111" s="87">
        <f t="shared" si="11"/>
        <v>27543</v>
      </c>
    </row>
    <row r="112" spans="2:11" ht="12.75" customHeight="1" x14ac:dyDescent="0.2">
      <c r="B112" s="41" t="s">
        <v>454</v>
      </c>
      <c r="C112" s="87">
        <v>3892</v>
      </c>
      <c r="D112" s="87">
        <v>1118</v>
      </c>
      <c r="E112" s="87">
        <f t="shared" si="12"/>
        <v>5010</v>
      </c>
      <c r="F112" s="88">
        <f t="shared" si="13"/>
        <v>2.6109932718716287E-2</v>
      </c>
      <c r="G112" s="87">
        <v>11769</v>
      </c>
      <c r="H112" s="87">
        <v>489</v>
      </c>
      <c r="I112" s="87">
        <f t="shared" si="14"/>
        <v>12258</v>
      </c>
      <c r="J112" s="88">
        <f t="shared" si="15"/>
        <v>2.6060003061380684E-2</v>
      </c>
      <c r="K112" s="87">
        <f t="shared" si="11"/>
        <v>17268</v>
      </c>
    </row>
    <row r="113" spans="2:11" ht="12.75" customHeight="1" x14ac:dyDescent="0.2">
      <c r="B113" s="41" t="s">
        <v>455</v>
      </c>
      <c r="C113" s="87">
        <v>4297</v>
      </c>
      <c r="D113" s="87">
        <v>1840</v>
      </c>
      <c r="E113" s="87">
        <f t="shared" si="12"/>
        <v>6137</v>
      </c>
      <c r="F113" s="88">
        <f t="shared" si="13"/>
        <v>3.1983364689573225E-2</v>
      </c>
      <c r="G113" s="87">
        <v>14477</v>
      </c>
      <c r="H113" s="87">
        <v>780</v>
      </c>
      <c r="I113" s="87">
        <f t="shared" si="14"/>
        <v>15257</v>
      </c>
      <c r="J113" s="88">
        <f t="shared" si="15"/>
        <v>3.2435753524839704E-2</v>
      </c>
      <c r="K113" s="87">
        <f t="shared" si="11"/>
        <v>21394</v>
      </c>
    </row>
    <row r="114" spans="2:11" ht="12.75" customHeight="1" x14ac:dyDescent="0.2">
      <c r="B114" s="41" t="s">
        <v>456</v>
      </c>
      <c r="C114" s="87">
        <v>9236</v>
      </c>
      <c r="D114" s="87">
        <v>2853</v>
      </c>
      <c r="E114" s="87">
        <f t="shared" si="12"/>
        <v>12089</v>
      </c>
      <c r="F114" s="88">
        <f t="shared" si="13"/>
        <v>6.30025901470182E-2</v>
      </c>
      <c r="G114" s="87">
        <v>30959</v>
      </c>
      <c r="H114" s="87">
        <v>1180</v>
      </c>
      <c r="I114" s="87">
        <f t="shared" si="14"/>
        <v>32139</v>
      </c>
      <c r="J114" s="88">
        <f t="shared" si="15"/>
        <v>6.832619011174039E-2</v>
      </c>
      <c r="K114" s="87">
        <f t="shared" si="11"/>
        <v>44228</v>
      </c>
    </row>
    <row r="115" spans="2:11" ht="12.75" customHeight="1" x14ac:dyDescent="0.2">
      <c r="B115" s="41" t="s">
        <v>457</v>
      </c>
      <c r="C115" s="87">
        <v>1319</v>
      </c>
      <c r="D115" s="87">
        <v>467</v>
      </c>
      <c r="E115" s="87">
        <f t="shared" si="12"/>
        <v>1786</v>
      </c>
      <c r="F115" s="88">
        <f t="shared" si="13"/>
        <v>9.3078522626002577E-3</v>
      </c>
      <c r="G115" s="87">
        <v>4850</v>
      </c>
      <c r="H115" s="87">
        <v>222</v>
      </c>
      <c r="I115" s="87">
        <f t="shared" si="14"/>
        <v>5072</v>
      </c>
      <c r="J115" s="88">
        <f t="shared" si="15"/>
        <v>1.0782863071245131E-2</v>
      </c>
      <c r="K115" s="87">
        <f t="shared" si="11"/>
        <v>6858</v>
      </c>
    </row>
    <row r="116" spans="2:11" ht="12.75" customHeight="1" x14ac:dyDescent="0.2">
      <c r="B116" s="41" t="s">
        <v>458</v>
      </c>
      <c r="C116" s="87">
        <v>628</v>
      </c>
      <c r="D116" s="87">
        <v>226</v>
      </c>
      <c r="E116" s="87">
        <f t="shared" si="12"/>
        <v>854</v>
      </c>
      <c r="F116" s="88">
        <f t="shared" si="13"/>
        <v>4.4506751580406607E-3</v>
      </c>
      <c r="G116" s="87">
        <v>2590</v>
      </c>
      <c r="H116" s="87">
        <v>141</v>
      </c>
      <c r="I116" s="87">
        <f t="shared" si="14"/>
        <v>2731</v>
      </c>
      <c r="J116" s="88">
        <f t="shared" si="15"/>
        <v>5.8059935030698841E-3</v>
      </c>
      <c r="K116" s="87">
        <f t="shared" si="11"/>
        <v>3585</v>
      </c>
    </row>
    <row r="117" spans="2:11" ht="12.75" customHeight="1" x14ac:dyDescent="0.2">
      <c r="B117" s="41" t="s">
        <v>459</v>
      </c>
      <c r="C117" s="87">
        <v>3251</v>
      </c>
      <c r="D117" s="87">
        <v>999</v>
      </c>
      <c r="E117" s="87">
        <f t="shared" si="12"/>
        <v>4250</v>
      </c>
      <c r="F117" s="88">
        <f t="shared" si="13"/>
        <v>2.2149144521865113E-2</v>
      </c>
      <c r="G117" s="87">
        <v>9469</v>
      </c>
      <c r="H117" s="87">
        <v>503</v>
      </c>
      <c r="I117" s="87">
        <f t="shared" si="14"/>
        <v>9972</v>
      </c>
      <c r="J117" s="88">
        <f t="shared" si="15"/>
        <v>2.1200061227613653E-2</v>
      </c>
      <c r="K117" s="87">
        <f t="shared" si="11"/>
        <v>14222</v>
      </c>
    </row>
    <row r="118" spans="2:11" ht="12.75" customHeight="1" x14ac:dyDescent="0.2">
      <c r="B118" s="41" t="s">
        <v>460</v>
      </c>
      <c r="C118" s="87">
        <v>314</v>
      </c>
      <c r="D118" s="87">
        <v>109</v>
      </c>
      <c r="E118" s="87">
        <f t="shared" si="12"/>
        <v>423</v>
      </c>
      <c r="F118" s="88">
        <f t="shared" si="13"/>
        <v>2.2044913253526925E-3</v>
      </c>
      <c r="G118" s="87">
        <v>919</v>
      </c>
      <c r="H118" s="87">
        <v>55</v>
      </c>
      <c r="I118" s="87">
        <f t="shared" si="14"/>
        <v>974</v>
      </c>
      <c r="J118" s="88">
        <f t="shared" si="15"/>
        <v>2.0706838784291717E-3</v>
      </c>
      <c r="K118" s="87">
        <f t="shared" si="11"/>
        <v>1397</v>
      </c>
    </row>
    <row r="119" spans="2:11" ht="12.75" customHeight="1" x14ac:dyDescent="0.2">
      <c r="B119" s="41" t="s">
        <v>461</v>
      </c>
      <c r="C119" s="87">
        <v>1669</v>
      </c>
      <c r="D119" s="87">
        <v>251</v>
      </c>
      <c r="E119" s="87">
        <f t="shared" si="12"/>
        <v>1920</v>
      </c>
      <c r="F119" s="88">
        <f t="shared" si="13"/>
        <v>1.0006201760466122E-2</v>
      </c>
      <c r="G119" s="87">
        <v>4623</v>
      </c>
      <c r="H119" s="87">
        <v>118</v>
      </c>
      <c r="I119" s="87">
        <f t="shared" si="14"/>
        <v>4741</v>
      </c>
      <c r="J119" s="88">
        <f t="shared" si="15"/>
        <v>1.0079170705988402E-2</v>
      </c>
      <c r="K119" s="87">
        <f t="shared" si="11"/>
        <v>6661</v>
      </c>
    </row>
    <row r="120" spans="2:11" ht="12.75" customHeight="1" x14ac:dyDescent="0.2">
      <c r="B120" s="41" t="s">
        <v>462</v>
      </c>
      <c r="C120" s="87">
        <v>657</v>
      </c>
      <c r="D120" s="87">
        <v>98</v>
      </c>
      <c r="E120" s="87">
        <f t="shared" si="12"/>
        <v>755</v>
      </c>
      <c r="F120" s="88">
        <f t="shared" si="13"/>
        <v>3.9347303797666261E-3</v>
      </c>
      <c r="G120" s="87">
        <v>1471</v>
      </c>
      <c r="H120" s="87">
        <v>50</v>
      </c>
      <c r="I120" s="87">
        <f t="shared" si="14"/>
        <v>1521</v>
      </c>
      <c r="J120" s="88">
        <f t="shared" si="15"/>
        <v>3.2335833460890862E-3</v>
      </c>
      <c r="K120" s="87">
        <f t="shared" si="11"/>
        <v>2276</v>
      </c>
    </row>
    <row r="121" spans="2:11" ht="12.75" customHeight="1" x14ac:dyDescent="0.2">
      <c r="B121" s="41" t="s">
        <v>463</v>
      </c>
      <c r="C121" s="87">
        <v>3468</v>
      </c>
      <c r="D121" s="87">
        <v>618</v>
      </c>
      <c r="E121" s="87">
        <f t="shared" si="12"/>
        <v>4086</v>
      </c>
      <c r="F121" s="88">
        <f t="shared" si="13"/>
        <v>2.1294448121491966E-2</v>
      </c>
      <c r="G121" s="87">
        <v>11810</v>
      </c>
      <c r="H121" s="87">
        <v>357</v>
      </c>
      <c r="I121" s="87">
        <f t="shared" si="14"/>
        <v>12167</v>
      </c>
      <c r="J121" s="88">
        <f t="shared" si="15"/>
        <v>2.5866540809905268E-2</v>
      </c>
      <c r="K121" s="87">
        <f t="shared" si="11"/>
        <v>16253</v>
      </c>
    </row>
    <row r="122" spans="2:11" ht="12.75" customHeight="1" x14ac:dyDescent="0.2">
      <c r="B122" s="41" t="s">
        <v>464</v>
      </c>
      <c r="C122" s="87">
        <v>1381</v>
      </c>
      <c r="D122" s="87">
        <v>298</v>
      </c>
      <c r="E122" s="87">
        <f t="shared" si="12"/>
        <v>1679</v>
      </c>
      <c r="F122" s="88">
        <f t="shared" si="13"/>
        <v>8.7502149769909474E-3</v>
      </c>
      <c r="G122" s="87">
        <v>4325</v>
      </c>
      <c r="H122" s="87">
        <v>149</v>
      </c>
      <c r="I122" s="87">
        <f t="shared" si="14"/>
        <v>4474</v>
      </c>
      <c r="J122" s="88">
        <f t="shared" si="15"/>
        <v>9.5115397044066869E-3</v>
      </c>
      <c r="K122" s="87">
        <f t="shared" si="11"/>
        <v>6153</v>
      </c>
    </row>
    <row r="123" spans="2:11" ht="12.75" customHeight="1" x14ac:dyDescent="0.2">
      <c r="B123" s="41" t="s">
        <v>465</v>
      </c>
      <c r="C123" s="87">
        <v>8534</v>
      </c>
      <c r="D123" s="87">
        <v>2042</v>
      </c>
      <c r="E123" s="87">
        <f t="shared" si="12"/>
        <v>10576</v>
      </c>
      <c r="F123" s="88">
        <f t="shared" si="13"/>
        <v>5.5117494697234225E-2</v>
      </c>
      <c r="G123" s="87">
        <v>26111</v>
      </c>
      <c r="H123" s="87">
        <v>903</v>
      </c>
      <c r="I123" s="87">
        <f t="shared" si="14"/>
        <v>27014</v>
      </c>
      <c r="J123" s="88">
        <f t="shared" si="15"/>
        <v>5.743065122370189E-2</v>
      </c>
      <c r="K123" s="87">
        <f t="shared" si="11"/>
        <v>37590</v>
      </c>
    </row>
    <row r="124" spans="2:11" ht="12.75" customHeight="1" x14ac:dyDescent="0.2">
      <c r="B124" s="41" t="s">
        <v>50</v>
      </c>
      <c r="C124" s="87">
        <f t="shared" ref="C124:H124" si="16">SUM(C72:C123)</f>
        <v>146240</v>
      </c>
      <c r="D124" s="87">
        <f t="shared" si="16"/>
        <v>45641</v>
      </c>
      <c r="E124" s="89">
        <f t="shared" ref="E124" si="17">C124+D124</f>
        <v>191881</v>
      </c>
      <c r="F124" s="90">
        <f t="shared" ref="F124" si="18">E124/$E$124</f>
        <v>1</v>
      </c>
      <c r="G124" s="87">
        <f t="shared" si="16"/>
        <v>450496</v>
      </c>
      <c r="H124" s="87">
        <f t="shared" si="16"/>
        <v>19880</v>
      </c>
      <c r="I124" s="89">
        <f t="shared" ref="I124" si="19">G124+H124</f>
        <v>470376</v>
      </c>
      <c r="J124" s="90">
        <f t="shared" ref="J124" si="20">I124/$I$124</f>
        <v>1</v>
      </c>
      <c r="K124" s="89">
        <f t="shared" ref="K124:K125" si="21">E124+I124</f>
        <v>662257</v>
      </c>
    </row>
    <row r="125" spans="2:11" ht="24" x14ac:dyDescent="0.2">
      <c r="B125" s="53" t="s">
        <v>68</v>
      </c>
      <c r="C125" s="54">
        <f>+C124/$K$124</f>
        <v>0.22082061797761293</v>
      </c>
      <c r="D125" s="54">
        <f>+D124/$K$124</f>
        <v>6.8917353836954534E-2</v>
      </c>
      <c r="E125" s="55">
        <f>C125+D125</f>
        <v>0.28973797181456745</v>
      </c>
      <c r="F125" s="54"/>
      <c r="G125" s="54">
        <f>+G124/$K$124</f>
        <v>0.68024347043519362</v>
      </c>
      <c r="H125" s="54">
        <f>+H124/$K$124</f>
        <v>3.0018557750238956E-2</v>
      </c>
      <c r="I125" s="55">
        <f>G125+H125</f>
        <v>0.7102620281854326</v>
      </c>
      <c r="J125" s="54"/>
      <c r="K125" s="54">
        <f t="shared" si="21"/>
        <v>1</v>
      </c>
    </row>
    <row r="126" spans="2:11" x14ac:dyDescent="0.2">
      <c r="B126" s="46" t="s">
        <v>133</v>
      </c>
    </row>
    <row r="127" spans="2:11" x14ac:dyDescent="0.2">
      <c r="B127" s="46" t="s">
        <v>134</v>
      </c>
    </row>
  </sheetData>
  <mergeCells count="10">
    <mergeCell ref="B70:B71"/>
    <mergeCell ref="C70:K70"/>
    <mergeCell ref="B8:K8"/>
    <mergeCell ref="B9:B10"/>
    <mergeCell ref="C9:K9"/>
    <mergeCell ref="B6:K6"/>
    <mergeCell ref="B5:K5"/>
    <mergeCell ref="B67:K67"/>
    <mergeCell ref="B66:K66"/>
    <mergeCell ref="B69:K69"/>
  </mergeCells>
  <hyperlinks>
    <hyperlink ref="M5" location="'Índice Pensiones Solidarias'!A1" display="Volver Sistema de Pensiones Solidadias"/>
  </hyperlinks>
  <pageMargins left="0.74803149606299213" right="0.74803149606299213" top="0.98425196850393704" bottom="0.98425196850393704" header="0" footer="0"/>
  <pageSetup scale="74" fitToHeight="2" orientation="portrait" r:id="rId1"/>
  <headerFooter alignWithMargins="0"/>
  <rowBreaks count="1" manualBreakCount="1">
    <brk id="69" min="1" max="1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N13"/>
  <sheetViews>
    <sheetView showGridLines="0" workbookViewId="0">
      <selection activeCell="I18" sqref="I18"/>
    </sheetView>
  </sheetViews>
  <sheetFormatPr baseColWidth="10" defaultRowHeight="15" x14ac:dyDescent="0.25"/>
  <cols>
    <col min="1" max="1" width="6" customWidth="1"/>
  </cols>
  <sheetData>
    <row r="2" spans="1:14" x14ac:dyDescent="0.25">
      <c r="A2" s="75" t="s">
        <v>105</v>
      </c>
    </row>
    <row r="3" spans="1:14" x14ac:dyDescent="0.25">
      <c r="A3" s="75" t="s">
        <v>106</v>
      </c>
    </row>
    <row r="5" spans="1:14" x14ac:dyDescent="0.25">
      <c r="B5" s="146" t="s">
        <v>572</v>
      </c>
      <c r="C5" s="135"/>
      <c r="D5" s="135"/>
      <c r="N5" s="165" t="s">
        <v>580</v>
      </c>
    </row>
    <row r="7" spans="1:14" x14ac:dyDescent="0.25">
      <c r="B7" s="148" t="s">
        <v>128</v>
      </c>
      <c r="C7" s="149"/>
      <c r="D7" s="149"/>
      <c r="E7" s="149"/>
      <c r="F7" s="149"/>
      <c r="G7" s="149"/>
      <c r="H7" s="149"/>
      <c r="I7" s="149"/>
      <c r="J7" s="149"/>
      <c r="K7" s="149"/>
      <c r="L7" s="149"/>
      <c r="M7" s="149"/>
      <c r="N7" s="150"/>
    </row>
    <row r="8" spans="1:14" ht="27" customHeight="1" x14ac:dyDescent="0.25">
      <c r="B8" s="358" t="s">
        <v>605</v>
      </c>
      <c r="C8" s="359"/>
      <c r="D8" s="359"/>
      <c r="E8" s="359"/>
      <c r="F8" s="359"/>
      <c r="G8" s="359"/>
      <c r="H8" s="359"/>
      <c r="I8" s="359"/>
      <c r="J8" s="359"/>
      <c r="K8" s="359"/>
      <c r="L8" s="359"/>
      <c r="M8" s="359"/>
      <c r="N8" s="360"/>
    </row>
    <row r="10" spans="1:14" x14ac:dyDescent="0.25">
      <c r="B10" s="156" t="s">
        <v>526</v>
      </c>
    </row>
    <row r="11" spans="1:14" x14ac:dyDescent="0.25">
      <c r="B11" s="317" t="s">
        <v>606</v>
      </c>
      <c r="C11" s="317"/>
      <c r="D11" s="317"/>
      <c r="E11" s="317"/>
      <c r="F11" s="317"/>
      <c r="G11" s="317"/>
      <c r="H11" s="317"/>
    </row>
    <row r="12" spans="1:14" x14ac:dyDescent="0.25">
      <c r="B12" s="317" t="s">
        <v>607</v>
      </c>
      <c r="C12" s="317"/>
      <c r="D12" s="317"/>
      <c r="E12" s="317"/>
      <c r="F12" s="317"/>
      <c r="G12" s="317"/>
      <c r="H12" s="317"/>
    </row>
    <row r="13" spans="1:14" x14ac:dyDescent="0.25">
      <c r="B13" s="317" t="s">
        <v>608</v>
      </c>
      <c r="C13" s="317"/>
      <c r="D13" s="317"/>
      <c r="E13" s="317"/>
      <c r="F13" s="317"/>
      <c r="G13" s="317"/>
      <c r="H13" s="317"/>
    </row>
  </sheetData>
  <mergeCells count="4">
    <mergeCell ref="B8:N8"/>
    <mergeCell ref="B11:H11"/>
    <mergeCell ref="B12:H12"/>
    <mergeCell ref="B13:H13"/>
  </mergeCells>
  <hyperlinks>
    <hyperlink ref="B11" location="'Concesiones Mensuales BxH'!A1" display="Concesiones de Bono por Hijo a nivel nacional, por mes, desde Agosto 2009 a marzo 2018"/>
    <hyperlink ref="B12" location="'Solicitudes y Rechazos BxH'!A1" display="Solicitudes, Rechazos y concesiones a nivel nacional, por mes, desde Agosto 2009 a marzo 2018"/>
    <hyperlink ref="B13" location="'Concesiones Mensuales Regional'!A1" display="Concesiones de Bono por Hijo a nivel regional en el mes de marzo de 2018"/>
    <hyperlink ref="N5" location="Índice!A1" display="Volver"/>
  </hyperlink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0"/>
  <sheetViews>
    <sheetView showGridLines="0" zoomScaleNormal="100" workbookViewId="0">
      <pane xSplit="2" ySplit="10" topLeftCell="C98" activePane="bottomRight" state="frozen"/>
      <selection activeCell="B5" sqref="B5:J5"/>
      <selection pane="topRight" activeCell="B5" sqref="B5:J5"/>
      <selection pane="bottomLeft" activeCell="B5" sqref="B5:J5"/>
      <selection pane="bottomRight" activeCell="J106" sqref="J106"/>
    </sheetView>
  </sheetViews>
  <sheetFormatPr baseColWidth="10" defaultRowHeight="12" x14ac:dyDescent="0.2"/>
  <cols>
    <col min="1" max="1" width="6" style="46" customWidth="1"/>
    <col min="2" max="2" width="12.5703125" style="46" customWidth="1"/>
    <col min="3" max="11" width="11.42578125" style="46"/>
    <col min="12" max="12" width="15.7109375" style="76" customWidth="1"/>
    <col min="13" max="252" width="11.42578125" style="46"/>
    <col min="253" max="253" width="4.5703125" style="46" customWidth="1"/>
    <col min="254" max="254" width="12.5703125" style="46" customWidth="1"/>
    <col min="255" max="256" width="11.42578125" style="46"/>
    <col min="257" max="257" width="11.42578125" style="46" customWidth="1"/>
    <col min="258" max="259" width="11.42578125" style="46"/>
    <col min="260" max="260" width="11.42578125" style="46" customWidth="1"/>
    <col min="261" max="262" width="11.42578125" style="46"/>
    <col min="263" max="263" width="0" style="46" hidden="1" customWidth="1"/>
    <col min="264" max="265" width="11.42578125" style="46"/>
    <col min="266" max="266" width="0" style="46" hidden="1" customWidth="1"/>
    <col min="267" max="267" width="11.42578125" style="46"/>
    <col min="268" max="268" width="15.7109375" style="46" customWidth="1"/>
    <col min="269" max="508" width="11.42578125" style="46"/>
    <col min="509" max="509" width="4.5703125" style="46" customWidth="1"/>
    <col min="510" max="510" width="12.5703125" style="46" customWidth="1"/>
    <col min="511" max="512" width="11.42578125" style="46"/>
    <col min="513" max="513" width="11.42578125" style="46" customWidth="1"/>
    <col min="514" max="515" width="11.42578125" style="46"/>
    <col min="516" max="516" width="11.42578125" style="46" customWidth="1"/>
    <col min="517" max="518" width="11.42578125" style="46"/>
    <col min="519" max="519" width="0" style="46" hidden="1" customWidth="1"/>
    <col min="520" max="521" width="11.42578125" style="46"/>
    <col min="522" max="522" width="0" style="46" hidden="1" customWidth="1"/>
    <col min="523" max="523" width="11.42578125" style="46"/>
    <col min="524" max="524" width="15.7109375" style="46" customWidth="1"/>
    <col min="525" max="764" width="11.42578125" style="46"/>
    <col min="765" max="765" width="4.5703125" style="46" customWidth="1"/>
    <col min="766" max="766" width="12.5703125" style="46" customWidth="1"/>
    <col min="767" max="768" width="11.42578125" style="46"/>
    <col min="769" max="769" width="11.42578125" style="46" customWidth="1"/>
    <col min="770" max="771" width="11.42578125" style="46"/>
    <col min="772" max="772" width="11.42578125" style="46" customWidth="1"/>
    <col min="773" max="774" width="11.42578125" style="46"/>
    <col min="775" max="775" width="0" style="46" hidden="1" customWidth="1"/>
    <col min="776" max="777" width="11.42578125" style="46"/>
    <col min="778" max="778" width="0" style="46" hidden="1" customWidth="1"/>
    <col min="779" max="779" width="11.42578125" style="46"/>
    <col min="780" max="780" width="15.7109375" style="46" customWidth="1"/>
    <col min="781" max="1020" width="11.42578125" style="46"/>
    <col min="1021" max="1021" width="4.5703125" style="46" customWidth="1"/>
    <col min="1022" max="1022" width="12.5703125" style="46" customWidth="1"/>
    <col min="1023" max="1024" width="11.42578125" style="46"/>
    <col min="1025" max="1025" width="11.42578125" style="46" customWidth="1"/>
    <col min="1026" max="1027" width="11.42578125" style="46"/>
    <col min="1028" max="1028" width="11.42578125" style="46" customWidth="1"/>
    <col min="1029" max="1030" width="11.42578125" style="46"/>
    <col min="1031" max="1031" width="0" style="46" hidden="1" customWidth="1"/>
    <col min="1032" max="1033" width="11.42578125" style="46"/>
    <col min="1034" max="1034" width="0" style="46" hidden="1" customWidth="1"/>
    <col min="1035" max="1035" width="11.42578125" style="46"/>
    <col min="1036" max="1036" width="15.7109375" style="46" customWidth="1"/>
    <col min="1037" max="1276" width="11.42578125" style="46"/>
    <col min="1277" max="1277" width="4.5703125" style="46" customWidth="1"/>
    <col min="1278" max="1278" width="12.5703125" style="46" customWidth="1"/>
    <col min="1279" max="1280" width="11.42578125" style="46"/>
    <col min="1281" max="1281" width="11.42578125" style="46" customWidth="1"/>
    <col min="1282" max="1283" width="11.42578125" style="46"/>
    <col min="1284" max="1284" width="11.42578125" style="46" customWidth="1"/>
    <col min="1285" max="1286" width="11.42578125" style="46"/>
    <col min="1287" max="1287" width="0" style="46" hidden="1" customWidth="1"/>
    <col min="1288" max="1289" width="11.42578125" style="46"/>
    <col min="1290" max="1290" width="0" style="46" hidden="1" customWidth="1"/>
    <col min="1291" max="1291" width="11.42578125" style="46"/>
    <col min="1292" max="1292" width="15.7109375" style="46" customWidth="1"/>
    <col min="1293" max="1532" width="11.42578125" style="46"/>
    <col min="1533" max="1533" width="4.5703125" style="46" customWidth="1"/>
    <col min="1534" max="1534" width="12.5703125" style="46" customWidth="1"/>
    <col min="1535" max="1536" width="11.42578125" style="46"/>
    <col min="1537" max="1537" width="11.42578125" style="46" customWidth="1"/>
    <col min="1538" max="1539" width="11.42578125" style="46"/>
    <col min="1540" max="1540" width="11.42578125" style="46" customWidth="1"/>
    <col min="1541" max="1542" width="11.42578125" style="46"/>
    <col min="1543" max="1543" width="0" style="46" hidden="1" customWidth="1"/>
    <col min="1544" max="1545" width="11.42578125" style="46"/>
    <col min="1546" max="1546" width="0" style="46" hidden="1" customWidth="1"/>
    <col min="1547" max="1547" width="11.42578125" style="46"/>
    <col min="1548" max="1548" width="15.7109375" style="46" customWidth="1"/>
    <col min="1549" max="1788" width="11.42578125" style="46"/>
    <col min="1789" max="1789" width="4.5703125" style="46" customWidth="1"/>
    <col min="1790" max="1790" width="12.5703125" style="46" customWidth="1"/>
    <col min="1791" max="1792" width="11.42578125" style="46"/>
    <col min="1793" max="1793" width="11.42578125" style="46" customWidth="1"/>
    <col min="1794" max="1795" width="11.42578125" style="46"/>
    <col min="1796" max="1796" width="11.42578125" style="46" customWidth="1"/>
    <col min="1797" max="1798" width="11.42578125" style="46"/>
    <col min="1799" max="1799" width="0" style="46" hidden="1" customWidth="1"/>
    <col min="1800" max="1801" width="11.42578125" style="46"/>
    <col min="1802" max="1802" width="0" style="46" hidden="1" customWidth="1"/>
    <col min="1803" max="1803" width="11.42578125" style="46"/>
    <col min="1804" max="1804" width="15.7109375" style="46" customWidth="1"/>
    <col min="1805" max="2044" width="11.42578125" style="46"/>
    <col min="2045" max="2045" width="4.5703125" style="46" customWidth="1"/>
    <col min="2046" max="2046" width="12.5703125" style="46" customWidth="1"/>
    <col min="2047" max="2048" width="11.42578125" style="46"/>
    <col min="2049" max="2049" width="11.42578125" style="46" customWidth="1"/>
    <col min="2050" max="2051" width="11.42578125" style="46"/>
    <col min="2052" max="2052" width="11.42578125" style="46" customWidth="1"/>
    <col min="2053" max="2054" width="11.42578125" style="46"/>
    <col min="2055" max="2055" width="0" style="46" hidden="1" customWidth="1"/>
    <col min="2056" max="2057" width="11.42578125" style="46"/>
    <col min="2058" max="2058" width="0" style="46" hidden="1" customWidth="1"/>
    <col min="2059" max="2059" width="11.42578125" style="46"/>
    <col min="2060" max="2060" width="15.7109375" style="46" customWidth="1"/>
    <col min="2061" max="2300" width="11.42578125" style="46"/>
    <col min="2301" max="2301" width="4.5703125" style="46" customWidth="1"/>
    <col min="2302" max="2302" width="12.5703125" style="46" customWidth="1"/>
    <col min="2303" max="2304" width="11.42578125" style="46"/>
    <col min="2305" max="2305" width="11.42578125" style="46" customWidth="1"/>
    <col min="2306" max="2307" width="11.42578125" style="46"/>
    <col min="2308" max="2308" width="11.42578125" style="46" customWidth="1"/>
    <col min="2309" max="2310" width="11.42578125" style="46"/>
    <col min="2311" max="2311" width="0" style="46" hidden="1" customWidth="1"/>
    <col min="2312" max="2313" width="11.42578125" style="46"/>
    <col min="2314" max="2314" width="0" style="46" hidden="1" customWidth="1"/>
    <col min="2315" max="2315" width="11.42578125" style="46"/>
    <col min="2316" max="2316" width="15.7109375" style="46" customWidth="1"/>
    <col min="2317" max="2556" width="11.42578125" style="46"/>
    <col min="2557" max="2557" width="4.5703125" style="46" customWidth="1"/>
    <col min="2558" max="2558" width="12.5703125" style="46" customWidth="1"/>
    <col min="2559" max="2560" width="11.42578125" style="46"/>
    <col min="2561" max="2561" width="11.42578125" style="46" customWidth="1"/>
    <col min="2562" max="2563" width="11.42578125" style="46"/>
    <col min="2564" max="2564" width="11.42578125" style="46" customWidth="1"/>
    <col min="2565" max="2566" width="11.42578125" style="46"/>
    <col min="2567" max="2567" width="0" style="46" hidden="1" customWidth="1"/>
    <col min="2568" max="2569" width="11.42578125" style="46"/>
    <col min="2570" max="2570" width="0" style="46" hidden="1" customWidth="1"/>
    <col min="2571" max="2571" width="11.42578125" style="46"/>
    <col min="2572" max="2572" width="15.7109375" style="46" customWidth="1"/>
    <col min="2573" max="2812" width="11.42578125" style="46"/>
    <col min="2813" max="2813" width="4.5703125" style="46" customWidth="1"/>
    <col min="2814" max="2814" width="12.5703125" style="46" customWidth="1"/>
    <col min="2815" max="2816" width="11.42578125" style="46"/>
    <col min="2817" max="2817" width="11.42578125" style="46" customWidth="1"/>
    <col min="2818" max="2819" width="11.42578125" style="46"/>
    <col min="2820" max="2820" width="11.42578125" style="46" customWidth="1"/>
    <col min="2821" max="2822" width="11.42578125" style="46"/>
    <col min="2823" max="2823" width="0" style="46" hidden="1" customWidth="1"/>
    <col min="2824" max="2825" width="11.42578125" style="46"/>
    <col min="2826" max="2826" width="0" style="46" hidden="1" customWidth="1"/>
    <col min="2827" max="2827" width="11.42578125" style="46"/>
    <col min="2828" max="2828" width="15.7109375" style="46" customWidth="1"/>
    <col min="2829" max="3068" width="11.42578125" style="46"/>
    <col min="3069" max="3069" width="4.5703125" style="46" customWidth="1"/>
    <col min="3070" max="3070" width="12.5703125" style="46" customWidth="1"/>
    <col min="3071" max="3072" width="11.42578125" style="46"/>
    <col min="3073" max="3073" width="11.42578125" style="46" customWidth="1"/>
    <col min="3074" max="3075" width="11.42578125" style="46"/>
    <col min="3076" max="3076" width="11.42578125" style="46" customWidth="1"/>
    <col min="3077" max="3078" width="11.42578125" style="46"/>
    <col min="3079" max="3079" width="0" style="46" hidden="1" customWidth="1"/>
    <col min="3080" max="3081" width="11.42578125" style="46"/>
    <col min="3082" max="3082" width="0" style="46" hidden="1" customWidth="1"/>
    <col min="3083" max="3083" width="11.42578125" style="46"/>
    <col min="3084" max="3084" width="15.7109375" style="46" customWidth="1"/>
    <col min="3085" max="3324" width="11.42578125" style="46"/>
    <col min="3325" max="3325" width="4.5703125" style="46" customWidth="1"/>
    <col min="3326" max="3326" width="12.5703125" style="46" customWidth="1"/>
    <col min="3327" max="3328" width="11.42578125" style="46"/>
    <col min="3329" max="3329" width="11.42578125" style="46" customWidth="1"/>
    <col min="3330" max="3331" width="11.42578125" style="46"/>
    <col min="3332" max="3332" width="11.42578125" style="46" customWidth="1"/>
    <col min="3333" max="3334" width="11.42578125" style="46"/>
    <col min="3335" max="3335" width="0" style="46" hidden="1" customWidth="1"/>
    <col min="3336" max="3337" width="11.42578125" style="46"/>
    <col min="3338" max="3338" width="0" style="46" hidden="1" customWidth="1"/>
    <col min="3339" max="3339" width="11.42578125" style="46"/>
    <col min="3340" max="3340" width="15.7109375" style="46" customWidth="1"/>
    <col min="3341" max="3580" width="11.42578125" style="46"/>
    <col min="3581" max="3581" width="4.5703125" style="46" customWidth="1"/>
    <col min="3582" max="3582" width="12.5703125" style="46" customWidth="1"/>
    <col min="3583" max="3584" width="11.42578125" style="46"/>
    <col min="3585" max="3585" width="11.42578125" style="46" customWidth="1"/>
    <col min="3586" max="3587" width="11.42578125" style="46"/>
    <col min="3588" max="3588" width="11.42578125" style="46" customWidth="1"/>
    <col min="3589" max="3590" width="11.42578125" style="46"/>
    <col min="3591" max="3591" width="0" style="46" hidden="1" customWidth="1"/>
    <col min="3592" max="3593" width="11.42578125" style="46"/>
    <col min="3594" max="3594" width="0" style="46" hidden="1" customWidth="1"/>
    <col min="3595" max="3595" width="11.42578125" style="46"/>
    <col min="3596" max="3596" width="15.7109375" style="46" customWidth="1"/>
    <col min="3597" max="3836" width="11.42578125" style="46"/>
    <col min="3837" max="3837" width="4.5703125" style="46" customWidth="1"/>
    <col min="3838" max="3838" width="12.5703125" style="46" customWidth="1"/>
    <col min="3839" max="3840" width="11.42578125" style="46"/>
    <col min="3841" max="3841" width="11.42578125" style="46" customWidth="1"/>
    <col min="3842" max="3843" width="11.42578125" style="46"/>
    <col min="3844" max="3844" width="11.42578125" style="46" customWidth="1"/>
    <col min="3845" max="3846" width="11.42578125" style="46"/>
    <col min="3847" max="3847" width="0" style="46" hidden="1" customWidth="1"/>
    <col min="3848" max="3849" width="11.42578125" style="46"/>
    <col min="3850" max="3850" width="0" style="46" hidden="1" customWidth="1"/>
    <col min="3851" max="3851" width="11.42578125" style="46"/>
    <col min="3852" max="3852" width="15.7109375" style="46" customWidth="1"/>
    <col min="3853" max="4092" width="11.42578125" style="46"/>
    <col min="4093" max="4093" width="4.5703125" style="46" customWidth="1"/>
    <col min="4094" max="4094" width="12.5703125" style="46" customWidth="1"/>
    <col min="4095" max="4096" width="11.42578125" style="46"/>
    <col min="4097" max="4097" width="11.42578125" style="46" customWidth="1"/>
    <col min="4098" max="4099" width="11.42578125" style="46"/>
    <col min="4100" max="4100" width="11.42578125" style="46" customWidth="1"/>
    <col min="4101" max="4102" width="11.42578125" style="46"/>
    <col min="4103" max="4103" width="0" style="46" hidden="1" customWidth="1"/>
    <col min="4104" max="4105" width="11.42578125" style="46"/>
    <col min="4106" max="4106" width="0" style="46" hidden="1" customWidth="1"/>
    <col min="4107" max="4107" width="11.42578125" style="46"/>
    <col min="4108" max="4108" width="15.7109375" style="46" customWidth="1"/>
    <col min="4109" max="4348" width="11.42578125" style="46"/>
    <col min="4349" max="4349" width="4.5703125" style="46" customWidth="1"/>
    <col min="4350" max="4350" width="12.5703125" style="46" customWidth="1"/>
    <col min="4351" max="4352" width="11.42578125" style="46"/>
    <col min="4353" max="4353" width="11.42578125" style="46" customWidth="1"/>
    <col min="4354" max="4355" width="11.42578125" style="46"/>
    <col min="4356" max="4356" width="11.42578125" style="46" customWidth="1"/>
    <col min="4357" max="4358" width="11.42578125" style="46"/>
    <col min="4359" max="4359" width="0" style="46" hidden="1" customWidth="1"/>
    <col min="4360" max="4361" width="11.42578125" style="46"/>
    <col min="4362" max="4362" width="0" style="46" hidden="1" customWidth="1"/>
    <col min="4363" max="4363" width="11.42578125" style="46"/>
    <col min="4364" max="4364" width="15.7109375" style="46" customWidth="1"/>
    <col min="4365" max="4604" width="11.42578125" style="46"/>
    <col min="4605" max="4605" width="4.5703125" style="46" customWidth="1"/>
    <col min="4606" max="4606" width="12.5703125" style="46" customWidth="1"/>
    <col min="4607" max="4608" width="11.42578125" style="46"/>
    <col min="4609" max="4609" width="11.42578125" style="46" customWidth="1"/>
    <col min="4610" max="4611" width="11.42578125" style="46"/>
    <col min="4612" max="4612" width="11.42578125" style="46" customWidth="1"/>
    <col min="4613" max="4614" width="11.42578125" style="46"/>
    <col min="4615" max="4615" width="0" style="46" hidden="1" customWidth="1"/>
    <col min="4616" max="4617" width="11.42578125" style="46"/>
    <col min="4618" max="4618" width="0" style="46" hidden="1" customWidth="1"/>
    <col min="4619" max="4619" width="11.42578125" style="46"/>
    <col min="4620" max="4620" width="15.7109375" style="46" customWidth="1"/>
    <col min="4621" max="4860" width="11.42578125" style="46"/>
    <col min="4861" max="4861" width="4.5703125" style="46" customWidth="1"/>
    <col min="4862" max="4862" width="12.5703125" style="46" customWidth="1"/>
    <col min="4863" max="4864" width="11.42578125" style="46"/>
    <col min="4865" max="4865" width="11.42578125" style="46" customWidth="1"/>
    <col min="4866" max="4867" width="11.42578125" style="46"/>
    <col min="4868" max="4868" width="11.42578125" style="46" customWidth="1"/>
    <col min="4869" max="4870" width="11.42578125" style="46"/>
    <col min="4871" max="4871" width="0" style="46" hidden="1" customWidth="1"/>
    <col min="4872" max="4873" width="11.42578125" style="46"/>
    <col min="4874" max="4874" width="0" style="46" hidden="1" customWidth="1"/>
    <col min="4875" max="4875" width="11.42578125" style="46"/>
    <col min="4876" max="4876" width="15.7109375" style="46" customWidth="1"/>
    <col min="4877" max="5116" width="11.42578125" style="46"/>
    <col min="5117" max="5117" width="4.5703125" style="46" customWidth="1"/>
    <col min="5118" max="5118" width="12.5703125" style="46" customWidth="1"/>
    <col min="5119" max="5120" width="11.42578125" style="46"/>
    <col min="5121" max="5121" width="11.42578125" style="46" customWidth="1"/>
    <col min="5122" max="5123" width="11.42578125" style="46"/>
    <col min="5124" max="5124" width="11.42578125" style="46" customWidth="1"/>
    <col min="5125" max="5126" width="11.42578125" style="46"/>
    <col min="5127" max="5127" width="0" style="46" hidden="1" customWidth="1"/>
    <col min="5128" max="5129" width="11.42578125" style="46"/>
    <col min="5130" max="5130" width="0" style="46" hidden="1" customWidth="1"/>
    <col min="5131" max="5131" width="11.42578125" style="46"/>
    <col min="5132" max="5132" width="15.7109375" style="46" customWidth="1"/>
    <col min="5133" max="5372" width="11.42578125" style="46"/>
    <col min="5373" max="5373" width="4.5703125" style="46" customWidth="1"/>
    <col min="5374" max="5374" width="12.5703125" style="46" customWidth="1"/>
    <col min="5375" max="5376" width="11.42578125" style="46"/>
    <col min="5377" max="5377" width="11.42578125" style="46" customWidth="1"/>
    <col min="5378" max="5379" width="11.42578125" style="46"/>
    <col min="5380" max="5380" width="11.42578125" style="46" customWidth="1"/>
    <col min="5381" max="5382" width="11.42578125" style="46"/>
    <col min="5383" max="5383" width="0" style="46" hidden="1" customWidth="1"/>
    <col min="5384" max="5385" width="11.42578125" style="46"/>
    <col min="5386" max="5386" width="0" style="46" hidden="1" customWidth="1"/>
    <col min="5387" max="5387" width="11.42578125" style="46"/>
    <col min="5388" max="5388" width="15.7109375" style="46" customWidth="1"/>
    <col min="5389" max="5628" width="11.42578125" style="46"/>
    <col min="5629" max="5629" width="4.5703125" style="46" customWidth="1"/>
    <col min="5630" max="5630" width="12.5703125" style="46" customWidth="1"/>
    <col min="5631" max="5632" width="11.42578125" style="46"/>
    <col min="5633" max="5633" width="11.42578125" style="46" customWidth="1"/>
    <col min="5634" max="5635" width="11.42578125" style="46"/>
    <col min="5636" max="5636" width="11.42578125" style="46" customWidth="1"/>
    <col min="5637" max="5638" width="11.42578125" style="46"/>
    <col min="5639" max="5639" width="0" style="46" hidden="1" customWidth="1"/>
    <col min="5640" max="5641" width="11.42578125" style="46"/>
    <col min="5642" max="5642" width="0" style="46" hidden="1" customWidth="1"/>
    <col min="5643" max="5643" width="11.42578125" style="46"/>
    <col min="5644" max="5644" width="15.7109375" style="46" customWidth="1"/>
    <col min="5645" max="5884" width="11.42578125" style="46"/>
    <col min="5885" max="5885" width="4.5703125" style="46" customWidth="1"/>
    <col min="5886" max="5886" width="12.5703125" style="46" customWidth="1"/>
    <col min="5887" max="5888" width="11.42578125" style="46"/>
    <col min="5889" max="5889" width="11.42578125" style="46" customWidth="1"/>
    <col min="5890" max="5891" width="11.42578125" style="46"/>
    <col min="5892" max="5892" width="11.42578125" style="46" customWidth="1"/>
    <col min="5893" max="5894" width="11.42578125" style="46"/>
    <col min="5895" max="5895" width="0" style="46" hidden="1" customWidth="1"/>
    <col min="5896" max="5897" width="11.42578125" style="46"/>
    <col min="5898" max="5898" width="0" style="46" hidden="1" customWidth="1"/>
    <col min="5899" max="5899" width="11.42578125" style="46"/>
    <col min="5900" max="5900" width="15.7109375" style="46" customWidth="1"/>
    <col min="5901" max="6140" width="11.42578125" style="46"/>
    <col min="6141" max="6141" width="4.5703125" style="46" customWidth="1"/>
    <col min="6142" max="6142" width="12.5703125" style="46" customWidth="1"/>
    <col min="6143" max="6144" width="11.42578125" style="46"/>
    <col min="6145" max="6145" width="11.42578125" style="46" customWidth="1"/>
    <col min="6146" max="6147" width="11.42578125" style="46"/>
    <col min="6148" max="6148" width="11.42578125" style="46" customWidth="1"/>
    <col min="6149" max="6150" width="11.42578125" style="46"/>
    <col min="6151" max="6151" width="0" style="46" hidden="1" customWidth="1"/>
    <col min="6152" max="6153" width="11.42578125" style="46"/>
    <col min="6154" max="6154" width="0" style="46" hidden="1" customWidth="1"/>
    <col min="6155" max="6155" width="11.42578125" style="46"/>
    <col min="6156" max="6156" width="15.7109375" style="46" customWidth="1"/>
    <col min="6157" max="6396" width="11.42578125" style="46"/>
    <col min="6397" max="6397" width="4.5703125" style="46" customWidth="1"/>
    <col min="6398" max="6398" width="12.5703125" style="46" customWidth="1"/>
    <col min="6399" max="6400" width="11.42578125" style="46"/>
    <col min="6401" max="6401" width="11.42578125" style="46" customWidth="1"/>
    <col min="6402" max="6403" width="11.42578125" style="46"/>
    <col min="6404" max="6404" width="11.42578125" style="46" customWidth="1"/>
    <col min="6405" max="6406" width="11.42578125" style="46"/>
    <col min="6407" max="6407" width="0" style="46" hidden="1" customWidth="1"/>
    <col min="6408" max="6409" width="11.42578125" style="46"/>
    <col min="6410" max="6410" width="0" style="46" hidden="1" customWidth="1"/>
    <col min="6411" max="6411" width="11.42578125" style="46"/>
    <col min="6412" max="6412" width="15.7109375" style="46" customWidth="1"/>
    <col min="6413" max="6652" width="11.42578125" style="46"/>
    <col min="6653" max="6653" width="4.5703125" style="46" customWidth="1"/>
    <col min="6654" max="6654" width="12.5703125" style="46" customWidth="1"/>
    <col min="6655" max="6656" width="11.42578125" style="46"/>
    <col min="6657" max="6657" width="11.42578125" style="46" customWidth="1"/>
    <col min="6658" max="6659" width="11.42578125" style="46"/>
    <col min="6660" max="6660" width="11.42578125" style="46" customWidth="1"/>
    <col min="6661" max="6662" width="11.42578125" style="46"/>
    <col min="6663" max="6663" width="0" style="46" hidden="1" customWidth="1"/>
    <col min="6664" max="6665" width="11.42578125" style="46"/>
    <col min="6666" max="6666" width="0" style="46" hidden="1" customWidth="1"/>
    <col min="6667" max="6667" width="11.42578125" style="46"/>
    <col min="6668" max="6668" width="15.7109375" style="46" customWidth="1"/>
    <col min="6669" max="6908" width="11.42578125" style="46"/>
    <col min="6909" max="6909" width="4.5703125" style="46" customWidth="1"/>
    <col min="6910" max="6910" width="12.5703125" style="46" customWidth="1"/>
    <col min="6911" max="6912" width="11.42578125" style="46"/>
    <col min="6913" max="6913" width="11.42578125" style="46" customWidth="1"/>
    <col min="6914" max="6915" width="11.42578125" style="46"/>
    <col min="6916" max="6916" width="11.42578125" style="46" customWidth="1"/>
    <col min="6917" max="6918" width="11.42578125" style="46"/>
    <col min="6919" max="6919" width="0" style="46" hidden="1" customWidth="1"/>
    <col min="6920" max="6921" width="11.42578125" style="46"/>
    <col min="6922" max="6922" width="0" style="46" hidden="1" customWidth="1"/>
    <col min="6923" max="6923" width="11.42578125" style="46"/>
    <col min="6924" max="6924" width="15.7109375" style="46" customWidth="1"/>
    <col min="6925" max="7164" width="11.42578125" style="46"/>
    <col min="7165" max="7165" width="4.5703125" style="46" customWidth="1"/>
    <col min="7166" max="7166" width="12.5703125" style="46" customWidth="1"/>
    <col min="7167" max="7168" width="11.42578125" style="46"/>
    <col min="7169" max="7169" width="11.42578125" style="46" customWidth="1"/>
    <col min="7170" max="7171" width="11.42578125" style="46"/>
    <col min="7172" max="7172" width="11.42578125" style="46" customWidth="1"/>
    <col min="7173" max="7174" width="11.42578125" style="46"/>
    <col min="7175" max="7175" width="0" style="46" hidden="1" customWidth="1"/>
    <col min="7176" max="7177" width="11.42578125" style="46"/>
    <col min="7178" max="7178" width="0" style="46" hidden="1" customWidth="1"/>
    <col min="7179" max="7179" width="11.42578125" style="46"/>
    <col min="7180" max="7180" width="15.7109375" style="46" customWidth="1"/>
    <col min="7181" max="7420" width="11.42578125" style="46"/>
    <col min="7421" max="7421" width="4.5703125" style="46" customWidth="1"/>
    <col min="7422" max="7422" width="12.5703125" style="46" customWidth="1"/>
    <col min="7423" max="7424" width="11.42578125" style="46"/>
    <col min="7425" max="7425" width="11.42578125" style="46" customWidth="1"/>
    <col min="7426" max="7427" width="11.42578125" style="46"/>
    <col min="7428" max="7428" width="11.42578125" style="46" customWidth="1"/>
    <col min="7429" max="7430" width="11.42578125" style="46"/>
    <col min="7431" max="7431" width="0" style="46" hidden="1" customWidth="1"/>
    <col min="7432" max="7433" width="11.42578125" style="46"/>
    <col min="7434" max="7434" width="0" style="46" hidden="1" customWidth="1"/>
    <col min="7435" max="7435" width="11.42578125" style="46"/>
    <col min="7436" max="7436" width="15.7109375" style="46" customWidth="1"/>
    <col min="7437" max="7676" width="11.42578125" style="46"/>
    <col min="7677" max="7677" width="4.5703125" style="46" customWidth="1"/>
    <col min="7678" max="7678" width="12.5703125" style="46" customWidth="1"/>
    <col min="7679" max="7680" width="11.42578125" style="46"/>
    <col min="7681" max="7681" width="11.42578125" style="46" customWidth="1"/>
    <col min="7682" max="7683" width="11.42578125" style="46"/>
    <col min="7684" max="7684" width="11.42578125" style="46" customWidth="1"/>
    <col min="7685" max="7686" width="11.42578125" style="46"/>
    <col min="7687" max="7687" width="0" style="46" hidden="1" customWidth="1"/>
    <col min="7688" max="7689" width="11.42578125" style="46"/>
    <col min="7690" max="7690" width="0" style="46" hidden="1" customWidth="1"/>
    <col min="7691" max="7691" width="11.42578125" style="46"/>
    <col min="7692" max="7692" width="15.7109375" style="46" customWidth="1"/>
    <col min="7693" max="7932" width="11.42578125" style="46"/>
    <col min="7933" max="7933" width="4.5703125" style="46" customWidth="1"/>
    <col min="7934" max="7934" width="12.5703125" style="46" customWidth="1"/>
    <col min="7935" max="7936" width="11.42578125" style="46"/>
    <col min="7937" max="7937" width="11.42578125" style="46" customWidth="1"/>
    <col min="7938" max="7939" width="11.42578125" style="46"/>
    <col min="7940" max="7940" width="11.42578125" style="46" customWidth="1"/>
    <col min="7941" max="7942" width="11.42578125" style="46"/>
    <col min="7943" max="7943" width="0" style="46" hidden="1" customWidth="1"/>
    <col min="7944" max="7945" width="11.42578125" style="46"/>
    <col min="7946" max="7946" width="0" style="46" hidden="1" customWidth="1"/>
    <col min="7947" max="7947" width="11.42578125" style="46"/>
    <col min="7948" max="7948" width="15.7109375" style="46" customWidth="1"/>
    <col min="7949" max="8188" width="11.42578125" style="46"/>
    <col min="8189" max="8189" width="4.5703125" style="46" customWidth="1"/>
    <col min="8190" max="8190" width="12.5703125" style="46" customWidth="1"/>
    <col min="8191" max="8192" width="11.42578125" style="46"/>
    <col min="8193" max="8193" width="11.42578125" style="46" customWidth="1"/>
    <col min="8194" max="8195" width="11.42578125" style="46"/>
    <col min="8196" max="8196" width="11.42578125" style="46" customWidth="1"/>
    <col min="8197" max="8198" width="11.42578125" style="46"/>
    <col min="8199" max="8199" width="0" style="46" hidden="1" customWidth="1"/>
    <col min="8200" max="8201" width="11.42578125" style="46"/>
    <col min="8202" max="8202" width="0" style="46" hidden="1" customWidth="1"/>
    <col min="8203" max="8203" width="11.42578125" style="46"/>
    <col min="8204" max="8204" width="15.7109375" style="46" customWidth="1"/>
    <col min="8205" max="8444" width="11.42578125" style="46"/>
    <col min="8445" max="8445" width="4.5703125" style="46" customWidth="1"/>
    <col min="8446" max="8446" width="12.5703125" style="46" customWidth="1"/>
    <col min="8447" max="8448" width="11.42578125" style="46"/>
    <col min="8449" max="8449" width="11.42578125" style="46" customWidth="1"/>
    <col min="8450" max="8451" width="11.42578125" style="46"/>
    <col min="8452" max="8452" width="11.42578125" style="46" customWidth="1"/>
    <col min="8453" max="8454" width="11.42578125" style="46"/>
    <col min="8455" max="8455" width="0" style="46" hidden="1" customWidth="1"/>
    <col min="8456" max="8457" width="11.42578125" style="46"/>
    <col min="8458" max="8458" width="0" style="46" hidden="1" customWidth="1"/>
    <col min="8459" max="8459" width="11.42578125" style="46"/>
    <col min="8460" max="8460" width="15.7109375" style="46" customWidth="1"/>
    <col min="8461" max="8700" width="11.42578125" style="46"/>
    <col min="8701" max="8701" width="4.5703125" style="46" customWidth="1"/>
    <col min="8702" max="8702" width="12.5703125" style="46" customWidth="1"/>
    <col min="8703" max="8704" width="11.42578125" style="46"/>
    <col min="8705" max="8705" width="11.42578125" style="46" customWidth="1"/>
    <col min="8706" max="8707" width="11.42578125" style="46"/>
    <col min="8708" max="8708" width="11.42578125" style="46" customWidth="1"/>
    <col min="8709" max="8710" width="11.42578125" style="46"/>
    <col min="8711" max="8711" width="0" style="46" hidden="1" customWidth="1"/>
    <col min="8712" max="8713" width="11.42578125" style="46"/>
    <col min="8714" max="8714" width="0" style="46" hidden="1" customWidth="1"/>
    <col min="8715" max="8715" width="11.42578125" style="46"/>
    <col min="8716" max="8716" width="15.7109375" style="46" customWidth="1"/>
    <col min="8717" max="8956" width="11.42578125" style="46"/>
    <col min="8957" max="8957" width="4.5703125" style="46" customWidth="1"/>
    <col min="8958" max="8958" width="12.5703125" style="46" customWidth="1"/>
    <col min="8959" max="8960" width="11.42578125" style="46"/>
    <col min="8961" max="8961" width="11.42578125" style="46" customWidth="1"/>
    <col min="8962" max="8963" width="11.42578125" style="46"/>
    <col min="8964" max="8964" width="11.42578125" style="46" customWidth="1"/>
    <col min="8965" max="8966" width="11.42578125" style="46"/>
    <col min="8967" max="8967" width="0" style="46" hidden="1" customWidth="1"/>
    <col min="8968" max="8969" width="11.42578125" style="46"/>
    <col min="8970" max="8970" width="0" style="46" hidden="1" customWidth="1"/>
    <col min="8971" max="8971" width="11.42578125" style="46"/>
    <col min="8972" max="8972" width="15.7109375" style="46" customWidth="1"/>
    <col min="8973" max="9212" width="11.42578125" style="46"/>
    <col min="9213" max="9213" width="4.5703125" style="46" customWidth="1"/>
    <col min="9214" max="9214" width="12.5703125" style="46" customWidth="1"/>
    <col min="9215" max="9216" width="11.42578125" style="46"/>
    <col min="9217" max="9217" width="11.42578125" style="46" customWidth="1"/>
    <col min="9218" max="9219" width="11.42578125" style="46"/>
    <col min="9220" max="9220" width="11.42578125" style="46" customWidth="1"/>
    <col min="9221" max="9222" width="11.42578125" style="46"/>
    <col min="9223" max="9223" width="0" style="46" hidden="1" customWidth="1"/>
    <col min="9224" max="9225" width="11.42578125" style="46"/>
    <col min="9226" max="9226" width="0" style="46" hidden="1" customWidth="1"/>
    <col min="9227" max="9227" width="11.42578125" style="46"/>
    <col min="9228" max="9228" width="15.7109375" style="46" customWidth="1"/>
    <col min="9229" max="9468" width="11.42578125" style="46"/>
    <col min="9469" max="9469" width="4.5703125" style="46" customWidth="1"/>
    <col min="9470" max="9470" width="12.5703125" style="46" customWidth="1"/>
    <col min="9471" max="9472" width="11.42578125" style="46"/>
    <col min="9473" max="9473" width="11.42578125" style="46" customWidth="1"/>
    <col min="9474" max="9475" width="11.42578125" style="46"/>
    <col min="9476" max="9476" width="11.42578125" style="46" customWidth="1"/>
    <col min="9477" max="9478" width="11.42578125" style="46"/>
    <col min="9479" max="9479" width="0" style="46" hidden="1" customWidth="1"/>
    <col min="9480" max="9481" width="11.42578125" style="46"/>
    <col min="9482" max="9482" width="0" style="46" hidden="1" customWidth="1"/>
    <col min="9483" max="9483" width="11.42578125" style="46"/>
    <col min="9484" max="9484" width="15.7109375" style="46" customWidth="1"/>
    <col min="9485" max="9724" width="11.42578125" style="46"/>
    <col min="9725" max="9725" width="4.5703125" style="46" customWidth="1"/>
    <col min="9726" max="9726" width="12.5703125" style="46" customWidth="1"/>
    <col min="9727" max="9728" width="11.42578125" style="46"/>
    <col min="9729" max="9729" width="11.42578125" style="46" customWidth="1"/>
    <col min="9730" max="9731" width="11.42578125" style="46"/>
    <col min="9732" max="9732" width="11.42578125" style="46" customWidth="1"/>
    <col min="9733" max="9734" width="11.42578125" style="46"/>
    <col min="9735" max="9735" width="0" style="46" hidden="1" customWidth="1"/>
    <col min="9736" max="9737" width="11.42578125" style="46"/>
    <col min="9738" max="9738" width="0" style="46" hidden="1" customWidth="1"/>
    <col min="9739" max="9739" width="11.42578125" style="46"/>
    <col min="9740" max="9740" width="15.7109375" style="46" customWidth="1"/>
    <col min="9741" max="9980" width="11.42578125" style="46"/>
    <col min="9981" max="9981" width="4.5703125" style="46" customWidth="1"/>
    <col min="9982" max="9982" width="12.5703125" style="46" customWidth="1"/>
    <col min="9983" max="9984" width="11.42578125" style="46"/>
    <col min="9985" max="9985" width="11.42578125" style="46" customWidth="1"/>
    <col min="9986" max="9987" width="11.42578125" style="46"/>
    <col min="9988" max="9988" width="11.42578125" style="46" customWidth="1"/>
    <col min="9989" max="9990" width="11.42578125" style="46"/>
    <col min="9991" max="9991" width="0" style="46" hidden="1" customWidth="1"/>
    <col min="9992" max="9993" width="11.42578125" style="46"/>
    <col min="9994" max="9994" width="0" style="46" hidden="1" customWidth="1"/>
    <col min="9995" max="9995" width="11.42578125" style="46"/>
    <col min="9996" max="9996" width="15.7109375" style="46" customWidth="1"/>
    <col min="9997" max="10236" width="11.42578125" style="46"/>
    <col min="10237" max="10237" width="4.5703125" style="46" customWidth="1"/>
    <col min="10238" max="10238" width="12.5703125" style="46" customWidth="1"/>
    <col min="10239" max="10240" width="11.42578125" style="46"/>
    <col min="10241" max="10241" width="11.42578125" style="46" customWidth="1"/>
    <col min="10242" max="10243" width="11.42578125" style="46"/>
    <col min="10244" max="10244" width="11.42578125" style="46" customWidth="1"/>
    <col min="10245" max="10246" width="11.42578125" style="46"/>
    <col min="10247" max="10247" width="0" style="46" hidden="1" customWidth="1"/>
    <col min="10248" max="10249" width="11.42578125" style="46"/>
    <col min="10250" max="10250" width="0" style="46" hidden="1" customWidth="1"/>
    <col min="10251" max="10251" width="11.42578125" style="46"/>
    <col min="10252" max="10252" width="15.7109375" style="46" customWidth="1"/>
    <col min="10253" max="10492" width="11.42578125" style="46"/>
    <col min="10493" max="10493" width="4.5703125" style="46" customWidth="1"/>
    <col min="10494" max="10494" width="12.5703125" style="46" customWidth="1"/>
    <col min="10495" max="10496" width="11.42578125" style="46"/>
    <col min="10497" max="10497" width="11.42578125" style="46" customWidth="1"/>
    <col min="10498" max="10499" width="11.42578125" style="46"/>
    <col min="10500" max="10500" width="11.42578125" style="46" customWidth="1"/>
    <col min="10501" max="10502" width="11.42578125" style="46"/>
    <col min="10503" max="10503" width="0" style="46" hidden="1" customWidth="1"/>
    <col min="10504" max="10505" width="11.42578125" style="46"/>
    <col min="10506" max="10506" width="0" style="46" hidden="1" customWidth="1"/>
    <col min="10507" max="10507" width="11.42578125" style="46"/>
    <col min="10508" max="10508" width="15.7109375" style="46" customWidth="1"/>
    <col min="10509" max="10748" width="11.42578125" style="46"/>
    <col min="10749" max="10749" width="4.5703125" style="46" customWidth="1"/>
    <col min="10750" max="10750" width="12.5703125" style="46" customWidth="1"/>
    <col min="10751" max="10752" width="11.42578125" style="46"/>
    <col min="10753" max="10753" width="11.42578125" style="46" customWidth="1"/>
    <col min="10754" max="10755" width="11.42578125" style="46"/>
    <col min="10756" max="10756" width="11.42578125" style="46" customWidth="1"/>
    <col min="10757" max="10758" width="11.42578125" style="46"/>
    <col min="10759" max="10759" width="0" style="46" hidden="1" customWidth="1"/>
    <col min="10760" max="10761" width="11.42578125" style="46"/>
    <col min="10762" max="10762" width="0" style="46" hidden="1" customWidth="1"/>
    <col min="10763" max="10763" width="11.42578125" style="46"/>
    <col min="10764" max="10764" width="15.7109375" style="46" customWidth="1"/>
    <col min="10765" max="11004" width="11.42578125" style="46"/>
    <col min="11005" max="11005" width="4.5703125" style="46" customWidth="1"/>
    <col min="11006" max="11006" width="12.5703125" style="46" customWidth="1"/>
    <col min="11007" max="11008" width="11.42578125" style="46"/>
    <col min="11009" max="11009" width="11.42578125" style="46" customWidth="1"/>
    <col min="11010" max="11011" width="11.42578125" style="46"/>
    <col min="11012" max="11012" width="11.42578125" style="46" customWidth="1"/>
    <col min="11013" max="11014" width="11.42578125" style="46"/>
    <col min="11015" max="11015" width="0" style="46" hidden="1" customWidth="1"/>
    <col min="11016" max="11017" width="11.42578125" style="46"/>
    <col min="11018" max="11018" width="0" style="46" hidden="1" customWidth="1"/>
    <col min="11019" max="11019" width="11.42578125" style="46"/>
    <col min="11020" max="11020" width="15.7109375" style="46" customWidth="1"/>
    <col min="11021" max="11260" width="11.42578125" style="46"/>
    <col min="11261" max="11261" width="4.5703125" style="46" customWidth="1"/>
    <col min="11262" max="11262" width="12.5703125" style="46" customWidth="1"/>
    <col min="11263" max="11264" width="11.42578125" style="46"/>
    <col min="11265" max="11265" width="11.42578125" style="46" customWidth="1"/>
    <col min="11266" max="11267" width="11.42578125" style="46"/>
    <col min="11268" max="11268" width="11.42578125" style="46" customWidth="1"/>
    <col min="11269" max="11270" width="11.42578125" style="46"/>
    <col min="11271" max="11271" width="0" style="46" hidden="1" customWidth="1"/>
    <col min="11272" max="11273" width="11.42578125" style="46"/>
    <col min="11274" max="11274" width="0" style="46" hidden="1" customWidth="1"/>
    <col min="11275" max="11275" width="11.42578125" style="46"/>
    <col min="11276" max="11276" width="15.7109375" style="46" customWidth="1"/>
    <col min="11277" max="11516" width="11.42578125" style="46"/>
    <col min="11517" max="11517" width="4.5703125" style="46" customWidth="1"/>
    <col min="11518" max="11518" width="12.5703125" style="46" customWidth="1"/>
    <col min="11519" max="11520" width="11.42578125" style="46"/>
    <col min="11521" max="11521" width="11.42578125" style="46" customWidth="1"/>
    <col min="11522" max="11523" width="11.42578125" style="46"/>
    <col min="11524" max="11524" width="11.42578125" style="46" customWidth="1"/>
    <col min="11525" max="11526" width="11.42578125" style="46"/>
    <col min="11527" max="11527" width="0" style="46" hidden="1" customWidth="1"/>
    <col min="11528" max="11529" width="11.42578125" style="46"/>
    <col min="11530" max="11530" width="0" style="46" hidden="1" customWidth="1"/>
    <col min="11531" max="11531" width="11.42578125" style="46"/>
    <col min="11532" max="11532" width="15.7109375" style="46" customWidth="1"/>
    <col min="11533" max="11772" width="11.42578125" style="46"/>
    <col min="11773" max="11773" width="4.5703125" style="46" customWidth="1"/>
    <col min="11774" max="11774" width="12.5703125" style="46" customWidth="1"/>
    <col min="11775" max="11776" width="11.42578125" style="46"/>
    <col min="11777" max="11777" width="11.42578125" style="46" customWidth="1"/>
    <col min="11778" max="11779" width="11.42578125" style="46"/>
    <col min="11780" max="11780" width="11.42578125" style="46" customWidth="1"/>
    <col min="11781" max="11782" width="11.42578125" style="46"/>
    <col min="11783" max="11783" width="0" style="46" hidden="1" customWidth="1"/>
    <col min="11784" max="11785" width="11.42578125" style="46"/>
    <col min="11786" max="11786" width="0" style="46" hidden="1" customWidth="1"/>
    <col min="11787" max="11787" width="11.42578125" style="46"/>
    <col min="11788" max="11788" width="15.7109375" style="46" customWidth="1"/>
    <col min="11789" max="12028" width="11.42578125" style="46"/>
    <col min="12029" max="12029" width="4.5703125" style="46" customWidth="1"/>
    <col min="12030" max="12030" width="12.5703125" style="46" customWidth="1"/>
    <col min="12031" max="12032" width="11.42578125" style="46"/>
    <col min="12033" max="12033" width="11.42578125" style="46" customWidth="1"/>
    <col min="12034" max="12035" width="11.42578125" style="46"/>
    <col min="12036" max="12036" width="11.42578125" style="46" customWidth="1"/>
    <col min="12037" max="12038" width="11.42578125" style="46"/>
    <col min="12039" max="12039" width="0" style="46" hidden="1" customWidth="1"/>
    <col min="12040" max="12041" width="11.42578125" style="46"/>
    <col min="12042" max="12042" width="0" style="46" hidden="1" customWidth="1"/>
    <col min="12043" max="12043" width="11.42578125" style="46"/>
    <col min="12044" max="12044" width="15.7109375" style="46" customWidth="1"/>
    <col min="12045" max="12284" width="11.42578125" style="46"/>
    <col min="12285" max="12285" width="4.5703125" style="46" customWidth="1"/>
    <col min="12286" max="12286" width="12.5703125" style="46" customWidth="1"/>
    <col min="12287" max="12288" width="11.42578125" style="46"/>
    <col min="12289" max="12289" width="11.42578125" style="46" customWidth="1"/>
    <col min="12290" max="12291" width="11.42578125" style="46"/>
    <col min="12292" max="12292" width="11.42578125" style="46" customWidth="1"/>
    <col min="12293" max="12294" width="11.42578125" style="46"/>
    <col min="12295" max="12295" width="0" style="46" hidden="1" customWidth="1"/>
    <col min="12296" max="12297" width="11.42578125" style="46"/>
    <col min="12298" max="12298" width="0" style="46" hidden="1" customWidth="1"/>
    <col min="12299" max="12299" width="11.42578125" style="46"/>
    <col min="12300" max="12300" width="15.7109375" style="46" customWidth="1"/>
    <col min="12301" max="12540" width="11.42578125" style="46"/>
    <col min="12541" max="12541" width="4.5703125" style="46" customWidth="1"/>
    <col min="12542" max="12542" width="12.5703125" style="46" customWidth="1"/>
    <col min="12543" max="12544" width="11.42578125" style="46"/>
    <col min="12545" max="12545" width="11.42578125" style="46" customWidth="1"/>
    <col min="12546" max="12547" width="11.42578125" style="46"/>
    <col min="12548" max="12548" width="11.42578125" style="46" customWidth="1"/>
    <col min="12549" max="12550" width="11.42578125" style="46"/>
    <col min="12551" max="12551" width="0" style="46" hidden="1" customWidth="1"/>
    <col min="12552" max="12553" width="11.42578125" style="46"/>
    <col min="12554" max="12554" width="0" style="46" hidden="1" customWidth="1"/>
    <col min="12555" max="12555" width="11.42578125" style="46"/>
    <col min="12556" max="12556" width="15.7109375" style="46" customWidth="1"/>
    <col min="12557" max="12796" width="11.42578125" style="46"/>
    <col min="12797" max="12797" width="4.5703125" style="46" customWidth="1"/>
    <col min="12798" max="12798" width="12.5703125" style="46" customWidth="1"/>
    <col min="12799" max="12800" width="11.42578125" style="46"/>
    <col min="12801" max="12801" width="11.42578125" style="46" customWidth="1"/>
    <col min="12802" max="12803" width="11.42578125" style="46"/>
    <col min="12804" max="12804" width="11.42578125" style="46" customWidth="1"/>
    <col min="12805" max="12806" width="11.42578125" style="46"/>
    <col min="12807" max="12807" width="0" style="46" hidden="1" customWidth="1"/>
    <col min="12808" max="12809" width="11.42578125" style="46"/>
    <col min="12810" max="12810" width="0" style="46" hidden="1" customWidth="1"/>
    <col min="12811" max="12811" width="11.42578125" style="46"/>
    <col min="12812" max="12812" width="15.7109375" style="46" customWidth="1"/>
    <col min="12813" max="13052" width="11.42578125" style="46"/>
    <col min="13053" max="13053" width="4.5703125" style="46" customWidth="1"/>
    <col min="13054" max="13054" width="12.5703125" style="46" customWidth="1"/>
    <col min="13055" max="13056" width="11.42578125" style="46"/>
    <col min="13057" max="13057" width="11.42578125" style="46" customWidth="1"/>
    <col min="13058" max="13059" width="11.42578125" style="46"/>
    <col min="13060" max="13060" width="11.42578125" style="46" customWidth="1"/>
    <col min="13061" max="13062" width="11.42578125" style="46"/>
    <col min="13063" max="13063" width="0" style="46" hidden="1" customWidth="1"/>
    <col min="13064" max="13065" width="11.42578125" style="46"/>
    <col min="13066" max="13066" width="0" style="46" hidden="1" customWidth="1"/>
    <col min="13067" max="13067" width="11.42578125" style="46"/>
    <col min="13068" max="13068" width="15.7109375" style="46" customWidth="1"/>
    <col min="13069" max="13308" width="11.42578125" style="46"/>
    <col min="13309" max="13309" width="4.5703125" style="46" customWidth="1"/>
    <col min="13310" max="13310" width="12.5703125" style="46" customWidth="1"/>
    <col min="13311" max="13312" width="11.42578125" style="46"/>
    <col min="13313" max="13313" width="11.42578125" style="46" customWidth="1"/>
    <col min="13314" max="13315" width="11.42578125" style="46"/>
    <col min="13316" max="13316" width="11.42578125" style="46" customWidth="1"/>
    <col min="13317" max="13318" width="11.42578125" style="46"/>
    <col min="13319" max="13319" width="0" style="46" hidden="1" customWidth="1"/>
    <col min="13320" max="13321" width="11.42578125" style="46"/>
    <col min="13322" max="13322" width="0" style="46" hidden="1" customWidth="1"/>
    <col min="13323" max="13323" width="11.42578125" style="46"/>
    <col min="13324" max="13324" width="15.7109375" style="46" customWidth="1"/>
    <col min="13325" max="13564" width="11.42578125" style="46"/>
    <col min="13565" max="13565" width="4.5703125" style="46" customWidth="1"/>
    <col min="13566" max="13566" width="12.5703125" style="46" customWidth="1"/>
    <col min="13567" max="13568" width="11.42578125" style="46"/>
    <col min="13569" max="13569" width="11.42578125" style="46" customWidth="1"/>
    <col min="13570" max="13571" width="11.42578125" style="46"/>
    <col min="13572" max="13572" width="11.42578125" style="46" customWidth="1"/>
    <col min="13573" max="13574" width="11.42578125" style="46"/>
    <col min="13575" max="13575" width="0" style="46" hidden="1" customWidth="1"/>
    <col min="13576" max="13577" width="11.42578125" style="46"/>
    <col min="13578" max="13578" width="0" style="46" hidden="1" customWidth="1"/>
    <col min="13579" max="13579" width="11.42578125" style="46"/>
    <col min="13580" max="13580" width="15.7109375" style="46" customWidth="1"/>
    <col min="13581" max="13820" width="11.42578125" style="46"/>
    <col min="13821" max="13821" width="4.5703125" style="46" customWidth="1"/>
    <col min="13822" max="13822" width="12.5703125" style="46" customWidth="1"/>
    <col min="13823" max="13824" width="11.42578125" style="46"/>
    <col min="13825" max="13825" width="11.42578125" style="46" customWidth="1"/>
    <col min="13826" max="13827" width="11.42578125" style="46"/>
    <col min="13828" max="13828" width="11.42578125" style="46" customWidth="1"/>
    <col min="13829" max="13830" width="11.42578125" style="46"/>
    <col min="13831" max="13831" width="0" style="46" hidden="1" customWidth="1"/>
    <col min="13832" max="13833" width="11.42578125" style="46"/>
    <col min="13834" max="13834" width="0" style="46" hidden="1" customWidth="1"/>
    <col min="13835" max="13835" width="11.42578125" style="46"/>
    <col min="13836" max="13836" width="15.7109375" style="46" customWidth="1"/>
    <col min="13837" max="14076" width="11.42578125" style="46"/>
    <col min="14077" max="14077" width="4.5703125" style="46" customWidth="1"/>
    <col min="14078" max="14078" width="12.5703125" style="46" customWidth="1"/>
    <col min="14079" max="14080" width="11.42578125" style="46"/>
    <col min="14081" max="14081" width="11.42578125" style="46" customWidth="1"/>
    <col min="14082" max="14083" width="11.42578125" style="46"/>
    <col min="14084" max="14084" width="11.42578125" style="46" customWidth="1"/>
    <col min="14085" max="14086" width="11.42578125" style="46"/>
    <col min="14087" max="14087" width="0" style="46" hidden="1" customWidth="1"/>
    <col min="14088" max="14089" width="11.42578125" style="46"/>
    <col min="14090" max="14090" width="0" style="46" hidden="1" customWidth="1"/>
    <col min="14091" max="14091" width="11.42578125" style="46"/>
    <col min="14092" max="14092" width="15.7109375" style="46" customWidth="1"/>
    <col min="14093" max="14332" width="11.42578125" style="46"/>
    <col min="14333" max="14333" width="4.5703125" style="46" customWidth="1"/>
    <col min="14334" max="14334" width="12.5703125" style="46" customWidth="1"/>
    <col min="14335" max="14336" width="11.42578125" style="46"/>
    <col min="14337" max="14337" width="11.42578125" style="46" customWidth="1"/>
    <col min="14338" max="14339" width="11.42578125" style="46"/>
    <col min="14340" max="14340" width="11.42578125" style="46" customWidth="1"/>
    <col min="14341" max="14342" width="11.42578125" style="46"/>
    <col min="14343" max="14343" width="0" style="46" hidden="1" customWidth="1"/>
    <col min="14344" max="14345" width="11.42578125" style="46"/>
    <col min="14346" max="14346" width="0" style="46" hidden="1" customWidth="1"/>
    <col min="14347" max="14347" width="11.42578125" style="46"/>
    <col min="14348" max="14348" width="15.7109375" style="46" customWidth="1"/>
    <col min="14349" max="14588" width="11.42578125" style="46"/>
    <col min="14589" max="14589" width="4.5703125" style="46" customWidth="1"/>
    <col min="14590" max="14590" width="12.5703125" style="46" customWidth="1"/>
    <col min="14591" max="14592" width="11.42578125" style="46"/>
    <col min="14593" max="14593" width="11.42578125" style="46" customWidth="1"/>
    <col min="14594" max="14595" width="11.42578125" style="46"/>
    <col min="14596" max="14596" width="11.42578125" style="46" customWidth="1"/>
    <col min="14597" max="14598" width="11.42578125" style="46"/>
    <col min="14599" max="14599" width="0" style="46" hidden="1" customWidth="1"/>
    <col min="14600" max="14601" width="11.42578125" style="46"/>
    <col min="14602" max="14602" width="0" style="46" hidden="1" customWidth="1"/>
    <col min="14603" max="14603" width="11.42578125" style="46"/>
    <col min="14604" max="14604" width="15.7109375" style="46" customWidth="1"/>
    <col min="14605" max="14844" width="11.42578125" style="46"/>
    <col min="14845" max="14845" width="4.5703125" style="46" customWidth="1"/>
    <col min="14846" max="14846" width="12.5703125" style="46" customWidth="1"/>
    <col min="14847" max="14848" width="11.42578125" style="46"/>
    <col min="14849" max="14849" width="11.42578125" style="46" customWidth="1"/>
    <col min="14850" max="14851" width="11.42578125" style="46"/>
    <col min="14852" max="14852" width="11.42578125" style="46" customWidth="1"/>
    <col min="14853" max="14854" width="11.42578125" style="46"/>
    <col min="14855" max="14855" width="0" style="46" hidden="1" customWidth="1"/>
    <col min="14856" max="14857" width="11.42578125" style="46"/>
    <col min="14858" max="14858" width="0" style="46" hidden="1" customWidth="1"/>
    <col min="14859" max="14859" width="11.42578125" style="46"/>
    <col min="14860" max="14860" width="15.7109375" style="46" customWidth="1"/>
    <col min="14861" max="15100" width="11.42578125" style="46"/>
    <col min="15101" max="15101" width="4.5703125" style="46" customWidth="1"/>
    <col min="15102" max="15102" width="12.5703125" style="46" customWidth="1"/>
    <col min="15103" max="15104" width="11.42578125" style="46"/>
    <col min="15105" max="15105" width="11.42578125" style="46" customWidth="1"/>
    <col min="15106" max="15107" width="11.42578125" style="46"/>
    <col min="15108" max="15108" width="11.42578125" style="46" customWidth="1"/>
    <col min="15109" max="15110" width="11.42578125" style="46"/>
    <col min="15111" max="15111" width="0" style="46" hidden="1" customWidth="1"/>
    <col min="15112" max="15113" width="11.42578125" style="46"/>
    <col min="15114" max="15114" width="0" style="46" hidden="1" customWidth="1"/>
    <col min="15115" max="15115" width="11.42578125" style="46"/>
    <col min="15116" max="15116" width="15.7109375" style="46" customWidth="1"/>
    <col min="15117" max="15356" width="11.42578125" style="46"/>
    <col min="15357" max="15357" width="4.5703125" style="46" customWidth="1"/>
    <col min="15358" max="15358" width="12.5703125" style="46" customWidth="1"/>
    <col min="15359" max="15360" width="11.42578125" style="46"/>
    <col min="15361" max="15361" width="11.42578125" style="46" customWidth="1"/>
    <col min="15362" max="15363" width="11.42578125" style="46"/>
    <col min="15364" max="15364" width="11.42578125" style="46" customWidth="1"/>
    <col min="15365" max="15366" width="11.42578125" style="46"/>
    <col min="15367" max="15367" width="0" style="46" hidden="1" customWidth="1"/>
    <col min="15368" max="15369" width="11.42578125" style="46"/>
    <col min="15370" max="15370" width="0" style="46" hidden="1" customWidth="1"/>
    <col min="15371" max="15371" width="11.42578125" style="46"/>
    <col min="15372" max="15372" width="15.7109375" style="46" customWidth="1"/>
    <col min="15373" max="15612" width="11.42578125" style="46"/>
    <col min="15613" max="15613" width="4.5703125" style="46" customWidth="1"/>
    <col min="15614" max="15614" width="12.5703125" style="46" customWidth="1"/>
    <col min="15615" max="15616" width="11.42578125" style="46"/>
    <col min="15617" max="15617" width="11.42578125" style="46" customWidth="1"/>
    <col min="15618" max="15619" width="11.42578125" style="46"/>
    <col min="15620" max="15620" width="11.42578125" style="46" customWidth="1"/>
    <col min="15621" max="15622" width="11.42578125" style="46"/>
    <col min="15623" max="15623" width="0" style="46" hidden="1" customWidth="1"/>
    <col min="15624" max="15625" width="11.42578125" style="46"/>
    <col min="15626" max="15626" width="0" style="46" hidden="1" customWidth="1"/>
    <col min="15627" max="15627" width="11.42578125" style="46"/>
    <col min="15628" max="15628" width="15.7109375" style="46" customWidth="1"/>
    <col min="15629" max="15868" width="11.42578125" style="46"/>
    <col min="15869" max="15869" width="4.5703125" style="46" customWidth="1"/>
    <col min="15870" max="15870" width="12.5703125" style="46" customWidth="1"/>
    <col min="15871" max="15872" width="11.42578125" style="46"/>
    <col min="15873" max="15873" width="11.42578125" style="46" customWidth="1"/>
    <col min="15874" max="15875" width="11.42578125" style="46"/>
    <col min="15876" max="15876" width="11.42578125" style="46" customWidth="1"/>
    <col min="15877" max="15878" width="11.42578125" style="46"/>
    <col min="15879" max="15879" width="0" style="46" hidden="1" customWidth="1"/>
    <col min="15880" max="15881" width="11.42578125" style="46"/>
    <col min="15882" max="15882" width="0" style="46" hidden="1" customWidth="1"/>
    <col min="15883" max="15883" width="11.42578125" style="46"/>
    <col min="15884" max="15884" width="15.7109375" style="46" customWidth="1"/>
    <col min="15885" max="16124" width="11.42578125" style="46"/>
    <col min="16125" max="16125" width="4.5703125" style="46" customWidth="1"/>
    <col min="16126" max="16126" width="12.5703125" style="46" customWidth="1"/>
    <col min="16127" max="16128" width="11.42578125" style="46"/>
    <col min="16129" max="16129" width="11.42578125" style="46" customWidth="1"/>
    <col min="16130" max="16131" width="11.42578125" style="46"/>
    <col min="16132" max="16132" width="11.42578125" style="46" customWidth="1"/>
    <col min="16133" max="16134" width="11.42578125" style="46"/>
    <col min="16135" max="16135" width="0" style="46" hidden="1" customWidth="1"/>
    <col min="16136" max="16137" width="11.42578125" style="46"/>
    <col min="16138" max="16138" width="0" style="46" hidden="1" customWidth="1"/>
    <col min="16139" max="16139" width="11.42578125" style="46"/>
    <col min="16140" max="16140" width="15.7109375" style="46" customWidth="1"/>
    <col min="16141" max="16384" width="11.42578125" style="46"/>
  </cols>
  <sheetData>
    <row r="2" spans="1:12" x14ac:dyDescent="0.2">
      <c r="A2" s="75" t="s">
        <v>105</v>
      </c>
    </row>
    <row r="3" spans="1:12" x14ac:dyDescent="0.2">
      <c r="A3" s="75" t="s">
        <v>106</v>
      </c>
    </row>
    <row r="5" spans="1:12" ht="12.75" x14ac:dyDescent="0.2">
      <c r="B5" s="319" t="s">
        <v>468</v>
      </c>
      <c r="C5" s="319"/>
      <c r="D5" s="319"/>
      <c r="E5" s="319"/>
      <c r="F5" s="319"/>
      <c r="G5" s="319"/>
      <c r="H5" s="319"/>
      <c r="I5" s="319"/>
      <c r="J5" s="319"/>
      <c r="L5" s="155" t="s">
        <v>577</v>
      </c>
    </row>
    <row r="6" spans="1:12" ht="12.75" x14ac:dyDescent="0.2">
      <c r="B6" s="319" t="s">
        <v>609</v>
      </c>
      <c r="C6" s="319"/>
      <c r="D6" s="319"/>
      <c r="E6" s="319"/>
      <c r="F6" s="319"/>
      <c r="G6" s="319"/>
      <c r="H6" s="319"/>
      <c r="I6" s="319"/>
      <c r="J6" s="319"/>
    </row>
    <row r="8" spans="1:12" x14ac:dyDescent="0.2">
      <c r="B8" s="362" t="s">
        <v>467</v>
      </c>
      <c r="C8" s="365" t="s">
        <v>469</v>
      </c>
      <c r="D8" s="366"/>
      <c r="E8" s="366"/>
      <c r="F8" s="366"/>
      <c r="G8" s="366"/>
      <c r="H8" s="366"/>
      <c r="I8" s="366"/>
      <c r="J8" s="367"/>
    </row>
    <row r="9" spans="1:12" x14ac:dyDescent="0.2">
      <c r="B9" s="363"/>
      <c r="C9" s="365" t="s">
        <v>470</v>
      </c>
      <c r="D9" s="367"/>
      <c r="E9" s="365" t="s">
        <v>471</v>
      </c>
      <c r="F9" s="367"/>
      <c r="G9" s="365" t="s">
        <v>472</v>
      </c>
      <c r="H9" s="367"/>
      <c r="I9" s="365" t="s">
        <v>28</v>
      </c>
      <c r="J9" s="367"/>
    </row>
    <row r="10" spans="1:12" ht="22.5" x14ac:dyDescent="0.2">
      <c r="B10" s="364"/>
      <c r="C10" s="252" t="s">
        <v>473</v>
      </c>
      <c r="D10" s="252" t="s">
        <v>474</v>
      </c>
      <c r="E10" s="252" t="s">
        <v>473</v>
      </c>
      <c r="F10" s="252" t="s">
        <v>474</v>
      </c>
      <c r="G10" s="252" t="s">
        <v>473</v>
      </c>
      <c r="H10" s="252" t="s">
        <v>474</v>
      </c>
      <c r="I10" s="252" t="s">
        <v>473</v>
      </c>
      <c r="J10" s="252" t="s">
        <v>475</v>
      </c>
    </row>
    <row r="11" spans="1:12" x14ac:dyDescent="0.2">
      <c r="B11" s="194" t="s">
        <v>476</v>
      </c>
      <c r="C11" s="195"/>
      <c r="D11" s="195"/>
      <c r="E11" s="195"/>
      <c r="F11" s="195"/>
      <c r="G11" s="195"/>
      <c r="H11" s="195"/>
      <c r="I11" s="196">
        <v>23671</v>
      </c>
      <c r="J11" s="196">
        <v>102602</v>
      </c>
    </row>
    <row r="12" spans="1:12" x14ac:dyDescent="0.2">
      <c r="B12" s="194">
        <v>2010</v>
      </c>
      <c r="C12" s="195"/>
      <c r="D12" s="195"/>
      <c r="E12" s="195"/>
      <c r="F12" s="195"/>
      <c r="G12" s="195"/>
      <c r="H12" s="195"/>
      <c r="I12" s="196">
        <v>90591</v>
      </c>
      <c r="J12" s="196">
        <v>283345</v>
      </c>
    </row>
    <row r="13" spans="1:12" x14ac:dyDescent="0.2">
      <c r="B13" s="194">
        <v>2011</v>
      </c>
      <c r="C13" s="195"/>
      <c r="D13" s="195"/>
      <c r="E13" s="195"/>
      <c r="F13" s="195"/>
      <c r="G13" s="195"/>
      <c r="H13" s="195"/>
      <c r="I13" s="196">
        <v>105822</v>
      </c>
      <c r="J13" s="196">
        <v>430659</v>
      </c>
    </row>
    <row r="14" spans="1:12" x14ac:dyDescent="0.2">
      <c r="B14" s="194">
        <v>2012</v>
      </c>
      <c r="C14" s="195"/>
      <c r="D14" s="195"/>
      <c r="E14" s="195"/>
      <c r="F14" s="195"/>
      <c r="G14" s="195"/>
      <c r="H14" s="195"/>
      <c r="I14" s="196">
        <v>54727</v>
      </c>
      <c r="J14" s="196">
        <v>214792</v>
      </c>
    </row>
    <row r="15" spans="1:12" x14ac:dyDescent="0.2">
      <c r="B15" s="197">
        <v>41275</v>
      </c>
      <c r="C15" s="175">
        <v>1344</v>
      </c>
      <c r="D15" s="175">
        <v>5074</v>
      </c>
      <c r="E15" s="198">
        <v>84</v>
      </c>
      <c r="F15" s="198">
        <v>433</v>
      </c>
      <c r="G15" s="175">
        <v>1525</v>
      </c>
      <c r="H15" s="175">
        <v>5846</v>
      </c>
      <c r="I15" s="175">
        <v>2953</v>
      </c>
      <c r="J15" s="175">
        <v>11353</v>
      </c>
    </row>
    <row r="16" spans="1:12" x14ac:dyDescent="0.2">
      <c r="B16" s="197">
        <v>41306</v>
      </c>
      <c r="C16" s="175">
        <v>1353</v>
      </c>
      <c r="D16" s="175">
        <v>5003</v>
      </c>
      <c r="E16" s="198">
        <v>87</v>
      </c>
      <c r="F16" s="198">
        <v>397</v>
      </c>
      <c r="G16" s="175">
        <v>1589</v>
      </c>
      <c r="H16" s="175">
        <v>5817</v>
      </c>
      <c r="I16" s="175">
        <v>3029</v>
      </c>
      <c r="J16" s="175">
        <v>11217</v>
      </c>
    </row>
    <row r="17" spans="2:13" x14ac:dyDescent="0.2">
      <c r="B17" s="197">
        <v>41334</v>
      </c>
      <c r="C17" s="175">
        <v>1556</v>
      </c>
      <c r="D17" s="175">
        <v>5790</v>
      </c>
      <c r="E17" s="198">
        <v>83</v>
      </c>
      <c r="F17" s="198">
        <v>353</v>
      </c>
      <c r="G17" s="175">
        <v>1708</v>
      </c>
      <c r="H17" s="175">
        <v>5791</v>
      </c>
      <c r="I17" s="175">
        <v>3347</v>
      </c>
      <c r="J17" s="175">
        <v>11934</v>
      </c>
    </row>
    <row r="18" spans="2:13" x14ac:dyDescent="0.2">
      <c r="B18" s="197">
        <v>41365</v>
      </c>
      <c r="C18" s="175">
        <v>1076</v>
      </c>
      <c r="D18" s="175">
        <v>4086</v>
      </c>
      <c r="E18" s="198">
        <v>69</v>
      </c>
      <c r="F18" s="198">
        <v>271</v>
      </c>
      <c r="G18" s="175">
        <v>1727</v>
      </c>
      <c r="H18" s="175">
        <v>5901</v>
      </c>
      <c r="I18" s="175">
        <v>2872</v>
      </c>
      <c r="J18" s="175">
        <v>10258</v>
      </c>
    </row>
    <row r="19" spans="2:13" x14ac:dyDescent="0.2">
      <c r="B19" s="197">
        <v>41395</v>
      </c>
      <c r="C19" s="198">
        <v>920</v>
      </c>
      <c r="D19" s="175">
        <v>3380</v>
      </c>
      <c r="E19" s="198">
        <v>38</v>
      </c>
      <c r="F19" s="198">
        <v>168</v>
      </c>
      <c r="G19" s="175">
        <v>1182</v>
      </c>
      <c r="H19" s="175">
        <v>4056</v>
      </c>
      <c r="I19" s="175">
        <v>2140</v>
      </c>
      <c r="J19" s="175">
        <v>7604</v>
      </c>
    </row>
    <row r="20" spans="2:13" x14ac:dyDescent="0.2">
      <c r="B20" s="197">
        <v>41426</v>
      </c>
      <c r="C20" s="198">
        <v>911</v>
      </c>
      <c r="D20" s="175">
        <v>3309</v>
      </c>
      <c r="E20" s="198">
        <v>125</v>
      </c>
      <c r="F20" s="198">
        <v>648</v>
      </c>
      <c r="G20" s="175">
        <v>1778</v>
      </c>
      <c r="H20" s="175">
        <v>6154</v>
      </c>
      <c r="I20" s="175">
        <v>2814</v>
      </c>
      <c r="J20" s="175">
        <v>10111</v>
      </c>
    </row>
    <row r="21" spans="2:13" x14ac:dyDescent="0.2">
      <c r="B21" s="197">
        <v>41456</v>
      </c>
      <c r="C21" s="175">
        <v>1073</v>
      </c>
      <c r="D21" s="175">
        <v>3717</v>
      </c>
      <c r="E21" s="198">
        <v>75</v>
      </c>
      <c r="F21" s="198">
        <v>297</v>
      </c>
      <c r="G21" s="175">
        <v>1520</v>
      </c>
      <c r="H21" s="175">
        <v>5115</v>
      </c>
      <c r="I21" s="175">
        <v>2668</v>
      </c>
      <c r="J21" s="175">
        <v>9129</v>
      </c>
    </row>
    <row r="22" spans="2:13" x14ac:dyDescent="0.2">
      <c r="B22" s="197">
        <v>41487</v>
      </c>
      <c r="C22" s="199">
        <v>1037</v>
      </c>
      <c r="D22" s="199">
        <v>3504</v>
      </c>
      <c r="E22" s="200">
        <v>284</v>
      </c>
      <c r="F22" s="199">
        <v>1590</v>
      </c>
      <c r="G22" s="175">
        <v>2172</v>
      </c>
      <c r="H22" s="175">
        <v>6454</v>
      </c>
      <c r="I22" s="175">
        <v>3493</v>
      </c>
      <c r="J22" s="175">
        <v>11548</v>
      </c>
    </row>
    <row r="23" spans="2:13" x14ac:dyDescent="0.2">
      <c r="B23" s="197">
        <v>41518</v>
      </c>
      <c r="C23" s="175">
        <v>2257</v>
      </c>
      <c r="D23" s="175">
        <v>8307</v>
      </c>
      <c r="E23" s="198">
        <v>45</v>
      </c>
      <c r="F23" s="198">
        <v>183</v>
      </c>
      <c r="G23" s="175">
        <v>1509</v>
      </c>
      <c r="H23" s="175">
        <v>5003</v>
      </c>
      <c r="I23" s="175">
        <v>3811</v>
      </c>
      <c r="J23" s="175">
        <v>13493</v>
      </c>
    </row>
    <row r="24" spans="2:13" x14ac:dyDescent="0.2">
      <c r="B24" s="197">
        <v>41548</v>
      </c>
      <c r="C24" s="175">
        <v>2716</v>
      </c>
      <c r="D24" s="175">
        <v>10131</v>
      </c>
      <c r="E24" s="198">
        <v>147</v>
      </c>
      <c r="F24" s="198">
        <v>685</v>
      </c>
      <c r="G24" s="175">
        <v>1865</v>
      </c>
      <c r="H24" s="175">
        <v>6227</v>
      </c>
      <c r="I24" s="175">
        <v>4728</v>
      </c>
      <c r="J24" s="175">
        <v>17043</v>
      </c>
    </row>
    <row r="25" spans="2:13" x14ac:dyDescent="0.2">
      <c r="B25" s="197">
        <v>41579</v>
      </c>
      <c r="C25" s="175">
        <v>1624</v>
      </c>
      <c r="D25" s="175">
        <v>5781</v>
      </c>
      <c r="E25" s="198">
        <v>79</v>
      </c>
      <c r="F25" s="198">
        <v>348</v>
      </c>
      <c r="G25" s="175">
        <v>1639</v>
      </c>
      <c r="H25" s="175">
        <v>5415</v>
      </c>
      <c r="I25" s="175">
        <v>3342</v>
      </c>
      <c r="J25" s="175">
        <v>11544</v>
      </c>
    </row>
    <row r="26" spans="2:13" x14ac:dyDescent="0.2">
      <c r="B26" s="197">
        <v>41609</v>
      </c>
      <c r="C26" s="175">
        <v>1527</v>
      </c>
      <c r="D26" s="175">
        <v>5675</v>
      </c>
      <c r="E26" s="198">
        <v>77</v>
      </c>
      <c r="F26" s="198">
        <v>312</v>
      </c>
      <c r="G26" s="175">
        <v>1584</v>
      </c>
      <c r="H26" s="175">
        <v>4895</v>
      </c>
      <c r="I26" s="175">
        <v>3188</v>
      </c>
      <c r="J26" s="175">
        <v>10882</v>
      </c>
    </row>
    <row r="27" spans="2:13" x14ac:dyDescent="0.2">
      <c r="B27" s="176">
        <v>2013</v>
      </c>
      <c r="C27" s="201">
        <v>17394</v>
      </c>
      <c r="D27" s="201">
        <v>63757</v>
      </c>
      <c r="E27" s="201">
        <v>1193</v>
      </c>
      <c r="F27" s="201">
        <v>5685</v>
      </c>
      <c r="G27" s="201">
        <v>19798</v>
      </c>
      <c r="H27" s="201">
        <v>66674</v>
      </c>
      <c r="I27" s="201">
        <f>SUM(I15:I26)</f>
        <v>38385</v>
      </c>
      <c r="J27" s="201">
        <f>SUM(J15:J26)</f>
        <v>136116</v>
      </c>
    </row>
    <row r="28" spans="2:13" x14ac:dyDescent="0.2">
      <c r="B28" s="197">
        <v>41640</v>
      </c>
      <c r="C28" s="175">
        <v>1680</v>
      </c>
      <c r="D28" s="175">
        <v>6027</v>
      </c>
      <c r="E28" s="198">
        <v>52</v>
      </c>
      <c r="F28" s="198">
        <v>220</v>
      </c>
      <c r="G28" s="175">
        <v>1280</v>
      </c>
      <c r="H28" s="175">
        <v>4011</v>
      </c>
      <c r="I28" s="175">
        <v>3012</v>
      </c>
      <c r="J28" s="175">
        <v>10258</v>
      </c>
    </row>
    <row r="29" spans="2:13" x14ac:dyDescent="0.2">
      <c r="B29" s="197">
        <v>41671</v>
      </c>
      <c r="C29" s="175">
        <v>1550</v>
      </c>
      <c r="D29" s="175">
        <v>5590</v>
      </c>
      <c r="E29" s="198">
        <v>76</v>
      </c>
      <c r="F29" s="198">
        <v>318</v>
      </c>
      <c r="G29" s="175">
        <v>1520</v>
      </c>
      <c r="H29" s="175">
        <v>4945</v>
      </c>
      <c r="I29" s="175">
        <v>3146</v>
      </c>
      <c r="J29" s="175">
        <v>10853</v>
      </c>
    </row>
    <row r="30" spans="2:13" x14ac:dyDescent="0.2">
      <c r="B30" s="197">
        <v>41699</v>
      </c>
      <c r="C30" s="175">
        <v>1367</v>
      </c>
      <c r="D30" s="175">
        <v>4922</v>
      </c>
      <c r="E30" s="198">
        <v>99</v>
      </c>
      <c r="F30" s="198">
        <v>470</v>
      </c>
      <c r="G30" s="175">
        <v>1354</v>
      </c>
      <c r="H30" s="175">
        <v>4290</v>
      </c>
      <c r="I30" s="175">
        <v>2820</v>
      </c>
      <c r="J30" s="175">
        <v>9682</v>
      </c>
    </row>
    <row r="31" spans="2:13" x14ac:dyDescent="0.2">
      <c r="B31" s="197">
        <v>41730</v>
      </c>
      <c r="C31" s="175">
        <v>1713</v>
      </c>
      <c r="D31" s="175">
        <v>6039</v>
      </c>
      <c r="E31" s="198">
        <v>117</v>
      </c>
      <c r="F31" s="198">
        <v>534</v>
      </c>
      <c r="G31" s="175">
        <v>1841</v>
      </c>
      <c r="H31" s="175">
        <v>6029</v>
      </c>
      <c r="I31" s="175">
        <v>3671</v>
      </c>
      <c r="J31" s="175">
        <v>12602</v>
      </c>
    </row>
    <row r="32" spans="2:13" x14ac:dyDescent="0.2">
      <c r="B32" s="197">
        <v>41760</v>
      </c>
      <c r="C32" s="175">
        <v>1767</v>
      </c>
      <c r="D32" s="175">
        <v>6174</v>
      </c>
      <c r="E32" s="198">
        <v>124</v>
      </c>
      <c r="F32" s="198">
        <v>523</v>
      </c>
      <c r="G32" s="175">
        <v>1514</v>
      </c>
      <c r="H32" s="175">
        <v>4663</v>
      </c>
      <c r="I32" s="175">
        <v>3405</v>
      </c>
      <c r="J32" s="175">
        <v>11360</v>
      </c>
      <c r="M32" s="76"/>
    </row>
    <row r="33" spans="2:10" x14ac:dyDescent="0.2">
      <c r="B33" s="197">
        <v>41791</v>
      </c>
      <c r="C33" s="175">
        <v>1613</v>
      </c>
      <c r="D33" s="175">
        <v>5821</v>
      </c>
      <c r="E33" s="198">
        <v>120</v>
      </c>
      <c r="F33" s="198">
        <v>517</v>
      </c>
      <c r="G33" s="175">
        <v>1715</v>
      </c>
      <c r="H33" s="175">
        <v>5301</v>
      </c>
      <c r="I33" s="175">
        <v>3448</v>
      </c>
      <c r="J33" s="175">
        <v>11639</v>
      </c>
    </row>
    <row r="34" spans="2:10" x14ac:dyDescent="0.2">
      <c r="B34" s="197">
        <v>41821</v>
      </c>
      <c r="C34" s="175">
        <v>1419</v>
      </c>
      <c r="D34" s="175">
        <v>4978</v>
      </c>
      <c r="E34" s="198">
        <v>88</v>
      </c>
      <c r="F34" s="198">
        <v>412</v>
      </c>
      <c r="G34" s="175">
        <v>1625</v>
      </c>
      <c r="H34" s="175">
        <v>5129</v>
      </c>
      <c r="I34" s="175">
        <v>3132</v>
      </c>
      <c r="J34" s="175">
        <v>10519</v>
      </c>
    </row>
    <row r="35" spans="2:10" x14ac:dyDescent="0.2">
      <c r="B35" s="197">
        <v>41852</v>
      </c>
      <c r="C35" s="175">
        <v>1494</v>
      </c>
      <c r="D35" s="175">
        <v>5380</v>
      </c>
      <c r="E35" s="198">
        <v>98</v>
      </c>
      <c r="F35" s="198">
        <v>469</v>
      </c>
      <c r="G35" s="175">
        <v>2110</v>
      </c>
      <c r="H35" s="175">
        <v>6696</v>
      </c>
      <c r="I35" s="175">
        <f t="shared" ref="I35:J39" si="0">C35+E35+G35</f>
        <v>3702</v>
      </c>
      <c r="J35" s="175">
        <f t="shared" si="0"/>
        <v>12545</v>
      </c>
    </row>
    <row r="36" spans="2:10" x14ac:dyDescent="0.2">
      <c r="B36" s="197">
        <v>41883</v>
      </c>
      <c r="C36" s="175">
        <v>2074</v>
      </c>
      <c r="D36" s="175">
        <v>6815</v>
      </c>
      <c r="E36" s="198">
        <v>153</v>
      </c>
      <c r="F36" s="198">
        <v>619</v>
      </c>
      <c r="G36" s="175">
        <v>1891</v>
      </c>
      <c r="H36" s="175">
        <v>5544</v>
      </c>
      <c r="I36" s="175">
        <f t="shared" si="0"/>
        <v>4118</v>
      </c>
      <c r="J36" s="175">
        <f t="shared" si="0"/>
        <v>12978</v>
      </c>
    </row>
    <row r="37" spans="2:10" x14ac:dyDescent="0.2">
      <c r="B37" s="197">
        <v>41913</v>
      </c>
      <c r="C37" s="175">
        <v>1793</v>
      </c>
      <c r="D37" s="175">
        <v>6196</v>
      </c>
      <c r="E37" s="198">
        <v>99</v>
      </c>
      <c r="F37" s="198">
        <v>453</v>
      </c>
      <c r="G37" s="175">
        <v>2822</v>
      </c>
      <c r="H37" s="175">
        <v>9121</v>
      </c>
      <c r="I37" s="175">
        <f t="shared" si="0"/>
        <v>4714</v>
      </c>
      <c r="J37" s="175">
        <f t="shared" si="0"/>
        <v>15770</v>
      </c>
    </row>
    <row r="38" spans="2:10" x14ac:dyDescent="0.2">
      <c r="B38" s="197">
        <v>41944</v>
      </c>
      <c r="C38" s="175">
        <v>1417</v>
      </c>
      <c r="D38" s="175">
        <v>5025</v>
      </c>
      <c r="E38" s="198">
        <v>119</v>
      </c>
      <c r="F38" s="198">
        <v>521</v>
      </c>
      <c r="G38" s="175">
        <v>2963</v>
      </c>
      <c r="H38" s="175">
        <v>9093</v>
      </c>
      <c r="I38" s="175">
        <f t="shared" si="0"/>
        <v>4499</v>
      </c>
      <c r="J38" s="175">
        <f t="shared" si="0"/>
        <v>14639</v>
      </c>
    </row>
    <row r="39" spans="2:10" x14ac:dyDescent="0.2">
      <c r="B39" s="197">
        <v>41974</v>
      </c>
      <c r="C39" s="175">
        <v>2023</v>
      </c>
      <c r="D39" s="175">
        <v>7131</v>
      </c>
      <c r="E39" s="198">
        <v>157</v>
      </c>
      <c r="F39" s="198">
        <v>606</v>
      </c>
      <c r="G39" s="175">
        <v>2407</v>
      </c>
      <c r="H39" s="175">
        <v>7565</v>
      </c>
      <c r="I39" s="175">
        <f t="shared" si="0"/>
        <v>4587</v>
      </c>
      <c r="J39" s="175">
        <f t="shared" si="0"/>
        <v>15302</v>
      </c>
    </row>
    <row r="40" spans="2:10" x14ac:dyDescent="0.2">
      <c r="B40" s="176">
        <v>2014</v>
      </c>
      <c r="C40" s="201">
        <f>SUM(C28:C39)</f>
        <v>19910</v>
      </c>
      <c r="D40" s="201">
        <f t="shared" ref="D40:H40" si="1">SUM(D28:D39)</f>
        <v>70098</v>
      </c>
      <c r="E40" s="201">
        <f t="shared" si="1"/>
        <v>1302</v>
      </c>
      <c r="F40" s="201">
        <f t="shared" si="1"/>
        <v>5662</v>
      </c>
      <c r="G40" s="201">
        <f t="shared" si="1"/>
        <v>23042</v>
      </c>
      <c r="H40" s="201">
        <f t="shared" si="1"/>
        <v>72387</v>
      </c>
      <c r="I40" s="201">
        <f>SUM(I28:I39)</f>
        <v>44254</v>
      </c>
      <c r="J40" s="201">
        <f>SUM(J28:J39)</f>
        <v>148147</v>
      </c>
    </row>
    <row r="41" spans="2:10" x14ac:dyDescent="0.2">
      <c r="B41" s="173">
        <v>42005</v>
      </c>
      <c r="C41" s="174">
        <v>1303</v>
      </c>
      <c r="D41" s="174">
        <v>4627</v>
      </c>
      <c r="E41" s="174">
        <v>90</v>
      </c>
      <c r="F41" s="174">
        <v>407</v>
      </c>
      <c r="G41" s="174">
        <v>2299</v>
      </c>
      <c r="H41" s="174">
        <v>7138</v>
      </c>
      <c r="I41" s="175">
        <f t="shared" ref="I41:J52" si="2">C41+E41+G41</f>
        <v>3692</v>
      </c>
      <c r="J41" s="175">
        <f t="shared" si="2"/>
        <v>12172</v>
      </c>
    </row>
    <row r="42" spans="2:10" x14ac:dyDescent="0.2">
      <c r="B42" s="173">
        <v>42036</v>
      </c>
      <c r="C42" s="174">
        <v>1126</v>
      </c>
      <c r="D42" s="174">
        <v>4105</v>
      </c>
      <c r="E42" s="174">
        <v>68</v>
      </c>
      <c r="F42" s="174">
        <v>319</v>
      </c>
      <c r="G42" s="174">
        <v>1895</v>
      </c>
      <c r="H42" s="174">
        <v>5828</v>
      </c>
      <c r="I42" s="175">
        <f t="shared" si="2"/>
        <v>3089</v>
      </c>
      <c r="J42" s="175">
        <f t="shared" si="2"/>
        <v>10252</v>
      </c>
    </row>
    <row r="43" spans="2:10" x14ac:dyDescent="0.2">
      <c r="B43" s="173">
        <v>42064</v>
      </c>
      <c r="C43" s="174">
        <v>1509</v>
      </c>
      <c r="D43" s="174">
        <v>5148</v>
      </c>
      <c r="E43" s="174">
        <v>142</v>
      </c>
      <c r="F43" s="174">
        <v>601</v>
      </c>
      <c r="G43" s="174">
        <v>2308</v>
      </c>
      <c r="H43" s="174">
        <v>7031</v>
      </c>
      <c r="I43" s="175">
        <f t="shared" si="2"/>
        <v>3959</v>
      </c>
      <c r="J43" s="175">
        <f t="shared" si="2"/>
        <v>12780</v>
      </c>
    </row>
    <row r="44" spans="2:10" x14ac:dyDescent="0.2">
      <c r="B44" s="173">
        <v>42095</v>
      </c>
      <c r="C44" s="174">
        <v>1305</v>
      </c>
      <c r="D44" s="174">
        <v>4297</v>
      </c>
      <c r="E44" s="174">
        <v>154</v>
      </c>
      <c r="F44" s="174">
        <v>670</v>
      </c>
      <c r="G44" s="174">
        <v>2740</v>
      </c>
      <c r="H44" s="174">
        <v>8147</v>
      </c>
      <c r="I44" s="175">
        <f t="shared" si="2"/>
        <v>4199</v>
      </c>
      <c r="J44" s="175">
        <f t="shared" si="2"/>
        <v>13114</v>
      </c>
    </row>
    <row r="45" spans="2:10" x14ac:dyDescent="0.2">
      <c r="B45" s="173">
        <v>42125</v>
      </c>
      <c r="C45" s="174">
        <v>1328</v>
      </c>
      <c r="D45" s="174">
        <v>4634</v>
      </c>
      <c r="E45" s="174">
        <v>162</v>
      </c>
      <c r="F45" s="174">
        <v>698</v>
      </c>
      <c r="G45" s="174">
        <v>2387</v>
      </c>
      <c r="H45" s="174">
        <v>7056</v>
      </c>
      <c r="I45" s="175">
        <f t="shared" si="2"/>
        <v>3877</v>
      </c>
      <c r="J45" s="175">
        <f t="shared" si="2"/>
        <v>12388</v>
      </c>
    </row>
    <row r="46" spans="2:10" x14ac:dyDescent="0.2">
      <c r="B46" s="173">
        <v>42156</v>
      </c>
      <c r="C46" s="174">
        <v>1079</v>
      </c>
      <c r="D46" s="174">
        <v>3931</v>
      </c>
      <c r="E46" s="174">
        <v>121</v>
      </c>
      <c r="F46" s="174">
        <v>595</v>
      </c>
      <c r="G46" s="174">
        <v>2940</v>
      </c>
      <c r="H46" s="174">
        <v>8577</v>
      </c>
      <c r="I46" s="175">
        <f t="shared" si="2"/>
        <v>4140</v>
      </c>
      <c r="J46" s="175">
        <f t="shared" si="2"/>
        <v>13103</v>
      </c>
    </row>
    <row r="47" spans="2:10" x14ac:dyDescent="0.2">
      <c r="B47" s="173">
        <v>42186</v>
      </c>
      <c r="C47" s="174">
        <v>1562</v>
      </c>
      <c r="D47" s="174">
        <v>5243</v>
      </c>
      <c r="E47" s="174">
        <v>193</v>
      </c>
      <c r="F47" s="174">
        <v>896</v>
      </c>
      <c r="G47" s="174">
        <v>1660</v>
      </c>
      <c r="H47" s="174">
        <v>4806</v>
      </c>
      <c r="I47" s="175">
        <f t="shared" si="2"/>
        <v>3415</v>
      </c>
      <c r="J47" s="175">
        <f t="shared" si="2"/>
        <v>10945</v>
      </c>
    </row>
    <row r="48" spans="2:10" x14ac:dyDescent="0.2">
      <c r="B48" s="173">
        <v>42217</v>
      </c>
      <c r="C48" s="174">
        <v>1389</v>
      </c>
      <c r="D48" s="174">
        <v>4383</v>
      </c>
      <c r="E48" s="174">
        <v>321</v>
      </c>
      <c r="F48" s="174">
        <v>1453</v>
      </c>
      <c r="G48" s="174">
        <v>4348</v>
      </c>
      <c r="H48" s="174">
        <v>12994</v>
      </c>
      <c r="I48" s="175">
        <f t="shared" si="2"/>
        <v>6058</v>
      </c>
      <c r="J48" s="175">
        <f t="shared" si="2"/>
        <v>18830</v>
      </c>
    </row>
    <row r="49" spans="2:10" x14ac:dyDescent="0.2">
      <c r="B49" s="173">
        <v>42248</v>
      </c>
      <c r="C49" s="174">
        <v>2017</v>
      </c>
      <c r="D49" s="174">
        <v>7335</v>
      </c>
      <c r="E49" s="174">
        <v>176</v>
      </c>
      <c r="F49" s="174">
        <v>801</v>
      </c>
      <c r="G49" s="174">
        <v>2843</v>
      </c>
      <c r="H49" s="174">
        <v>8849</v>
      </c>
      <c r="I49" s="175">
        <f t="shared" si="2"/>
        <v>5036</v>
      </c>
      <c r="J49" s="175">
        <f t="shared" si="2"/>
        <v>16985</v>
      </c>
    </row>
    <row r="50" spans="2:10" x14ac:dyDescent="0.2">
      <c r="B50" s="173">
        <v>42278</v>
      </c>
      <c r="C50" s="174">
        <v>1395</v>
      </c>
      <c r="D50" s="174">
        <v>4572</v>
      </c>
      <c r="E50" s="174">
        <v>175</v>
      </c>
      <c r="F50" s="174">
        <v>799</v>
      </c>
      <c r="G50" s="174">
        <v>2605</v>
      </c>
      <c r="H50" s="174">
        <v>7454</v>
      </c>
      <c r="I50" s="175">
        <f t="shared" si="2"/>
        <v>4175</v>
      </c>
      <c r="J50" s="175">
        <f t="shared" si="2"/>
        <v>12825</v>
      </c>
    </row>
    <row r="51" spans="2:10" x14ac:dyDescent="0.2">
      <c r="B51" s="173">
        <v>42309</v>
      </c>
      <c r="C51" s="174">
        <v>1495</v>
      </c>
      <c r="D51" s="174">
        <v>5282</v>
      </c>
      <c r="E51" s="174">
        <v>166</v>
      </c>
      <c r="F51" s="174">
        <v>712</v>
      </c>
      <c r="G51" s="174">
        <v>3733</v>
      </c>
      <c r="H51" s="174">
        <v>10856</v>
      </c>
      <c r="I51" s="175">
        <f t="shared" si="2"/>
        <v>5394</v>
      </c>
      <c r="J51" s="175">
        <f t="shared" si="2"/>
        <v>16850</v>
      </c>
    </row>
    <row r="52" spans="2:10" x14ac:dyDescent="0.2">
      <c r="B52" s="173">
        <v>42339</v>
      </c>
      <c r="C52" s="174">
        <v>1645</v>
      </c>
      <c r="D52" s="174">
        <v>5189</v>
      </c>
      <c r="E52" s="174">
        <v>200</v>
      </c>
      <c r="F52" s="174">
        <v>809</v>
      </c>
      <c r="G52" s="174">
        <v>2771</v>
      </c>
      <c r="H52" s="174">
        <v>8572</v>
      </c>
      <c r="I52" s="175">
        <f t="shared" si="2"/>
        <v>4616</v>
      </c>
      <c r="J52" s="175">
        <f t="shared" si="2"/>
        <v>14570</v>
      </c>
    </row>
    <row r="53" spans="2:10" x14ac:dyDescent="0.2">
      <c r="B53" s="176">
        <v>2015</v>
      </c>
      <c r="C53" s="177">
        <f>SUM(C41:C52)</f>
        <v>17153</v>
      </c>
      <c r="D53" s="177">
        <f t="shared" ref="D53:I53" si="3">SUM(D41:D52)</f>
        <v>58746</v>
      </c>
      <c r="E53" s="177">
        <f t="shared" si="3"/>
        <v>1968</v>
      </c>
      <c r="F53" s="177">
        <f t="shared" si="3"/>
        <v>8760</v>
      </c>
      <c r="G53" s="177">
        <f t="shared" si="3"/>
        <v>32529</v>
      </c>
      <c r="H53" s="177">
        <f t="shared" si="3"/>
        <v>97308</v>
      </c>
      <c r="I53" s="177">
        <f t="shared" si="3"/>
        <v>51650</v>
      </c>
      <c r="J53" s="177">
        <f>SUM(J41:J52)</f>
        <v>164814</v>
      </c>
    </row>
    <row r="54" spans="2:10" x14ac:dyDescent="0.2">
      <c r="B54" s="173">
        <v>42370</v>
      </c>
      <c r="C54" s="174">
        <v>1402</v>
      </c>
      <c r="D54" s="174">
        <v>4801</v>
      </c>
      <c r="E54" s="174">
        <v>157</v>
      </c>
      <c r="F54" s="174">
        <v>645</v>
      </c>
      <c r="G54" s="174">
        <v>2531</v>
      </c>
      <c r="H54" s="174">
        <v>7419</v>
      </c>
      <c r="I54" s="175">
        <f t="shared" ref="I54:J65" si="4">C54+E54+G54</f>
        <v>4090</v>
      </c>
      <c r="J54" s="175">
        <f t="shared" si="4"/>
        <v>12865</v>
      </c>
    </row>
    <row r="55" spans="2:10" x14ac:dyDescent="0.2">
      <c r="B55" s="173">
        <v>42401</v>
      </c>
      <c r="C55" s="174">
        <v>964</v>
      </c>
      <c r="D55" s="174">
        <v>3139</v>
      </c>
      <c r="E55" s="174">
        <v>156</v>
      </c>
      <c r="F55" s="174">
        <v>644</v>
      </c>
      <c r="G55" s="174">
        <v>2723</v>
      </c>
      <c r="H55" s="174">
        <v>8130</v>
      </c>
      <c r="I55" s="175">
        <f t="shared" si="4"/>
        <v>3843</v>
      </c>
      <c r="J55" s="175">
        <f t="shared" si="4"/>
        <v>11913</v>
      </c>
    </row>
    <row r="56" spans="2:10" x14ac:dyDescent="0.2">
      <c r="B56" s="173">
        <v>42430</v>
      </c>
      <c r="C56" s="174">
        <v>1710</v>
      </c>
      <c r="D56" s="174">
        <v>5724</v>
      </c>
      <c r="E56" s="174">
        <v>238</v>
      </c>
      <c r="F56" s="174">
        <v>993</v>
      </c>
      <c r="G56" s="174">
        <v>3197</v>
      </c>
      <c r="H56" s="174">
        <v>9196</v>
      </c>
      <c r="I56" s="175">
        <f t="shared" si="4"/>
        <v>5145</v>
      </c>
      <c r="J56" s="175">
        <f t="shared" si="4"/>
        <v>15913</v>
      </c>
    </row>
    <row r="57" spans="2:10" x14ac:dyDescent="0.2">
      <c r="B57" s="173">
        <v>42461</v>
      </c>
      <c r="C57" s="174">
        <v>1579</v>
      </c>
      <c r="D57" s="174">
        <v>5412</v>
      </c>
      <c r="E57" s="174">
        <v>196</v>
      </c>
      <c r="F57" s="174">
        <v>787</v>
      </c>
      <c r="G57" s="174">
        <v>2640</v>
      </c>
      <c r="H57" s="174">
        <v>7635</v>
      </c>
      <c r="I57" s="175">
        <f t="shared" si="4"/>
        <v>4415</v>
      </c>
      <c r="J57" s="175">
        <f t="shared" si="4"/>
        <v>13834</v>
      </c>
    </row>
    <row r="58" spans="2:10" x14ac:dyDescent="0.2">
      <c r="B58" s="173">
        <v>42491</v>
      </c>
      <c r="C58" s="174">
        <v>1550</v>
      </c>
      <c r="D58" s="174">
        <v>5486</v>
      </c>
      <c r="E58" s="174">
        <v>180</v>
      </c>
      <c r="F58" s="174">
        <v>760</v>
      </c>
      <c r="G58" s="174">
        <v>2933</v>
      </c>
      <c r="H58" s="174">
        <v>8633</v>
      </c>
      <c r="I58" s="175">
        <f t="shared" si="4"/>
        <v>4663</v>
      </c>
      <c r="J58" s="175">
        <f t="shared" si="4"/>
        <v>14879</v>
      </c>
    </row>
    <row r="59" spans="2:10" x14ac:dyDescent="0.2">
      <c r="B59" s="173">
        <v>42522</v>
      </c>
      <c r="C59" s="174">
        <v>1015</v>
      </c>
      <c r="D59" s="174">
        <v>3452</v>
      </c>
      <c r="E59" s="174">
        <v>121</v>
      </c>
      <c r="F59" s="174">
        <v>555</v>
      </c>
      <c r="G59" s="174">
        <v>2658</v>
      </c>
      <c r="H59" s="174">
        <v>7478</v>
      </c>
      <c r="I59" s="175">
        <f t="shared" si="4"/>
        <v>3794</v>
      </c>
      <c r="J59" s="175">
        <f t="shared" si="4"/>
        <v>11485</v>
      </c>
    </row>
    <row r="60" spans="2:10" x14ac:dyDescent="0.2">
      <c r="B60" s="173">
        <v>42552</v>
      </c>
      <c r="C60" s="174">
        <v>1746</v>
      </c>
      <c r="D60" s="174">
        <v>6028</v>
      </c>
      <c r="E60" s="174">
        <v>157</v>
      </c>
      <c r="F60" s="174">
        <v>657</v>
      </c>
      <c r="G60" s="174">
        <v>2535</v>
      </c>
      <c r="H60" s="174">
        <v>7430</v>
      </c>
      <c r="I60" s="175">
        <f t="shared" si="4"/>
        <v>4438</v>
      </c>
      <c r="J60" s="175">
        <f t="shared" si="4"/>
        <v>14115</v>
      </c>
    </row>
    <row r="61" spans="2:10" x14ac:dyDescent="0.2">
      <c r="B61" s="173">
        <v>42583</v>
      </c>
      <c r="C61" s="174">
        <v>1390</v>
      </c>
      <c r="D61" s="174">
        <v>4511</v>
      </c>
      <c r="E61" s="174">
        <v>153</v>
      </c>
      <c r="F61" s="174">
        <v>578</v>
      </c>
      <c r="G61" s="174">
        <v>3151</v>
      </c>
      <c r="H61" s="174">
        <v>9173</v>
      </c>
      <c r="I61" s="175">
        <f t="shared" si="4"/>
        <v>4694</v>
      </c>
      <c r="J61" s="175">
        <f t="shared" si="4"/>
        <v>14262</v>
      </c>
    </row>
    <row r="62" spans="2:10" x14ac:dyDescent="0.2">
      <c r="B62" s="173">
        <v>42614</v>
      </c>
      <c r="C62" s="174">
        <v>1402</v>
      </c>
      <c r="D62" s="174">
        <v>4329</v>
      </c>
      <c r="E62" s="174">
        <v>196</v>
      </c>
      <c r="F62" s="174">
        <v>823</v>
      </c>
      <c r="G62" s="174">
        <v>2981</v>
      </c>
      <c r="H62" s="174">
        <v>8807</v>
      </c>
      <c r="I62" s="175">
        <f t="shared" si="4"/>
        <v>4579</v>
      </c>
      <c r="J62" s="175">
        <f t="shared" si="4"/>
        <v>13959</v>
      </c>
    </row>
    <row r="63" spans="2:10" x14ac:dyDescent="0.2">
      <c r="B63" s="173">
        <v>42644</v>
      </c>
      <c r="C63" s="174">
        <v>1480</v>
      </c>
      <c r="D63" s="174">
        <v>5044</v>
      </c>
      <c r="E63" s="174">
        <v>136</v>
      </c>
      <c r="F63" s="174">
        <v>536</v>
      </c>
      <c r="G63" s="174">
        <v>2791</v>
      </c>
      <c r="H63" s="174">
        <v>8111</v>
      </c>
      <c r="I63" s="175">
        <f t="shared" si="4"/>
        <v>4407</v>
      </c>
      <c r="J63" s="175">
        <f t="shared" si="4"/>
        <v>13691</v>
      </c>
    </row>
    <row r="64" spans="2:10" x14ac:dyDescent="0.2">
      <c r="B64" s="173">
        <v>42675</v>
      </c>
      <c r="C64" s="174">
        <v>1497</v>
      </c>
      <c r="D64" s="174">
        <v>5099</v>
      </c>
      <c r="E64" s="174">
        <v>128</v>
      </c>
      <c r="F64" s="174">
        <v>483</v>
      </c>
      <c r="G64" s="174">
        <v>2064</v>
      </c>
      <c r="H64" s="174">
        <v>6110</v>
      </c>
      <c r="I64" s="175">
        <f t="shared" si="4"/>
        <v>3689</v>
      </c>
      <c r="J64" s="175">
        <f t="shared" si="4"/>
        <v>11692</v>
      </c>
    </row>
    <row r="65" spans="2:10" x14ac:dyDescent="0.2">
      <c r="B65" s="173">
        <v>42705</v>
      </c>
      <c r="C65" s="174">
        <v>1565</v>
      </c>
      <c r="D65" s="174">
        <v>5550</v>
      </c>
      <c r="E65" s="174">
        <v>94</v>
      </c>
      <c r="F65" s="174">
        <v>399</v>
      </c>
      <c r="G65" s="174">
        <v>3636</v>
      </c>
      <c r="H65" s="174">
        <v>11125</v>
      </c>
      <c r="I65" s="175">
        <f t="shared" si="4"/>
        <v>5295</v>
      </c>
      <c r="J65" s="175">
        <f t="shared" si="4"/>
        <v>17074</v>
      </c>
    </row>
    <row r="66" spans="2:10" x14ac:dyDescent="0.2">
      <c r="B66" s="176">
        <v>2016</v>
      </c>
      <c r="C66" s="177">
        <f>SUM(C54:C65)</f>
        <v>17300</v>
      </c>
      <c r="D66" s="177">
        <f t="shared" ref="D66:H66" si="5">SUM(D54:D65)</f>
        <v>58575</v>
      </c>
      <c r="E66" s="177">
        <f t="shared" si="5"/>
        <v>1912</v>
      </c>
      <c r="F66" s="177">
        <f t="shared" si="5"/>
        <v>7860</v>
      </c>
      <c r="G66" s="177">
        <f t="shared" si="5"/>
        <v>33840</v>
      </c>
      <c r="H66" s="177">
        <f t="shared" si="5"/>
        <v>99247</v>
      </c>
      <c r="I66" s="177">
        <f>SUM(I54:I65)</f>
        <v>53052</v>
      </c>
      <c r="J66" s="177">
        <f>SUM(J54:J65)</f>
        <v>165682</v>
      </c>
    </row>
    <row r="67" spans="2:10" x14ac:dyDescent="0.2">
      <c r="B67" s="173">
        <v>42736</v>
      </c>
      <c r="C67" s="174">
        <v>1578</v>
      </c>
      <c r="D67" s="174">
        <v>5100</v>
      </c>
      <c r="E67" s="174">
        <v>122</v>
      </c>
      <c r="F67" s="174">
        <v>478</v>
      </c>
      <c r="G67" s="174">
        <v>3277</v>
      </c>
      <c r="H67" s="174">
        <v>9466</v>
      </c>
      <c r="I67" s="175">
        <f t="shared" ref="I67:J78" si="6">C67+E67+G67</f>
        <v>4977</v>
      </c>
      <c r="J67" s="175">
        <f t="shared" si="6"/>
        <v>15044</v>
      </c>
    </row>
    <row r="68" spans="2:10" x14ac:dyDescent="0.2">
      <c r="B68" s="173">
        <v>42767</v>
      </c>
      <c r="C68" s="174">
        <v>1309</v>
      </c>
      <c r="D68" s="174">
        <v>4472</v>
      </c>
      <c r="E68" s="174">
        <v>118</v>
      </c>
      <c r="F68" s="174">
        <v>502</v>
      </c>
      <c r="G68" s="174">
        <v>3001</v>
      </c>
      <c r="H68" s="174">
        <v>8506</v>
      </c>
      <c r="I68" s="175">
        <f t="shared" si="6"/>
        <v>4428</v>
      </c>
      <c r="J68" s="175">
        <f t="shared" si="6"/>
        <v>13480</v>
      </c>
    </row>
    <row r="69" spans="2:10" x14ac:dyDescent="0.2">
      <c r="B69" s="173">
        <v>42795</v>
      </c>
      <c r="C69" s="174">
        <v>1433</v>
      </c>
      <c r="D69" s="174">
        <v>4492</v>
      </c>
      <c r="E69" s="174">
        <v>123</v>
      </c>
      <c r="F69" s="174">
        <v>484</v>
      </c>
      <c r="G69" s="174">
        <v>2598</v>
      </c>
      <c r="H69" s="174">
        <v>7750</v>
      </c>
      <c r="I69" s="175">
        <f t="shared" si="6"/>
        <v>4154</v>
      </c>
      <c r="J69" s="175">
        <f t="shared" si="6"/>
        <v>12726</v>
      </c>
    </row>
    <row r="70" spans="2:10" x14ac:dyDescent="0.2">
      <c r="B70" s="173">
        <v>42826</v>
      </c>
      <c r="C70" s="174">
        <v>1610</v>
      </c>
      <c r="D70" s="174">
        <v>5252</v>
      </c>
      <c r="E70" s="174">
        <v>163</v>
      </c>
      <c r="F70" s="174">
        <v>704</v>
      </c>
      <c r="G70" s="174">
        <v>2935</v>
      </c>
      <c r="H70" s="174">
        <v>8131</v>
      </c>
      <c r="I70" s="175">
        <f t="shared" si="6"/>
        <v>4708</v>
      </c>
      <c r="J70" s="175">
        <f t="shared" si="6"/>
        <v>14087</v>
      </c>
    </row>
    <row r="71" spans="2:10" x14ac:dyDescent="0.2">
      <c r="B71" s="173">
        <v>42856</v>
      </c>
      <c r="C71" s="174">
        <v>1418</v>
      </c>
      <c r="D71" s="174">
        <v>4341</v>
      </c>
      <c r="E71" s="174">
        <v>177</v>
      </c>
      <c r="F71" s="174">
        <v>637</v>
      </c>
      <c r="G71" s="174">
        <v>3318</v>
      </c>
      <c r="H71" s="174">
        <v>8846</v>
      </c>
      <c r="I71" s="175">
        <f t="shared" si="6"/>
        <v>4913</v>
      </c>
      <c r="J71" s="175">
        <f t="shared" si="6"/>
        <v>13824</v>
      </c>
    </row>
    <row r="72" spans="2:10" x14ac:dyDescent="0.2">
      <c r="B72" s="173">
        <v>42887</v>
      </c>
      <c r="C72" s="174">
        <v>1230</v>
      </c>
      <c r="D72" s="174">
        <v>4069</v>
      </c>
      <c r="E72" s="174">
        <v>108</v>
      </c>
      <c r="F72" s="174">
        <v>460</v>
      </c>
      <c r="G72" s="174">
        <v>2707</v>
      </c>
      <c r="H72" s="174">
        <v>8139</v>
      </c>
      <c r="I72" s="175">
        <f t="shared" si="6"/>
        <v>4045</v>
      </c>
      <c r="J72" s="175">
        <f t="shared" si="6"/>
        <v>12668</v>
      </c>
    </row>
    <row r="73" spans="2:10" x14ac:dyDescent="0.2">
      <c r="B73" s="173">
        <v>42917</v>
      </c>
      <c r="C73" s="174">
        <v>1191</v>
      </c>
      <c r="D73" s="174">
        <v>4093</v>
      </c>
      <c r="E73" s="174">
        <v>118</v>
      </c>
      <c r="F73" s="174">
        <v>524</v>
      </c>
      <c r="G73" s="174">
        <v>3460</v>
      </c>
      <c r="H73" s="174">
        <v>9428</v>
      </c>
      <c r="I73" s="175">
        <f t="shared" si="6"/>
        <v>4769</v>
      </c>
      <c r="J73" s="175">
        <f t="shared" si="6"/>
        <v>14045</v>
      </c>
    </row>
    <row r="74" spans="2:10" x14ac:dyDescent="0.2">
      <c r="B74" s="173">
        <v>42948</v>
      </c>
      <c r="C74" s="174">
        <v>1646</v>
      </c>
      <c r="D74" s="174">
        <v>5129</v>
      </c>
      <c r="E74" s="174">
        <v>226</v>
      </c>
      <c r="F74" s="174">
        <v>888</v>
      </c>
      <c r="G74" s="174">
        <v>3406</v>
      </c>
      <c r="H74" s="174">
        <v>9871</v>
      </c>
      <c r="I74" s="175">
        <f t="shared" si="6"/>
        <v>5278</v>
      </c>
      <c r="J74" s="175">
        <f t="shared" si="6"/>
        <v>15888</v>
      </c>
    </row>
    <row r="75" spans="2:10" x14ac:dyDescent="0.2">
      <c r="B75" s="173">
        <v>42979</v>
      </c>
      <c r="C75" s="174">
        <v>1788</v>
      </c>
      <c r="D75" s="174">
        <v>5884</v>
      </c>
      <c r="E75" s="174">
        <v>227</v>
      </c>
      <c r="F75" s="174">
        <v>1042</v>
      </c>
      <c r="G75" s="174">
        <v>1959</v>
      </c>
      <c r="H75" s="174">
        <v>5773</v>
      </c>
      <c r="I75" s="175">
        <f t="shared" si="6"/>
        <v>3974</v>
      </c>
      <c r="J75" s="175">
        <f t="shared" si="6"/>
        <v>12699</v>
      </c>
    </row>
    <row r="76" spans="2:10" x14ac:dyDescent="0.2">
      <c r="B76" s="173">
        <v>43009</v>
      </c>
      <c r="C76" s="174">
        <v>1600</v>
      </c>
      <c r="D76" s="174">
        <v>5166</v>
      </c>
      <c r="E76" s="174">
        <v>160</v>
      </c>
      <c r="F76" s="174">
        <v>678</v>
      </c>
      <c r="G76" s="174">
        <v>5186</v>
      </c>
      <c r="H76" s="174">
        <v>14719</v>
      </c>
      <c r="I76" s="175">
        <f t="shared" si="6"/>
        <v>6946</v>
      </c>
      <c r="J76" s="175">
        <f t="shared" si="6"/>
        <v>20563</v>
      </c>
    </row>
    <row r="77" spans="2:10" x14ac:dyDescent="0.2">
      <c r="B77" s="173">
        <v>43040</v>
      </c>
      <c r="C77" s="174">
        <v>1751</v>
      </c>
      <c r="D77" s="174">
        <v>5849</v>
      </c>
      <c r="E77" s="174">
        <v>177</v>
      </c>
      <c r="F77" s="174">
        <v>742</v>
      </c>
      <c r="G77" s="174">
        <v>3371</v>
      </c>
      <c r="H77" s="174">
        <v>9775</v>
      </c>
      <c r="I77" s="175">
        <f t="shared" si="6"/>
        <v>5299</v>
      </c>
      <c r="J77" s="175">
        <f t="shared" si="6"/>
        <v>16366</v>
      </c>
    </row>
    <row r="78" spans="2:10" x14ac:dyDescent="0.2">
      <c r="B78" s="173">
        <v>43070</v>
      </c>
      <c r="C78" s="174">
        <v>1618</v>
      </c>
      <c r="D78" s="174">
        <v>5288</v>
      </c>
      <c r="E78" s="174">
        <v>188</v>
      </c>
      <c r="F78" s="174">
        <v>708</v>
      </c>
      <c r="G78" s="174">
        <v>3152</v>
      </c>
      <c r="H78" s="174">
        <v>9366</v>
      </c>
      <c r="I78" s="175">
        <f t="shared" si="6"/>
        <v>4958</v>
      </c>
      <c r="J78" s="175">
        <f t="shared" si="6"/>
        <v>15362</v>
      </c>
    </row>
    <row r="79" spans="2:10" x14ac:dyDescent="0.2">
      <c r="B79" s="176">
        <v>2017</v>
      </c>
      <c r="C79" s="177">
        <f>SUM(C67:C78)</f>
        <v>18172</v>
      </c>
      <c r="D79" s="177">
        <f t="shared" ref="D79:J79" si="7">SUM(D67:D78)</f>
        <v>59135</v>
      </c>
      <c r="E79" s="177">
        <f t="shared" si="7"/>
        <v>1907</v>
      </c>
      <c r="F79" s="177">
        <f t="shared" si="7"/>
        <v>7847</v>
      </c>
      <c r="G79" s="177">
        <f t="shared" si="7"/>
        <v>38370</v>
      </c>
      <c r="H79" s="177">
        <f t="shared" si="7"/>
        <v>109770</v>
      </c>
      <c r="I79" s="177">
        <f t="shared" si="7"/>
        <v>58449</v>
      </c>
      <c r="J79" s="177">
        <f t="shared" si="7"/>
        <v>176752</v>
      </c>
    </row>
    <row r="80" spans="2:10" x14ac:dyDescent="0.2">
      <c r="B80" s="173">
        <v>43101</v>
      </c>
      <c r="C80" s="174">
        <v>1487</v>
      </c>
      <c r="D80" s="174">
        <v>4777</v>
      </c>
      <c r="E80" s="174">
        <v>142</v>
      </c>
      <c r="F80" s="174">
        <v>567</v>
      </c>
      <c r="G80" s="174">
        <v>3378</v>
      </c>
      <c r="H80" s="174">
        <v>9267</v>
      </c>
      <c r="I80" s="175">
        <f t="shared" ref="I80:J89" si="8">C80+E80+G80</f>
        <v>5007</v>
      </c>
      <c r="J80" s="175">
        <f t="shared" si="8"/>
        <v>14611</v>
      </c>
    </row>
    <row r="81" spans="2:12" x14ac:dyDescent="0.2">
      <c r="B81" s="173">
        <v>43132</v>
      </c>
      <c r="C81" s="174">
        <v>1165</v>
      </c>
      <c r="D81" s="174">
        <v>3878</v>
      </c>
      <c r="E81" s="174">
        <v>171</v>
      </c>
      <c r="F81" s="174">
        <v>740</v>
      </c>
      <c r="G81" s="174">
        <v>4024</v>
      </c>
      <c r="H81" s="174">
        <v>10885</v>
      </c>
      <c r="I81" s="175">
        <f t="shared" si="8"/>
        <v>5360</v>
      </c>
      <c r="J81" s="175">
        <f t="shared" si="8"/>
        <v>15503</v>
      </c>
    </row>
    <row r="82" spans="2:12" x14ac:dyDescent="0.2">
      <c r="B82" s="173">
        <v>43160</v>
      </c>
      <c r="C82" s="174">
        <v>2460</v>
      </c>
      <c r="D82" s="174">
        <v>7692</v>
      </c>
      <c r="E82" s="174">
        <v>296</v>
      </c>
      <c r="F82" s="174">
        <v>1104</v>
      </c>
      <c r="G82" s="174">
        <v>3447</v>
      </c>
      <c r="H82" s="174">
        <v>9794</v>
      </c>
      <c r="I82" s="175">
        <f t="shared" si="8"/>
        <v>6203</v>
      </c>
      <c r="J82" s="175">
        <f t="shared" si="8"/>
        <v>18590</v>
      </c>
    </row>
    <row r="83" spans="2:12" x14ac:dyDescent="0.2">
      <c r="B83" s="173">
        <v>43191</v>
      </c>
      <c r="C83" s="174">
        <v>1488</v>
      </c>
      <c r="D83" s="174">
        <v>4979</v>
      </c>
      <c r="E83" s="174">
        <v>166</v>
      </c>
      <c r="F83" s="174">
        <v>699</v>
      </c>
      <c r="G83" s="174">
        <v>3596</v>
      </c>
      <c r="H83" s="174">
        <v>10022</v>
      </c>
      <c r="I83" s="175">
        <f t="shared" si="8"/>
        <v>5250</v>
      </c>
      <c r="J83" s="175">
        <f t="shared" si="8"/>
        <v>15700</v>
      </c>
    </row>
    <row r="84" spans="2:12" x14ac:dyDescent="0.2">
      <c r="B84" s="173">
        <v>43221</v>
      </c>
      <c r="C84" s="174">
        <v>1705</v>
      </c>
      <c r="D84" s="174">
        <v>5530</v>
      </c>
      <c r="E84" s="174">
        <v>178</v>
      </c>
      <c r="F84" s="174">
        <v>714</v>
      </c>
      <c r="G84" s="174">
        <v>3536</v>
      </c>
      <c r="H84" s="174">
        <v>9898</v>
      </c>
      <c r="I84" s="175">
        <f t="shared" si="8"/>
        <v>5419</v>
      </c>
      <c r="J84" s="175">
        <f t="shared" si="8"/>
        <v>16142</v>
      </c>
    </row>
    <row r="85" spans="2:12" x14ac:dyDescent="0.2">
      <c r="B85" s="173">
        <v>43252</v>
      </c>
      <c r="C85" s="174">
        <v>1717</v>
      </c>
      <c r="D85" s="174">
        <v>5500</v>
      </c>
      <c r="E85" s="174">
        <v>211</v>
      </c>
      <c r="F85" s="174">
        <v>885</v>
      </c>
      <c r="G85" s="174">
        <v>3371</v>
      </c>
      <c r="H85" s="174">
        <v>9458</v>
      </c>
      <c r="I85" s="175">
        <f t="shared" si="8"/>
        <v>5299</v>
      </c>
      <c r="J85" s="175">
        <f t="shared" si="8"/>
        <v>15843</v>
      </c>
    </row>
    <row r="86" spans="2:12" x14ac:dyDescent="0.2">
      <c r="B86" s="173">
        <v>43282</v>
      </c>
      <c r="C86" s="174">
        <v>1574</v>
      </c>
      <c r="D86" s="174">
        <v>4981</v>
      </c>
      <c r="E86" s="174">
        <v>176</v>
      </c>
      <c r="F86" s="174">
        <v>714</v>
      </c>
      <c r="G86" s="174">
        <v>3523</v>
      </c>
      <c r="H86" s="174">
        <v>9997</v>
      </c>
      <c r="I86" s="175">
        <f t="shared" si="8"/>
        <v>5273</v>
      </c>
      <c r="J86" s="175">
        <f t="shared" si="8"/>
        <v>15692</v>
      </c>
    </row>
    <row r="87" spans="2:12" x14ac:dyDescent="0.2">
      <c r="B87" s="173">
        <v>43313</v>
      </c>
      <c r="C87" s="174">
        <v>1786</v>
      </c>
      <c r="D87" s="174">
        <v>5797</v>
      </c>
      <c r="E87" s="174">
        <v>215</v>
      </c>
      <c r="F87" s="174">
        <v>865</v>
      </c>
      <c r="G87" s="174">
        <v>3741</v>
      </c>
      <c r="H87" s="174">
        <v>10742</v>
      </c>
      <c r="I87" s="175">
        <f t="shared" si="8"/>
        <v>5742</v>
      </c>
      <c r="J87" s="175">
        <f t="shared" si="8"/>
        <v>17404</v>
      </c>
    </row>
    <row r="88" spans="2:12" x14ac:dyDescent="0.2">
      <c r="B88" s="173">
        <v>43344</v>
      </c>
      <c r="C88" s="174">
        <v>1829</v>
      </c>
      <c r="D88" s="174">
        <v>5996</v>
      </c>
      <c r="E88" s="174">
        <v>210</v>
      </c>
      <c r="F88" s="174">
        <v>796</v>
      </c>
      <c r="G88" s="174">
        <v>4016</v>
      </c>
      <c r="H88" s="174">
        <v>11063</v>
      </c>
      <c r="I88" s="175">
        <f t="shared" si="8"/>
        <v>6055</v>
      </c>
      <c r="J88" s="175">
        <f t="shared" si="8"/>
        <v>17855</v>
      </c>
    </row>
    <row r="89" spans="2:12" x14ac:dyDescent="0.2">
      <c r="B89" s="173">
        <v>43374</v>
      </c>
      <c r="C89" s="174">
        <v>1908</v>
      </c>
      <c r="D89" s="174">
        <v>5933</v>
      </c>
      <c r="E89" s="174">
        <v>221</v>
      </c>
      <c r="F89" s="174">
        <v>853</v>
      </c>
      <c r="G89" s="174">
        <v>3862</v>
      </c>
      <c r="H89" s="174">
        <v>11406</v>
      </c>
      <c r="I89" s="175">
        <f t="shared" si="8"/>
        <v>5991</v>
      </c>
      <c r="J89" s="175">
        <f t="shared" si="8"/>
        <v>18192</v>
      </c>
    </row>
    <row r="90" spans="2:12" x14ac:dyDescent="0.2">
      <c r="B90" s="173">
        <v>43405</v>
      </c>
      <c r="C90" s="174">
        <v>1951</v>
      </c>
      <c r="D90" s="174">
        <v>6310</v>
      </c>
      <c r="E90" s="174">
        <v>210</v>
      </c>
      <c r="F90" s="174">
        <v>846</v>
      </c>
      <c r="G90" s="174">
        <v>4235</v>
      </c>
      <c r="H90" s="174">
        <v>12050</v>
      </c>
      <c r="I90" s="175">
        <v>6396</v>
      </c>
      <c r="J90" s="175">
        <v>19206</v>
      </c>
    </row>
    <row r="91" spans="2:12" x14ac:dyDescent="0.2">
      <c r="B91" s="173">
        <v>43435</v>
      </c>
      <c r="C91" s="174">
        <v>1864</v>
      </c>
      <c r="D91" s="174">
        <v>6097</v>
      </c>
      <c r="E91" s="174">
        <v>206</v>
      </c>
      <c r="F91" s="174">
        <v>773</v>
      </c>
      <c r="G91" s="174">
        <v>3733</v>
      </c>
      <c r="H91" s="174">
        <v>11050</v>
      </c>
      <c r="I91" s="175">
        <v>5803</v>
      </c>
      <c r="J91" s="175">
        <v>17920</v>
      </c>
    </row>
    <row r="92" spans="2:12" x14ac:dyDescent="0.2">
      <c r="B92" s="176">
        <v>2018</v>
      </c>
      <c r="C92" s="177">
        <f t="shared" ref="C92:J92" si="9">SUM(C80:C91)</f>
        <v>20934</v>
      </c>
      <c r="D92" s="177">
        <f t="shared" si="9"/>
        <v>67470</v>
      </c>
      <c r="E92" s="177">
        <f t="shared" si="9"/>
        <v>2402</v>
      </c>
      <c r="F92" s="177">
        <f t="shared" si="9"/>
        <v>9556</v>
      </c>
      <c r="G92" s="177">
        <f t="shared" si="9"/>
        <v>44462</v>
      </c>
      <c r="H92" s="177">
        <f t="shared" si="9"/>
        <v>125632</v>
      </c>
      <c r="I92" s="177">
        <f t="shared" si="9"/>
        <v>67798</v>
      </c>
      <c r="J92" s="177">
        <f t="shared" si="9"/>
        <v>202658</v>
      </c>
      <c r="K92" s="105"/>
    </row>
    <row r="93" spans="2:12" x14ac:dyDescent="0.2">
      <c r="B93" s="173">
        <v>43466</v>
      </c>
      <c r="C93" s="174">
        <v>1644</v>
      </c>
      <c r="D93" s="174">
        <v>5240</v>
      </c>
      <c r="E93" s="174">
        <v>136</v>
      </c>
      <c r="F93" s="174">
        <v>473</v>
      </c>
      <c r="G93" s="174">
        <v>3602</v>
      </c>
      <c r="H93" s="174">
        <v>10442</v>
      </c>
      <c r="I93" s="174">
        <v>5382</v>
      </c>
      <c r="J93" s="174">
        <v>16155</v>
      </c>
      <c r="K93" s="105"/>
    </row>
    <row r="94" spans="2:12" x14ac:dyDescent="0.2">
      <c r="B94" s="173">
        <v>43497</v>
      </c>
      <c r="C94" s="174">
        <v>1660</v>
      </c>
      <c r="D94" s="174">
        <v>5440</v>
      </c>
      <c r="E94" s="174">
        <v>195</v>
      </c>
      <c r="F94" s="174">
        <v>810</v>
      </c>
      <c r="G94" s="174">
        <v>3859</v>
      </c>
      <c r="H94" s="174">
        <v>11121</v>
      </c>
      <c r="I94" s="174">
        <v>5714</v>
      </c>
      <c r="J94" s="174">
        <v>17371</v>
      </c>
    </row>
    <row r="95" spans="2:12" x14ac:dyDescent="0.2">
      <c r="B95" s="173">
        <v>43525</v>
      </c>
      <c r="C95" s="174">
        <v>1447</v>
      </c>
      <c r="D95" s="174">
        <v>4690</v>
      </c>
      <c r="E95" s="174">
        <v>166</v>
      </c>
      <c r="F95" s="174">
        <v>800</v>
      </c>
      <c r="G95" s="174">
        <v>3536</v>
      </c>
      <c r="H95" s="174">
        <v>10073</v>
      </c>
      <c r="I95" s="174">
        <v>5149</v>
      </c>
      <c r="J95" s="174">
        <v>15563</v>
      </c>
    </row>
    <row r="96" spans="2:12" s="231" customFormat="1" x14ac:dyDescent="0.2">
      <c r="B96" s="173">
        <v>43556</v>
      </c>
      <c r="C96" s="174">
        <v>1532</v>
      </c>
      <c r="D96" s="174">
        <v>5027</v>
      </c>
      <c r="E96" s="174">
        <v>191</v>
      </c>
      <c r="F96" s="174">
        <v>822</v>
      </c>
      <c r="G96" s="174">
        <v>4048</v>
      </c>
      <c r="H96" s="174">
        <v>11053</v>
      </c>
      <c r="I96" s="174">
        <v>5771</v>
      </c>
      <c r="J96" s="174">
        <v>16902</v>
      </c>
      <c r="L96" s="76"/>
    </row>
    <row r="97" spans="2:12" s="231" customFormat="1" x14ac:dyDescent="0.2">
      <c r="B97" s="173">
        <v>43586</v>
      </c>
      <c r="C97" s="174">
        <v>1595</v>
      </c>
      <c r="D97" s="174">
        <v>4923</v>
      </c>
      <c r="E97" s="174">
        <v>179</v>
      </c>
      <c r="F97" s="174">
        <v>655</v>
      </c>
      <c r="G97" s="174">
        <v>3277</v>
      </c>
      <c r="H97" s="174">
        <v>9461</v>
      </c>
      <c r="I97" s="174">
        <v>5051</v>
      </c>
      <c r="J97" s="174">
        <v>15039</v>
      </c>
      <c r="L97" s="76"/>
    </row>
    <row r="98" spans="2:12" x14ac:dyDescent="0.2">
      <c r="B98" s="173">
        <v>43617</v>
      </c>
      <c r="C98" s="174">
        <v>1566</v>
      </c>
      <c r="D98" s="174">
        <v>4922</v>
      </c>
      <c r="E98" s="174">
        <v>128</v>
      </c>
      <c r="F98" s="174">
        <v>485</v>
      </c>
      <c r="G98" s="174">
        <v>3773</v>
      </c>
      <c r="H98" s="174">
        <v>10296</v>
      </c>
      <c r="I98" s="174">
        <v>5467</v>
      </c>
      <c r="J98" s="174">
        <v>15703</v>
      </c>
    </row>
    <row r="99" spans="2:12" x14ac:dyDescent="0.2">
      <c r="B99" s="173">
        <v>43647</v>
      </c>
      <c r="C99" s="174">
        <v>1268</v>
      </c>
      <c r="D99" s="174">
        <v>4145</v>
      </c>
      <c r="E99" s="174">
        <v>119</v>
      </c>
      <c r="F99" s="174">
        <v>491</v>
      </c>
      <c r="G99" s="174">
        <v>4075</v>
      </c>
      <c r="H99" s="174">
        <v>11015</v>
      </c>
      <c r="I99" s="174">
        <v>5462</v>
      </c>
      <c r="J99" s="174">
        <v>15651</v>
      </c>
    </row>
    <row r="100" spans="2:12" s="231" customFormat="1" x14ac:dyDescent="0.2">
      <c r="B100" s="173">
        <v>43678</v>
      </c>
      <c r="C100" s="174">
        <v>1754</v>
      </c>
      <c r="D100" s="174">
        <v>5263</v>
      </c>
      <c r="E100" s="174">
        <v>194</v>
      </c>
      <c r="F100" s="174">
        <v>769</v>
      </c>
      <c r="G100" s="174">
        <v>3280</v>
      </c>
      <c r="H100" s="174">
        <v>9481</v>
      </c>
      <c r="I100" s="174">
        <v>5228</v>
      </c>
      <c r="J100" s="174">
        <v>15513</v>
      </c>
      <c r="L100" s="76"/>
    </row>
    <row r="101" spans="2:12" s="231" customFormat="1" x14ac:dyDescent="0.2">
      <c r="B101" s="173">
        <v>43709</v>
      </c>
      <c r="C101" s="174">
        <v>1699</v>
      </c>
      <c r="D101" s="174">
        <v>5345</v>
      </c>
      <c r="E101" s="174">
        <v>173</v>
      </c>
      <c r="F101" s="174">
        <v>649</v>
      </c>
      <c r="G101" s="174">
        <v>3976</v>
      </c>
      <c r="H101" s="174">
        <v>10889</v>
      </c>
      <c r="I101" s="174">
        <v>5848</v>
      </c>
      <c r="J101" s="174">
        <v>16883</v>
      </c>
      <c r="L101" s="76"/>
    </row>
    <row r="102" spans="2:12" s="231" customFormat="1" x14ac:dyDescent="0.2">
      <c r="B102" s="173">
        <v>43739</v>
      </c>
      <c r="C102" s="174">
        <v>1702</v>
      </c>
      <c r="D102" s="174">
        <v>5319</v>
      </c>
      <c r="E102" s="174">
        <v>176</v>
      </c>
      <c r="F102" s="174">
        <v>664</v>
      </c>
      <c r="G102" s="174">
        <v>4777</v>
      </c>
      <c r="H102" s="174">
        <v>13052</v>
      </c>
      <c r="I102" s="174">
        <v>6655</v>
      </c>
      <c r="J102" s="174">
        <v>19035</v>
      </c>
      <c r="L102" s="76"/>
    </row>
    <row r="103" spans="2:12" s="231" customFormat="1" x14ac:dyDescent="0.2">
      <c r="B103" s="173">
        <v>43770</v>
      </c>
      <c r="C103" s="174">
        <v>1481</v>
      </c>
      <c r="D103" s="174">
        <v>4688</v>
      </c>
      <c r="E103" s="174">
        <v>133</v>
      </c>
      <c r="F103" s="174">
        <v>524</v>
      </c>
      <c r="G103" s="174">
        <v>2191</v>
      </c>
      <c r="H103" s="174">
        <v>6559</v>
      </c>
      <c r="I103" s="174">
        <v>3805</v>
      </c>
      <c r="J103" s="174">
        <v>11771</v>
      </c>
      <c r="L103" s="76"/>
    </row>
    <row r="104" spans="2:12" x14ac:dyDescent="0.2">
      <c r="B104" s="173">
        <v>43800</v>
      </c>
      <c r="C104" s="174">
        <v>1336</v>
      </c>
      <c r="D104" s="174">
        <v>4183</v>
      </c>
      <c r="E104" s="174">
        <v>108</v>
      </c>
      <c r="F104" s="174">
        <v>440</v>
      </c>
      <c r="G104" s="174">
        <v>4914</v>
      </c>
      <c r="H104" s="174">
        <v>13478</v>
      </c>
      <c r="I104" s="174">
        <v>6358</v>
      </c>
      <c r="J104" s="174">
        <v>18101</v>
      </c>
    </row>
    <row r="105" spans="2:12" x14ac:dyDescent="0.2">
      <c r="B105" s="176" t="s">
        <v>597</v>
      </c>
      <c r="C105" s="177">
        <f>SUM(C93:C104)</f>
        <v>18684</v>
      </c>
      <c r="D105" s="177">
        <f t="shared" ref="D105:J105" si="10">SUM(D93:D104)</f>
        <v>59185</v>
      </c>
      <c r="E105" s="177">
        <f t="shared" si="10"/>
        <v>1898</v>
      </c>
      <c r="F105" s="177">
        <f t="shared" si="10"/>
        <v>7582</v>
      </c>
      <c r="G105" s="177">
        <f t="shared" si="10"/>
        <v>45308</v>
      </c>
      <c r="H105" s="177">
        <f t="shared" si="10"/>
        <v>126920</v>
      </c>
      <c r="I105" s="177">
        <f t="shared" si="10"/>
        <v>65890</v>
      </c>
      <c r="J105" s="177">
        <f t="shared" si="10"/>
        <v>193687</v>
      </c>
    </row>
    <row r="106" spans="2:12" s="231" customFormat="1" x14ac:dyDescent="0.2">
      <c r="B106" s="173">
        <v>43831</v>
      </c>
      <c r="C106" s="174">
        <v>2201</v>
      </c>
      <c r="D106" s="174">
        <v>6965</v>
      </c>
      <c r="E106" s="174">
        <v>189</v>
      </c>
      <c r="F106" s="174">
        <v>759</v>
      </c>
      <c r="G106" s="174">
        <v>4583</v>
      </c>
      <c r="H106" s="174">
        <v>12850</v>
      </c>
      <c r="I106" s="174">
        <f t="shared" ref="I106:J106" si="11">C106+E106+G106</f>
        <v>6973</v>
      </c>
      <c r="J106" s="174">
        <f t="shared" si="11"/>
        <v>20574</v>
      </c>
      <c r="L106" s="76"/>
    </row>
    <row r="107" spans="2:12" s="231" customFormat="1" x14ac:dyDescent="0.2">
      <c r="B107" s="361" t="s">
        <v>28</v>
      </c>
      <c r="C107" s="361"/>
      <c r="D107" s="361"/>
      <c r="E107" s="361"/>
      <c r="F107" s="361"/>
      <c r="G107" s="361"/>
      <c r="H107" s="361"/>
      <c r="I107" s="258">
        <f>I11+I12+I13+I14+I27+I40+I53+I66+I79+I92+I105+I106</f>
        <v>661262</v>
      </c>
      <c r="J107" s="258">
        <f>J11+J12+J13+J14+J27+J40+J53+J66+J79+J92+J105+J106</f>
        <v>2239828</v>
      </c>
      <c r="L107" s="76"/>
    </row>
    <row r="108" spans="2:12" x14ac:dyDescent="0.2">
      <c r="B108" s="46" t="s">
        <v>477</v>
      </c>
    </row>
    <row r="109" spans="2:12" x14ac:dyDescent="0.2">
      <c r="B109" s="46" t="s">
        <v>478</v>
      </c>
    </row>
    <row r="110" spans="2:12" x14ac:dyDescent="0.2">
      <c r="B110" s="46" t="s">
        <v>479</v>
      </c>
    </row>
  </sheetData>
  <mergeCells count="9">
    <mergeCell ref="B107:H107"/>
    <mergeCell ref="B5:J5"/>
    <mergeCell ref="B6:J6"/>
    <mergeCell ref="B8:B10"/>
    <mergeCell ref="C8:J8"/>
    <mergeCell ref="C9:D9"/>
    <mergeCell ref="E9:F9"/>
    <mergeCell ref="G9:H9"/>
    <mergeCell ref="I9:J9"/>
  </mergeCells>
  <hyperlinks>
    <hyperlink ref="L5" location="'Índice BxH'!A1" display="Volver a Bono por Hijo"/>
  </hyperlinks>
  <pageMargins left="0.7" right="0.7" top="0.75" bottom="0.75" header="0.3" footer="0.3"/>
  <pageSetup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7"/>
  <sheetViews>
    <sheetView showGridLines="0" zoomScaleNormal="100" workbookViewId="0">
      <pane xSplit="2" ySplit="9" topLeftCell="C85" activePane="bottomRight" state="frozen"/>
      <selection activeCell="B5" sqref="B5:J5"/>
      <selection pane="topRight" activeCell="B5" sqref="B5:J5"/>
      <selection pane="bottomLeft" activeCell="B5" sqref="B5:J5"/>
      <selection pane="bottomRight" activeCell="E93" sqref="E93"/>
    </sheetView>
  </sheetViews>
  <sheetFormatPr baseColWidth="10" defaultRowHeight="12" x14ac:dyDescent="0.2"/>
  <cols>
    <col min="1" max="1" width="6" style="46" customWidth="1"/>
    <col min="2" max="2" width="13.85546875" style="46" customWidth="1"/>
    <col min="3" max="3" width="21.28515625" style="46" customWidth="1"/>
    <col min="4" max="4" width="19.140625" style="46" customWidth="1"/>
    <col min="5" max="5" width="16.85546875" style="46" customWidth="1"/>
    <col min="6" max="257" width="11.42578125" style="46"/>
    <col min="258" max="258" width="13.85546875" style="46" customWidth="1"/>
    <col min="259" max="259" width="21.28515625" style="46" customWidth="1"/>
    <col min="260" max="260" width="19.140625" style="46" customWidth="1"/>
    <col min="261" max="261" width="16.85546875" style="46" customWidth="1"/>
    <col min="262" max="513" width="11.42578125" style="46"/>
    <col min="514" max="514" width="13.85546875" style="46" customWidth="1"/>
    <col min="515" max="515" width="21.28515625" style="46" customWidth="1"/>
    <col min="516" max="516" width="19.140625" style="46" customWidth="1"/>
    <col min="517" max="517" width="16.85546875" style="46" customWidth="1"/>
    <col min="518" max="769" width="11.42578125" style="46"/>
    <col min="770" max="770" width="13.85546875" style="46" customWidth="1"/>
    <col min="771" max="771" width="21.28515625" style="46" customWidth="1"/>
    <col min="772" max="772" width="19.140625" style="46" customWidth="1"/>
    <col min="773" max="773" width="16.85546875" style="46" customWidth="1"/>
    <col min="774" max="1025" width="11.42578125" style="46"/>
    <col min="1026" max="1026" width="13.85546875" style="46" customWidth="1"/>
    <col min="1027" max="1027" width="21.28515625" style="46" customWidth="1"/>
    <col min="1028" max="1028" width="19.140625" style="46" customWidth="1"/>
    <col min="1029" max="1029" width="16.85546875" style="46" customWidth="1"/>
    <col min="1030" max="1281" width="11.42578125" style="46"/>
    <col min="1282" max="1282" width="13.85546875" style="46" customWidth="1"/>
    <col min="1283" max="1283" width="21.28515625" style="46" customWidth="1"/>
    <col min="1284" max="1284" width="19.140625" style="46" customWidth="1"/>
    <col min="1285" max="1285" width="16.85546875" style="46" customWidth="1"/>
    <col min="1286" max="1537" width="11.42578125" style="46"/>
    <col min="1538" max="1538" width="13.85546875" style="46" customWidth="1"/>
    <col min="1539" max="1539" width="21.28515625" style="46" customWidth="1"/>
    <col min="1540" max="1540" width="19.140625" style="46" customWidth="1"/>
    <col min="1541" max="1541" width="16.85546875" style="46" customWidth="1"/>
    <col min="1542" max="1793" width="11.42578125" style="46"/>
    <col min="1794" max="1794" width="13.85546875" style="46" customWidth="1"/>
    <col min="1795" max="1795" width="21.28515625" style="46" customWidth="1"/>
    <col min="1796" max="1796" width="19.140625" style="46" customWidth="1"/>
    <col min="1797" max="1797" width="16.85546875" style="46" customWidth="1"/>
    <col min="1798" max="2049" width="11.42578125" style="46"/>
    <col min="2050" max="2050" width="13.85546875" style="46" customWidth="1"/>
    <col min="2051" max="2051" width="21.28515625" style="46" customWidth="1"/>
    <col min="2052" max="2052" width="19.140625" style="46" customWidth="1"/>
    <col min="2053" max="2053" width="16.85546875" style="46" customWidth="1"/>
    <col min="2054" max="2305" width="11.42578125" style="46"/>
    <col min="2306" max="2306" width="13.85546875" style="46" customWidth="1"/>
    <col min="2307" max="2307" width="21.28515625" style="46" customWidth="1"/>
    <col min="2308" max="2308" width="19.140625" style="46" customWidth="1"/>
    <col min="2309" max="2309" width="16.85546875" style="46" customWidth="1"/>
    <col min="2310" max="2561" width="11.42578125" style="46"/>
    <col min="2562" max="2562" width="13.85546875" style="46" customWidth="1"/>
    <col min="2563" max="2563" width="21.28515625" style="46" customWidth="1"/>
    <col min="2564" max="2564" width="19.140625" style="46" customWidth="1"/>
    <col min="2565" max="2565" width="16.85546875" style="46" customWidth="1"/>
    <col min="2566" max="2817" width="11.42578125" style="46"/>
    <col min="2818" max="2818" width="13.85546875" style="46" customWidth="1"/>
    <col min="2819" max="2819" width="21.28515625" style="46" customWidth="1"/>
    <col min="2820" max="2820" width="19.140625" style="46" customWidth="1"/>
    <col min="2821" max="2821" width="16.85546875" style="46" customWidth="1"/>
    <col min="2822" max="3073" width="11.42578125" style="46"/>
    <col min="3074" max="3074" width="13.85546875" style="46" customWidth="1"/>
    <col min="3075" max="3075" width="21.28515625" style="46" customWidth="1"/>
    <col min="3076" max="3076" width="19.140625" style="46" customWidth="1"/>
    <col min="3077" max="3077" width="16.85546875" style="46" customWidth="1"/>
    <col min="3078" max="3329" width="11.42578125" style="46"/>
    <col min="3330" max="3330" width="13.85546875" style="46" customWidth="1"/>
    <col min="3331" max="3331" width="21.28515625" style="46" customWidth="1"/>
    <col min="3332" max="3332" width="19.140625" style="46" customWidth="1"/>
    <col min="3333" max="3333" width="16.85546875" style="46" customWidth="1"/>
    <col min="3334" max="3585" width="11.42578125" style="46"/>
    <col min="3586" max="3586" width="13.85546875" style="46" customWidth="1"/>
    <col min="3587" max="3587" width="21.28515625" style="46" customWidth="1"/>
    <col min="3588" max="3588" width="19.140625" style="46" customWidth="1"/>
    <col min="3589" max="3589" width="16.85546875" style="46" customWidth="1"/>
    <col min="3590" max="3841" width="11.42578125" style="46"/>
    <col min="3842" max="3842" width="13.85546875" style="46" customWidth="1"/>
    <col min="3843" max="3843" width="21.28515625" style="46" customWidth="1"/>
    <col min="3844" max="3844" width="19.140625" style="46" customWidth="1"/>
    <col min="3845" max="3845" width="16.85546875" style="46" customWidth="1"/>
    <col min="3846" max="4097" width="11.42578125" style="46"/>
    <col min="4098" max="4098" width="13.85546875" style="46" customWidth="1"/>
    <col min="4099" max="4099" width="21.28515625" style="46" customWidth="1"/>
    <col min="4100" max="4100" width="19.140625" style="46" customWidth="1"/>
    <col min="4101" max="4101" width="16.85546875" style="46" customWidth="1"/>
    <col min="4102" max="4353" width="11.42578125" style="46"/>
    <col min="4354" max="4354" width="13.85546875" style="46" customWidth="1"/>
    <col min="4355" max="4355" width="21.28515625" style="46" customWidth="1"/>
    <col min="4356" max="4356" width="19.140625" style="46" customWidth="1"/>
    <col min="4357" max="4357" width="16.85546875" style="46" customWidth="1"/>
    <col min="4358" max="4609" width="11.42578125" style="46"/>
    <col min="4610" max="4610" width="13.85546875" style="46" customWidth="1"/>
    <col min="4611" max="4611" width="21.28515625" style="46" customWidth="1"/>
    <col min="4612" max="4612" width="19.140625" style="46" customWidth="1"/>
    <col min="4613" max="4613" width="16.85546875" style="46" customWidth="1"/>
    <col min="4614" max="4865" width="11.42578125" style="46"/>
    <col min="4866" max="4866" width="13.85546875" style="46" customWidth="1"/>
    <col min="4867" max="4867" width="21.28515625" style="46" customWidth="1"/>
    <col min="4868" max="4868" width="19.140625" style="46" customWidth="1"/>
    <col min="4869" max="4869" width="16.85546875" style="46" customWidth="1"/>
    <col min="4870" max="5121" width="11.42578125" style="46"/>
    <col min="5122" max="5122" width="13.85546875" style="46" customWidth="1"/>
    <col min="5123" max="5123" width="21.28515625" style="46" customWidth="1"/>
    <col min="5124" max="5124" width="19.140625" style="46" customWidth="1"/>
    <col min="5125" max="5125" width="16.85546875" style="46" customWidth="1"/>
    <col min="5126" max="5377" width="11.42578125" style="46"/>
    <col min="5378" max="5378" width="13.85546875" style="46" customWidth="1"/>
    <col min="5379" max="5379" width="21.28515625" style="46" customWidth="1"/>
    <col min="5380" max="5380" width="19.140625" style="46" customWidth="1"/>
    <col min="5381" max="5381" width="16.85546875" style="46" customWidth="1"/>
    <col min="5382" max="5633" width="11.42578125" style="46"/>
    <col min="5634" max="5634" width="13.85546875" style="46" customWidth="1"/>
    <col min="5635" max="5635" width="21.28515625" style="46" customWidth="1"/>
    <col min="5636" max="5636" width="19.140625" style="46" customWidth="1"/>
    <col min="5637" max="5637" width="16.85546875" style="46" customWidth="1"/>
    <col min="5638" max="5889" width="11.42578125" style="46"/>
    <col min="5890" max="5890" width="13.85546875" style="46" customWidth="1"/>
    <col min="5891" max="5891" width="21.28515625" style="46" customWidth="1"/>
    <col min="5892" max="5892" width="19.140625" style="46" customWidth="1"/>
    <col min="5893" max="5893" width="16.85546875" style="46" customWidth="1"/>
    <col min="5894" max="6145" width="11.42578125" style="46"/>
    <col min="6146" max="6146" width="13.85546875" style="46" customWidth="1"/>
    <col min="6147" max="6147" width="21.28515625" style="46" customWidth="1"/>
    <col min="6148" max="6148" width="19.140625" style="46" customWidth="1"/>
    <col min="6149" max="6149" width="16.85546875" style="46" customWidth="1"/>
    <col min="6150" max="6401" width="11.42578125" style="46"/>
    <col min="6402" max="6402" width="13.85546875" style="46" customWidth="1"/>
    <col min="6403" max="6403" width="21.28515625" style="46" customWidth="1"/>
    <col min="6404" max="6404" width="19.140625" style="46" customWidth="1"/>
    <col min="6405" max="6405" width="16.85546875" style="46" customWidth="1"/>
    <col min="6406" max="6657" width="11.42578125" style="46"/>
    <col min="6658" max="6658" width="13.85546875" style="46" customWidth="1"/>
    <col min="6659" max="6659" width="21.28515625" style="46" customWidth="1"/>
    <col min="6660" max="6660" width="19.140625" style="46" customWidth="1"/>
    <col min="6661" max="6661" width="16.85546875" style="46" customWidth="1"/>
    <col min="6662" max="6913" width="11.42578125" style="46"/>
    <col min="6914" max="6914" width="13.85546875" style="46" customWidth="1"/>
    <col min="6915" max="6915" width="21.28515625" style="46" customWidth="1"/>
    <col min="6916" max="6916" width="19.140625" style="46" customWidth="1"/>
    <col min="6917" max="6917" width="16.85546875" style="46" customWidth="1"/>
    <col min="6918" max="7169" width="11.42578125" style="46"/>
    <col min="7170" max="7170" width="13.85546875" style="46" customWidth="1"/>
    <col min="7171" max="7171" width="21.28515625" style="46" customWidth="1"/>
    <col min="7172" max="7172" width="19.140625" style="46" customWidth="1"/>
    <col min="7173" max="7173" width="16.85546875" style="46" customWidth="1"/>
    <col min="7174" max="7425" width="11.42578125" style="46"/>
    <col min="7426" max="7426" width="13.85546875" style="46" customWidth="1"/>
    <col min="7427" max="7427" width="21.28515625" style="46" customWidth="1"/>
    <col min="7428" max="7428" width="19.140625" style="46" customWidth="1"/>
    <col min="7429" max="7429" width="16.85546875" style="46" customWidth="1"/>
    <col min="7430" max="7681" width="11.42578125" style="46"/>
    <col min="7682" max="7682" width="13.85546875" style="46" customWidth="1"/>
    <col min="7683" max="7683" width="21.28515625" style="46" customWidth="1"/>
    <col min="7684" max="7684" width="19.140625" style="46" customWidth="1"/>
    <col min="7685" max="7685" width="16.85546875" style="46" customWidth="1"/>
    <col min="7686" max="7937" width="11.42578125" style="46"/>
    <col min="7938" max="7938" width="13.85546875" style="46" customWidth="1"/>
    <col min="7939" max="7939" width="21.28515625" style="46" customWidth="1"/>
    <col min="7940" max="7940" width="19.140625" style="46" customWidth="1"/>
    <col min="7941" max="7941" width="16.85546875" style="46" customWidth="1"/>
    <col min="7942" max="8193" width="11.42578125" style="46"/>
    <col min="8194" max="8194" width="13.85546875" style="46" customWidth="1"/>
    <col min="8195" max="8195" width="21.28515625" style="46" customWidth="1"/>
    <col min="8196" max="8196" width="19.140625" style="46" customWidth="1"/>
    <col min="8197" max="8197" width="16.85546875" style="46" customWidth="1"/>
    <col min="8198" max="8449" width="11.42578125" style="46"/>
    <col min="8450" max="8450" width="13.85546875" style="46" customWidth="1"/>
    <col min="8451" max="8451" width="21.28515625" style="46" customWidth="1"/>
    <col min="8452" max="8452" width="19.140625" style="46" customWidth="1"/>
    <col min="8453" max="8453" width="16.85546875" style="46" customWidth="1"/>
    <col min="8454" max="8705" width="11.42578125" style="46"/>
    <col min="8706" max="8706" width="13.85546875" style="46" customWidth="1"/>
    <col min="8707" max="8707" width="21.28515625" style="46" customWidth="1"/>
    <col min="8708" max="8708" width="19.140625" style="46" customWidth="1"/>
    <col min="8709" max="8709" width="16.85546875" style="46" customWidth="1"/>
    <col min="8710" max="8961" width="11.42578125" style="46"/>
    <col min="8962" max="8962" width="13.85546875" style="46" customWidth="1"/>
    <col min="8963" max="8963" width="21.28515625" style="46" customWidth="1"/>
    <col min="8964" max="8964" width="19.140625" style="46" customWidth="1"/>
    <col min="8965" max="8965" width="16.85546875" style="46" customWidth="1"/>
    <col min="8966" max="9217" width="11.42578125" style="46"/>
    <col min="9218" max="9218" width="13.85546875" style="46" customWidth="1"/>
    <col min="9219" max="9219" width="21.28515625" style="46" customWidth="1"/>
    <col min="9220" max="9220" width="19.140625" style="46" customWidth="1"/>
    <col min="9221" max="9221" width="16.85546875" style="46" customWidth="1"/>
    <col min="9222" max="9473" width="11.42578125" style="46"/>
    <col min="9474" max="9474" width="13.85546875" style="46" customWidth="1"/>
    <col min="9475" max="9475" width="21.28515625" style="46" customWidth="1"/>
    <col min="9476" max="9476" width="19.140625" style="46" customWidth="1"/>
    <col min="9477" max="9477" width="16.85546875" style="46" customWidth="1"/>
    <col min="9478" max="9729" width="11.42578125" style="46"/>
    <col min="9730" max="9730" width="13.85546875" style="46" customWidth="1"/>
    <col min="9731" max="9731" width="21.28515625" style="46" customWidth="1"/>
    <col min="9732" max="9732" width="19.140625" style="46" customWidth="1"/>
    <col min="9733" max="9733" width="16.85546875" style="46" customWidth="1"/>
    <col min="9734" max="9985" width="11.42578125" style="46"/>
    <col min="9986" max="9986" width="13.85546875" style="46" customWidth="1"/>
    <col min="9987" max="9987" width="21.28515625" style="46" customWidth="1"/>
    <col min="9988" max="9988" width="19.140625" style="46" customWidth="1"/>
    <col min="9989" max="9989" width="16.85546875" style="46" customWidth="1"/>
    <col min="9990" max="10241" width="11.42578125" style="46"/>
    <col min="10242" max="10242" width="13.85546875" style="46" customWidth="1"/>
    <col min="10243" max="10243" width="21.28515625" style="46" customWidth="1"/>
    <col min="10244" max="10244" width="19.140625" style="46" customWidth="1"/>
    <col min="10245" max="10245" width="16.85546875" style="46" customWidth="1"/>
    <col min="10246" max="10497" width="11.42578125" style="46"/>
    <col min="10498" max="10498" width="13.85546875" style="46" customWidth="1"/>
    <col min="10499" max="10499" width="21.28515625" style="46" customWidth="1"/>
    <col min="10500" max="10500" width="19.140625" style="46" customWidth="1"/>
    <col min="10501" max="10501" width="16.85546875" style="46" customWidth="1"/>
    <col min="10502" max="10753" width="11.42578125" style="46"/>
    <col min="10754" max="10754" width="13.85546875" style="46" customWidth="1"/>
    <col min="10755" max="10755" width="21.28515625" style="46" customWidth="1"/>
    <col min="10756" max="10756" width="19.140625" style="46" customWidth="1"/>
    <col min="10757" max="10757" width="16.85546875" style="46" customWidth="1"/>
    <col min="10758" max="11009" width="11.42578125" style="46"/>
    <col min="11010" max="11010" width="13.85546875" style="46" customWidth="1"/>
    <col min="11011" max="11011" width="21.28515625" style="46" customWidth="1"/>
    <col min="11012" max="11012" width="19.140625" style="46" customWidth="1"/>
    <col min="11013" max="11013" width="16.85546875" style="46" customWidth="1"/>
    <col min="11014" max="11265" width="11.42578125" style="46"/>
    <col min="11266" max="11266" width="13.85546875" style="46" customWidth="1"/>
    <col min="11267" max="11267" width="21.28515625" style="46" customWidth="1"/>
    <col min="11268" max="11268" width="19.140625" style="46" customWidth="1"/>
    <col min="11269" max="11269" width="16.85546875" style="46" customWidth="1"/>
    <col min="11270" max="11521" width="11.42578125" style="46"/>
    <col min="11522" max="11522" width="13.85546875" style="46" customWidth="1"/>
    <col min="11523" max="11523" width="21.28515625" style="46" customWidth="1"/>
    <col min="11524" max="11524" width="19.140625" style="46" customWidth="1"/>
    <col min="11525" max="11525" width="16.85546875" style="46" customWidth="1"/>
    <col min="11526" max="11777" width="11.42578125" style="46"/>
    <col min="11778" max="11778" width="13.85546875" style="46" customWidth="1"/>
    <col min="11779" max="11779" width="21.28515625" style="46" customWidth="1"/>
    <col min="11780" max="11780" width="19.140625" style="46" customWidth="1"/>
    <col min="11781" max="11781" width="16.85546875" style="46" customWidth="1"/>
    <col min="11782" max="12033" width="11.42578125" style="46"/>
    <col min="12034" max="12034" width="13.85546875" style="46" customWidth="1"/>
    <col min="12035" max="12035" width="21.28515625" style="46" customWidth="1"/>
    <col min="12036" max="12036" width="19.140625" style="46" customWidth="1"/>
    <col min="12037" max="12037" width="16.85546875" style="46" customWidth="1"/>
    <col min="12038" max="12289" width="11.42578125" style="46"/>
    <col min="12290" max="12290" width="13.85546875" style="46" customWidth="1"/>
    <col min="12291" max="12291" width="21.28515625" style="46" customWidth="1"/>
    <col min="12292" max="12292" width="19.140625" style="46" customWidth="1"/>
    <col min="12293" max="12293" width="16.85546875" style="46" customWidth="1"/>
    <col min="12294" max="12545" width="11.42578125" style="46"/>
    <col min="12546" max="12546" width="13.85546875" style="46" customWidth="1"/>
    <col min="12547" max="12547" width="21.28515625" style="46" customWidth="1"/>
    <col min="12548" max="12548" width="19.140625" style="46" customWidth="1"/>
    <col min="12549" max="12549" width="16.85546875" style="46" customWidth="1"/>
    <col min="12550" max="12801" width="11.42578125" style="46"/>
    <col min="12802" max="12802" width="13.85546875" style="46" customWidth="1"/>
    <col min="12803" max="12803" width="21.28515625" style="46" customWidth="1"/>
    <col min="12804" max="12804" width="19.140625" style="46" customWidth="1"/>
    <col min="12805" max="12805" width="16.85546875" style="46" customWidth="1"/>
    <col min="12806" max="13057" width="11.42578125" style="46"/>
    <col min="13058" max="13058" width="13.85546875" style="46" customWidth="1"/>
    <col min="13059" max="13059" width="21.28515625" style="46" customWidth="1"/>
    <col min="13060" max="13060" width="19.140625" style="46" customWidth="1"/>
    <col min="13061" max="13061" width="16.85546875" style="46" customWidth="1"/>
    <col min="13062" max="13313" width="11.42578125" style="46"/>
    <col min="13314" max="13314" width="13.85546875" style="46" customWidth="1"/>
    <col min="13315" max="13315" width="21.28515625" style="46" customWidth="1"/>
    <col min="13316" max="13316" width="19.140625" style="46" customWidth="1"/>
    <col min="13317" max="13317" width="16.85546875" style="46" customWidth="1"/>
    <col min="13318" max="13569" width="11.42578125" style="46"/>
    <col min="13570" max="13570" width="13.85546875" style="46" customWidth="1"/>
    <col min="13571" max="13571" width="21.28515625" style="46" customWidth="1"/>
    <col min="13572" max="13572" width="19.140625" style="46" customWidth="1"/>
    <col min="13573" max="13573" width="16.85546875" style="46" customWidth="1"/>
    <col min="13574" max="13825" width="11.42578125" style="46"/>
    <col min="13826" max="13826" width="13.85546875" style="46" customWidth="1"/>
    <col min="13827" max="13827" width="21.28515625" style="46" customWidth="1"/>
    <col min="13828" max="13828" width="19.140625" style="46" customWidth="1"/>
    <col min="13829" max="13829" width="16.85546875" style="46" customWidth="1"/>
    <col min="13830" max="14081" width="11.42578125" style="46"/>
    <col min="14082" max="14082" width="13.85546875" style="46" customWidth="1"/>
    <col min="14083" max="14083" width="21.28515625" style="46" customWidth="1"/>
    <col min="14084" max="14084" width="19.140625" style="46" customWidth="1"/>
    <col min="14085" max="14085" width="16.85546875" style="46" customWidth="1"/>
    <col min="14086" max="14337" width="11.42578125" style="46"/>
    <col min="14338" max="14338" width="13.85546875" style="46" customWidth="1"/>
    <col min="14339" max="14339" width="21.28515625" style="46" customWidth="1"/>
    <col min="14340" max="14340" width="19.140625" style="46" customWidth="1"/>
    <col min="14341" max="14341" width="16.85546875" style="46" customWidth="1"/>
    <col min="14342" max="14593" width="11.42578125" style="46"/>
    <col min="14594" max="14594" width="13.85546875" style="46" customWidth="1"/>
    <col min="14595" max="14595" width="21.28515625" style="46" customWidth="1"/>
    <col min="14596" max="14596" width="19.140625" style="46" customWidth="1"/>
    <col min="14597" max="14597" width="16.85546875" style="46" customWidth="1"/>
    <col min="14598" max="14849" width="11.42578125" style="46"/>
    <col min="14850" max="14850" width="13.85546875" style="46" customWidth="1"/>
    <col min="14851" max="14851" width="21.28515625" style="46" customWidth="1"/>
    <col min="14852" max="14852" width="19.140625" style="46" customWidth="1"/>
    <col min="14853" max="14853" width="16.85546875" style="46" customWidth="1"/>
    <col min="14854" max="15105" width="11.42578125" style="46"/>
    <col min="15106" max="15106" width="13.85546875" style="46" customWidth="1"/>
    <col min="15107" max="15107" width="21.28515625" style="46" customWidth="1"/>
    <col min="15108" max="15108" width="19.140625" style="46" customWidth="1"/>
    <col min="15109" max="15109" width="16.85546875" style="46" customWidth="1"/>
    <col min="15110" max="15361" width="11.42578125" style="46"/>
    <col min="15362" max="15362" width="13.85546875" style="46" customWidth="1"/>
    <col min="15363" max="15363" width="21.28515625" style="46" customWidth="1"/>
    <col min="15364" max="15364" width="19.140625" style="46" customWidth="1"/>
    <col min="15365" max="15365" width="16.85546875" style="46" customWidth="1"/>
    <col min="15366" max="15617" width="11.42578125" style="46"/>
    <col min="15618" max="15618" width="13.85546875" style="46" customWidth="1"/>
    <col min="15619" max="15619" width="21.28515625" style="46" customWidth="1"/>
    <col min="15620" max="15620" width="19.140625" style="46" customWidth="1"/>
    <col min="15621" max="15621" width="16.85546875" style="46" customWidth="1"/>
    <col min="15622" max="15873" width="11.42578125" style="46"/>
    <col min="15874" max="15874" width="13.85546875" style="46" customWidth="1"/>
    <col min="15875" max="15875" width="21.28515625" style="46" customWidth="1"/>
    <col min="15876" max="15876" width="19.140625" style="46" customWidth="1"/>
    <col min="15877" max="15877" width="16.85546875" style="46" customWidth="1"/>
    <col min="15878" max="16129" width="11.42578125" style="46"/>
    <col min="16130" max="16130" width="13.85546875" style="46" customWidth="1"/>
    <col min="16131" max="16131" width="21.28515625" style="46" customWidth="1"/>
    <col min="16132" max="16132" width="19.140625" style="46" customWidth="1"/>
    <col min="16133" max="16133" width="16.85546875" style="46" customWidth="1"/>
    <col min="16134" max="16384" width="11.42578125" style="46"/>
  </cols>
  <sheetData>
    <row r="2" spans="1:12" x14ac:dyDescent="0.2">
      <c r="A2" s="75" t="s">
        <v>105</v>
      </c>
    </row>
    <row r="3" spans="1:12" ht="15" x14ac:dyDescent="0.25">
      <c r="A3" s="75" t="s">
        <v>106</v>
      </c>
      <c r="E3" s="136"/>
    </row>
    <row r="5" spans="1:12" ht="15" x14ac:dyDescent="0.25">
      <c r="B5" s="319" t="s">
        <v>480</v>
      </c>
      <c r="C5" s="319"/>
      <c r="D5" s="319"/>
      <c r="E5" s="319"/>
      <c r="G5" s="155" t="s">
        <v>577</v>
      </c>
      <c r="L5" s="136"/>
    </row>
    <row r="6" spans="1:12" ht="12.75" x14ac:dyDescent="0.2">
      <c r="B6" s="319" t="str">
        <f>'Concesiones Mensuales BxH'!B6:J6</f>
        <v>Agosto 2009 a enero 2020</v>
      </c>
      <c r="C6" s="319"/>
      <c r="D6" s="319"/>
      <c r="E6" s="319"/>
    </row>
    <row r="8" spans="1:12" x14ac:dyDescent="0.2">
      <c r="B8" s="368" t="s">
        <v>481</v>
      </c>
      <c r="C8" s="368"/>
      <c r="D8" s="368"/>
      <c r="E8" s="368"/>
    </row>
    <row r="9" spans="1:12" ht="24" x14ac:dyDescent="0.2">
      <c r="B9" s="239" t="s">
        <v>467</v>
      </c>
      <c r="C9" s="240" t="s">
        <v>482</v>
      </c>
      <c r="D9" s="240" t="s">
        <v>483</v>
      </c>
      <c r="E9" s="240" t="s">
        <v>484</v>
      </c>
    </row>
    <row r="10" spans="1:12" x14ac:dyDescent="0.2">
      <c r="B10" s="304" t="s">
        <v>476</v>
      </c>
      <c r="C10" s="305">
        <v>23671</v>
      </c>
      <c r="D10" s="305" t="s">
        <v>485</v>
      </c>
      <c r="E10" s="305">
        <f>C10</f>
        <v>23671</v>
      </c>
    </row>
    <row r="11" spans="1:12" x14ac:dyDescent="0.2">
      <c r="B11" s="306" t="s">
        <v>20</v>
      </c>
      <c r="C11" s="305">
        <v>90591</v>
      </c>
      <c r="D11" s="305" t="s">
        <v>485</v>
      </c>
      <c r="E11" s="305">
        <f>C11</f>
        <v>90591</v>
      </c>
    </row>
    <row r="12" spans="1:12" x14ac:dyDescent="0.2">
      <c r="B12" s="306" t="s">
        <v>21</v>
      </c>
      <c r="C12" s="305">
        <v>105822</v>
      </c>
      <c r="D12" s="305" t="s">
        <v>485</v>
      </c>
      <c r="E12" s="305">
        <f>C12</f>
        <v>105822</v>
      </c>
    </row>
    <row r="13" spans="1:12" x14ac:dyDescent="0.2">
      <c r="B13" s="306" t="s">
        <v>22</v>
      </c>
      <c r="C13" s="305">
        <v>54727</v>
      </c>
      <c r="D13" s="305" t="s">
        <v>485</v>
      </c>
      <c r="E13" s="305">
        <f>C13</f>
        <v>54727</v>
      </c>
    </row>
    <row r="14" spans="1:12" x14ac:dyDescent="0.2">
      <c r="B14" s="306" t="s">
        <v>23</v>
      </c>
      <c r="C14" s="305">
        <v>38385</v>
      </c>
      <c r="D14" s="305" t="s">
        <v>485</v>
      </c>
      <c r="E14" s="305">
        <f>C14</f>
        <v>38385</v>
      </c>
    </row>
    <row r="15" spans="1:12" x14ac:dyDescent="0.2">
      <c r="B15" s="261">
        <v>41640</v>
      </c>
      <c r="C15" s="307">
        <v>3012</v>
      </c>
      <c r="D15" s="308">
        <v>385</v>
      </c>
      <c r="E15" s="307">
        <v>3397</v>
      </c>
    </row>
    <row r="16" spans="1:12" x14ac:dyDescent="0.2">
      <c r="B16" s="261">
        <v>41671</v>
      </c>
      <c r="C16" s="307">
        <v>3146</v>
      </c>
      <c r="D16" s="308">
        <v>307</v>
      </c>
      <c r="E16" s="307">
        <v>3453</v>
      </c>
    </row>
    <row r="17" spans="2:5" x14ac:dyDescent="0.2">
      <c r="B17" s="261">
        <v>41699</v>
      </c>
      <c r="C17" s="307">
        <v>2820</v>
      </c>
      <c r="D17" s="308">
        <v>401</v>
      </c>
      <c r="E17" s="307">
        <v>3221</v>
      </c>
    </row>
    <row r="18" spans="2:5" x14ac:dyDescent="0.2">
      <c r="B18" s="261">
        <v>41730</v>
      </c>
      <c r="C18" s="307">
        <v>3671</v>
      </c>
      <c r="D18" s="308">
        <v>837</v>
      </c>
      <c r="E18" s="307">
        <v>4508</v>
      </c>
    </row>
    <row r="19" spans="2:5" x14ac:dyDescent="0.2">
      <c r="B19" s="261">
        <v>41760</v>
      </c>
      <c r="C19" s="307">
        <v>3405</v>
      </c>
      <c r="D19" s="308">
        <v>637</v>
      </c>
      <c r="E19" s="307">
        <v>4042</v>
      </c>
    </row>
    <row r="20" spans="2:5" x14ac:dyDescent="0.2">
      <c r="B20" s="261">
        <v>41791</v>
      </c>
      <c r="C20" s="307">
        <v>3448</v>
      </c>
      <c r="D20" s="308">
        <v>551</v>
      </c>
      <c r="E20" s="307">
        <v>3999</v>
      </c>
    </row>
    <row r="21" spans="2:5" x14ac:dyDescent="0.2">
      <c r="B21" s="261">
        <v>41821</v>
      </c>
      <c r="C21" s="307">
        <v>3132</v>
      </c>
      <c r="D21" s="308">
        <v>431</v>
      </c>
      <c r="E21" s="307">
        <v>3563</v>
      </c>
    </row>
    <row r="22" spans="2:5" x14ac:dyDescent="0.2">
      <c r="B22" s="261">
        <v>41852</v>
      </c>
      <c r="C22" s="307">
        <v>3702</v>
      </c>
      <c r="D22" s="308">
        <v>437</v>
      </c>
      <c r="E22" s="307">
        <v>4139</v>
      </c>
    </row>
    <row r="23" spans="2:5" x14ac:dyDescent="0.2">
      <c r="B23" s="261">
        <v>41883</v>
      </c>
      <c r="C23" s="307">
        <v>4118</v>
      </c>
      <c r="D23" s="308">
        <v>391</v>
      </c>
      <c r="E23" s="307">
        <v>4509</v>
      </c>
    </row>
    <row r="24" spans="2:5" x14ac:dyDescent="0.2">
      <c r="B24" s="261">
        <v>41913</v>
      </c>
      <c r="C24" s="307">
        <v>4714</v>
      </c>
      <c r="D24" s="308">
        <v>491</v>
      </c>
      <c r="E24" s="307">
        <v>5205</v>
      </c>
    </row>
    <row r="25" spans="2:5" x14ac:dyDescent="0.2">
      <c r="B25" s="261">
        <v>41944</v>
      </c>
      <c r="C25" s="307">
        <v>4499</v>
      </c>
      <c r="D25" s="308">
        <v>402</v>
      </c>
      <c r="E25" s="307">
        <v>4901</v>
      </c>
    </row>
    <row r="26" spans="2:5" x14ac:dyDescent="0.2">
      <c r="B26" s="261">
        <v>41974</v>
      </c>
      <c r="C26" s="307">
        <v>4587</v>
      </c>
      <c r="D26" s="308">
        <v>501</v>
      </c>
      <c r="E26" s="307">
        <v>5088</v>
      </c>
    </row>
    <row r="27" spans="2:5" x14ac:dyDescent="0.2">
      <c r="B27" s="306" t="s">
        <v>24</v>
      </c>
      <c r="C27" s="305">
        <f>SUM(C15:C26)</f>
        <v>44254</v>
      </c>
      <c r="D27" s="305">
        <f>SUM(D15:D26)</f>
        <v>5771</v>
      </c>
      <c r="E27" s="305">
        <f>SUM(E15:E26)</f>
        <v>50025</v>
      </c>
    </row>
    <row r="28" spans="2:5" x14ac:dyDescent="0.2">
      <c r="B28" s="261">
        <v>42005</v>
      </c>
      <c r="C28" s="307">
        <v>3692</v>
      </c>
      <c r="D28" s="308">
        <v>452</v>
      </c>
      <c r="E28" s="307">
        <f>C28+D28</f>
        <v>4144</v>
      </c>
    </row>
    <row r="29" spans="2:5" x14ac:dyDescent="0.2">
      <c r="B29" s="261">
        <v>42036</v>
      </c>
      <c r="C29" s="307">
        <v>3089</v>
      </c>
      <c r="D29" s="308">
        <v>314</v>
      </c>
      <c r="E29" s="307">
        <f t="shared" ref="E29:E52" si="0">C29+D29</f>
        <v>3403</v>
      </c>
    </row>
    <row r="30" spans="2:5" x14ac:dyDescent="0.2">
      <c r="B30" s="261">
        <v>42064</v>
      </c>
      <c r="C30" s="307">
        <v>3959</v>
      </c>
      <c r="D30" s="308">
        <v>437</v>
      </c>
      <c r="E30" s="307">
        <f t="shared" si="0"/>
        <v>4396</v>
      </c>
    </row>
    <row r="31" spans="2:5" x14ac:dyDescent="0.2">
      <c r="B31" s="261">
        <v>42095</v>
      </c>
      <c r="C31" s="307">
        <v>4199</v>
      </c>
      <c r="D31" s="308">
        <v>418</v>
      </c>
      <c r="E31" s="307">
        <f t="shared" si="0"/>
        <v>4617</v>
      </c>
    </row>
    <row r="32" spans="2:5" x14ac:dyDescent="0.2">
      <c r="B32" s="261">
        <v>42125</v>
      </c>
      <c r="C32" s="307">
        <v>3877</v>
      </c>
      <c r="D32" s="308">
        <v>527</v>
      </c>
      <c r="E32" s="307">
        <f t="shared" si="0"/>
        <v>4404</v>
      </c>
    </row>
    <row r="33" spans="2:5" x14ac:dyDescent="0.2">
      <c r="B33" s="261">
        <v>42156</v>
      </c>
      <c r="C33" s="307">
        <v>4140</v>
      </c>
      <c r="D33" s="308">
        <v>642</v>
      </c>
      <c r="E33" s="307">
        <f t="shared" si="0"/>
        <v>4782</v>
      </c>
    </row>
    <row r="34" spans="2:5" x14ac:dyDescent="0.2">
      <c r="B34" s="261">
        <v>42186</v>
      </c>
      <c r="C34" s="307">
        <v>3415</v>
      </c>
      <c r="D34" s="308">
        <v>391</v>
      </c>
      <c r="E34" s="307">
        <f t="shared" si="0"/>
        <v>3806</v>
      </c>
    </row>
    <row r="35" spans="2:5" x14ac:dyDescent="0.2">
      <c r="B35" s="261">
        <v>42217</v>
      </c>
      <c r="C35" s="307">
        <v>6058</v>
      </c>
      <c r="D35" s="308">
        <v>393</v>
      </c>
      <c r="E35" s="307">
        <f t="shared" si="0"/>
        <v>6451</v>
      </c>
    </row>
    <row r="36" spans="2:5" x14ac:dyDescent="0.2">
      <c r="B36" s="261">
        <v>42248</v>
      </c>
      <c r="C36" s="307">
        <v>5036</v>
      </c>
      <c r="D36" s="308">
        <v>579</v>
      </c>
      <c r="E36" s="307">
        <f t="shared" si="0"/>
        <v>5615</v>
      </c>
    </row>
    <row r="37" spans="2:5" x14ac:dyDescent="0.2">
      <c r="B37" s="261">
        <v>42278</v>
      </c>
      <c r="C37" s="307">
        <v>4175</v>
      </c>
      <c r="D37" s="308">
        <v>552</v>
      </c>
      <c r="E37" s="307">
        <f t="shared" si="0"/>
        <v>4727</v>
      </c>
    </row>
    <row r="38" spans="2:5" x14ac:dyDescent="0.2">
      <c r="B38" s="261">
        <v>42309</v>
      </c>
      <c r="C38" s="307">
        <v>5394</v>
      </c>
      <c r="D38" s="308">
        <v>555</v>
      </c>
      <c r="E38" s="307">
        <f t="shared" si="0"/>
        <v>5949</v>
      </c>
    </row>
    <row r="39" spans="2:5" x14ac:dyDescent="0.2">
      <c r="B39" s="261">
        <v>42339</v>
      </c>
      <c r="C39" s="307">
        <v>4616</v>
      </c>
      <c r="D39" s="308">
        <v>704</v>
      </c>
      <c r="E39" s="307">
        <f t="shared" si="0"/>
        <v>5320</v>
      </c>
    </row>
    <row r="40" spans="2:5" x14ac:dyDescent="0.2">
      <c r="B40" s="306" t="s">
        <v>486</v>
      </c>
      <c r="C40" s="305">
        <f>SUM(C28:C39)</f>
        <v>51650</v>
      </c>
      <c r="D40" s="305">
        <f>SUM(D28:D39)</f>
        <v>5964</v>
      </c>
      <c r="E40" s="305">
        <f>SUM(E28:E39)</f>
        <v>57614</v>
      </c>
    </row>
    <row r="41" spans="2:5" x14ac:dyDescent="0.2">
      <c r="B41" s="261">
        <v>42370</v>
      </c>
      <c r="C41" s="307">
        <v>4090</v>
      </c>
      <c r="D41" s="308">
        <v>834</v>
      </c>
      <c r="E41" s="307">
        <f t="shared" si="0"/>
        <v>4924</v>
      </c>
    </row>
    <row r="42" spans="2:5" x14ac:dyDescent="0.2">
      <c r="B42" s="261">
        <v>42401</v>
      </c>
      <c r="C42" s="307">
        <v>3843</v>
      </c>
      <c r="D42" s="308">
        <v>401</v>
      </c>
      <c r="E42" s="307">
        <f t="shared" si="0"/>
        <v>4244</v>
      </c>
    </row>
    <row r="43" spans="2:5" x14ac:dyDescent="0.2">
      <c r="B43" s="261">
        <v>42430</v>
      </c>
      <c r="C43" s="307">
        <v>5145</v>
      </c>
      <c r="D43" s="308">
        <v>878</v>
      </c>
      <c r="E43" s="307">
        <f t="shared" si="0"/>
        <v>6023</v>
      </c>
    </row>
    <row r="44" spans="2:5" x14ac:dyDescent="0.2">
      <c r="B44" s="261">
        <v>42461</v>
      </c>
      <c r="C44" s="307">
        <v>4415</v>
      </c>
      <c r="D44" s="308">
        <v>636</v>
      </c>
      <c r="E44" s="307">
        <f t="shared" si="0"/>
        <v>5051</v>
      </c>
    </row>
    <row r="45" spans="2:5" x14ac:dyDescent="0.2">
      <c r="B45" s="261">
        <v>42491</v>
      </c>
      <c r="C45" s="307">
        <v>4663</v>
      </c>
      <c r="D45" s="308">
        <v>700</v>
      </c>
      <c r="E45" s="307">
        <f t="shared" si="0"/>
        <v>5363</v>
      </c>
    </row>
    <row r="46" spans="2:5" x14ac:dyDescent="0.2">
      <c r="B46" s="261">
        <v>42522</v>
      </c>
      <c r="C46" s="307">
        <v>3794</v>
      </c>
      <c r="D46" s="308">
        <v>507</v>
      </c>
      <c r="E46" s="307">
        <f t="shared" si="0"/>
        <v>4301</v>
      </c>
    </row>
    <row r="47" spans="2:5" x14ac:dyDescent="0.2">
      <c r="B47" s="261">
        <v>42552</v>
      </c>
      <c r="C47" s="307">
        <v>4438</v>
      </c>
      <c r="D47" s="308">
        <v>635</v>
      </c>
      <c r="E47" s="307">
        <f t="shared" si="0"/>
        <v>5073</v>
      </c>
    </row>
    <row r="48" spans="2:5" x14ac:dyDescent="0.2">
      <c r="B48" s="261">
        <v>42583</v>
      </c>
      <c r="C48" s="307">
        <v>4694</v>
      </c>
      <c r="D48" s="308">
        <v>856</v>
      </c>
      <c r="E48" s="307">
        <f t="shared" si="0"/>
        <v>5550</v>
      </c>
    </row>
    <row r="49" spans="2:6" x14ac:dyDescent="0.2">
      <c r="B49" s="261">
        <v>42614</v>
      </c>
      <c r="C49" s="307">
        <v>4579</v>
      </c>
      <c r="D49" s="308">
        <v>914</v>
      </c>
      <c r="E49" s="307">
        <f t="shared" si="0"/>
        <v>5493</v>
      </c>
    </row>
    <row r="50" spans="2:6" x14ac:dyDescent="0.2">
      <c r="B50" s="261">
        <v>42644</v>
      </c>
      <c r="C50" s="307">
        <v>4407</v>
      </c>
      <c r="D50" s="308">
        <v>866</v>
      </c>
      <c r="E50" s="307">
        <f t="shared" si="0"/>
        <v>5273</v>
      </c>
    </row>
    <row r="51" spans="2:6" x14ac:dyDescent="0.2">
      <c r="B51" s="261">
        <v>42675</v>
      </c>
      <c r="C51" s="309">
        <v>3689</v>
      </c>
      <c r="D51" s="309">
        <v>1064</v>
      </c>
      <c r="E51" s="309">
        <f t="shared" si="0"/>
        <v>4753</v>
      </c>
    </row>
    <row r="52" spans="2:6" x14ac:dyDescent="0.2">
      <c r="B52" s="261">
        <v>42705</v>
      </c>
      <c r="C52" s="309">
        <v>5295</v>
      </c>
      <c r="D52" s="309">
        <v>451</v>
      </c>
      <c r="E52" s="309">
        <f t="shared" si="0"/>
        <v>5746</v>
      </c>
    </row>
    <row r="53" spans="2:6" x14ac:dyDescent="0.2">
      <c r="B53" s="263" t="s">
        <v>26</v>
      </c>
      <c r="C53" s="305">
        <f>SUM(C41:C52)</f>
        <v>53052</v>
      </c>
      <c r="D53" s="305">
        <f>SUM(D41:D52)</f>
        <v>8742</v>
      </c>
      <c r="E53" s="305">
        <f>SUM(E41:E52)</f>
        <v>61794</v>
      </c>
    </row>
    <row r="54" spans="2:6" x14ac:dyDescent="0.2">
      <c r="B54" s="261">
        <v>42736</v>
      </c>
      <c r="C54" s="309">
        <v>4977</v>
      </c>
      <c r="D54" s="309">
        <v>661</v>
      </c>
      <c r="E54" s="309">
        <f t="shared" ref="E54:E65" si="1">C54+D54</f>
        <v>5638</v>
      </c>
      <c r="F54" s="106"/>
    </row>
    <row r="55" spans="2:6" x14ac:dyDescent="0.2">
      <c r="B55" s="261">
        <v>42767</v>
      </c>
      <c r="C55" s="309">
        <v>4428</v>
      </c>
      <c r="D55" s="309">
        <v>663</v>
      </c>
      <c r="E55" s="309">
        <f t="shared" si="1"/>
        <v>5091</v>
      </c>
      <c r="F55" s="106"/>
    </row>
    <row r="56" spans="2:6" x14ac:dyDescent="0.2">
      <c r="B56" s="261">
        <v>42795</v>
      </c>
      <c r="C56" s="309">
        <v>4154</v>
      </c>
      <c r="D56" s="309">
        <v>749</v>
      </c>
      <c r="E56" s="309">
        <f t="shared" si="1"/>
        <v>4903</v>
      </c>
      <c r="F56" s="106"/>
    </row>
    <row r="57" spans="2:6" x14ac:dyDescent="0.2">
      <c r="B57" s="261">
        <v>42826</v>
      </c>
      <c r="C57" s="309">
        <v>4708</v>
      </c>
      <c r="D57" s="309">
        <v>760</v>
      </c>
      <c r="E57" s="309">
        <f t="shared" si="1"/>
        <v>5468</v>
      </c>
      <c r="F57" s="106"/>
    </row>
    <row r="58" spans="2:6" x14ac:dyDescent="0.2">
      <c r="B58" s="261">
        <v>42856</v>
      </c>
      <c r="C58" s="309">
        <v>4913</v>
      </c>
      <c r="D58" s="309">
        <v>812</v>
      </c>
      <c r="E58" s="309">
        <f t="shared" si="1"/>
        <v>5725</v>
      </c>
      <c r="F58" s="106"/>
    </row>
    <row r="59" spans="2:6" x14ac:dyDescent="0.2">
      <c r="B59" s="261">
        <v>42887</v>
      </c>
      <c r="C59" s="309">
        <v>4045</v>
      </c>
      <c r="D59" s="309">
        <v>1056</v>
      </c>
      <c r="E59" s="309">
        <f t="shared" si="1"/>
        <v>5101</v>
      </c>
      <c r="F59" s="106"/>
    </row>
    <row r="60" spans="2:6" x14ac:dyDescent="0.2">
      <c r="B60" s="261">
        <v>42917</v>
      </c>
      <c r="C60" s="309">
        <v>4769</v>
      </c>
      <c r="D60" s="309">
        <v>753</v>
      </c>
      <c r="E60" s="309">
        <f t="shared" si="1"/>
        <v>5522</v>
      </c>
      <c r="F60" s="106"/>
    </row>
    <row r="61" spans="2:6" x14ac:dyDescent="0.2">
      <c r="B61" s="261">
        <v>42948</v>
      </c>
      <c r="C61" s="309">
        <v>5278</v>
      </c>
      <c r="D61" s="309">
        <v>817</v>
      </c>
      <c r="E61" s="309">
        <f t="shared" si="1"/>
        <v>6095</v>
      </c>
      <c r="F61" s="106"/>
    </row>
    <row r="62" spans="2:6" x14ac:dyDescent="0.2">
      <c r="B62" s="261">
        <v>42979</v>
      </c>
      <c r="C62" s="309">
        <v>3974</v>
      </c>
      <c r="D62" s="309">
        <v>593</v>
      </c>
      <c r="E62" s="309">
        <f t="shared" si="1"/>
        <v>4567</v>
      </c>
      <c r="F62" s="106"/>
    </row>
    <row r="63" spans="2:6" x14ac:dyDescent="0.2">
      <c r="B63" s="261">
        <v>43009</v>
      </c>
      <c r="C63" s="309">
        <v>6946</v>
      </c>
      <c r="D63" s="309">
        <v>1191</v>
      </c>
      <c r="E63" s="309">
        <f t="shared" si="1"/>
        <v>8137</v>
      </c>
      <c r="F63" s="106"/>
    </row>
    <row r="64" spans="2:6" x14ac:dyDescent="0.2">
      <c r="B64" s="261">
        <v>43040</v>
      </c>
      <c r="C64" s="309">
        <v>5299</v>
      </c>
      <c r="D64" s="309">
        <v>833</v>
      </c>
      <c r="E64" s="309">
        <f t="shared" si="1"/>
        <v>6132</v>
      </c>
      <c r="F64" s="106"/>
    </row>
    <row r="65" spans="2:6" x14ac:dyDescent="0.2">
      <c r="B65" s="261">
        <v>43070</v>
      </c>
      <c r="C65" s="309">
        <v>4958</v>
      </c>
      <c r="D65" s="309">
        <v>795</v>
      </c>
      <c r="E65" s="309">
        <f t="shared" si="1"/>
        <v>5753</v>
      </c>
      <c r="F65" s="106"/>
    </row>
    <row r="66" spans="2:6" x14ac:dyDescent="0.2">
      <c r="B66" s="263" t="s">
        <v>27</v>
      </c>
      <c r="C66" s="264">
        <f>SUM(C54:C65)</f>
        <v>58449</v>
      </c>
      <c r="D66" s="264">
        <f>SUM(D54:D65)</f>
        <v>9683</v>
      </c>
      <c r="E66" s="264">
        <f>SUM(E54:E65)</f>
        <v>68132</v>
      </c>
      <c r="F66" s="106"/>
    </row>
    <row r="67" spans="2:6" x14ac:dyDescent="0.2">
      <c r="B67" s="261">
        <v>43101</v>
      </c>
      <c r="C67" s="309">
        <v>5007</v>
      </c>
      <c r="D67" s="309">
        <v>965</v>
      </c>
      <c r="E67" s="309">
        <f>C67+D67</f>
        <v>5972</v>
      </c>
      <c r="F67" s="106"/>
    </row>
    <row r="68" spans="2:6" x14ac:dyDescent="0.2">
      <c r="B68" s="261">
        <v>43132</v>
      </c>
      <c r="C68" s="309">
        <v>5360</v>
      </c>
      <c r="D68" s="309">
        <v>944</v>
      </c>
      <c r="E68" s="309">
        <f>C68+D68</f>
        <v>6304</v>
      </c>
      <c r="F68" s="106"/>
    </row>
    <row r="69" spans="2:6" x14ac:dyDescent="0.2">
      <c r="B69" s="261">
        <v>43160</v>
      </c>
      <c r="C69" s="309">
        <v>6203</v>
      </c>
      <c r="D69" s="309">
        <v>1124</v>
      </c>
      <c r="E69" s="309">
        <v>7327</v>
      </c>
      <c r="F69" s="106"/>
    </row>
    <row r="70" spans="2:6" x14ac:dyDescent="0.2">
      <c r="B70" s="261">
        <v>43191</v>
      </c>
      <c r="C70" s="309">
        <v>5250</v>
      </c>
      <c r="D70" s="309">
        <v>775</v>
      </c>
      <c r="E70" s="309">
        <f t="shared" ref="E70:E76" si="2">+C70+D70</f>
        <v>6025</v>
      </c>
      <c r="F70" s="106"/>
    </row>
    <row r="71" spans="2:6" x14ac:dyDescent="0.2">
      <c r="B71" s="261">
        <v>43221</v>
      </c>
      <c r="C71" s="243">
        <v>5419</v>
      </c>
      <c r="D71" s="243">
        <v>628</v>
      </c>
      <c r="E71" s="309">
        <f t="shared" si="2"/>
        <v>6047</v>
      </c>
      <c r="F71" s="106"/>
    </row>
    <row r="72" spans="2:6" x14ac:dyDescent="0.2">
      <c r="B72" s="261">
        <v>43252</v>
      </c>
      <c r="C72" s="243">
        <v>5299</v>
      </c>
      <c r="D72" s="243">
        <v>848</v>
      </c>
      <c r="E72" s="309">
        <f t="shared" si="2"/>
        <v>6147</v>
      </c>
      <c r="F72" s="106"/>
    </row>
    <row r="73" spans="2:6" x14ac:dyDescent="0.2">
      <c r="B73" s="261">
        <v>43282</v>
      </c>
      <c r="C73" s="243">
        <v>5273</v>
      </c>
      <c r="D73" s="243">
        <v>633</v>
      </c>
      <c r="E73" s="309">
        <f t="shared" si="2"/>
        <v>5906</v>
      </c>
      <c r="F73" s="106"/>
    </row>
    <row r="74" spans="2:6" x14ac:dyDescent="0.2">
      <c r="B74" s="261">
        <v>43313</v>
      </c>
      <c r="C74" s="243">
        <v>5742</v>
      </c>
      <c r="D74" s="243">
        <v>364</v>
      </c>
      <c r="E74" s="309">
        <f t="shared" si="2"/>
        <v>6106</v>
      </c>
      <c r="F74" s="106"/>
    </row>
    <row r="75" spans="2:6" x14ac:dyDescent="0.2">
      <c r="B75" s="261">
        <v>43344</v>
      </c>
      <c r="C75" s="243">
        <v>6055</v>
      </c>
      <c r="D75" s="243">
        <v>488</v>
      </c>
      <c r="E75" s="309">
        <f t="shared" si="2"/>
        <v>6543</v>
      </c>
      <c r="F75" s="106"/>
    </row>
    <row r="76" spans="2:6" x14ac:dyDescent="0.2">
      <c r="B76" s="261">
        <v>43374</v>
      </c>
      <c r="C76" s="243">
        <v>5991</v>
      </c>
      <c r="D76" s="243">
        <v>513</v>
      </c>
      <c r="E76" s="309">
        <f t="shared" si="2"/>
        <v>6504</v>
      </c>
      <c r="F76" s="106"/>
    </row>
    <row r="77" spans="2:6" x14ac:dyDescent="0.2">
      <c r="B77" s="261">
        <v>43405</v>
      </c>
      <c r="C77" s="243">
        <v>6396</v>
      </c>
      <c r="D77" s="243">
        <v>416</v>
      </c>
      <c r="E77" s="309">
        <v>6812</v>
      </c>
      <c r="F77" s="106"/>
    </row>
    <row r="78" spans="2:6" x14ac:dyDescent="0.2">
      <c r="B78" s="261">
        <v>43435</v>
      </c>
      <c r="C78" s="243">
        <v>5803</v>
      </c>
      <c r="D78" s="243">
        <v>345</v>
      </c>
      <c r="E78" s="309">
        <v>6148</v>
      </c>
      <c r="F78" s="106"/>
    </row>
    <row r="79" spans="2:6" x14ac:dyDescent="0.2">
      <c r="B79" s="263" t="s">
        <v>592</v>
      </c>
      <c r="C79" s="264">
        <f>SUM(C67:C78)</f>
        <v>67798</v>
      </c>
      <c r="D79" s="264">
        <f t="shared" ref="D79:E79" si="3">SUM(D67:D78)</f>
        <v>8043</v>
      </c>
      <c r="E79" s="264">
        <f t="shared" si="3"/>
        <v>75841</v>
      </c>
      <c r="F79" s="106"/>
    </row>
    <row r="80" spans="2:6" ht="11.25" customHeight="1" x14ac:dyDescent="0.2">
      <c r="B80" s="261">
        <v>43466</v>
      </c>
      <c r="C80" s="243">
        <v>5382</v>
      </c>
      <c r="D80" s="243">
        <v>271</v>
      </c>
      <c r="E80" s="309">
        <v>5653</v>
      </c>
      <c r="F80" s="106"/>
    </row>
    <row r="81" spans="2:6" x14ac:dyDescent="0.2">
      <c r="B81" s="261">
        <v>43497</v>
      </c>
      <c r="C81" s="244">
        <v>5714</v>
      </c>
      <c r="D81" s="245">
        <v>250</v>
      </c>
      <c r="E81" s="245">
        <v>5964</v>
      </c>
      <c r="F81" s="106"/>
    </row>
    <row r="82" spans="2:6" x14ac:dyDescent="0.2">
      <c r="B82" s="261">
        <v>43525</v>
      </c>
      <c r="C82" s="246">
        <v>5149</v>
      </c>
      <c r="D82" s="246">
        <v>433</v>
      </c>
      <c r="E82" s="246">
        <v>5582</v>
      </c>
      <c r="F82" s="106"/>
    </row>
    <row r="83" spans="2:6" s="231" customFormat="1" x14ac:dyDescent="0.2">
      <c r="B83" s="261">
        <v>43556</v>
      </c>
      <c r="C83" s="246">
        <v>5771</v>
      </c>
      <c r="D83" s="246">
        <v>547</v>
      </c>
      <c r="E83" s="246">
        <v>6318</v>
      </c>
      <c r="F83" s="106"/>
    </row>
    <row r="84" spans="2:6" s="231" customFormat="1" x14ac:dyDescent="0.2">
      <c r="B84" s="261">
        <v>43586</v>
      </c>
      <c r="C84" s="246">
        <v>5051</v>
      </c>
      <c r="D84" s="246">
        <v>312</v>
      </c>
      <c r="E84" s="246">
        <v>5363</v>
      </c>
      <c r="F84" s="106"/>
    </row>
    <row r="85" spans="2:6" x14ac:dyDescent="0.2">
      <c r="B85" s="261">
        <v>43617</v>
      </c>
      <c r="C85" s="262">
        <v>5467</v>
      </c>
      <c r="D85" s="262">
        <v>166</v>
      </c>
      <c r="E85" s="262">
        <v>5633</v>
      </c>
    </row>
    <row r="86" spans="2:6" x14ac:dyDescent="0.2">
      <c r="B86" s="261">
        <v>43647</v>
      </c>
      <c r="C86" s="262">
        <v>5462</v>
      </c>
      <c r="D86" s="262">
        <v>423</v>
      </c>
      <c r="E86" s="262">
        <v>5885</v>
      </c>
    </row>
    <row r="87" spans="2:6" s="231" customFormat="1" x14ac:dyDescent="0.2">
      <c r="B87" s="261">
        <v>43678</v>
      </c>
      <c r="C87" s="262">
        <v>5228</v>
      </c>
      <c r="D87" s="262">
        <v>334</v>
      </c>
      <c r="E87" s="262">
        <v>5562</v>
      </c>
    </row>
    <row r="88" spans="2:6" s="231" customFormat="1" x14ac:dyDescent="0.2">
      <c r="B88" s="261">
        <v>43709</v>
      </c>
      <c r="C88" s="262">
        <v>5848</v>
      </c>
      <c r="D88" s="262">
        <v>349</v>
      </c>
      <c r="E88" s="262">
        <v>6197</v>
      </c>
    </row>
    <row r="89" spans="2:6" s="231" customFormat="1" x14ac:dyDescent="0.2">
      <c r="B89" s="261">
        <v>43739</v>
      </c>
      <c r="C89" s="262">
        <v>6655</v>
      </c>
      <c r="D89" s="262">
        <v>526</v>
      </c>
      <c r="E89" s="262">
        <v>7181</v>
      </c>
    </row>
    <row r="90" spans="2:6" s="231" customFormat="1" x14ac:dyDescent="0.2">
      <c r="B90" s="261">
        <v>43770</v>
      </c>
      <c r="C90" s="262">
        <v>3805</v>
      </c>
      <c r="D90" s="262">
        <v>128</v>
      </c>
      <c r="E90" s="262">
        <v>3933</v>
      </c>
    </row>
    <row r="91" spans="2:6" x14ac:dyDescent="0.2">
      <c r="B91" s="261">
        <v>43800</v>
      </c>
      <c r="C91" s="262">
        <v>6358</v>
      </c>
      <c r="D91" s="262">
        <v>299</v>
      </c>
      <c r="E91" s="262">
        <v>6657</v>
      </c>
    </row>
    <row r="92" spans="2:6" s="231" customFormat="1" x14ac:dyDescent="0.2">
      <c r="B92" s="263" t="s">
        <v>597</v>
      </c>
      <c r="C92" s="264">
        <f>SUM(C80:C91)</f>
        <v>65890</v>
      </c>
      <c r="D92" s="264">
        <f t="shared" ref="D92:E92" si="4">SUM(D80:D91)</f>
        <v>4038</v>
      </c>
      <c r="E92" s="264">
        <f t="shared" si="4"/>
        <v>69928</v>
      </c>
    </row>
    <row r="93" spans="2:6" s="231" customFormat="1" x14ac:dyDescent="0.2">
      <c r="B93" s="261">
        <v>43831</v>
      </c>
      <c r="C93" s="262">
        <v>6973</v>
      </c>
      <c r="D93" s="262">
        <v>334</v>
      </c>
      <c r="E93" s="262">
        <f>SUM(C93:D93)</f>
        <v>7307</v>
      </c>
    </row>
    <row r="94" spans="2:6" s="231" customFormat="1" x14ac:dyDescent="0.2">
      <c r="B94" s="265" t="s">
        <v>28</v>
      </c>
      <c r="C94" s="266">
        <f t="shared" ref="C94:D94" si="5">C27+C40+C53+C66+C79+SUM(C10:C14)+C92+C93</f>
        <v>661262</v>
      </c>
      <c r="D94" s="266">
        <f t="shared" si="5"/>
        <v>42575</v>
      </c>
      <c r="E94" s="266">
        <f>E27+E40+E53+E66+E79+SUM(E10:E14)+E92+E93</f>
        <v>703837</v>
      </c>
    </row>
    <row r="95" spans="2:6" x14ac:dyDescent="0.2">
      <c r="B95" s="46" t="s">
        <v>477</v>
      </c>
    </row>
    <row r="96" spans="2:6" x14ac:dyDescent="0.2">
      <c r="B96" s="46" t="s">
        <v>487</v>
      </c>
    </row>
    <row r="97" spans="2:2" x14ac:dyDescent="0.2">
      <c r="B97" s="46" t="s">
        <v>488</v>
      </c>
    </row>
  </sheetData>
  <mergeCells count="3">
    <mergeCell ref="B5:E5"/>
    <mergeCell ref="B6:E6"/>
    <mergeCell ref="B8:E8"/>
  </mergeCells>
  <hyperlinks>
    <hyperlink ref="G5" location="'Índice BxH'!A1" display="Volver a Bono por Hijo"/>
  </hyperlinks>
  <pageMargins left="0.7" right="0.7" top="0.75" bottom="0.75" header="0.3" footer="0.3"/>
  <pageSetup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3"/>
  <sheetViews>
    <sheetView showGridLines="0" topLeftCell="A19" zoomScaleNormal="100" workbookViewId="0">
      <selection activeCell="I43" sqref="I43"/>
    </sheetView>
  </sheetViews>
  <sheetFormatPr baseColWidth="10" defaultColWidth="11.42578125" defaultRowHeight="12" x14ac:dyDescent="0.2"/>
  <cols>
    <col min="1" max="1" width="6" style="46" customWidth="1"/>
    <col min="2" max="2" width="13.7109375" style="46" bestFit="1" customWidth="1"/>
    <col min="3" max="3" width="4" style="46" bestFit="1" customWidth="1"/>
    <col min="4" max="4" width="19.42578125" style="46" bestFit="1" customWidth="1"/>
    <col min="5" max="16384" width="11.42578125" style="46"/>
  </cols>
  <sheetData>
    <row r="2" spans="1:11" x14ac:dyDescent="0.2">
      <c r="A2" s="75" t="s">
        <v>105</v>
      </c>
    </row>
    <row r="3" spans="1:11" ht="15" x14ac:dyDescent="0.25">
      <c r="A3" s="75" t="s">
        <v>106</v>
      </c>
      <c r="I3" s="136"/>
    </row>
    <row r="5" spans="1:11" ht="12.75" x14ac:dyDescent="0.2">
      <c r="B5" s="319" t="s">
        <v>489</v>
      </c>
      <c r="C5" s="319"/>
      <c r="D5" s="319"/>
      <c r="E5" s="319"/>
      <c r="F5" s="319"/>
      <c r="G5" s="319"/>
      <c r="H5" s="319"/>
      <c r="I5" s="319"/>
      <c r="K5" s="155" t="s">
        <v>577</v>
      </c>
    </row>
    <row r="6" spans="1:11" ht="12.75" x14ac:dyDescent="0.2">
      <c r="B6" s="369">
        <v>43831</v>
      </c>
      <c r="C6" s="370"/>
      <c r="D6" s="370"/>
      <c r="E6" s="370"/>
      <c r="F6" s="370"/>
      <c r="G6" s="370"/>
      <c r="H6" s="370"/>
      <c r="I6" s="370"/>
    </row>
    <row r="7" spans="1:11" ht="15.75" thickBot="1" x14ac:dyDescent="0.3">
      <c r="B7"/>
      <c r="C7"/>
      <c r="D7"/>
      <c r="E7"/>
      <c r="F7"/>
      <c r="G7"/>
      <c r="H7"/>
      <c r="I7"/>
    </row>
    <row r="8" spans="1:11" ht="12.75" thickBot="1" x14ac:dyDescent="0.25">
      <c r="B8" s="371" t="s">
        <v>490</v>
      </c>
      <c r="C8" s="372"/>
      <c r="D8" s="375"/>
      <c r="E8" s="377" t="s">
        <v>595</v>
      </c>
      <c r="F8" s="378"/>
      <c r="G8" s="379" t="s">
        <v>596</v>
      </c>
      <c r="H8" s="380"/>
      <c r="I8" s="381" t="s">
        <v>491</v>
      </c>
    </row>
    <row r="9" spans="1:11" ht="20.25" customHeight="1" thickBot="1" x14ac:dyDescent="0.25">
      <c r="B9" s="373"/>
      <c r="C9" s="374"/>
      <c r="D9" s="376"/>
      <c r="E9" s="267" t="s">
        <v>492</v>
      </c>
      <c r="F9" s="267" t="s">
        <v>493</v>
      </c>
      <c r="G9" s="267" t="s">
        <v>493</v>
      </c>
      <c r="H9" s="267" t="s">
        <v>586</v>
      </c>
      <c r="I9" s="382"/>
    </row>
    <row r="10" spans="1:11" ht="12.75" thickBot="1" x14ac:dyDescent="0.25">
      <c r="B10" s="383" t="s">
        <v>494</v>
      </c>
      <c r="C10" s="383" t="s">
        <v>496</v>
      </c>
      <c r="D10" s="268" t="s">
        <v>495</v>
      </c>
      <c r="E10" s="310">
        <v>22</v>
      </c>
      <c r="F10" s="310">
        <v>1</v>
      </c>
      <c r="G10" s="310">
        <v>1</v>
      </c>
      <c r="H10" s="310">
        <v>44</v>
      </c>
      <c r="I10" s="310">
        <f>SUM(E10:H10)</f>
        <v>68</v>
      </c>
    </row>
    <row r="11" spans="1:11" ht="12.75" thickBot="1" x14ac:dyDescent="0.25">
      <c r="B11" s="384"/>
      <c r="C11" s="384"/>
      <c r="D11" s="269" t="s">
        <v>497</v>
      </c>
      <c r="E11" s="310">
        <v>65</v>
      </c>
      <c r="F11" s="310">
        <v>4</v>
      </c>
      <c r="G11" s="310">
        <v>6</v>
      </c>
      <c r="H11" s="310">
        <v>125</v>
      </c>
      <c r="I11" s="310">
        <f t="shared" ref="I11:I43" si="0">SUM(E11:H11)</f>
        <v>200</v>
      </c>
    </row>
    <row r="12" spans="1:11" ht="12.75" thickBot="1" x14ac:dyDescent="0.25">
      <c r="B12" s="383" t="s">
        <v>498</v>
      </c>
      <c r="C12" s="383" t="s">
        <v>499</v>
      </c>
      <c r="D12" s="268" t="s">
        <v>495</v>
      </c>
      <c r="E12" s="310">
        <v>28</v>
      </c>
      <c r="F12" s="310"/>
      <c r="G12" s="310">
        <v>1</v>
      </c>
      <c r="H12" s="310">
        <v>67</v>
      </c>
      <c r="I12" s="310">
        <f t="shared" si="0"/>
        <v>96</v>
      </c>
    </row>
    <row r="13" spans="1:11" ht="12.75" thickBot="1" x14ac:dyDescent="0.25">
      <c r="B13" s="384"/>
      <c r="C13" s="384"/>
      <c r="D13" s="269" t="s">
        <v>497</v>
      </c>
      <c r="E13" s="310">
        <v>88</v>
      </c>
      <c r="F13" s="310"/>
      <c r="G13" s="310">
        <v>3</v>
      </c>
      <c r="H13" s="310">
        <v>178</v>
      </c>
      <c r="I13" s="310">
        <f t="shared" si="0"/>
        <v>269</v>
      </c>
    </row>
    <row r="14" spans="1:11" ht="12.75" thickBot="1" x14ac:dyDescent="0.25">
      <c r="B14" s="383" t="s">
        <v>500</v>
      </c>
      <c r="C14" s="383" t="s">
        <v>501</v>
      </c>
      <c r="D14" s="268" t="s">
        <v>495</v>
      </c>
      <c r="E14" s="310">
        <v>35</v>
      </c>
      <c r="F14" s="310"/>
      <c r="G14" s="310">
        <v>3</v>
      </c>
      <c r="H14" s="310">
        <v>128</v>
      </c>
      <c r="I14" s="310">
        <f t="shared" si="0"/>
        <v>166</v>
      </c>
    </row>
    <row r="15" spans="1:11" ht="12.75" thickBot="1" x14ac:dyDescent="0.25">
      <c r="B15" s="384"/>
      <c r="C15" s="384"/>
      <c r="D15" s="269" t="s">
        <v>497</v>
      </c>
      <c r="E15" s="310">
        <v>112</v>
      </c>
      <c r="F15" s="310"/>
      <c r="G15" s="310">
        <v>12</v>
      </c>
      <c r="H15" s="310">
        <v>356</v>
      </c>
      <c r="I15" s="310">
        <f t="shared" si="0"/>
        <v>480</v>
      </c>
    </row>
    <row r="16" spans="1:11" ht="12.75" thickBot="1" x14ac:dyDescent="0.25">
      <c r="B16" s="383" t="s">
        <v>502</v>
      </c>
      <c r="C16" s="383" t="s">
        <v>503</v>
      </c>
      <c r="D16" s="268" t="s">
        <v>495</v>
      </c>
      <c r="E16" s="310">
        <v>31</v>
      </c>
      <c r="F16" s="310">
        <v>1</v>
      </c>
      <c r="G16" s="310">
        <v>4</v>
      </c>
      <c r="H16" s="310">
        <v>80</v>
      </c>
      <c r="I16" s="310">
        <f t="shared" si="0"/>
        <v>116</v>
      </c>
    </row>
    <row r="17" spans="2:9" ht="12.75" thickBot="1" x14ac:dyDescent="0.25">
      <c r="B17" s="384"/>
      <c r="C17" s="384"/>
      <c r="D17" s="269" t="s">
        <v>497</v>
      </c>
      <c r="E17" s="310">
        <v>91</v>
      </c>
      <c r="F17" s="310">
        <v>4</v>
      </c>
      <c r="G17" s="310">
        <v>16</v>
      </c>
      <c r="H17" s="310">
        <v>238</v>
      </c>
      <c r="I17" s="310">
        <f t="shared" si="0"/>
        <v>349</v>
      </c>
    </row>
    <row r="18" spans="2:9" ht="12.75" thickBot="1" x14ac:dyDescent="0.25">
      <c r="B18" s="383" t="s">
        <v>504</v>
      </c>
      <c r="C18" s="383" t="s">
        <v>505</v>
      </c>
      <c r="D18" s="268" t="s">
        <v>495</v>
      </c>
      <c r="E18" s="310">
        <v>118</v>
      </c>
      <c r="F18" s="310">
        <v>4</v>
      </c>
      <c r="G18" s="310">
        <v>2</v>
      </c>
      <c r="H18" s="310">
        <v>217</v>
      </c>
      <c r="I18" s="310">
        <f t="shared" si="0"/>
        <v>341</v>
      </c>
    </row>
    <row r="19" spans="2:9" ht="12.75" thickBot="1" x14ac:dyDescent="0.25">
      <c r="B19" s="384"/>
      <c r="C19" s="384"/>
      <c r="D19" s="269" t="s">
        <v>497</v>
      </c>
      <c r="E19" s="310">
        <v>396</v>
      </c>
      <c r="F19" s="310">
        <v>12</v>
      </c>
      <c r="G19" s="310">
        <v>7</v>
      </c>
      <c r="H19" s="310">
        <v>583</v>
      </c>
      <c r="I19" s="310">
        <f t="shared" si="0"/>
        <v>998</v>
      </c>
    </row>
    <row r="20" spans="2:9" ht="12.75" thickBot="1" x14ac:dyDescent="0.25">
      <c r="B20" s="383" t="s">
        <v>506</v>
      </c>
      <c r="C20" s="383" t="s">
        <v>507</v>
      </c>
      <c r="D20" s="268" t="s">
        <v>495</v>
      </c>
      <c r="E20" s="310">
        <v>217</v>
      </c>
      <c r="F20" s="310">
        <v>8</v>
      </c>
      <c r="G20" s="310">
        <v>7</v>
      </c>
      <c r="H20" s="310">
        <v>559</v>
      </c>
      <c r="I20" s="310">
        <f t="shared" si="0"/>
        <v>791</v>
      </c>
    </row>
    <row r="21" spans="2:9" ht="12.75" thickBot="1" x14ac:dyDescent="0.25">
      <c r="B21" s="384"/>
      <c r="C21" s="384"/>
      <c r="D21" s="269" t="s">
        <v>497</v>
      </c>
      <c r="E21" s="310">
        <v>650</v>
      </c>
      <c r="F21" s="310">
        <v>22</v>
      </c>
      <c r="G21" s="310">
        <v>20</v>
      </c>
      <c r="H21" s="310">
        <v>1576</v>
      </c>
      <c r="I21" s="310">
        <f t="shared" si="0"/>
        <v>2268</v>
      </c>
    </row>
    <row r="22" spans="2:9" ht="12.75" thickBot="1" x14ac:dyDescent="0.25">
      <c r="B22" s="383" t="s">
        <v>508</v>
      </c>
      <c r="C22" s="383" t="s">
        <v>509</v>
      </c>
      <c r="D22" s="268" t="s">
        <v>495</v>
      </c>
      <c r="E22" s="310">
        <v>101</v>
      </c>
      <c r="F22" s="310">
        <v>4</v>
      </c>
      <c r="G22" s="310">
        <v>4</v>
      </c>
      <c r="H22" s="310">
        <v>283</v>
      </c>
      <c r="I22" s="310">
        <f t="shared" si="0"/>
        <v>392</v>
      </c>
    </row>
    <row r="23" spans="2:9" ht="12.75" thickBot="1" x14ac:dyDescent="0.25">
      <c r="B23" s="384"/>
      <c r="C23" s="384"/>
      <c r="D23" s="269" t="s">
        <v>497</v>
      </c>
      <c r="E23" s="310">
        <v>320</v>
      </c>
      <c r="F23" s="310">
        <v>15</v>
      </c>
      <c r="G23" s="310">
        <v>22</v>
      </c>
      <c r="H23" s="310">
        <v>841</v>
      </c>
      <c r="I23" s="310">
        <f t="shared" si="0"/>
        <v>1198</v>
      </c>
    </row>
    <row r="24" spans="2:9" ht="12.75" thickBot="1" x14ac:dyDescent="0.25">
      <c r="B24" s="383" t="s">
        <v>510</v>
      </c>
      <c r="C24" s="383" t="s">
        <v>511</v>
      </c>
      <c r="D24" s="268" t="s">
        <v>495</v>
      </c>
      <c r="E24" s="310">
        <v>161</v>
      </c>
      <c r="F24" s="310">
        <v>5</v>
      </c>
      <c r="G24" s="310">
        <v>10</v>
      </c>
      <c r="H24" s="310">
        <v>313</v>
      </c>
      <c r="I24" s="310">
        <f t="shared" si="0"/>
        <v>489</v>
      </c>
    </row>
    <row r="25" spans="2:9" ht="12.75" thickBot="1" x14ac:dyDescent="0.25">
      <c r="B25" s="384"/>
      <c r="C25" s="384"/>
      <c r="D25" s="269" t="s">
        <v>497</v>
      </c>
      <c r="E25" s="310">
        <v>520</v>
      </c>
      <c r="F25" s="310">
        <v>26</v>
      </c>
      <c r="G25" s="310">
        <v>47</v>
      </c>
      <c r="H25" s="310">
        <v>966</v>
      </c>
      <c r="I25" s="310">
        <f t="shared" si="0"/>
        <v>1559</v>
      </c>
    </row>
    <row r="26" spans="2:9" ht="12.75" thickBot="1" x14ac:dyDescent="0.25">
      <c r="B26" s="383" t="s">
        <v>512</v>
      </c>
      <c r="C26" s="383" t="s">
        <v>513</v>
      </c>
      <c r="D26" s="268" t="s">
        <v>495</v>
      </c>
      <c r="E26" s="310">
        <v>279</v>
      </c>
      <c r="F26" s="310">
        <v>23</v>
      </c>
      <c r="G26" s="310">
        <v>27</v>
      </c>
      <c r="H26" s="310">
        <v>415</v>
      </c>
      <c r="I26" s="310">
        <f t="shared" si="0"/>
        <v>744</v>
      </c>
    </row>
    <row r="27" spans="2:9" ht="12.75" thickBot="1" x14ac:dyDescent="0.25">
      <c r="B27" s="384"/>
      <c r="C27" s="384"/>
      <c r="D27" s="269" t="s">
        <v>497</v>
      </c>
      <c r="E27" s="310">
        <v>910</v>
      </c>
      <c r="F27" s="310">
        <v>108</v>
      </c>
      <c r="G27" s="310">
        <v>108</v>
      </c>
      <c r="H27" s="310">
        <v>1191</v>
      </c>
      <c r="I27" s="310">
        <f t="shared" si="0"/>
        <v>2317</v>
      </c>
    </row>
    <row r="28" spans="2:9" ht="12.75" thickBot="1" x14ac:dyDescent="0.25">
      <c r="B28" s="383" t="s">
        <v>587</v>
      </c>
      <c r="C28" s="383" t="s">
        <v>588</v>
      </c>
      <c r="D28" s="268" t="s">
        <v>495</v>
      </c>
      <c r="E28" s="310">
        <v>95</v>
      </c>
      <c r="F28" s="310">
        <v>3</v>
      </c>
      <c r="G28" s="310">
        <v>3</v>
      </c>
      <c r="H28" s="310">
        <v>100</v>
      </c>
      <c r="I28" s="310">
        <f t="shared" si="0"/>
        <v>201</v>
      </c>
    </row>
    <row r="29" spans="2:9" ht="12.75" thickBot="1" x14ac:dyDescent="0.25">
      <c r="B29" s="384"/>
      <c r="C29" s="384"/>
      <c r="D29" s="269" t="s">
        <v>497</v>
      </c>
      <c r="E29" s="310">
        <v>339</v>
      </c>
      <c r="F29" s="310">
        <v>33</v>
      </c>
      <c r="G29" s="310">
        <v>13</v>
      </c>
      <c r="H29" s="310">
        <v>300</v>
      </c>
      <c r="I29" s="310">
        <f t="shared" si="0"/>
        <v>685</v>
      </c>
    </row>
    <row r="30" spans="2:9" ht="12.75" thickBot="1" x14ac:dyDescent="0.25">
      <c r="B30" s="383" t="s">
        <v>514</v>
      </c>
      <c r="C30" s="383" t="s">
        <v>515</v>
      </c>
      <c r="D30" s="268" t="s">
        <v>495</v>
      </c>
      <c r="E30" s="310">
        <v>174</v>
      </c>
      <c r="F30" s="310">
        <v>5</v>
      </c>
      <c r="G30" s="310">
        <v>7</v>
      </c>
      <c r="H30" s="310">
        <v>239</v>
      </c>
      <c r="I30" s="310">
        <f t="shared" si="0"/>
        <v>425</v>
      </c>
    </row>
    <row r="31" spans="2:9" ht="12.75" thickBot="1" x14ac:dyDescent="0.25">
      <c r="B31" s="384"/>
      <c r="C31" s="384"/>
      <c r="D31" s="269" t="s">
        <v>497</v>
      </c>
      <c r="E31" s="310">
        <v>598</v>
      </c>
      <c r="F31" s="310">
        <v>22</v>
      </c>
      <c r="G31" s="310">
        <v>24</v>
      </c>
      <c r="H31" s="310">
        <v>675</v>
      </c>
      <c r="I31" s="310">
        <f t="shared" si="0"/>
        <v>1319</v>
      </c>
    </row>
    <row r="32" spans="2:9" ht="12.75" thickBot="1" x14ac:dyDescent="0.25">
      <c r="B32" s="383" t="s">
        <v>516</v>
      </c>
      <c r="C32" s="383" t="s">
        <v>517</v>
      </c>
      <c r="D32" s="268" t="s">
        <v>495</v>
      </c>
      <c r="E32" s="310">
        <v>65</v>
      </c>
      <c r="F32" s="310">
        <v>1</v>
      </c>
      <c r="G32" s="310">
        <v>3</v>
      </c>
      <c r="H32" s="310">
        <v>110</v>
      </c>
      <c r="I32" s="310">
        <f t="shared" si="0"/>
        <v>179</v>
      </c>
    </row>
    <row r="33" spans="2:9" ht="12.75" thickBot="1" x14ac:dyDescent="0.25">
      <c r="B33" s="384"/>
      <c r="C33" s="384"/>
      <c r="D33" s="269" t="s">
        <v>497</v>
      </c>
      <c r="E33" s="310">
        <v>201</v>
      </c>
      <c r="F33" s="310">
        <v>1</v>
      </c>
      <c r="G33" s="310">
        <v>6</v>
      </c>
      <c r="H33" s="310">
        <v>277</v>
      </c>
      <c r="I33" s="310">
        <f t="shared" si="0"/>
        <v>485</v>
      </c>
    </row>
    <row r="34" spans="2:9" ht="12.75" thickBot="1" x14ac:dyDescent="0.25">
      <c r="B34" s="383" t="s">
        <v>518</v>
      </c>
      <c r="C34" s="383" t="s">
        <v>519</v>
      </c>
      <c r="D34" s="268" t="s">
        <v>495</v>
      </c>
      <c r="E34" s="310">
        <v>114</v>
      </c>
      <c r="F34" s="310">
        <v>3</v>
      </c>
      <c r="G34" s="310">
        <v>3</v>
      </c>
      <c r="H34" s="310">
        <v>185</v>
      </c>
      <c r="I34" s="310">
        <f t="shared" si="0"/>
        <v>305</v>
      </c>
    </row>
    <row r="35" spans="2:9" ht="12.75" thickBot="1" x14ac:dyDescent="0.25">
      <c r="B35" s="384"/>
      <c r="C35" s="384"/>
      <c r="D35" s="269" t="s">
        <v>497</v>
      </c>
      <c r="E35" s="310">
        <v>332</v>
      </c>
      <c r="F35" s="310">
        <v>10</v>
      </c>
      <c r="G35" s="310">
        <v>11</v>
      </c>
      <c r="H35" s="310">
        <v>511</v>
      </c>
      <c r="I35" s="310">
        <f t="shared" si="0"/>
        <v>864</v>
      </c>
    </row>
    <row r="36" spans="2:9" ht="12.75" thickBot="1" x14ac:dyDescent="0.25">
      <c r="B36" s="383" t="s">
        <v>520</v>
      </c>
      <c r="C36" s="383" t="s">
        <v>521</v>
      </c>
      <c r="D36" s="268" t="s">
        <v>495</v>
      </c>
      <c r="E36" s="310">
        <v>13</v>
      </c>
      <c r="F36" s="310"/>
      <c r="G36" s="311">
        <v>1</v>
      </c>
      <c r="H36" s="311">
        <v>27</v>
      </c>
      <c r="I36" s="310">
        <f t="shared" si="0"/>
        <v>41</v>
      </c>
    </row>
    <row r="37" spans="2:9" ht="12.75" thickBot="1" x14ac:dyDescent="0.25">
      <c r="B37" s="384"/>
      <c r="C37" s="384"/>
      <c r="D37" s="269" t="s">
        <v>497</v>
      </c>
      <c r="E37" s="310">
        <v>37</v>
      </c>
      <c r="F37" s="310"/>
      <c r="G37" s="311">
        <v>7</v>
      </c>
      <c r="H37" s="311">
        <v>84</v>
      </c>
      <c r="I37" s="310">
        <f t="shared" si="0"/>
        <v>128</v>
      </c>
    </row>
    <row r="38" spans="2:9" ht="12.75" thickBot="1" x14ac:dyDescent="0.25">
      <c r="B38" s="383" t="s">
        <v>522</v>
      </c>
      <c r="C38" s="383" t="s">
        <v>523</v>
      </c>
      <c r="D38" s="268" t="s">
        <v>495</v>
      </c>
      <c r="E38" s="310">
        <v>13</v>
      </c>
      <c r="F38" s="310">
        <v>2</v>
      </c>
      <c r="G38" s="310">
        <v>2</v>
      </c>
      <c r="H38" s="310">
        <v>41</v>
      </c>
      <c r="I38" s="310">
        <f t="shared" si="0"/>
        <v>58</v>
      </c>
    </row>
    <row r="39" spans="2:9" ht="12.75" thickBot="1" x14ac:dyDescent="0.25">
      <c r="B39" s="384"/>
      <c r="C39" s="384"/>
      <c r="D39" s="269" t="s">
        <v>497</v>
      </c>
      <c r="E39" s="310">
        <v>30</v>
      </c>
      <c r="F39" s="310">
        <v>10</v>
      </c>
      <c r="G39" s="310">
        <v>6</v>
      </c>
      <c r="H39" s="310">
        <v>108</v>
      </c>
      <c r="I39" s="310">
        <f t="shared" si="0"/>
        <v>154</v>
      </c>
    </row>
    <row r="40" spans="2:9" ht="12.75" thickBot="1" x14ac:dyDescent="0.25">
      <c r="B40" s="383" t="s">
        <v>524</v>
      </c>
      <c r="C40" s="383" t="s">
        <v>525</v>
      </c>
      <c r="D40" s="268" t="s">
        <v>495</v>
      </c>
      <c r="E40" s="310">
        <v>735</v>
      </c>
      <c r="F40" s="310">
        <v>17</v>
      </c>
      <c r="G40" s="310">
        <v>34</v>
      </c>
      <c r="H40" s="310">
        <v>1775</v>
      </c>
      <c r="I40" s="310">
        <f t="shared" si="0"/>
        <v>2561</v>
      </c>
    </row>
    <row r="41" spans="2:9" ht="12.75" thickBot="1" x14ac:dyDescent="0.25">
      <c r="B41" s="384"/>
      <c r="C41" s="384"/>
      <c r="D41" s="269" t="s">
        <v>497</v>
      </c>
      <c r="E41" s="310">
        <v>2276</v>
      </c>
      <c r="F41" s="310">
        <v>64</v>
      </c>
      <c r="G41" s="310">
        <v>120</v>
      </c>
      <c r="H41" s="310">
        <v>4841</v>
      </c>
      <c r="I41" s="310">
        <f t="shared" si="0"/>
        <v>7301</v>
      </c>
    </row>
    <row r="42" spans="2:9" ht="12.75" thickBot="1" x14ac:dyDescent="0.25">
      <c r="B42" s="385" t="s">
        <v>99</v>
      </c>
      <c r="C42" s="386"/>
      <c r="D42" s="202" t="s">
        <v>495</v>
      </c>
      <c r="E42" s="312">
        <f>E10+E12+E14+E16+E18+E20+E22+E24+E26+E28+E30+E32+E34+E36+E38+E40</f>
        <v>2201</v>
      </c>
      <c r="F42" s="312">
        <f t="shared" ref="F42:H43" si="1">F10+F12+F14+F16+F18+F20+F22+F24+F26+F28+F30+F32+F34+F36+F38+F40</f>
        <v>77</v>
      </c>
      <c r="G42" s="312">
        <f t="shared" si="1"/>
        <v>112</v>
      </c>
      <c r="H42" s="312">
        <f t="shared" si="1"/>
        <v>4583</v>
      </c>
      <c r="I42" s="312">
        <f t="shared" si="0"/>
        <v>6973</v>
      </c>
    </row>
    <row r="43" spans="2:9" ht="12.75" thickBot="1" x14ac:dyDescent="0.25">
      <c r="B43" s="387"/>
      <c r="C43" s="388"/>
      <c r="D43" s="203" t="s">
        <v>497</v>
      </c>
      <c r="E43" s="312">
        <f>E11+E13+E15+E17+E19+E21+E23+E25+E27+E29+E31+E33+E35+E37+E39+E41</f>
        <v>6965</v>
      </c>
      <c r="F43" s="312">
        <f t="shared" si="1"/>
        <v>331</v>
      </c>
      <c r="G43" s="312">
        <f t="shared" si="1"/>
        <v>428</v>
      </c>
      <c r="H43" s="312">
        <f t="shared" si="1"/>
        <v>12850</v>
      </c>
      <c r="I43" s="312">
        <f t="shared" si="0"/>
        <v>20574</v>
      </c>
    </row>
  </sheetData>
  <mergeCells count="40">
    <mergeCell ref="B40:B41"/>
    <mergeCell ref="C40:C41"/>
    <mergeCell ref="B42:C43"/>
    <mergeCell ref="B38:B39"/>
    <mergeCell ref="B28:B29"/>
    <mergeCell ref="C28:C29"/>
    <mergeCell ref="B30:B31"/>
    <mergeCell ref="C30:C31"/>
    <mergeCell ref="C38:C39"/>
    <mergeCell ref="B36:B37"/>
    <mergeCell ref="C36:C37"/>
    <mergeCell ref="B34:B35"/>
    <mergeCell ref="C34:C35"/>
    <mergeCell ref="B32:B33"/>
    <mergeCell ref="C32:C33"/>
    <mergeCell ref="B22:B23"/>
    <mergeCell ref="C22:C23"/>
    <mergeCell ref="B24:B25"/>
    <mergeCell ref="C24:C25"/>
    <mergeCell ref="C26:C27"/>
    <mergeCell ref="B26:B27"/>
    <mergeCell ref="B16:B17"/>
    <mergeCell ref="C16:C17"/>
    <mergeCell ref="B18:B19"/>
    <mergeCell ref="C18:C19"/>
    <mergeCell ref="B20:B21"/>
    <mergeCell ref="C20:C21"/>
    <mergeCell ref="B10:B11"/>
    <mergeCell ref="C10:C11"/>
    <mergeCell ref="B12:B13"/>
    <mergeCell ref="C12:C13"/>
    <mergeCell ref="B14:B15"/>
    <mergeCell ref="C14:C15"/>
    <mergeCell ref="B5:I5"/>
    <mergeCell ref="B6:I6"/>
    <mergeCell ref="B8:C9"/>
    <mergeCell ref="D8:D9"/>
    <mergeCell ref="E8:F8"/>
    <mergeCell ref="G8:H8"/>
    <mergeCell ref="I8:I9"/>
  </mergeCells>
  <hyperlinks>
    <hyperlink ref="K5" location="'Índice BxH'!A1" display="Volver a Bono por Hijo"/>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N16"/>
  <sheetViews>
    <sheetView showGridLines="0" workbookViewId="0">
      <selection activeCell="A2" sqref="A2"/>
    </sheetView>
  </sheetViews>
  <sheetFormatPr baseColWidth="10" defaultRowHeight="15" x14ac:dyDescent="0.25"/>
  <cols>
    <col min="1" max="1" width="6" customWidth="1"/>
  </cols>
  <sheetData>
    <row r="2" spans="1:14" x14ac:dyDescent="0.25">
      <c r="A2" s="75" t="s">
        <v>105</v>
      </c>
    </row>
    <row r="3" spans="1:14" x14ac:dyDescent="0.25">
      <c r="A3" s="75" t="s">
        <v>106</v>
      </c>
    </row>
    <row r="4" spans="1:14" x14ac:dyDescent="0.25">
      <c r="A4" s="75"/>
    </row>
    <row r="5" spans="1:14" x14ac:dyDescent="0.25">
      <c r="A5" s="75"/>
      <c r="B5" s="146" t="s">
        <v>573</v>
      </c>
      <c r="C5" s="135"/>
      <c r="D5" s="135"/>
      <c r="E5" s="135"/>
      <c r="F5" s="135"/>
      <c r="N5" s="165" t="s">
        <v>580</v>
      </c>
    </row>
    <row r="6" spans="1:14" x14ac:dyDescent="0.25">
      <c r="A6" s="75"/>
    </row>
    <row r="7" spans="1:14" s="147" customFormat="1" ht="12.75" x14ac:dyDescent="0.2">
      <c r="B7" s="148" t="s">
        <v>128</v>
      </c>
      <c r="C7" s="149"/>
      <c r="D7" s="149"/>
      <c r="E7" s="149"/>
      <c r="F7" s="149"/>
      <c r="G7" s="149"/>
      <c r="H7" s="149"/>
      <c r="I7" s="149"/>
      <c r="J7" s="149"/>
      <c r="K7" s="149"/>
      <c r="L7" s="149"/>
      <c r="M7" s="149"/>
      <c r="N7" s="150"/>
    </row>
    <row r="8" spans="1:14" s="147" customFormat="1" ht="12.75" x14ac:dyDescent="0.2">
      <c r="B8" s="158" t="s">
        <v>610</v>
      </c>
      <c r="C8" s="159"/>
      <c r="D8" s="159"/>
      <c r="E8" s="159"/>
      <c r="F8" s="159"/>
      <c r="G8" s="159"/>
      <c r="H8" s="159"/>
      <c r="I8" s="159"/>
      <c r="J8" s="159"/>
      <c r="K8" s="159"/>
      <c r="L8" s="159"/>
      <c r="M8" s="159"/>
      <c r="N8" s="160"/>
    </row>
    <row r="9" spans="1:14" s="147" customFormat="1" ht="12.75" x14ac:dyDescent="0.2">
      <c r="B9" s="161" t="s">
        <v>574</v>
      </c>
      <c r="C9" s="151"/>
      <c r="D9" s="151"/>
      <c r="E9" s="151"/>
      <c r="F9" s="151"/>
      <c r="G9" s="151"/>
      <c r="H9" s="151"/>
      <c r="I9" s="151"/>
      <c r="J9" s="151"/>
      <c r="K9" s="151"/>
      <c r="L9" s="151"/>
      <c r="M9" s="151"/>
      <c r="N9" s="152"/>
    </row>
    <row r="10" spans="1:14" s="147" customFormat="1" ht="12.75" x14ac:dyDescent="0.2">
      <c r="B10" s="159"/>
      <c r="C10" s="159"/>
      <c r="D10" s="159"/>
      <c r="E10" s="159"/>
      <c r="F10" s="159"/>
      <c r="G10" s="159"/>
      <c r="H10" s="159"/>
      <c r="I10" s="159"/>
      <c r="J10" s="159"/>
      <c r="K10" s="159"/>
      <c r="L10" s="159"/>
      <c r="M10" s="159"/>
      <c r="N10" s="159"/>
    </row>
    <row r="11" spans="1:14" s="147" customFormat="1" ht="12.75" x14ac:dyDescent="0.2">
      <c r="B11" s="103" t="s">
        <v>526</v>
      </c>
      <c r="C11" s="159"/>
      <c r="D11" s="159"/>
      <c r="E11" s="159"/>
      <c r="F11" s="159"/>
      <c r="G11" s="159"/>
      <c r="H11" s="159"/>
      <c r="I11" s="159"/>
      <c r="J11" s="159"/>
      <c r="K11" s="159"/>
      <c r="L11" s="159"/>
      <c r="M11" s="159"/>
      <c r="N11" s="159"/>
    </row>
    <row r="12" spans="1:14" s="147" customFormat="1" ht="12.75" x14ac:dyDescent="0.2">
      <c r="B12" s="162" t="s">
        <v>611</v>
      </c>
    </row>
    <row r="13" spans="1:14" s="147" customFormat="1" ht="12.75" x14ac:dyDescent="0.2">
      <c r="B13" s="153" t="s">
        <v>612</v>
      </c>
    </row>
    <row r="14" spans="1:14" s="147" customFormat="1" ht="12.75" x14ac:dyDescent="0.2">
      <c r="B14" s="153" t="s">
        <v>613</v>
      </c>
    </row>
    <row r="15" spans="1:14" s="147" customFormat="1" ht="12.75" x14ac:dyDescent="0.2">
      <c r="B15" s="153" t="s">
        <v>614</v>
      </c>
    </row>
    <row r="16" spans="1:14" s="147" customFormat="1" ht="12.75" x14ac:dyDescent="0.2">
      <c r="B16" s="153" t="s">
        <v>615</v>
      </c>
    </row>
  </sheetData>
  <hyperlinks>
    <hyperlink ref="B12" location="'Contratación Solicitudes'!A1" display="'Contratación Solicitudes'!A1"/>
    <hyperlink ref="B13" location="'Contratación Trámite'!A1" display="'Contratación Trámite'!A1"/>
    <hyperlink ref="B14" location="'Cotización Solicitudes'!A1" display="'Cotización Solicitudes'!A1"/>
    <hyperlink ref="B15" location="'Cotización Trámite'!A1" display="'Cotización Trámite'!A1"/>
    <hyperlink ref="B16" location="'Subsidios Pagados'!A1" display="'Subsidios Pagados'!A1"/>
    <hyperlink ref="N5" location="Índice!A1" display="Volver"/>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0"/>
  <sheetViews>
    <sheetView showGridLines="0" zoomScaleNormal="100" workbookViewId="0"/>
  </sheetViews>
  <sheetFormatPr baseColWidth="10" defaultColWidth="11.42578125" defaultRowHeight="12" x14ac:dyDescent="0.2"/>
  <cols>
    <col min="1" max="1" width="6" style="46" customWidth="1"/>
    <col min="2" max="16384" width="11.42578125" style="46"/>
  </cols>
  <sheetData>
    <row r="2" spans="1:8" x14ac:dyDescent="0.2">
      <c r="A2" s="75" t="s">
        <v>105</v>
      </c>
    </row>
    <row r="3" spans="1:8" x14ac:dyDescent="0.2">
      <c r="A3" s="75" t="s">
        <v>106</v>
      </c>
    </row>
    <row r="5" spans="1:8" ht="28.5" customHeight="1" x14ac:dyDescent="0.2">
      <c r="B5" s="389" t="s">
        <v>527</v>
      </c>
      <c r="C5" s="389"/>
      <c r="D5" s="389"/>
      <c r="E5" s="389"/>
      <c r="F5" s="389"/>
      <c r="H5" s="157" t="s">
        <v>579</v>
      </c>
    </row>
    <row r="6" spans="1:8" ht="12.75" x14ac:dyDescent="0.2">
      <c r="B6" s="319" t="s">
        <v>616</v>
      </c>
      <c r="C6" s="319"/>
      <c r="D6" s="319"/>
      <c r="E6" s="319"/>
      <c r="F6" s="319"/>
    </row>
    <row r="8" spans="1:8" ht="27" customHeight="1" x14ac:dyDescent="0.2">
      <c r="B8" s="390" t="s">
        <v>528</v>
      </c>
      <c r="C8" s="393" t="s">
        <v>529</v>
      </c>
      <c r="D8" s="394"/>
      <c r="E8" s="394"/>
      <c r="F8" s="395"/>
    </row>
    <row r="9" spans="1:8" ht="12" customHeight="1" x14ac:dyDescent="0.2">
      <c r="B9" s="391"/>
      <c r="C9" s="396" t="s">
        <v>484</v>
      </c>
      <c r="D9" s="393" t="s">
        <v>530</v>
      </c>
      <c r="E9" s="395"/>
      <c r="F9" s="396" t="s">
        <v>531</v>
      </c>
    </row>
    <row r="10" spans="1:8" x14ac:dyDescent="0.2">
      <c r="B10" s="392"/>
      <c r="C10" s="397"/>
      <c r="D10" s="303" t="s">
        <v>532</v>
      </c>
      <c r="E10" s="303" t="s">
        <v>533</v>
      </c>
      <c r="F10" s="397"/>
    </row>
    <row r="11" spans="1:8" x14ac:dyDescent="0.2">
      <c r="B11" s="107" t="s">
        <v>534</v>
      </c>
      <c r="C11" s="222">
        <v>333</v>
      </c>
      <c r="D11" s="222"/>
      <c r="E11" s="222"/>
      <c r="F11" s="222"/>
    </row>
    <row r="12" spans="1:8" x14ac:dyDescent="0.2">
      <c r="B12" s="108">
        <v>2009</v>
      </c>
      <c r="C12" s="222">
        <v>2105</v>
      </c>
      <c r="D12" s="222"/>
      <c r="E12" s="222"/>
      <c r="F12" s="222"/>
    </row>
    <row r="13" spans="1:8" x14ac:dyDescent="0.2">
      <c r="B13" s="108">
        <v>2010</v>
      </c>
      <c r="C13" s="222">
        <v>1759</v>
      </c>
      <c r="D13" s="222"/>
      <c r="E13" s="222"/>
      <c r="F13" s="222"/>
    </row>
    <row r="14" spans="1:8" x14ac:dyDescent="0.2">
      <c r="B14" s="108">
        <v>2011</v>
      </c>
      <c r="C14" s="109">
        <v>1026</v>
      </c>
      <c r="D14" s="109"/>
      <c r="E14" s="109"/>
      <c r="F14" s="109"/>
    </row>
    <row r="15" spans="1:8" x14ac:dyDescent="0.2">
      <c r="B15" s="108">
        <v>2012</v>
      </c>
      <c r="C15" s="109">
        <v>807</v>
      </c>
      <c r="D15" s="109"/>
      <c r="E15" s="109"/>
      <c r="F15" s="109">
        <f>4799+6387+5277+4788+3887+4506+3139+8888+9643+3804+9793+10267</f>
        <v>75178</v>
      </c>
    </row>
    <row r="16" spans="1:8" x14ac:dyDescent="0.2">
      <c r="B16" s="230">
        <v>41275</v>
      </c>
      <c r="C16" s="111">
        <v>58</v>
      </c>
      <c r="D16" s="111"/>
      <c r="E16" s="111"/>
      <c r="F16" s="111">
        <v>10513</v>
      </c>
    </row>
    <row r="17" spans="2:6" x14ac:dyDescent="0.2">
      <c r="B17" s="230">
        <v>41306</v>
      </c>
      <c r="C17" s="111">
        <v>55</v>
      </c>
      <c r="D17" s="111"/>
      <c r="E17" s="111"/>
      <c r="F17" s="111">
        <v>8811</v>
      </c>
    </row>
    <row r="18" spans="2:6" x14ac:dyDescent="0.2">
      <c r="B18" s="230">
        <v>41334</v>
      </c>
      <c r="C18" s="111">
        <v>64</v>
      </c>
      <c r="D18" s="111"/>
      <c r="E18" s="111"/>
      <c r="F18" s="111">
        <v>11072</v>
      </c>
    </row>
    <row r="19" spans="2:6" x14ac:dyDescent="0.2">
      <c r="B19" s="230">
        <v>41365</v>
      </c>
      <c r="C19" s="111">
        <v>66</v>
      </c>
      <c r="D19" s="111"/>
      <c r="E19" s="111"/>
      <c r="F19" s="111">
        <v>9568</v>
      </c>
    </row>
    <row r="20" spans="2:6" x14ac:dyDescent="0.2">
      <c r="B20" s="230">
        <v>41395</v>
      </c>
      <c r="C20" s="111">
        <v>60</v>
      </c>
      <c r="D20" s="111"/>
      <c r="E20" s="111"/>
      <c r="F20" s="111">
        <v>9423</v>
      </c>
    </row>
    <row r="21" spans="2:6" x14ac:dyDescent="0.2">
      <c r="B21" s="230">
        <v>41426</v>
      </c>
      <c r="C21" s="111">
        <v>54</v>
      </c>
      <c r="D21" s="111"/>
      <c r="E21" s="111"/>
      <c r="F21" s="111">
        <v>10541</v>
      </c>
    </row>
    <row r="22" spans="2:6" x14ac:dyDescent="0.2">
      <c r="B22" s="230">
        <v>41456</v>
      </c>
      <c r="C22" s="111">
        <v>58</v>
      </c>
      <c r="D22" s="111"/>
      <c r="E22" s="111"/>
      <c r="F22" s="111">
        <v>10315</v>
      </c>
    </row>
    <row r="23" spans="2:6" x14ac:dyDescent="0.2">
      <c r="B23" s="230">
        <v>41487</v>
      </c>
      <c r="C23" s="111">
        <v>58</v>
      </c>
      <c r="D23" s="111"/>
      <c r="E23" s="111"/>
      <c r="F23" s="111">
        <v>9741</v>
      </c>
    </row>
    <row r="24" spans="2:6" x14ac:dyDescent="0.2">
      <c r="B24" s="230">
        <v>41518</v>
      </c>
      <c r="C24" s="111">
        <v>50</v>
      </c>
      <c r="D24" s="111"/>
      <c r="E24" s="111"/>
      <c r="F24" s="111">
        <v>9232</v>
      </c>
    </row>
    <row r="25" spans="2:6" x14ac:dyDescent="0.2">
      <c r="B25" s="230">
        <v>41548</v>
      </c>
      <c r="C25" s="111">
        <v>48</v>
      </c>
      <c r="D25" s="111"/>
      <c r="E25" s="111"/>
      <c r="F25" s="111">
        <v>9928</v>
      </c>
    </row>
    <row r="26" spans="2:6" x14ac:dyDescent="0.2">
      <c r="B26" s="230">
        <v>41579</v>
      </c>
      <c r="C26" s="111">
        <v>28</v>
      </c>
      <c r="D26" s="111"/>
      <c r="E26" s="111"/>
      <c r="F26" s="111">
        <v>6195</v>
      </c>
    </row>
    <row r="27" spans="2:6" x14ac:dyDescent="0.2">
      <c r="B27" s="230">
        <v>41609</v>
      </c>
      <c r="C27" s="220">
        <v>55</v>
      </c>
      <c r="D27" s="220"/>
      <c r="E27" s="220"/>
      <c r="F27" s="220">
        <v>8859</v>
      </c>
    </row>
    <row r="28" spans="2:6" x14ac:dyDescent="0.2">
      <c r="B28" s="108">
        <v>2013</v>
      </c>
      <c r="C28" s="222">
        <f>SUM(C16:C27)</f>
        <v>654</v>
      </c>
      <c r="D28" s="222"/>
      <c r="E28" s="222"/>
      <c r="F28" s="222">
        <f>SUM(F16:F27)</f>
        <v>114198</v>
      </c>
    </row>
    <row r="29" spans="2:6" x14ac:dyDescent="0.2">
      <c r="B29" s="230">
        <v>41640</v>
      </c>
      <c r="C29" s="220">
        <v>57</v>
      </c>
      <c r="D29" s="220"/>
      <c r="E29" s="220"/>
      <c r="F29" s="220">
        <v>10003</v>
      </c>
    </row>
    <row r="30" spans="2:6" x14ac:dyDescent="0.2">
      <c r="B30" s="230">
        <v>41671</v>
      </c>
      <c r="C30" s="220">
        <v>36</v>
      </c>
      <c r="D30" s="220"/>
      <c r="E30" s="220"/>
      <c r="F30" s="220">
        <v>8116</v>
      </c>
    </row>
    <row r="31" spans="2:6" x14ac:dyDescent="0.2">
      <c r="B31" s="230">
        <v>41699</v>
      </c>
      <c r="C31" s="220">
        <v>43</v>
      </c>
      <c r="D31" s="220"/>
      <c r="E31" s="220"/>
      <c r="F31" s="220">
        <v>3794</v>
      </c>
    </row>
    <row r="32" spans="2:6" x14ac:dyDescent="0.2">
      <c r="B32" s="230">
        <v>41730</v>
      </c>
      <c r="C32" s="220">
        <v>44</v>
      </c>
      <c r="D32" s="220"/>
      <c r="E32" s="220"/>
      <c r="F32" s="220">
        <v>5833</v>
      </c>
    </row>
    <row r="33" spans="2:6" x14ac:dyDescent="0.2">
      <c r="B33" s="230">
        <v>41760</v>
      </c>
      <c r="C33" s="220">
        <v>47</v>
      </c>
      <c r="D33" s="220"/>
      <c r="E33" s="220"/>
      <c r="F33" s="220">
        <v>3916</v>
      </c>
    </row>
    <row r="34" spans="2:6" x14ac:dyDescent="0.2">
      <c r="B34" s="230">
        <v>41791</v>
      </c>
      <c r="C34" s="220">
        <v>48</v>
      </c>
      <c r="D34" s="220"/>
      <c r="E34" s="220"/>
      <c r="F34" s="220">
        <v>3251</v>
      </c>
    </row>
    <row r="35" spans="2:6" x14ac:dyDescent="0.2">
      <c r="B35" s="230">
        <v>41821</v>
      </c>
      <c r="C35" s="220">
        <v>47</v>
      </c>
      <c r="D35" s="220"/>
      <c r="E35" s="220"/>
      <c r="F35" s="220">
        <v>3190</v>
      </c>
    </row>
    <row r="36" spans="2:6" x14ac:dyDescent="0.2">
      <c r="B36" s="230">
        <v>41852</v>
      </c>
      <c r="C36" s="220">
        <v>44</v>
      </c>
      <c r="D36" s="220"/>
      <c r="E36" s="220"/>
      <c r="F36" s="220">
        <v>3136</v>
      </c>
    </row>
    <row r="37" spans="2:6" x14ac:dyDescent="0.2">
      <c r="B37" s="230">
        <v>41883</v>
      </c>
      <c r="C37" s="220">
        <v>41</v>
      </c>
      <c r="D37" s="220"/>
      <c r="E37" s="220"/>
      <c r="F37" s="220">
        <v>2928</v>
      </c>
    </row>
    <row r="38" spans="2:6" x14ac:dyDescent="0.2">
      <c r="B38" s="230">
        <v>41913</v>
      </c>
      <c r="C38" s="220">
        <v>34</v>
      </c>
      <c r="D38" s="220"/>
      <c r="E38" s="220"/>
      <c r="F38" s="220">
        <v>2732</v>
      </c>
    </row>
    <row r="39" spans="2:6" x14ac:dyDescent="0.2">
      <c r="B39" s="230">
        <v>41944</v>
      </c>
      <c r="C39" s="220">
        <v>25</v>
      </c>
      <c r="D39" s="220"/>
      <c r="E39" s="220"/>
      <c r="F39" s="220">
        <v>3936</v>
      </c>
    </row>
    <row r="40" spans="2:6" x14ac:dyDescent="0.2">
      <c r="B40" s="230">
        <v>41974</v>
      </c>
      <c r="C40" s="220">
        <v>47</v>
      </c>
      <c r="D40" s="220"/>
      <c r="E40" s="220"/>
      <c r="F40" s="220">
        <v>3018</v>
      </c>
    </row>
    <row r="41" spans="2:6" x14ac:dyDescent="0.2">
      <c r="B41" s="108">
        <v>2014</v>
      </c>
      <c r="C41" s="222">
        <f>SUM(C29:C40)</f>
        <v>513</v>
      </c>
      <c r="D41" s="222"/>
      <c r="E41" s="222"/>
      <c r="F41" s="222">
        <f>SUM(F29:F40)</f>
        <v>53853</v>
      </c>
    </row>
    <row r="42" spans="2:6" x14ac:dyDescent="0.2">
      <c r="B42" s="230">
        <v>42005</v>
      </c>
      <c r="C42" s="220">
        <v>40</v>
      </c>
      <c r="D42" s="220"/>
      <c r="E42" s="220"/>
      <c r="F42" s="220">
        <v>2343</v>
      </c>
    </row>
    <row r="43" spans="2:6" x14ac:dyDescent="0.2">
      <c r="B43" s="230">
        <v>42036</v>
      </c>
      <c r="C43" s="220">
        <v>37</v>
      </c>
      <c r="D43" s="220"/>
      <c r="E43" s="220"/>
      <c r="F43" s="220">
        <v>2758</v>
      </c>
    </row>
    <row r="44" spans="2:6" x14ac:dyDescent="0.2">
      <c r="B44" s="230">
        <v>42064</v>
      </c>
      <c r="C44" s="220">
        <v>39</v>
      </c>
      <c r="D44" s="220"/>
      <c r="E44" s="220"/>
      <c r="F44" s="220">
        <v>2319</v>
      </c>
    </row>
    <row r="45" spans="2:6" x14ac:dyDescent="0.2">
      <c r="B45" s="230">
        <v>42095</v>
      </c>
      <c r="C45" s="220">
        <v>33</v>
      </c>
      <c r="D45" s="220"/>
      <c r="E45" s="220"/>
      <c r="F45" s="220">
        <v>1250</v>
      </c>
    </row>
    <row r="46" spans="2:6" x14ac:dyDescent="0.2">
      <c r="B46" s="230">
        <v>42125</v>
      </c>
      <c r="C46" s="220">
        <v>31</v>
      </c>
      <c r="D46" s="220"/>
      <c r="E46" s="220"/>
      <c r="F46" s="220">
        <v>1952</v>
      </c>
    </row>
    <row r="47" spans="2:6" x14ac:dyDescent="0.2">
      <c r="B47" s="230">
        <v>42156</v>
      </c>
      <c r="C47" s="220">
        <v>38</v>
      </c>
      <c r="D47" s="220"/>
      <c r="E47" s="220"/>
      <c r="F47" s="220">
        <v>1536</v>
      </c>
    </row>
    <row r="48" spans="2:6" x14ac:dyDescent="0.2">
      <c r="B48" s="230">
        <v>42186</v>
      </c>
      <c r="C48" s="220">
        <v>33</v>
      </c>
      <c r="D48" s="220"/>
      <c r="E48" s="220"/>
      <c r="F48" s="220">
        <v>2640</v>
      </c>
    </row>
    <row r="49" spans="2:6" x14ac:dyDescent="0.2">
      <c r="B49" s="230">
        <v>42217</v>
      </c>
      <c r="C49" s="220">
        <v>37</v>
      </c>
      <c r="D49" s="220"/>
      <c r="E49" s="220"/>
      <c r="F49" s="220">
        <v>1723</v>
      </c>
    </row>
    <row r="50" spans="2:6" x14ac:dyDescent="0.2">
      <c r="B50" s="230">
        <v>42248</v>
      </c>
      <c r="C50" s="220">
        <v>40</v>
      </c>
      <c r="D50" s="220"/>
      <c r="E50" s="220"/>
      <c r="F50" s="220">
        <v>2602</v>
      </c>
    </row>
    <row r="51" spans="2:6" x14ac:dyDescent="0.2">
      <c r="B51" s="230">
        <v>42278</v>
      </c>
      <c r="C51" s="220">
        <v>39</v>
      </c>
      <c r="D51" s="220"/>
      <c r="E51" s="220"/>
      <c r="F51" s="220">
        <v>2691</v>
      </c>
    </row>
    <row r="52" spans="2:6" x14ac:dyDescent="0.2">
      <c r="B52" s="230">
        <v>42309</v>
      </c>
      <c r="C52" s="220">
        <v>37</v>
      </c>
      <c r="D52" s="220"/>
      <c r="E52" s="220"/>
      <c r="F52" s="220">
        <v>2518</v>
      </c>
    </row>
    <row r="53" spans="2:6" x14ac:dyDescent="0.2">
      <c r="B53" s="230">
        <v>42339</v>
      </c>
      <c r="C53" s="220">
        <v>33</v>
      </c>
      <c r="D53" s="220"/>
      <c r="E53" s="220"/>
      <c r="F53" s="220">
        <v>2358</v>
      </c>
    </row>
    <row r="54" spans="2:6" x14ac:dyDescent="0.2">
      <c r="B54" s="108">
        <v>2015</v>
      </c>
      <c r="C54" s="222">
        <f>SUM(C42:C53)</f>
        <v>437</v>
      </c>
      <c r="D54" s="222"/>
      <c r="E54" s="222"/>
      <c r="F54" s="222">
        <f>SUM(F42:F53)</f>
        <v>26690</v>
      </c>
    </row>
    <row r="55" spans="2:6" x14ac:dyDescent="0.2">
      <c r="B55" s="230">
        <v>42370</v>
      </c>
      <c r="C55" s="220">
        <v>33</v>
      </c>
      <c r="D55" s="220"/>
      <c r="E55" s="220"/>
      <c r="F55" s="220">
        <v>3308</v>
      </c>
    </row>
    <row r="56" spans="2:6" x14ac:dyDescent="0.2">
      <c r="B56" s="230">
        <v>42401</v>
      </c>
      <c r="C56" s="220">
        <v>33</v>
      </c>
      <c r="D56" s="220"/>
      <c r="E56" s="220"/>
      <c r="F56" s="220">
        <v>2327</v>
      </c>
    </row>
    <row r="57" spans="2:6" x14ac:dyDescent="0.2">
      <c r="B57" s="230">
        <v>42430</v>
      </c>
      <c r="C57" s="220">
        <v>40</v>
      </c>
      <c r="D57" s="220"/>
      <c r="E57" s="220"/>
      <c r="F57" s="220">
        <v>2621</v>
      </c>
    </row>
    <row r="58" spans="2:6" x14ac:dyDescent="0.2">
      <c r="B58" s="230">
        <v>42461</v>
      </c>
      <c r="C58" s="220">
        <v>39</v>
      </c>
      <c r="D58" s="220"/>
      <c r="E58" s="220"/>
      <c r="F58" s="220">
        <v>2495</v>
      </c>
    </row>
    <row r="59" spans="2:6" x14ac:dyDescent="0.2">
      <c r="B59" s="230">
        <v>42491</v>
      </c>
      <c r="C59" s="220">
        <v>40</v>
      </c>
      <c r="D59" s="220">
        <v>1000</v>
      </c>
      <c r="E59" s="220">
        <v>1038</v>
      </c>
      <c r="F59" s="220">
        <f>D59+E59</f>
        <v>2038</v>
      </c>
    </row>
    <row r="60" spans="2:6" x14ac:dyDescent="0.2">
      <c r="B60" s="230">
        <v>42522</v>
      </c>
      <c r="C60" s="220">
        <v>37</v>
      </c>
      <c r="D60" s="113" t="s">
        <v>485</v>
      </c>
      <c r="E60" s="113" t="s">
        <v>485</v>
      </c>
      <c r="F60" s="220">
        <v>1960</v>
      </c>
    </row>
    <row r="61" spans="2:6" x14ac:dyDescent="0.2">
      <c r="B61" s="230">
        <v>42552</v>
      </c>
      <c r="C61" s="220">
        <v>46</v>
      </c>
      <c r="D61" s="220">
        <v>1739</v>
      </c>
      <c r="E61" s="220">
        <v>1498</v>
      </c>
      <c r="F61" s="220">
        <f t="shared" ref="F61:F66" si="0">D61+E61</f>
        <v>3237</v>
      </c>
    </row>
    <row r="62" spans="2:6" x14ac:dyDescent="0.2">
      <c r="B62" s="230">
        <v>42583</v>
      </c>
      <c r="C62" s="220">
        <v>47</v>
      </c>
      <c r="D62" s="220">
        <v>1262</v>
      </c>
      <c r="E62" s="220">
        <v>1077</v>
      </c>
      <c r="F62" s="220">
        <f t="shared" si="0"/>
        <v>2339</v>
      </c>
    </row>
    <row r="63" spans="2:6" x14ac:dyDescent="0.2">
      <c r="B63" s="230">
        <v>42614</v>
      </c>
      <c r="C63" s="220">
        <v>38</v>
      </c>
      <c r="D63" s="220">
        <v>1119</v>
      </c>
      <c r="E63" s="220">
        <v>1309</v>
      </c>
      <c r="F63" s="220">
        <f t="shared" si="0"/>
        <v>2428</v>
      </c>
    </row>
    <row r="64" spans="2:6" x14ac:dyDescent="0.2">
      <c r="B64" s="230">
        <v>42644</v>
      </c>
      <c r="C64" s="220">
        <v>36</v>
      </c>
      <c r="D64" s="220">
        <v>943</v>
      </c>
      <c r="E64" s="220">
        <v>705</v>
      </c>
      <c r="F64" s="220">
        <f t="shared" si="0"/>
        <v>1648</v>
      </c>
    </row>
    <row r="65" spans="2:6" x14ac:dyDescent="0.2">
      <c r="B65" s="230">
        <v>42675</v>
      </c>
      <c r="C65" s="220">
        <v>42</v>
      </c>
      <c r="D65" s="220">
        <v>2225</v>
      </c>
      <c r="E65" s="220">
        <v>1770</v>
      </c>
      <c r="F65" s="220">
        <f t="shared" si="0"/>
        <v>3995</v>
      </c>
    </row>
    <row r="66" spans="2:6" x14ac:dyDescent="0.2">
      <c r="B66" s="230">
        <v>42705</v>
      </c>
      <c r="C66" s="220">
        <v>50</v>
      </c>
      <c r="D66" s="220">
        <v>3021</v>
      </c>
      <c r="E66" s="220">
        <v>2296</v>
      </c>
      <c r="F66" s="220">
        <f t="shared" si="0"/>
        <v>5317</v>
      </c>
    </row>
    <row r="67" spans="2:6" x14ac:dyDescent="0.2">
      <c r="B67" s="108">
        <v>2016</v>
      </c>
      <c r="C67" s="222">
        <f>SUM(C55:C66)</f>
        <v>481</v>
      </c>
      <c r="D67" s="222"/>
      <c r="E67" s="222"/>
      <c r="F67" s="222">
        <f>SUM(F55:F66)</f>
        <v>33713</v>
      </c>
    </row>
    <row r="68" spans="2:6" x14ac:dyDescent="0.2">
      <c r="B68" s="230">
        <v>42736</v>
      </c>
      <c r="C68" s="220">
        <v>40</v>
      </c>
      <c r="D68" s="220">
        <v>2335</v>
      </c>
      <c r="E68" s="220">
        <v>1830</v>
      </c>
      <c r="F68" s="220">
        <f t="shared" ref="F68:F79" si="1">D68+E68</f>
        <v>4165</v>
      </c>
    </row>
    <row r="69" spans="2:6" x14ac:dyDescent="0.2">
      <c r="B69" s="230">
        <v>42767</v>
      </c>
      <c r="C69" s="220">
        <v>32</v>
      </c>
      <c r="D69" s="220">
        <v>2075</v>
      </c>
      <c r="E69" s="220">
        <v>1511</v>
      </c>
      <c r="F69" s="220">
        <f t="shared" si="1"/>
        <v>3586</v>
      </c>
    </row>
    <row r="70" spans="2:6" x14ac:dyDescent="0.2">
      <c r="B70" s="230">
        <v>42795</v>
      </c>
      <c r="C70" s="220">
        <v>37</v>
      </c>
      <c r="D70" s="220">
        <v>922</v>
      </c>
      <c r="E70" s="220">
        <v>763</v>
      </c>
      <c r="F70" s="220">
        <f t="shared" si="1"/>
        <v>1685</v>
      </c>
    </row>
    <row r="71" spans="2:6" x14ac:dyDescent="0.2">
      <c r="B71" s="230">
        <v>42826</v>
      </c>
      <c r="C71" s="220">
        <v>27</v>
      </c>
      <c r="D71" s="220">
        <v>464</v>
      </c>
      <c r="E71" s="220">
        <v>377</v>
      </c>
      <c r="F71" s="220">
        <f t="shared" si="1"/>
        <v>841</v>
      </c>
    </row>
    <row r="72" spans="2:6" x14ac:dyDescent="0.2">
      <c r="B72" s="230">
        <v>42856</v>
      </c>
      <c r="C72" s="220">
        <v>36</v>
      </c>
      <c r="D72" s="220">
        <v>870</v>
      </c>
      <c r="E72" s="220">
        <v>555</v>
      </c>
      <c r="F72" s="220">
        <f t="shared" si="1"/>
        <v>1425</v>
      </c>
    </row>
    <row r="73" spans="2:6" x14ac:dyDescent="0.2">
      <c r="B73" s="230">
        <v>42887</v>
      </c>
      <c r="C73" s="220">
        <v>38</v>
      </c>
      <c r="D73" s="220">
        <v>479</v>
      </c>
      <c r="E73" s="220">
        <v>437</v>
      </c>
      <c r="F73" s="220">
        <f t="shared" si="1"/>
        <v>916</v>
      </c>
    </row>
    <row r="74" spans="2:6" x14ac:dyDescent="0.2">
      <c r="B74" s="230">
        <v>42917</v>
      </c>
      <c r="C74" s="220">
        <v>31</v>
      </c>
      <c r="D74" s="220">
        <v>544</v>
      </c>
      <c r="E74" s="220">
        <v>385</v>
      </c>
      <c r="F74" s="220">
        <f t="shared" si="1"/>
        <v>929</v>
      </c>
    </row>
    <row r="75" spans="2:6" x14ac:dyDescent="0.2">
      <c r="B75" s="230">
        <v>42948</v>
      </c>
      <c r="C75" s="220">
        <v>34</v>
      </c>
      <c r="D75" s="220">
        <v>715</v>
      </c>
      <c r="E75" s="220">
        <v>414</v>
      </c>
      <c r="F75" s="220">
        <f t="shared" si="1"/>
        <v>1129</v>
      </c>
    </row>
    <row r="76" spans="2:6" x14ac:dyDescent="0.2">
      <c r="B76" s="230">
        <v>42979</v>
      </c>
      <c r="C76" s="220">
        <v>36</v>
      </c>
      <c r="D76" s="220">
        <v>680</v>
      </c>
      <c r="E76" s="220">
        <v>537</v>
      </c>
      <c r="F76" s="220">
        <f t="shared" si="1"/>
        <v>1217</v>
      </c>
    </row>
    <row r="77" spans="2:6" x14ac:dyDescent="0.2">
      <c r="B77" s="230">
        <v>43009</v>
      </c>
      <c r="C77" s="220">
        <v>33</v>
      </c>
      <c r="D77" s="220">
        <v>503</v>
      </c>
      <c r="E77" s="220">
        <v>374</v>
      </c>
      <c r="F77" s="220">
        <f t="shared" si="1"/>
        <v>877</v>
      </c>
    </row>
    <row r="78" spans="2:6" x14ac:dyDescent="0.2">
      <c r="B78" s="230">
        <v>43040</v>
      </c>
      <c r="C78" s="220">
        <v>40</v>
      </c>
      <c r="D78" s="220">
        <v>676</v>
      </c>
      <c r="E78" s="220">
        <v>640</v>
      </c>
      <c r="F78" s="220">
        <f t="shared" si="1"/>
        <v>1316</v>
      </c>
    </row>
    <row r="79" spans="2:6" x14ac:dyDescent="0.2">
      <c r="B79" s="230">
        <v>43070</v>
      </c>
      <c r="C79" s="220">
        <v>56</v>
      </c>
      <c r="D79" s="220">
        <v>742</v>
      </c>
      <c r="E79" s="220">
        <v>697</v>
      </c>
      <c r="F79" s="220">
        <f t="shared" si="1"/>
        <v>1439</v>
      </c>
    </row>
    <row r="80" spans="2:6" x14ac:dyDescent="0.2">
      <c r="B80" s="108">
        <v>2017</v>
      </c>
      <c r="C80" s="222">
        <f>SUM(C68:C79)</f>
        <v>440</v>
      </c>
      <c r="D80" s="204">
        <f>SUM(D68:D79)</f>
        <v>11005</v>
      </c>
      <c r="E80" s="204">
        <f>SUM(E68:E79)</f>
        <v>8520</v>
      </c>
      <c r="F80" s="204">
        <f>SUM(F68:F79)</f>
        <v>19525</v>
      </c>
    </row>
    <row r="81" spans="2:6" x14ac:dyDescent="0.2">
      <c r="B81" s="230">
        <v>43101</v>
      </c>
      <c r="C81" s="220">
        <v>46</v>
      </c>
      <c r="D81" s="220">
        <v>1310</v>
      </c>
      <c r="E81" s="220">
        <v>1294</v>
      </c>
      <c r="F81" s="220">
        <f>D81+E81</f>
        <v>2604</v>
      </c>
    </row>
    <row r="82" spans="2:6" x14ac:dyDescent="0.2">
      <c r="B82" s="230">
        <v>43132</v>
      </c>
      <c r="C82" s="220">
        <v>61</v>
      </c>
      <c r="D82" s="220">
        <v>1107</v>
      </c>
      <c r="E82" s="220">
        <v>809</v>
      </c>
      <c r="F82" s="220">
        <f t="shared" ref="F82:F91" si="2">D82+E82</f>
        <v>1916</v>
      </c>
    </row>
    <row r="83" spans="2:6" x14ac:dyDescent="0.2">
      <c r="B83" s="230">
        <v>43160</v>
      </c>
      <c r="C83" s="220">
        <v>44</v>
      </c>
      <c r="D83" s="220">
        <v>861</v>
      </c>
      <c r="E83" s="220">
        <v>608</v>
      </c>
      <c r="F83" s="220">
        <f t="shared" si="2"/>
        <v>1469</v>
      </c>
    </row>
    <row r="84" spans="2:6" x14ac:dyDescent="0.2">
      <c r="B84" s="230">
        <v>43191</v>
      </c>
      <c r="C84" s="220">
        <v>39</v>
      </c>
      <c r="D84" s="220">
        <v>653</v>
      </c>
      <c r="E84" s="220">
        <v>498</v>
      </c>
      <c r="F84" s="220">
        <f t="shared" si="2"/>
        <v>1151</v>
      </c>
    </row>
    <row r="85" spans="2:6" x14ac:dyDescent="0.2">
      <c r="B85" s="230">
        <v>43221</v>
      </c>
      <c r="C85" s="220">
        <v>40</v>
      </c>
      <c r="D85" s="220">
        <v>965</v>
      </c>
      <c r="E85" s="220">
        <v>663</v>
      </c>
      <c r="F85" s="220">
        <f t="shared" si="2"/>
        <v>1628</v>
      </c>
    </row>
    <row r="86" spans="2:6" x14ac:dyDescent="0.2">
      <c r="B86" s="230">
        <v>43252</v>
      </c>
      <c r="C86" s="220">
        <v>55</v>
      </c>
      <c r="D86" s="220">
        <v>836</v>
      </c>
      <c r="E86" s="220">
        <v>774</v>
      </c>
      <c r="F86" s="220">
        <f t="shared" si="2"/>
        <v>1610</v>
      </c>
    </row>
    <row r="87" spans="2:6" x14ac:dyDescent="0.2">
      <c r="B87" s="230">
        <v>43282</v>
      </c>
      <c r="C87" s="220">
        <v>54</v>
      </c>
      <c r="D87" s="220">
        <v>1124</v>
      </c>
      <c r="E87" s="220">
        <v>980</v>
      </c>
      <c r="F87" s="220">
        <f t="shared" si="2"/>
        <v>2104</v>
      </c>
    </row>
    <row r="88" spans="2:6" x14ac:dyDescent="0.2">
      <c r="B88" s="230">
        <v>43313</v>
      </c>
      <c r="C88" s="220">
        <v>74</v>
      </c>
      <c r="D88" s="220">
        <v>1725</v>
      </c>
      <c r="E88" s="220">
        <v>1398</v>
      </c>
      <c r="F88" s="220">
        <f t="shared" si="2"/>
        <v>3123</v>
      </c>
    </row>
    <row r="89" spans="2:6" x14ac:dyDescent="0.2">
      <c r="B89" s="230">
        <v>43344</v>
      </c>
      <c r="C89" s="220">
        <v>50</v>
      </c>
      <c r="D89" s="220">
        <v>1229</v>
      </c>
      <c r="E89" s="220">
        <v>1067</v>
      </c>
      <c r="F89" s="220">
        <f t="shared" si="2"/>
        <v>2296</v>
      </c>
    </row>
    <row r="90" spans="2:6" x14ac:dyDescent="0.2">
      <c r="B90" s="230">
        <v>43374</v>
      </c>
      <c r="C90" s="220">
        <v>31</v>
      </c>
      <c r="D90" s="220">
        <v>1359</v>
      </c>
      <c r="E90" s="220">
        <v>477</v>
      </c>
      <c r="F90" s="220">
        <f t="shared" si="2"/>
        <v>1836</v>
      </c>
    </row>
    <row r="91" spans="2:6" x14ac:dyDescent="0.2">
      <c r="B91" s="230">
        <v>43405</v>
      </c>
      <c r="C91" s="220">
        <v>21</v>
      </c>
      <c r="D91" s="220">
        <v>1224</v>
      </c>
      <c r="E91" s="220">
        <v>699</v>
      </c>
      <c r="F91" s="220">
        <f t="shared" si="2"/>
        <v>1923</v>
      </c>
    </row>
    <row r="92" spans="2:6" x14ac:dyDescent="0.2">
      <c r="B92" s="230">
        <v>43435</v>
      </c>
      <c r="C92" s="178">
        <v>63</v>
      </c>
      <c r="D92" s="179">
        <v>1322</v>
      </c>
      <c r="E92" s="180">
        <v>1102</v>
      </c>
      <c r="F92" s="180">
        <v>2424</v>
      </c>
    </row>
    <row r="93" spans="2:6" x14ac:dyDescent="0.2">
      <c r="B93" s="108">
        <v>2018</v>
      </c>
      <c r="C93" s="222">
        <f>SUM(C81:C92)</f>
        <v>578</v>
      </c>
      <c r="D93" s="204">
        <f>SUM(D81:D92)</f>
        <v>13715</v>
      </c>
      <c r="E93" s="204">
        <f>SUM(E81:E92)</f>
        <v>10369</v>
      </c>
      <c r="F93" s="204">
        <f>SUM(F81:F92)</f>
        <v>24084</v>
      </c>
    </row>
    <row r="94" spans="2:6" x14ac:dyDescent="0.2">
      <c r="B94" s="230">
        <v>43466</v>
      </c>
      <c r="C94" s="220">
        <v>46</v>
      </c>
      <c r="D94" s="220">
        <v>1409</v>
      </c>
      <c r="E94" s="220">
        <v>848</v>
      </c>
      <c r="F94" s="220">
        <v>2257</v>
      </c>
    </row>
    <row r="95" spans="2:6" x14ac:dyDescent="0.2">
      <c r="B95" s="230">
        <v>43497</v>
      </c>
      <c r="C95" s="220">
        <v>47</v>
      </c>
      <c r="D95" s="220">
        <v>543</v>
      </c>
      <c r="E95" s="220">
        <v>395</v>
      </c>
      <c r="F95" s="220">
        <v>938</v>
      </c>
    </row>
    <row r="96" spans="2:6" x14ac:dyDescent="0.2">
      <c r="B96" s="230">
        <v>43525</v>
      </c>
      <c r="C96" s="220">
        <v>42</v>
      </c>
      <c r="D96" s="220">
        <v>524</v>
      </c>
      <c r="E96" s="220">
        <v>314</v>
      </c>
      <c r="F96" s="220">
        <v>838</v>
      </c>
    </row>
    <row r="97" spans="2:6" s="231" customFormat="1" x14ac:dyDescent="0.2">
      <c r="B97" s="230">
        <v>43556</v>
      </c>
      <c r="C97" s="220">
        <v>49</v>
      </c>
      <c r="D97" s="220">
        <v>627</v>
      </c>
      <c r="E97" s="220">
        <v>551</v>
      </c>
      <c r="F97" s="220">
        <v>1178</v>
      </c>
    </row>
    <row r="98" spans="2:6" s="231" customFormat="1" x14ac:dyDescent="0.2">
      <c r="B98" s="230">
        <v>43586</v>
      </c>
      <c r="C98" s="220">
        <v>71</v>
      </c>
      <c r="D98" s="220">
        <v>1402</v>
      </c>
      <c r="E98" s="220">
        <v>1306</v>
      </c>
      <c r="F98" s="220">
        <v>2708</v>
      </c>
    </row>
    <row r="99" spans="2:6" x14ac:dyDescent="0.2">
      <c r="B99" s="230">
        <v>43617</v>
      </c>
      <c r="C99" s="220">
        <v>68</v>
      </c>
      <c r="D99" s="220">
        <v>1687</v>
      </c>
      <c r="E99" s="220">
        <v>1029</v>
      </c>
      <c r="F99" s="220">
        <v>2716</v>
      </c>
    </row>
    <row r="100" spans="2:6" x14ac:dyDescent="0.2">
      <c r="B100" s="230">
        <v>43647</v>
      </c>
      <c r="C100" s="220">
        <v>73</v>
      </c>
      <c r="D100" s="220">
        <v>1201</v>
      </c>
      <c r="E100" s="220">
        <v>953</v>
      </c>
      <c r="F100" s="220">
        <v>2154</v>
      </c>
    </row>
    <row r="101" spans="2:6" s="231" customFormat="1" x14ac:dyDescent="0.2">
      <c r="B101" s="230">
        <v>43678</v>
      </c>
      <c r="C101" s="220">
        <v>72</v>
      </c>
      <c r="D101" s="220">
        <v>1090</v>
      </c>
      <c r="E101" s="220">
        <v>1128</v>
      </c>
      <c r="F101" s="220">
        <v>2218</v>
      </c>
    </row>
    <row r="102" spans="2:6" s="231" customFormat="1" x14ac:dyDescent="0.2">
      <c r="B102" s="230">
        <v>43709</v>
      </c>
      <c r="C102" s="220">
        <v>81</v>
      </c>
      <c r="D102" s="220">
        <v>620</v>
      </c>
      <c r="E102" s="220">
        <v>590</v>
      </c>
      <c r="F102" s="220">
        <v>1210</v>
      </c>
    </row>
    <row r="103" spans="2:6" s="231" customFormat="1" x14ac:dyDescent="0.2">
      <c r="B103" s="230">
        <v>43739</v>
      </c>
      <c r="C103" s="220">
        <v>33</v>
      </c>
      <c r="D103" s="220">
        <v>599</v>
      </c>
      <c r="E103" s="220">
        <v>438</v>
      </c>
      <c r="F103" s="220">
        <v>1037</v>
      </c>
    </row>
    <row r="104" spans="2:6" s="231" customFormat="1" x14ac:dyDescent="0.2">
      <c r="B104" s="230">
        <v>43770</v>
      </c>
      <c r="C104" s="220">
        <v>78</v>
      </c>
      <c r="D104" s="220">
        <v>535</v>
      </c>
      <c r="E104" s="220">
        <v>508</v>
      </c>
      <c r="F104" s="220">
        <v>1043</v>
      </c>
    </row>
    <row r="105" spans="2:6" s="231" customFormat="1" x14ac:dyDescent="0.2">
      <c r="B105" s="230">
        <v>43800</v>
      </c>
      <c r="C105" s="220">
        <v>77</v>
      </c>
      <c r="D105" s="220">
        <v>536</v>
      </c>
      <c r="E105" s="220">
        <v>544</v>
      </c>
      <c r="F105" s="220">
        <v>1080</v>
      </c>
    </row>
    <row r="106" spans="2:6" s="231" customFormat="1" x14ac:dyDescent="0.2">
      <c r="B106" s="108">
        <v>2019</v>
      </c>
      <c r="C106" s="222">
        <f>SUM(C94:C105)</f>
        <v>737</v>
      </c>
      <c r="D106" s="222">
        <f t="shared" ref="D106:F106" si="3">SUM(D94:D105)</f>
        <v>10773</v>
      </c>
      <c r="E106" s="222">
        <f t="shared" si="3"/>
        <v>8604</v>
      </c>
      <c r="F106" s="222">
        <f t="shared" si="3"/>
        <v>19377</v>
      </c>
    </row>
    <row r="107" spans="2:6" s="231" customFormat="1" x14ac:dyDescent="0.2">
      <c r="B107" s="230">
        <v>43831</v>
      </c>
      <c r="C107" s="220">
        <v>83</v>
      </c>
      <c r="D107" s="220">
        <v>1062</v>
      </c>
      <c r="E107" s="220">
        <v>1446</v>
      </c>
      <c r="F107" s="220">
        <f>SUM(D107:E107)</f>
        <v>2508</v>
      </c>
    </row>
    <row r="108" spans="2:6" s="231" customFormat="1" x14ac:dyDescent="0.2">
      <c r="B108" s="223" t="s">
        <v>28</v>
      </c>
      <c r="C108" s="224">
        <f>C11+C12+C13+C14+C15+C28+C41+C54+C67+C80+C93+C106+C107</f>
        <v>9953</v>
      </c>
      <c r="D108" s="224"/>
      <c r="E108" s="224"/>
      <c r="F108" s="224">
        <f>F11+F12+F13+F14+F15+F28+F41+F54+F67+F80+F93+F106+F107</f>
        <v>369126</v>
      </c>
    </row>
    <row r="109" spans="2:6" x14ac:dyDescent="0.2">
      <c r="B109" s="46" t="s">
        <v>477</v>
      </c>
    </row>
    <row r="110" spans="2:6" ht="39.75" customHeight="1" x14ac:dyDescent="0.2">
      <c r="B110" s="330" t="s">
        <v>535</v>
      </c>
      <c r="C110" s="330"/>
      <c r="D110" s="330"/>
      <c r="E110" s="330"/>
      <c r="F110" s="330"/>
    </row>
  </sheetData>
  <mergeCells count="8">
    <mergeCell ref="B110:F110"/>
    <mergeCell ref="B5:F5"/>
    <mergeCell ref="B6:F6"/>
    <mergeCell ref="B8:B10"/>
    <mergeCell ref="C8:F8"/>
    <mergeCell ref="C9:C10"/>
    <mergeCell ref="D9:E9"/>
    <mergeCell ref="F9:F10"/>
  </mergeCells>
  <hyperlinks>
    <hyperlink ref="H5" location="'Índice STJ'!A1" display="'Índice STJ'!A1"/>
  </hyperlinks>
  <pageMargins left="0.7" right="0.7" top="0.75" bottom="0.75" header="0.3" footer="0.3"/>
  <ignoredErrors>
    <ignoredError sqref="F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N36"/>
  <sheetViews>
    <sheetView showGridLines="0" workbookViewId="0">
      <selection activeCell="E25" sqref="E25"/>
    </sheetView>
  </sheetViews>
  <sheetFormatPr baseColWidth="10" defaultColWidth="11.42578125" defaultRowHeight="12" x14ac:dyDescent="0.2"/>
  <cols>
    <col min="1" max="1" width="6" style="46" customWidth="1"/>
    <col min="2" max="7" width="11.42578125" style="46"/>
    <col min="8" max="8" width="13.5703125" style="46" customWidth="1"/>
    <col min="9" max="16384" width="11.42578125" style="46"/>
  </cols>
  <sheetData>
    <row r="2" spans="1:14" x14ac:dyDescent="0.2">
      <c r="A2" s="75" t="s">
        <v>105</v>
      </c>
    </row>
    <row r="3" spans="1:14" x14ac:dyDescent="0.2">
      <c r="A3" s="75" t="s">
        <v>106</v>
      </c>
    </row>
    <row r="4" spans="1:14" ht="15.75" customHeight="1" x14ac:dyDescent="0.2">
      <c r="A4" s="75"/>
    </row>
    <row r="5" spans="1:14" ht="15" x14ac:dyDescent="0.25">
      <c r="A5" s="75"/>
      <c r="B5" s="146" t="s">
        <v>575</v>
      </c>
      <c r="C5" s="134"/>
      <c r="D5" s="134"/>
      <c r="E5" s="134"/>
      <c r="N5" s="165" t="s">
        <v>580</v>
      </c>
    </row>
    <row r="7" spans="1:14" s="147" customFormat="1" ht="12.75" x14ac:dyDescent="0.2">
      <c r="B7" s="148" t="s">
        <v>128</v>
      </c>
      <c r="C7" s="149"/>
      <c r="D7" s="149"/>
      <c r="E7" s="149"/>
      <c r="F7" s="149"/>
      <c r="G7" s="149"/>
      <c r="H7" s="149"/>
      <c r="I7" s="149"/>
      <c r="J7" s="149"/>
      <c r="K7" s="149"/>
      <c r="L7" s="149"/>
      <c r="M7" s="149"/>
      <c r="N7" s="150"/>
    </row>
    <row r="8" spans="1:14" s="147" customFormat="1" ht="12.75" x14ac:dyDescent="0.2">
      <c r="B8" s="314" t="s">
        <v>623</v>
      </c>
      <c r="C8" s="315"/>
      <c r="D8" s="315"/>
      <c r="E8" s="315"/>
      <c r="F8" s="315"/>
      <c r="G8" s="315"/>
      <c r="H8" s="315"/>
      <c r="I8" s="315"/>
      <c r="J8" s="315"/>
      <c r="K8" s="315"/>
      <c r="L8" s="315"/>
      <c r="M8" s="315"/>
      <c r="N8" s="316"/>
    </row>
    <row r="9" spans="1:14" s="147" customFormat="1" ht="12.75" x14ac:dyDescent="0.2">
      <c r="B9" s="314"/>
      <c r="C9" s="315"/>
      <c r="D9" s="315"/>
      <c r="E9" s="315"/>
      <c r="F9" s="315"/>
      <c r="G9" s="315"/>
      <c r="H9" s="315"/>
      <c r="I9" s="315"/>
      <c r="J9" s="315"/>
      <c r="K9" s="315"/>
      <c r="L9" s="315"/>
      <c r="M9" s="315"/>
      <c r="N9" s="316"/>
    </row>
    <row r="10" spans="1:14" s="147" customFormat="1" ht="12.75" x14ac:dyDescent="0.2">
      <c r="B10" s="314"/>
      <c r="C10" s="315"/>
      <c r="D10" s="315"/>
      <c r="E10" s="315"/>
      <c r="F10" s="315"/>
      <c r="G10" s="315"/>
      <c r="H10" s="315"/>
      <c r="I10" s="315"/>
      <c r="J10" s="315"/>
      <c r="K10" s="315"/>
      <c r="L10" s="315"/>
      <c r="M10" s="315"/>
      <c r="N10" s="316"/>
    </row>
    <row r="11" spans="1:14" s="147" customFormat="1" ht="12.75" x14ac:dyDescent="0.2">
      <c r="B11" s="169" t="s">
        <v>624</v>
      </c>
      <c r="C11" s="151"/>
      <c r="D11" s="151"/>
      <c r="E11" s="151"/>
      <c r="F11" s="151"/>
      <c r="G11" s="151"/>
      <c r="H11" s="151"/>
      <c r="I11" s="151"/>
      <c r="J11" s="151"/>
      <c r="K11" s="151"/>
      <c r="L11" s="151"/>
      <c r="M11" s="151"/>
      <c r="N11" s="152"/>
    </row>
    <row r="12" spans="1:14" s="147" customFormat="1" ht="12.75" x14ac:dyDescent="0.2"/>
    <row r="13" spans="1:14" s="147" customFormat="1" ht="12.75" x14ac:dyDescent="0.2">
      <c r="B13" s="103" t="s">
        <v>129</v>
      </c>
    </row>
    <row r="14" spans="1:14" s="147" customFormat="1" ht="12.75" x14ac:dyDescent="0.2">
      <c r="B14" s="317" t="s">
        <v>598</v>
      </c>
      <c r="C14" s="317"/>
      <c r="D14" s="317"/>
      <c r="E14" s="317"/>
      <c r="F14" s="317"/>
      <c r="G14" s="317"/>
      <c r="H14" s="317"/>
      <c r="I14" s="317"/>
    </row>
    <row r="15" spans="1:14" s="147" customFormat="1" ht="12.75" x14ac:dyDescent="0.2">
      <c r="B15" s="317" t="s">
        <v>599</v>
      </c>
      <c r="C15" s="317"/>
      <c r="D15" s="317"/>
      <c r="E15" s="317"/>
      <c r="F15" s="317"/>
      <c r="G15" s="317"/>
      <c r="H15" s="317"/>
    </row>
    <row r="16" spans="1:14" s="147" customFormat="1" ht="12.75" x14ac:dyDescent="0.2"/>
    <row r="17" spans="2:10" s="147" customFormat="1" ht="12.75" x14ac:dyDescent="0.2">
      <c r="B17" s="103" t="s">
        <v>131</v>
      </c>
    </row>
    <row r="18" spans="2:10" s="147" customFormat="1" ht="12.75" x14ac:dyDescent="0.2">
      <c r="B18" s="318" t="s">
        <v>600</v>
      </c>
      <c r="C18" s="318"/>
      <c r="D18" s="318"/>
      <c r="E18" s="318"/>
      <c r="F18" s="318"/>
      <c r="G18" s="318"/>
      <c r="H18" s="318"/>
      <c r="I18" s="318"/>
      <c r="J18" s="318"/>
    </row>
    <row r="19" spans="2:10" s="147" customFormat="1" ht="12.75" x14ac:dyDescent="0.2">
      <c r="B19" s="318" t="s">
        <v>601</v>
      </c>
      <c r="C19" s="318"/>
      <c r="D19" s="318"/>
      <c r="E19" s="318"/>
      <c r="F19" s="318"/>
      <c r="G19" s="318"/>
      <c r="H19" s="318"/>
      <c r="I19" s="318"/>
    </row>
    <row r="20" spans="2:10" s="147" customFormat="1" ht="12.75" x14ac:dyDescent="0.2">
      <c r="B20" s="154"/>
    </row>
    <row r="21" spans="2:10" s="147" customFormat="1" ht="12.75" x14ac:dyDescent="0.2">
      <c r="B21" s="103" t="s">
        <v>602</v>
      </c>
    </row>
    <row r="22" spans="2:10" s="147" customFormat="1" ht="12.75" x14ac:dyDescent="0.2">
      <c r="B22" s="318" t="s">
        <v>107</v>
      </c>
      <c r="C22" s="318"/>
      <c r="D22" s="318"/>
    </row>
    <row r="23" spans="2:10" s="147" customFormat="1" ht="12.75" x14ac:dyDescent="0.2">
      <c r="B23" s="318" t="s">
        <v>108</v>
      </c>
      <c r="C23" s="318"/>
      <c r="D23" s="318"/>
    </row>
    <row r="24" spans="2:10" s="147" customFormat="1" ht="12.75" x14ac:dyDescent="0.2">
      <c r="B24" s="318" t="s">
        <v>115</v>
      </c>
      <c r="C24" s="318"/>
      <c r="D24" s="318"/>
    </row>
    <row r="25" spans="2:10" s="147" customFormat="1" ht="12.75" x14ac:dyDescent="0.2">
      <c r="B25" s="318" t="s">
        <v>109</v>
      </c>
      <c r="C25" s="318"/>
      <c r="D25" s="318"/>
    </row>
    <row r="26" spans="2:10" s="147" customFormat="1" ht="12.75" x14ac:dyDescent="0.2">
      <c r="B26" s="318" t="s">
        <v>110</v>
      </c>
      <c r="C26" s="318"/>
      <c r="D26" s="318"/>
    </row>
    <row r="27" spans="2:10" s="147" customFormat="1" ht="12.75" x14ac:dyDescent="0.2">
      <c r="B27" s="318" t="s">
        <v>111</v>
      </c>
      <c r="C27" s="318"/>
      <c r="D27" s="318"/>
    </row>
    <row r="28" spans="2:10" s="147" customFormat="1" ht="12.75" x14ac:dyDescent="0.2">
      <c r="B28" s="318" t="s">
        <v>112</v>
      </c>
      <c r="C28" s="318"/>
      <c r="D28" s="318"/>
    </row>
    <row r="29" spans="2:10" s="147" customFormat="1" ht="12.75" x14ac:dyDescent="0.2">
      <c r="B29" s="318" t="s">
        <v>113</v>
      </c>
      <c r="C29" s="318"/>
      <c r="D29" s="318"/>
    </row>
    <row r="30" spans="2:10" s="147" customFormat="1" ht="12.75" x14ac:dyDescent="0.2">
      <c r="B30" s="318" t="s">
        <v>114</v>
      </c>
      <c r="C30" s="318"/>
      <c r="D30" s="318"/>
    </row>
    <row r="31" spans="2:10" s="147" customFormat="1" ht="12.75" x14ac:dyDescent="0.2">
      <c r="B31" s="318" t="s">
        <v>116</v>
      </c>
      <c r="C31" s="318"/>
      <c r="D31" s="318"/>
    </row>
    <row r="32" spans="2:10" s="147" customFormat="1" ht="12.75" x14ac:dyDescent="0.2">
      <c r="B32" s="318" t="s">
        <v>117</v>
      </c>
      <c r="C32" s="318"/>
      <c r="D32" s="318"/>
    </row>
    <row r="33" spans="2:4" s="147" customFormat="1" ht="12.75" x14ac:dyDescent="0.2">
      <c r="B33" s="318" t="s">
        <v>118</v>
      </c>
      <c r="C33" s="318"/>
      <c r="D33" s="318"/>
    </row>
    <row r="34" spans="2:4" s="147" customFormat="1" ht="12.75" x14ac:dyDescent="0.2">
      <c r="B34" s="318" t="s">
        <v>119</v>
      </c>
      <c r="C34" s="318"/>
      <c r="D34" s="318"/>
    </row>
    <row r="35" spans="2:4" s="147" customFormat="1" ht="12.75" x14ac:dyDescent="0.2">
      <c r="B35" s="318" t="s">
        <v>120</v>
      </c>
      <c r="C35" s="318"/>
      <c r="D35" s="318"/>
    </row>
    <row r="36" spans="2:4" s="147" customFormat="1" ht="12.75" x14ac:dyDescent="0.2">
      <c r="B36" s="318" t="s">
        <v>121</v>
      </c>
      <c r="C36" s="318"/>
      <c r="D36" s="318"/>
    </row>
  </sheetData>
  <mergeCells count="20">
    <mergeCell ref="B34:D34"/>
    <mergeCell ref="B35:D35"/>
    <mergeCell ref="B36:D36"/>
    <mergeCell ref="B29:D29"/>
    <mergeCell ref="B30:D30"/>
    <mergeCell ref="B31:D31"/>
    <mergeCell ref="B32:D32"/>
    <mergeCell ref="B33:D33"/>
    <mergeCell ref="B28:D28"/>
    <mergeCell ref="B22:D22"/>
    <mergeCell ref="B23:D23"/>
    <mergeCell ref="B24:D24"/>
    <mergeCell ref="B25:D25"/>
    <mergeCell ref="B26:D26"/>
    <mergeCell ref="B27:D27"/>
    <mergeCell ref="B8:N10"/>
    <mergeCell ref="B15:H15"/>
    <mergeCell ref="B18:J18"/>
    <mergeCell ref="B19:I19"/>
    <mergeCell ref="B14:I14"/>
  </mergeCells>
  <hyperlinks>
    <hyperlink ref="B15" location="'Concesiones Nacional'!A1" display="Concesiones en el Sistema de Pensiones Solidarias, por mes, desde julio 2008 a marzo 2018"/>
    <hyperlink ref="B19" location="'Concesiones Regiones'!A1" display="Concesiones Regiones"/>
    <hyperlink ref="B22" location="XV!A1" display="XV Arica y Parinacota"/>
    <hyperlink ref="B23" location="I!A1" display="I Tarapaca"/>
    <hyperlink ref="B24" location="II!A1" display="II Antofagasta"/>
    <hyperlink ref="B25" location="III!A1" display="III Atacama"/>
    <hyperlink ref="B26" location="IV!A1" display="IV Coquimbo"/>
    <hyperlink ref="B27" location="V!A1" display="V Valparaiso"/>
    <hyperlink ref="B28" location="VI!A1" display="VI Libertador General Bernardo O'Higgins"/>
    <hyperlink ref="B29" location="VII!A1" display="VII Maule"/>
    <hyperlink ref="B30" location="VIII!A1" display="VIII Bio Bio"/>
    <hyperlink ref="B31" location="IX!A1" display="IX Araucania"/>
    <hyperlink ref="B32" location="XIV!A1" display="XIV Los Rios"/>
    <hyperlink ref="B33" location="X!A1" display="X Los Lagos"/>
    <hyperlink ref="B34" location="XI!A1" display="XI Aysen"/>
    <hyperlink ref="B35" location="XII!A1" display="XII Magallanes"/>
    <hyperlink ref="B36" location="XIII!A1" display="XIII Metropolitana"/>
    <hyperlink ref="B18" location="'Solicitudes Regiones'!A1" display="Solicitudes Regiones"/>
    <hyperlink ref="N5" location="Índice!A1" display="Volver"/>
    <hyperlink ref="B14" location="'Solicitudes Nacional'!A1" display="Solicitudes recibidas en el Sistema de Pensiones Solidarias, según mes, desde julio 2008 a marzo 2018"/>
  </hyperlinks>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4"/>
  <sheetViews>
    <sheetView showGridLines="0" zoomScaleNormal="100" workbookViewId="0"/>
  </sheetViews>
  <sheetFormatPr baseColWidth="10" defaultColWidth="11.42578125" defaultRowHeight="12" x14ac:dyDescent="0.2"/>
  <cols>
    <col min="1" max="1" width="6" style="46" customWidth="1"/>
    <col min="2" max="2" width="12.28515625" style="46" bestFit="1" customWidth="1"/>
    <col min="3" max="16384" width="11.42578125" style="46"/>
  </cols>
  <sheetData>
    <row r="2" spans="1:8" x14ac:dyDescent="0.2">
      <c r="A2" s="75" t="s">
        <v>105</v>
      </c>
    </row>
    <row r="3" spans="1:8" x14ac:dyDescent="0.2">
      <c r="A3" s="75" t="s">
        <v>106</v>
      </c>
    </row>
    <row r="5" spans="1:8" ht="28.5" customHeight="1" x14ac:dyDescent="0.2">
      <c r="B5" s="398" t="s">
        <v>536</v>
      </c>
      <c r="C5" s="398"/>
      <c r="D5" s="398"/>
      <c r="E5" s="398"/>
      <c r="F5" s="398"/>
      <c r="H5" s="157" t="s">
        <v>579</v>
      </c>
    </row>
    <row r="6" spans="1:8" ht="12.75" x14ac:dyDescent="0.2">
      <c r="B6" s="399" t="s">
        <v>618</v>
      </c>
      <c r="C6" s="399"/>
      <c r="D6" s="399"/>
      <c r="E6" s="399"/>
      <c r="F6" s="399"/>
    </row>
    <row r="8" spans="1:8" ht="27.75" customHeight="1" x14ac:dyDescent="0.2">
      <c r="B8" s="400" t="s">
        <v>528</v>
      </c>
      <c r="C8" s="393" t="s">
        <v>537</v>
      </c>
      <c r="D8" s="401"/>
      <c r="E8" s="401"/>
      <c r="F8" s="402"/>
    </row>
    <row r="9" spans="1:8" x14ac:dyDescent="0.2">
      <c r="B9" s="400"/>
      <c r="C9" s="187" t="s">
        <v>538</v>
      </c>
      <c r="D9" s="187" t="s">
        <v>539</v>
      </c>
      <c r="E9" s="187" t="s">
        <v>540</v>
      </c>
      <c r="F9" s="187" t="s">
        <v>28</v>
      </c>
    </row>
    <row r="10" spans="1:8" x14ac:dyDescent="0.2">
      <c r="B10" s="114" t="s">
        <v>541</v>
      </c>
      <c r="C10" s="115">
        <v>114</v>
      </c>
      <c r="D10" s="115">
        <v>539</v>
      </c>
      <c r="E10" s="116">
        <v>154</v>
      </c>
      <c r="F10" s="117">
        <f t="shared" ref="F10:F22" si="0">SUM(C10:E10)</f>
        <v>807</v>
      </c>
    </row>
    <row r="11" spans="1:8" x14ac:dyDescent="0.2">
      <c r="B11" s="110">
        <v>41275</v>
      </c>
      <c r="C11" s="113">
        <v>8</v>
      </c>
      <c r="D11" s="113">
        <v>38</v>
      </c>
      <c r="E11" s="118">
        <v>12</v>
      </c>
      <c r="F11" s="119">
        <f t="shared" si="0"/>
        <v>58</v>
      </c>
    </row>
    <row r="12" spans="1:8" x14ac:dyDescent="0.2">
      <c r="B12" s="110">
        <v>41306</v>
      </c>
      <c r="C12" s="113">
        <v>5</v>
      </c>
      <c r="D12" s="113">
        <v>35</v>
      </c>
      <c r="E12" s="118">
        <v>15</v>
      </c>
      <c r="F12" s="119">
        <f t="shared" si="0"/>
        <v>55</v>
      </c>
    </row>
    <row r="13" spans="1:8" x14ac:dyDescent="0.2">
      <c r="B13" s="110">
        <v>41334</v>
      </c>
      <c r="C13" s="113">
        <v>10</v>
      </c>
      <c r="D13" s="113">
        <v>42</v>
      </c>
      <c r="E13" s="118">
        <v>12</v>
      </c>
      <c r="F13" s="119">
        <f t="shared" si="0"/>
        <v>64</v>
      </c>
    </row>
    <row r="14" spans="1:8" x14ac:dyDescent="0.2">
      <c r="B14" s="110">
        <v>41365</v>
      </c>
      <c r="C14" s="113">
        <v>10</v>
      </c>
      <c r="D14" s="113">
        <v>41</v>
      </c>
      <c r="E14" s="118">
        <v>15</v>
      </c>
      <c r="F14" s="119">
        <f t="shared" si="0"/>
        <v>66</v>
      </c>
    </row>
    <row r="15" spans="1:8" x14ac:dyDescent="0.2">
      <c r="B15" s="110">
        <v>41395</v>
      </c>
      <c r="C15" s="113">
        <v>6</v>
      </c>
      <c r="D15" s="113">
        <v>43</v>
      </c>
      <c r="E15" s="118">
        <v>11</v>
      </c>
      <c r="F15" s="119">
        <f t="shared" si="0"/>
        <v>60</v>
      </c>
    </row>
    <row r="16" spans="1:8" x14ac:dyDescent="0.2">
      <c r="B16" s="110">
        <v>41426</v>
      </c>
      <c r="C16" s="113">
        <v>6</v>
      </c>
      <c r="D16" s="113">
        <v>34</v>
      </c>
      <c r="E16" s="118">
        <v>14</v>
      </c>
      <c r="F16" s="119">
        <f t="shared" si="0"/>
        <v>54</v>
      </c>
    </row>
    <row r="17" spans="2:6" x14ac:dyDescent="0.2">
      <c r="B17" s="110">
        <v>41456</v>
      </c>
      <c r="C17" s="113">
        <v>4</v>
      </c>
      <c r="D17" s="113">
        <v>42</v>
      </c>
      <c r="E17" s="118">
        <v>12</v>
      </c>
      <c r="F17" s="119">
        <f t="shared" si="0"/>
        <v>58</v>
      </c>
    </row>
    <row r="18" spans="2:6" x14ac:dyDescent="0.2">
      <c r="B18" s="110">
        <v>41487</v>
      </c>
      <c r="C18" s="113">
        <v>7</v>
      </c>
      <c r="D18" s="113">
        <v>39</v>
      </c>
      <c r="E18" s="118">
        <v>12</v>
      </c>
      <c r="F18" s="119">
        <f t="shared" si="0"/>
        <v>58</v>
      </c>
    </row>
    <row r="19" spans="2:6" x14ac:dyDescent="0.2">
      <c r="B19" s="110">
        <v>41518</v>
      </c>
      <c r="C19" s="113">
        <v>5</v>
      </c>
      <c r="D19" s="113">
        <v>33</v>
      </c>
      <c r="E19" s="118">
        <v>12</v>
      </c>
      <c r="F19" s="119">
        <f t="shared" si="0"/>
        <v>50</v>
      </c>
    </row>
    <row r="20" spans="2:6" x14ac:dyDescent="0.2">
      <c r="B20" s="110">
        <v>41548</v>
      </c>
      <c r="C20" s="113">
        <v>3</v>
      </c>
      <c r="D20" s="113">
        <v>28</v>
      </c>
      <c r="E20" s="118">
        <v>17</v>
      </c>
      <c r="F20" s="119">
        <f t="shared" si="0"/>
        <v>48</v>
      </c>
    </row>
    <row r="21" spans="2:6" x14ac:dyDescent="0.2">
      <c r="B21" s="110">
        <v>41579</v>
      </c>
      <c r="C21" s="113">
        <v>3</v>
      </c>
      <c r="D21" s="113">
        <v>18</v>
      </c>
      <c r="E21" s="118">
        <v>7</v>
      </c>
      <c r="F21" s="119">
        <f t="shared" si="0"/>
        <v>28</v>
      </c>
    </row>
    <row r="22" spans="2:6" x14ac:dyDescent="0.2">
      <c r="B22" s="110">
        <v>41609</v>
      </c>
      <c r="C22" s="113">
        <v>7</v>
      </c>
      <c r="D22" s="113">
        <v>37</v>
      </c>
      <c r="E22" s="118">
        <v>11</v>
      </c>
      <c r="F22" s="119">
        <f t="shared" si="0"/>
        <v>55</v>
      </c>
    </row>
    <row r="23" spans="2:6" x14ac:dyDescent="0.2">
      <c r="B23" s="114" t="s">
        <v>542</v>
      </c>
      <c r="C23" s="115">
        <f>SUM(C11:C22)</f>
        <v>74</v>
      </c>
      <c r="D23" s="115">
        <f t="shared" ref="D23:E23" si="1">SUM(D11:D22)</f>
        <v>430</v>
      </c>
      <c r="E23" s="116">
        <f t="shared" si="1"/>
        <v>150</v>
      </c>
      <c r="F23" s="120">
        <f>SUM(F11:F22)</f>
        <v>654</v>
      </c>
    </row>
    <row r="24" spans="2:6" x14ac:dyDescent="0.2">
      <c r="B24" s="121">
        <v>41640</v>
      </c>
      <c r="C24" s="113">
        <v>7</v>
      </c>
      <c r="D24" s="113">
        <v>32</v>
      </c>
      <c r="E24" s="118">
        <v>18</v>
      </c>
      <c r="F24" s="119">
        <f>SUM(C24:E24)</f>
        <v>57</v>
      </c>
    </row>
    <row r="25" spans="2:6" x14ac:dyDescent="0.2">
      <c r="B25" s="121">
        <v>41671</v>
      </c>
      <c r="C25" s="113">
        <v>3</v>
      </c>
      <c r="D25" s="113">
        <v>24</v>
      </c>
      <c r="E25" s="118">
        <v>9</v>
      </c>
      <c r="F25" s="119">
        <f t="shared" ref="F25:F48" si="2">C25+D25+E25</f>
        <v>36</v>
      </c>
    </row>
    <row r="26" spans="2:6" x14ac:dyDescent="0.2">
      <c r="B26" s="121">
        <v>41699</v>
      </c>
      <c r="C26" s="113">
        <v>7</v>
      </c>
      <c r="D26" s="113">
        <v>21</v>
      </c>
      <c r="E26" s="118">
        <v>15</v>
      </c>
      <c r="F26" s="119">
        <f t="shared" si="2"/>
        <v>43</v>
      </c>
    </row>
    <row r="27" spans="2:6" x14ac:dyDescent="0.2">
      <c r="B27" s="121">
        <v>41730</v>
      </c>
      <c r="C27" s="113">
        <v>9</v>
      </c>
      <c r="D27" s="113">
        <v>25</v>
      </c>
      <c r="E27" s="118">
        <v>10</v>
      </c>
      <c r="F27" s="119">
        <f t="shared" si="2"/>
        <v>44</v>
      </c>
    </row>
    <row r="28" spans="2:6" x14ac:dyDescent="0.2">
      <c r="B28" s="121">
        <v>41760</v>
      </c>
      <c r="C28" s="113">
        <v>7</v>
      </c>
      <c r="D28" s="113">
        <v>29</v>
      </c>
      <c r="E28" s="118">
        <v>11</v>
      </c>
      <c r="F28" s="119">
        <f t="shared" si="2"/>
        <v>47</v>
      </c>
    </row>
    <row r="29" spans="2:6" x14ac:dyDescent="0.2">
      <c r="B29" s="121">
        <v>41791</v>
      </c>
      <c r="C29" s="113">
        <v>0</v>
      </c>
      <c r="D29" s="113">
        <v>31</v>
      </c>
      <c r="E29" s="118">
        <v>17</v>
      </c>
      <c r="F29" s="119">
        <f t="shared" si="2"/>
        <v>48</v>
      </c>
    </row>
    <row r="30" spans="2:6" x14ac:dyDescent="0.2">
      <c r="B30" s="121">
        <v>41821</v>
      </c>
      <c r="C30" s="113">
        <v>3</v>
      </c>
      <c r="D30" s="113">
        <v>29</v>
      </c>
      <c r="E30" s="118">
        <v>15</v>
      </c>
      <c r="F30" s="119">
        <f t="shared" si="2"/>
        <v>47</v>
      </c>
    </row>
    <row r="31" spans="2:6" x14ac:dyDescent="0.2">
      <c r="B31" s="121">
        <v>41852</v>
      </c>
      <c r="C31" s="113">
        <v>5</v>
      </c>
      <c r="D31" s="113">
        <v>30</v>
      </c>
      <c r="E31" s="118">
        <v>9</v>
      </c>
      <c r="F31" s="119">
        <f t="shared" si="2"/>
        <v>44</v>
      </c>
    </row>
    <row r="32" spans="2:6" x14ac:dyDescent="0.2">
      <c r="B32" s="121">
        <v>41883</v>
      </c>
      <c r="C32" s="113">
        <v>2</v>
      </c>
      <c r="D32" s="113">
        <v>39</v>
      </c>
      <c r="E32" s="118"/>
      <c r="F32" s="119">
        <f t="shared" si="2"/>
        <v>41</v>
      </c>
    </row>
    <row r="33" spans="2:6" x14ac:dyDescent="0.2">
      <c r="B33" s="121">
        <v>41913</v>
      </c>
      <c r="C33" s="113">
        <v>5</v>
      </c>
      <c r="D33" s="113">
        <v>29</v>
      </c>
      <c r="E33" s="118"/>
      <c r="F33" s="119">
        <f t="shared" si="2"/>
        <v>34</v>
      </c>
    </row>
    <row r="34" spans="2:6" x14ac:dyDescent="0.2">
      <c r="B34" s="121">
        <v>41944</v>
      </c>
      <c r="C34" s="113">
        <v>1</v>
      </c>
      <c r="D34" s="113">
        <v>20</v>
      </c>
      <c r="E34" s="118">
        <v>4</v>
      </c>
      <c r="F34" s="119">
        <f t="shared" si="2"/>
        <v>25</v>
      </c>
    </row>
    <row r="35" spans="2:6" x14ac:dyDescent="0.2">
      <c r="B35" s="121">
        <v>41974</v>
      </c>
      <c r="C35" s="113">
        <v>4</v>
      </c>
      <c r="D35" s="113">
        <v>38</v>
      </c>
      <c r="E35" s="118">
        <v>5</v>
      </c>
      <c r="F35" s="119">
        <f t="shared" si="2"/>
        <v>47</v>
      </c>
    </row>
    <row r="36" spans="2:6" x14ac:dyDescent="0.2">
      <c r="B36" s="114" t="s">
        <v>543</v>
      </c>
      <c r="C36" s="115">
        <f>SUM(C24:C35)</f>
        <v>53</v>
      </c>
      <c r="D36" s="115">
        <f>SUM(D24:D35)</f>
        <v>347</v>
      </c>
      <c r="E36" s="116">
        <f>SUM(E24:E35)</f>
        <v>113</v>
      </c>
      <c r="F36" s="117">
        <f t="shared" si="2"/>
        <v>513</v>
      </c>
    </row>
    <row r="37" spans="2:6" x14ac:dyDescent="0.2">
      <c r="B37" s="121">
        <v>42005</v>
      </c>
      <c r="C37" s="113">
        <v>2</v>
      </c>
      <c r="D37" s="113">
        <v>26</v>
      </c>
      <c r="E37" s="118">
        <v>12</v>
      </c>
      <c r="F37" s="119">
        <f t="shared" si="2"/>
        <v>40</v>
      </c>
    </row>
    <row r="38" spans="2:6" x14ac:dyDescent="0.2">
      <c r="B38" s="121">
        <v>42036</v>
      </c>
      <c r="C38" s="113">
        <v>1</v>
      </c>
      <c r="D38" s="113">
        <v>21</v>
      </c>
      <c r="E38" s="118">
        <v>15</v>
      </c>
      <c r="F38" s="119">
        <f t="shared" si="2"/>
        <v>37</v>
      </c>
    </row>
    <row r="39" spans="2:6" x14ac:dyDescent="0.2">
      <c r="B39" s="121">
        <v>42064</v>
      </c>
      <c r="C39" s="113">
        <v>7</v>
      </c>
      <c r="D39" s="113">
        <v>24</v>
      </c>
      <c r="E39" s="118">
        <v>8</v>
      </c>
      <c r="F39" s="119">
        <f t="shared" si="2"/>
        <v>39</v>
      </c>
    </row>
    <row r="40" spans="2:6" x14ac:dyDescent="0.2">
      <c r="B40" s="121">
        <v>42095</v>
      </c>
      <c r="C40" s="113">
        <v>7</v>
      </c>
      <c r="D40" s="113">
        <v>21</v>
      </c>
      <c r="E40" s="118">
        <v>5</v>
      </c>
      <c r="F40" s="119">
        <f t="shared" si="2"/>
        <v>33</v>
      </c>
    </row>
    <row r="41" spans="2:6" x14ac:dyDescent="0.2">
      <c r="B41" s="121">
        <v>42125</v>
      </c>
      <c r="C41" s="113"/>
      <c r="D41" s="113">
        <v>18</v>
      </c>
      <c r="E41" s="118">
        <v>13</v>
      </c>
      <c r="F41" s="119">
        <f t="shared" si="2"/>
        <v>31</v>
      </c>
    </row>
    <row r="42" spans="2:6" x14ac:dyDescent="0.2">
      <c r="B42" s="121">
        <v>42156</v>
      </c>
      <c r="C42" s="113">
        <v>5</v>
      </c>
      <c r="D42" s="113">
        <v>22</v>
      </c>
      <c r="E42" s="118">
        <v>11</v>
      </c>
      <c r="F42" s="119">
        <f t="shared" si="2"/>
        <v>38</v>
      </c>
    </row>
    <row r="43" spans="2:6" x14ac:dyDescent="0.2">
      <c r="B43" s="121">
        <v>42186</v>
      </c>
      <c r="C43" s="113">
        <v>1</v>
      </c>
      <c r="D43" s="113">
        <v>22</v>
      </c>
      <c r="E43" s="118">
        <v>10</v>
      </c>
      <c r="F43" s="119">
        <f t="shared" si="2"/>
        <v>33</v>
      </c>
    </row>
    <row r="44" spans="2:6" x14ac:dyDescent="0.2">
      <c r="B44" s="121">
        <v>42217</v>
      </c>
      <c r="C44" s="113">
        <v>4</v>
      </c>
      <c r="D44" s="113">
        <v>27</v>
      </c>
      <c r="E44" s="118">
        <v>6</v>
      </c>
      <c r="F44" s="119">
        <f t="shared" si="2"/>
        <v>37</v>
      </c>
    </row>
    <row r="45" spans="2:6" x14ac:dyDescent="0.2">
      <c r="B45" s="121">
        <v>42248</v>
      </c>
      <c r="C45" s="113">
        <v>1</v>
      </c>
      <c r="D45" s="113">
        <v>32</v>
      </c>
      <c r="E45" s="118">
        <v>7</v>
      </c>
      <c r="F45" s="119">
        <f t="shared" si="2"/>
        <v>40</v>
      </c>
    </row>
    <row r="46" spans="2:6" x14ac:dyDescent="0.2">
      <c r="B46" s="121">
        <v>42278</v>
      </c>
      <c r="C46" s="113">
        <v>9</v>
      </c>
      <c r="D46" s="113">
        <v>21</v>
      </c>
      <c r="E46" s="118">
        <v>9</v>
      </c>
      <c r="F46" s="119">
        <f t="shared" si="2"/>
        <v>39</v>
      </c>
    </row>
    <row r="47" spans="2:6" x14ac:dyDescent="0.2">
      <c r="B47" s="121">
        <v>42309</v>
      </c>
      <c r="C47" s="113">
        <v>7</v>
      </c>
      <c r="D47" s="113">
        <v>26</v>
      </c>
      <c r="E47" s="118">
        <v>4</v>
      </c>
      <c r="F47" s="119">
        <f t="shared" si="2"/>
        <v>37</v>
      </c>
    </row>
    <row r="48" spans="2:6" x14ac:dyDescent="0.2">
      <c r="B48" s="121">
        <v>42339</v>
      </c>
      <c r="C48" s="113">
        <v>6</v>
      </c>
      <c r="D48" s="113">
        <v>21</v>
      </c>
      <c r="E48" s="118">
        <v>6</v>
      </c>
      <c r="F48" s="119">
        <f t="shared" si="2"/>
        <v>33</v>
      </c>
    </row>
    <row r="49" spans="2:6" x14ac:dyDescent="0.2">
      <c r="B49" s="114" t="s">
        <v>544</v>
      </c>
      <c r="C49" s="115">
        <f>SUM(C37:C48)</f>
        <v>50</v>
      </c>
      <c r="D49" s="115">
        <f t="shared" ref="D49:F49" si="3">SUM(D37:D48)</f>
        <v>281</v>
      </c>
      <c r="E49" s="115">
        <f t="shared" si="3"/>
        <v>106</v>
      </c>
      <c r="F49" s="117">
        <f t="shared" si="3"/>
        <v>437</v>
      </c>
    </row>
    <row r="50" spans="2:6" x14ac:dyDescent="0.2">
      <c r="B50" s="121">
        <v>42370</v>
      </c>
      <c r="C50" s="113">
        <v>4</v>
      </c>
      <c r="D50" s="113">
        <v>19</v>
      </c>
      <c r="E50" s="118">
        <v>10</v>
      </c>
      <c r="F50" s="119">
        <f t="shared" ref="F50:F87" si="4">C50+D50+E50</f>
        <v>33</v>
      </c>
    </row>
    <row r="51" spans="2:6" x14ac:dyDescent="0.2">
      <c r="B51" s="121">
        <v>42401</v>
      </c>
      <c r="C51" s="113">
        <v>17</v>
      </c>
      <c r="D51" s="113">
        <v>16</v>
      </c>
      <c r="E51" s="118">
        <v>0</v>
      </c>
      <c r="F51" s="119">
        <f t="shared" si="4"/>
        <v>33</v>
      </c>
    </row>
    <row r="52" spans="2:6" x14ac:dyDescent="0.2">
      <c r="B52" s="121">
        <v>42430</v>
      </c>
      <c r="C52" s="113">
        <v>14</v>
      </c>
      <c r="D52" s="113">
        <v>13</v>
      </c>
      <c r="E52" s="118">
        <v>13</v>
      </c>
      <c r="F52" s="119">
        <f t="shared" si="4"/>
        <v>40</v>
      </c>
    </row>
    <row r="53" spans="2:6" x14ac:dyDescent="0.2">
      <c r="B53" s="121">
        <v>42461</v>
      </c>
      <c r="C53" s="113">
        <v>8</v>
      </c>
      <c r="D53" s="113">
        <v>19</v>
      </c>
      <c r="E53" s="118">
        <v>12</v>
      </c>
      <c r="F53" s="119">
        <f t="shared" si="4"/>
        <v>39</v>
      </c>
    </row>
    <row r="54" spans="2:6" x14ac:dyDescent="0.2">
      <c r="B54" s="121">
        <v>42491</v>
      </c>
      <c r="C54" s="113">
        <v>7</v>
      </c>
      <c r="D54" s="113">
        <v>21</v>
      </c>
      <c r="E54" s="118">
        <v>12</v>
      </c>
      <c r="F54" s="119">
        <f t="shared" si="4"/>
        <v>40</v>
      </c>
    </row>
    <row r="55" spans="2:6" x14ac:dyDescent="0.2">
      <c r="B55" s="121">
        <v>42522</v>
      </c>
      <c r="C55" s="113">
        <v>7</v>
      </c>
      <c r="D55" s="113">
        <v>19</v>
      </c>
      <c r="E55" s="118">
        <v>11</v>
      </c>
      <c r="F55" s="119">
        <f t="shared" si="4"/>
        <v>37</v>
      </c>
    </row>
    <row r="56" spans="2:6" x14ac:dyDescent="0.2">
      <c r="B56" s="121">
        <v>42552</v>
      </c>
      <c r="C56" s="113">
        <v>18</v>
      </c>
      <c r="D56" s="113">
        <v>16</v>
      </c>
      <c r="E56" s="118">
        <v>12</v>
      </c>
      <c r="F56" s="119">
        <f t="shared" si="4"/>
        <v>46</v>
      </c>
    </row>
    <row r="57" spans="2:6" x14ac:dyDescent="0.2">
      <c r="B57" s="121">
        <v>42583</v>
      </c>
      <c r="C57" s="113">
        <v>12</v>
      </c>
      <c r="D57" s="113">
        <v>18</v>
      </c>
      <c r="E57" s="118">
        <v>17</v>
      </c>
      <c r="F57" s="119">
        <f t="shared" si="4"/>
        <v>47</v>
      </c>
    </row>
    <row r="58" spans="2:6" x14ac:dyDescent="0.2">
      <c r="B58" s="121">
        <v>42614</v>
      </c>
      <c r="C58" s="113">
        <v>6</v>
      </c>
      <c r="D58" s="113">
        <v>19</v>
      </c>
      <c r="E58" s="118">
        <v>13</v>
      </c>
      <c r="F58" s="119">
        <f t="shared" si="4"/>
        <v>38</v>
      </c>
    </row>
    <row r="59" spans="2:6" x14ac:dyDescent="0.2">
      <c r="B59" s="121">
        <v>42644</v>
      </c>
      <c r="C59" s="113">
        <v>10</v>
      </c>
      <c r="D59" s="113">
        <v>15</v>
      </c>
      <c r="E59" s="118">
        <v>11</v>
      </c>
      <c r="F59" s="119">
        <f t="shared" si="4"/>
        <v>36</v>
      </c>
    </row>
    <row r="60" spans="2:6" x14ac:dyDescent="0.2">
      <c r="B60" s="121">
        <v>42675</v>
      </c>
      <c r="C60" s="113">
        <v>14</v>
      </c>
      <c r="D60" s="113">
        <v>16</v>
      </c>
      <c r="E60" s="118">
        <v>12</v>
      </c>
      <c r="F60" s="119">
        <f t="shared" si="4"/>
        <v>42</v>
      </c>
    </row>
    <row r="61" spans="2:6" x14ac:dyDescent="0.2">
      <c r="B61" s="121">
        <v>42705</v>
      </c>
      <c r="C61" s="113">
        <v>14</v>
      </c>
      <c r="D61" s="113">
        <v>16</v>
      </c>
      <c r="E61" s="118">
        <v>20</v>
      </c>
      <c r="F61" s="119">
        <f t="shared" si="4"/>
        <v>50</v>
      </c>
    </row>
    <row r="62" spans="2:6" x14ac:dyDescent="0.2">
      <c r="B62" s="114" t="s">
        <v>545</v>
      </c>
      <c r="C62" s="115">
        <f>SUM(C50:C61)</f>
        <v>131</v>
      </c>
      <c r="D62" s="115">
        <f t="shared" ref="D62:F62" si="5">SUM(D50:D61)</f>
        <v>207</v>
      </c>
      <c r="E62" s="115">
        <f t="shared" si="5"/>
        <v>143</v>
      </c>
      <c r="F62" s="117">
        <f t="shared" si="5"/>
        <v>481</v>
      </c>
    </row>
    <row r="63" spans="2:6" x14ac:dyDescent="0.2">
      <c r="B63" s="121">
        <v>42736</v>
      </c>
      <c r="C63" s="113">
        <v>8</v>
      </c>
      <c r="D63" s="113">
        <v>17</v>
      </c>
      <c r="E63" s="118">
        <v>15</v>
      </c>
      <c r="F63" s="119">
        <f t="shared" si="4"/>
        <v>40</v>
      </c>
    </row>
    <row r="64" spans="2:6" x14ac:dyDescent="0.2">
      <c r="B64" s="121">
        <v>42767</v>
      </c>
      <c r="C64" s="113">
        <v>9</v>
      </c>
      <c r="D64" s="113">
        <v>11</v>
      </c>
      <c r="E64" s="118">
        <v>12</v>
      </c>
      <c r="F64" s="119">
        <f t="shared" si="4"/>
        <v>32</v>
      </c>
    </row>
    <row r="65" spans="2:6" x14ac:dyDescent="0.2">
      <c r="B65" s="121">
        <v>42795</v>
      </c>
      <c r="C65" s="113">
        <v>9</v>
      </c>
      <c r="D65" s="113">
        <v>13</v>
      </c>
      <c r="E65" s="118">
        <v>15</v>
      </c>
      <c r="F65" s="119">
        <f t="shared" si="4"/>
        <v>37</v>
      </c>
    </row>
    <row r="66" spans="2:6" x14ac:dyDescent="0.2">
      <c r="B66" s="121">
        <v>42826</v>
      </c>
      <c r="C66" s="113">
        <v>3</v>
      </c>
      <c r="D66" s="113">
        <v>17</v>
      </c>
      <c r="E66" s="118">
        <v>7</v>
      </c>
      <c r="F66" s="119">
        <f t="shared" si="4"/>
        <v>27</v>
      </c>
    </row>
    <row r="67" spans="2:6" x14ac:dyDescent="0.2">
      <c r="B67" s="121">
        <v>42856</v>
      </c>
      <c r="C67" s="113">
        <v>8</v>
      </c>
      <c r="D67" s="113">
        <v>18</v>
      </c>
      <c r="E67" s="118">
        <v>10</v>
      </c>
      <c r="F67" s="119">
        <f t="shared" si="4"/>
        <v>36</v>
      </c>
    </row>
    <row r="68" spans="2:6" x14ac:dyDescent="0.2">
      <c r="B68" s="121">
        <v>42887</v>
      </c>
      <c r="C68" s="113">
        <v>12</v>
      </c>
      <c r="D68" s="113">
        <v>19</v>
      </c>
      <c r="E68" s="118">
        <v>7</v>
      </c>
      <c r="F68" s="119">
        <f t="shared" si="4"/>
        <v>38</v>
      </c>
    </row>
    <row r="69" spans="2:6" x14ac:dyDescent="0.2">
      <c r="B69" s="121">
        <v>42917</v>
      </c>
      <c r="C69" s="113">
        <v>8</v>
      </c>
      <c r="D69" s="113">
        <v>12</v>
      </c>
      <c r="E69" s="118">
        <v>11</v>
      </c>
      <c r="F69" s="119">
        <f t="shared" si="4"/>
        <v>31</v>
      </c>
    </row>
    <row r="70" spans="2:6" x14ac:dyDescent="0.2">
      <c r="B70" s="121">
        <v>42948</v>
      </c>
      <c r="C70" s="113">
        <v>10</v>
      </c>
      <c r="D70" s="113">
        <v>13</v>
      </c>
      <c r="E70" s="118">
        <v>11</v>
      </c>
      <c r="F70" s="119">
        <f t="shared" si="4"/>
        <v>34</v>
      </c>
    </row>
    <row r="71" spans="2:6" x14ac:dyDescent="0.2">
      <c r="B71" s="121">
        <v>42979</v>
      </c>
      <c r="C71" s="113">
        <v>10</v>
      </c>
      <c r="D71" s="113">
        <v>9</v>
      </c>
      <c r="E71" s="118">
        <v>17</v>
      </c>
      <c r="F71" s="119">
        <f t="shared" si="4"/>
        <v>36</v>
      </c>
    </row>
    <row r="72" spans="2:6" x14ac:dyDescent="0.2">
      <c r="B72" s="121">
        <v>43009</v>
      </c>
      <c r="C72" s="113">
        <v>6</v>
      </c>
      <c r="D72" s="113">
        <v>14</v>
      </c>
      <c r="E72" s="118">
        <v>13</v>
      </c>
      <c r="F72" s="119">
        <f t="shared" si="4"/>
        <v>33</v>
      </c>
    </row>
    <row r="73" spans="2:6" x14ac:dyDescent="0.2">
      <c r="B73" s="121">
        <v>43040</v>
      </c>
      <c r="C73" s="113">
        <v>5</v>
      </c>
      <c r="D73" s="113">
        <v>23</v>
      </c>
      <c r="E73" s="118">
        <v>12</v>
      </c>
      <c r="F73" s="119">
        <f t="shared" si="4"/>
        <v>40</v>
      </c>
    </row>
    <row r="74" spans="2:6" x14ac:dyDescent="0.2">
      <c r="B74" s="121">
        <v>43070</v>
      </c>
      <c r="C74" s="113">
        <v>19</v>
      </c>
      <c r="D74" s="113">
        <v>22</v>
      </c>
      <c r="E74" s="118">
        <v>15</v>
      </c>
      <c r="F74" s="119">
        <f t="shared" si="4"/>
        <v>56</v>
      </c>
    </row>
    <row r="75" spans="2:6" x14ac:dyDescent="0.2">
      <c r="B75" s="122" t="s">
        <v>546</v>
      </c>
      <c r="C75" s="115">
        <f>SUM(C63:C74)</f>
        <v>107</v>
      </c>
      <c r="D75" s="115">
        <f t="shared" ref="D75:E75" si="6">SUM(D63:D74)</f>
        <v>188</v>
      </c>
      <c r="E75" s="115">
        <f t="shared" si="6"/>
        <v>145</v>
      </c>
      <c r="F75" s="117">
        <f t="shared" si="4"/>
        <v>440</v>
      </c>
    </row>
    <row r="76" spans="2:6" x14ac:dyDescent="0.2">
      <c r="B76" s="121">
        <v>43101</v>
      </c>
      <c r="C76" s="113">
        <v>13</v>
      </c>
      <c r="D76" s="113">
        <v>23</v>
      </c>
      <c r="E76" s="118">
        <v>10</v>
      </c>
      <c r="F76" s="119">
        <f t="shared" si="4"/>
        <v>46</v>
      </c>
    </row>
    <row r="77" spans="2:6" x14ac:dyDescent="0.2">
      <c r="B77" s="121">
        <v>43132</v>
      </c>
      <c r="C77" s="113">
        <v>16</v>
      </c>
      <c r="D77" s="113">
        <v>22</v>
      </c>
      <c r="E77" s="118">
        <v>23</v>
      </c>
      <c r="F77" s="119">
        <f t="shared" si="4"/>
        <v>61</v>
      </c>
    </row>
    <row r="78" spans="2:6" x14ac:dyDescent="0.2">
      <c r="B78" s="121">
        <v>43160</v>
      </c>
      <c r="C78" s="113">
        <v>14</v>
      </c>
      <c r="D78" s="113">
        <v>19</v>
      </c>
      <c r="E78" s="118">
        <v>11</v>
      </c>
      <c r="F78" s="119">
        <f t="shared" si="4"/>
        <v>44</v>
      </c>
    </row>
    <row r="79" spans="2:6" x14ac:dyDescent="0.2">
      <c r="B79" s="121">
        <v>43191</v>
      </c>
      <c r="C79" s="113">
        <v>10</v>
      </c>
      <c r="D79" s="113">
        <v>18</v>
      </c>
      <c r="E79" s="118">
        <v>11</v>
      </c>
      <c r="F79" s="119">
        <f t="shared" si="4"/>
        <v>39</v>
      </c>
    </row>
    <row r="80" spans="2:6" x14ac:dyDescent="0.2">
      <c r="B80" s="121">
        <v>43221</v>
      </c>
      <c r="C80" s="113">
        <v>22</v>
      </c>
      <c r="D80" s="113">
        <v>9</v>
      </c>
      <c r="E80" s="118">
        <v>9</v>
      </c>
      <c r="F80" s="119">
        <f t="shared" si="4"/>
        <v>40</v>
      </c>
    </row>
    <row r="81" spans="2:6" x14ac:dyDescent="0.2">
      <c r="B81" s="121">
        <v>43252</v>
      </c>
      <c r="C81" s="113">
        <v>27</v>
      </c>
      <c r="D81" s="113">
        <v>18</v>
      </c>
      <c r="E81" s="118">
        <v>10</v>
      </c>
      <c r="F81" s="119">
        <f t="shared" si="4"/>
        <v>55</v>
      </c>
    </row>
    <row r="82" spans="2:6" x14ac:dyDescent="0.2">
      <c r="B82" s="121">
        <v>43282</v>
      </c>
      <c r="C82" s="113">
        <v>15</v>
      </c>
      <c r="D82" s="113">
        <v>20</v>
      </c>
      <c r="E82" s="118">
        <v>19</v>
      </c>
      <c r="F82" s="119">
        <f t="shared" si="4"/>
        <v>54</v>
      </c>
    </row>
    <row r="83" spans="2:6" x14ac:dyDescent="0.2">
      <c r="B83" s="121">
        <v>43313</v>
      </c>
      <c r="C83" s="113">
        <v>17</v>
      </c>
      <c r="D83" s="113">
        <v>40</v>
      </c>
      <c r="E83" s="118">
        <v>17</v>
      </c>
      <c r="F83" s="119">
        <f t="shared" si="4"/>
        <v>74</v>
      </c>
    </row>
    <row r="84" spans="2:6" x14ac:dyDescent="0.2">
      <c r="B84" s="121">
        <v>43344</v>
      </c>
      <c r="C84" s="113">
        <v>16</v>
      </c>
      <c r="D84" s="113">
        <v>31</v>
      </c>
      <c r="E84" s="118">
        <v>3</v>
      </c>
      <c r="F84" s="119">
        <f t="shared" si="4"/>
        <v>50</v>
      </c>
    </row>
    <row r="85" spans="2:6" x14ac:dyDescent="0.2">
      <c r="B85" s="121">
        <v>43374</v>
      </c>
      <c r="C85" s="113">
        <v>4</v>
      </c>
      <c r="D85" s="113">
        <v>22</v>
      </c>
      <c r="E85" s="118">
        <v>5</v>
      </c>
      <c r="F85" s="119">
        <f t="shared" si="4"/>
        <v>31</v>
      </c>
    </row>
    <row r="86" spans="2:6" x14ac:dyDescent="0.2">
      <c r="B86" s="121">
        <v>43405</v>
      </c>
      <c r="C86" s="113">
        <v>3</v>
      </c>
      <c r="D86" s="113">
        <v>16</v>
      </c>
      <c r="E86" s="118">
        <v>2</v>
      </c>
      <c r="F86" s="119">
        <f t="shared" si="4"/>
        <v>21</v>
      </c>
    </row>
    <row r="87" spans="2:6" x14ac:dyDescent="0.2">
      <c r="B87" s="121">
        <v>43435</v>
      </c>
      <c r="C87" s="181">
        <v>21</v>
      </c>
      <c r="D87" s="181">
        <v>40</v>
      </c>
      <c r="E87" s="181">
        <v>2</v>
      </c>
      <c r="F87" s="119">
        <f t="shared" si="4"/>
        <v>63</v>
      </c>
    </row>
    <row r="88" spans="2:6" x14ac:dyDescent="0.2">
      <c r="B88" s="122" t="s">
        <v>593</v>
      </c>
      <c r="C88" s="115">
        <f>SUM(C76:C87)</f>
        <v>178</v>
      </c>
      <c r="D88" s="115">
        <f t="shared" ref="D88:F88" si="7">SUM(D76:D87)</f>
        <v>278</v>
      </c>
      <c r="E88" s="115">
        <f t="shared" si="7"/>
        <v>122</v>
      </c>
      <c r="F88" s="117">
        <f t="shared" si="7"/>
        <v>578</v>
      </c>
    </row>
    <row r="89" spans="2:6" x14ac:dyDescent="0.2">
      <c r="B89" s="121">
        <v>43466</v>
      </c>
      <c r="C89" s="181">
        <v>19</v>
      </c>
      <c r="D89" s="181">
        <v>25</v>
      </c>
      <c r="E89" s="181">
        <v>2</v>
      </c>
      <c r="F89" s="119">
        <f t="shared" ref="F89" si="8">C89+D89+E89</f>
        <v>46</v>
      </c>
    </row>
    <row r="90" spans="2:6" s="221" customFormat="1" x14ac:dyDescent="0.2">
      <c r="B90" s="227">
        <v>43497</v>
      </c>
      <c r="C90" s="228">
        <v>15</v>
      </c>
      <c r="D90" s="228">
        <v>30</v>
      </c>
      <c r="E90" s="228">
        <v>2</v>
      </c>
      <c r="F90" s="226">
        <v>47</v>
      </c>
    </row>
    <row r="91" spans="2:6" s="231" customFormat="1" x14ac:dyDescent="0.2">
      <c r="B91" s="227">
        <v>43525</v>
      </c>
      <c r="C91" s="228">
        <v>9</v>
      </c>
      <c r="D91" s="228">
        <v>30</v>
      </c>
      <c r="E91" s="228">
        <v>3</v>
      </c>
      <c r="F91" s="226">
        <v>42</v>
      </c>
    </row>
    <row r="92" spans="2:6" s="231" customFormat="1" x14ac:dyDescent="0.2">
      <c r="B92" s="227">
        <v>43556</v>
      </c>
      <c r="C92" s="228">
        <v>8</v>
      </c>
      <c r="D92" s="228">
        <v>39</v>
      </c>
      <c r="E92" s="228">
        <v>2</v>
      </c>
      <c r="F92" s="226">
        <v>49</v>
      </c>
    </row>
    <row r="93" spans="2:6" x14ac:dyDescent="0.2">
      <c r="B93" s="227">
        <v>43586</v>
      </c>
      <c r="C93" s="228">
        <v>27</v>
      </c>
      <c r="D93" s="228">
        <v>34</v>
      </c>
      <c r="E93" s="228">
        <v>10</v>
      </c>
      <c r="F93" s="226">
        <f t="shared" ref="F93:F96" si="9">C93+D93+E93</f>
        <v>71</v>
      </c>
    </row>
    <row r="94" spans="2:6" s="231" customFormat="1" x14ac:dyDescent="0.2">
      <c r="B94" s="227">
        <v>43617</v>
      </c>
      <c r="C94" s="228">
        <v>22</v>
      </c>
      <c r="D94" s="228">
        <v>41</v>
      </c>
      <c r="E94" s="228">
        <v>5</v>
      </c>
      <c r="F94" s="226">
        <f t="shared" si="9"/>
        <v>68</v>
      </c>
    </row>
    <row r="95" spans="2:6" s="231" customFormat="1" x14ac:dyDescent="0.2">
      <c r="B95" s="227">
        <v>43647</v>
      </c>
      <c r="C95" s="228">
        <v>25</v>
      </c>
      <c r="D95" s="228">
        <v>40</v>
      </c>
      <c r="E95" s="228">
        <v>8</v>
      </c>
      <c r="F95" s="226">
        <f t="shared" si="9"/>
        <v>73</v>
      </c>
    </row>
    <row r="96" spans="2:6" s="231" customFormat="1" x14ac:dyDescent="0.2">
      <c r="B96" s="227">
        <v>43678</v>
      </c>
      <c r="C96" s="228">
        <v>17</v>
      </c>
      <c r="D96" s="228">
        <v>50</v>
      </c>
      <c r="E96" s="228">
        <v>5</v>
      </c>
      <c r="F96" s="226">
        <f t="shared" si="9"/>
        <v>72</v>
      </c>
    </row>
    <row r="97" spans="2:6" s="231" customFormat="1" x14ac:dyDescent="0.2">
      <c r="B97" s="227">
        <v>43709</v>
      </c>
      <c r="C97" s="228">
        <v>19</v>
      </c>
      <c r="D97" s="228">
        <v>54</v>
      </c>
      <c r="E97" s="228">
        <v>8</v>
      </c>
      <c r="F97" s="226">
        <f>C97+D97+E97</f>
        <v>81</v>
      </c>
    </row>
    <row r="98" spans="2:6" x14ac:dyDescent="0.2">
      <c r="B98" s="227">
        <v>43739</v>
      </c>
      <c r="C98" s="228">
        <v>7</v>
      </c>
      <c r="D98" s="228">
        <v>24</v>
      </c>
      <c r="E98" s="228">
        <v>2</v>
      </c>
      <c r="F98" s="226">
        <v>33</v>
      </c>
    </row>
    <row r="99" spans="2:6" s="231" customFormat="1" x14ac:dyDescent="0.2">
      <c r="B99" s="227">
        <v>43770</v>
      </c>
      <c r="C99" s="228">
        <v>16</v>
      </c>
      <c r="D99" s="228">
        <v>57</v>
      </c>
      <c r="E99" s="228">
        <v>5</v>
      </c>
      <c r="F99" s="226">
        <v>78</v>
      </c>
    </row>
    <row r="100" spans="2:6" s="231" customFormat="1" x14ac:dyDescent="0.2">
      <c r="B100" s="227">
        <v>43800</v>
      </c>
      <c r="C100" s="228">
        <v>1</v>
      </c>
      <c r="D100" s="228">
        <v>72</v>
      </c>
      <c r="E100" s="228">
        <v>4</v>
      </c>
      <c r="F100" s="226">
        <f>C100+D100+E100</f>
        <v>77</v>
      </c>
    </row>
    <row r="101" spans="2:6" s="231" customFormat="1" x14ac:dyDescent="0.2">
      <c r="B101" s="313" t="s">
        <v>620</v>
      </c>
      <c r="C101" s="117">
        <f>SUM(C89:C100)</f>
        <v>185</v>
      </c>
      <c r="D101" s="117">
        <f t="shared" ref="D101:E101" si="10">SUM(D89:D100)</f>
        <v>496</v>
      </c>
      <c r="E101" s="117">
        <f t="shared" si="10"/>
        <v>56</v>
      </c>
      <c r="F101" s="226">
        <f>C101+D101+E101</f>
        <v>737</v>
      </c>
    </row>
    <row r="102" spans="2:6" s="231" customFormat="1" x14ac:dyDescent="0.2">
      <c r="B102" s="227">
        <v>43831</v>
      </c>
      <c r="C102" s="228">
        <v>5</v>
      </c>
      <c r="D102" s="228">
        <v>54</v>
      </c>
      <c r="E102" s="228">
        <v>24</v>
      </c>
      <c r="F102" s="226">
        <f t="shared" ref="F102" si="11">C102+D102+E102</f>
        <v>83</v>
      </c>
    </row>
    <row r="103" spans="2:6" x14ac:dyDescent="0.2">
      <c r="B103" s="46" t="s">
        <v>477</v>
      </c>
    </row>
    <row r="104" spans="2:6" x14ac:dyDescent="0.2">
      <c r="B104" s="46" t="s">
        <v>487</v>
      </c>
    </row>
  </sheetData>
  <mergeCells count="4">
    <mergeCell ref="B5:F5"/>
    <mergeCell ref="B6:F6"/>
    <mergeCell ref="B8:B9"/>
    <mergeCell ref="C8:F8"/>
  </mergeCells>
  <hyperlinks>
    <hyperlink ref="H5" location="'Índice STJ'!A1" display="'Índice STJ'!A1"/>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106"/>
  <sheetViews>
    <sheetView showGridLines="0" zoomScaleNormal="100" workbookViewId="0"/>
  </sheetViews>
  <sheetFormatPr baseColWidth="10" defaultColWidth="11.42578125" defaultRowHeight="12" x14ac:dyDescent="0.2"/>
  <cols>
    <col min="1" max="1" width="6" style="46" customWidth="1"/>
    <col min="2" max="16384" width="11.42578125" style="46"/>
  </cols>
  <sheetData>
    <row r="2" spans="1:7" x14ac:dyDescent="0.2">
      <c r="A2" s="75" t="s">
        <v>105</v>
      </c>
    </row>
    <row r="3" spans="1:7" x14ac:dyDescent="0.2">
      <c r="A3" s="75" t="s">
        <v>106</v>
      </c>
    </row>
    <row r="5" spans="1:7" ht="27.75" customHeight="1" x14ac:dyDescent="0.2">
      <c r="B5" s="398" t="s">
        <v>547</v>
      </c>
      <c r="C5" s="398"/>
      <c r="D5" s="398"/>
      <c r="E5" s="398"/>
      <c r="G5" s="157" t="s">
        <v>579</v>
      </c>
    </row>
    <row r="6" spans="1:7" ht="12.75" x14ac:dyDescent="0.2">
      <c r="B6" s="319" t="s">
        <v>617</v>
      </c>
      <c r="C6" s="319"/>
      <c r="D6" s="319"/>
      <c r="E6" s="319"/>
    </row>
    <row r="8" spans="1:7" ht="27.75" customHeight="1" x14ac:dyDescent="0.2">
      <c r="B8" s="390" t="s">
        <v>528</v>
      </c>
      <c r="C8" s="393" t="s">
        <v>548</v>
      </c>
      <c r="D8" s="394"/>
      <c r="E8" s="395"/>
    </row>
    <row r="9" spans="1:7" x14ac:dyDescent="0.2">
      <c r="B9" s="392"/>
      <c r="C9" s="188" t="s">
        <v>532</v>
      </c>
      <c r="D9" s="188" t="s">
        <v>533</v>
      </c>
      <c r="E9" s="189" t="s">
        <v>99</v>
      </c>
    </row>
    <row r="10" spans="1:7" x14ac:dyDescent="0.2">
      <c r="B10" s="403" t="s">
        <v>549</v>
      </c>
      <c r="C10" s="404"/>
      <c r="D10" s="405"/>
      <c r="E10" s="17">
        <f>105378+4602+2837+2889+4557+2387</f>
        <v>122650</v>
      </c>
    </row>
    <row r="11" spans="1:7" x14ac:dyDescent="0.2">
      <c r="B11" s="406">
        <v>2012</v>
      </c>
      <c r="C11" s="407"/>
      <c r="D11" s="408"/>
      <c r="E11" s="17">
        <v>32605</v>
      </c>
    </row>
    <row r="12" spans="1:7" x14ac:dyDescent="0.2">
      <c r="B12" s="110">
        <v>41275</v>
      </c>
      <c r="C12" s="110"/>
      <c r="D12" s="110"/>
      <c r="E12" s="112">
        <v>2532</v>
      </c>
    </row>
    <row r="13" spans="1:7" x14ac:dyDescent="0.2">
      <c r="B13" s="110">
        <v>41306</v>
      </c>
      <c r="C13" s="110"/>
      <c r="D13" s="110"/>
      <c r="E13" s="112">
        <v>2439</v>
      </c>
    </row>
    <row r="14" spans="1:7" x14ac:dyDescent="0.2">
      <c r="B14" s="110">
        <v>41334</v>
      </c>
      <c r="C14" s="110"/>
      <c r="D14" s="110"/>
      <c r="E14" s="112">
        <v>2431</v>
      </c>
    </row>
    <row r="15" spans="1:7" x14ac:dyDescent="0.2">
      <c r="B15" s="110">
        <v>41365</v>
      </c>
      <c r="C15" s="110"/>
      <c r="D15" s="110"/>
      <c r="E15" s="112">
        <v>1851</v>
      </c>
    </row>
    <row r="16" spans="1:7" x14ac:dyDescent="0.2">
      <c r="B16" s="110">
        <v>41395</v>
      </c>
      <c r="C16" s="110"/>
      <c r="D16" s="110"/>
      <c r="E16" s="112">
        <v>2369</v>
      </c>
    </row>
    <row r="17" spans="2:5" x14ac:dyDescent="0.2">
      <c r="B17" s="110">
        <v>41426</v>
      </c>
      <c r="C17" s="110"/>
      <c r="D17" s="110"/>
      <c r="E17" s="112">
        <v>2281</v>
      </c>
    </row>
    <row r="18" spans="2:5" x14ac:dyDescent="0.2">
      <c r="B18" s="110">
        <v>41456</v>
      </c>
      <c r="C18" s="110"/>
      <c r="D18" s="110"/>
      <c r="E18" s="112">
        <v>2297</v>
      </c>
    </row>
    <row r="19" spans="2:5" x14ac:dyDescent="0.2">
      <c r="B19" s="110">
        <v>41487</v>
      </c>
      <c r="C19" s="110"/>
      <c r="D19" s="110"/>
      <c r="E19" s="112">
        <v>1478</v>
      </c>
    </row>
    <row r="20" spans="2:5" x14ac:dyDescent="0.2">
      <c r="B20" s="110">
        <v>41518</v>
      </c>
      <c r="C20" s="110"/>
      <c r="D20" s="110"/>
      <c r="E20" s="112">
        <v>1310</v>
      </c>
    </row>
    <row r="21" spans="2:5" x14ac:dyDescent="0.2">
      <c r="B21" s="110">
        <v>41548</v>
      </c>
      <c r="C21" s="110"/>
      <c r="D21" s="110"/>
      <c r="E21" s="112">
        <v>1141</v>
      </c>
    </row>
    <row r="22" spans="2:5" x14ac:dyDescent="0.2">
      <c r="B22" s="110">
        <v>41579</v>
      </c>
      <c r="C22" s="110"/>
      <c r="D22" s="110"/>
      <c r="E22" s="112">
        <v>925</v>
      </c>
    </row>
    <row r="23" spans="2:5" x14ac:dyDescent="0.2">
      <c r="B23" s="110">
        <v>41609</v>
      </c>
      <c r="C23" s="110"/>
      <c r="D23" s="110"/>
      <c r="E23" s="112">
        <v>2271</v>
      </c>
    </row>
    <row r="24" spans="2:5" x14ac:dyDescent="0.2">
      <c r="B24" s="406">
        <v>2013</v>
      </c>
      <c r="C24" s="407"/>
      <c r="D24" s="408"/>
      <c r="E24" s="17">
        <f>SUM(E12:E23)</f>
        <v>23325</v>
      </c>
    </row>
    <row r="25" spans="2:5" x14ac:dyDescent="0.2">
      <c r="B25" s="110">
        <v>41640</v>
      </c>
      <c r="C25" s="110"/>
      <c r="D25" s="110"/>
      <c r="E25" s="112">
        <v>2624</v>
      </c>
    </row>
    <row r="26" spans="2:5" x14ac:dyDescent="0.2">
      <c r="B26" s="110">
        <v>41671</v>
      </c>
      <c r="C26" s="110"/>
      <c r="D26" s="110"/>
      <c r="E26" s="112">
        <v>1598</v>
      </c>
    </row>
    <row r="27" spans="2:5" x14ac:dyDescent="0.2">
      <c r="B27" s="110">
        <v>41699</v>
      </c>
      <c r="C27" s="110"/>
      <c r="D27" s="110"/>
      <c r="E27" s="112">
        <v>1914</v>
      </c>
    </row>
    <row r="28" spans="2:5" x14ac:dyDescent="0.2">
      <c r="B28" s="110">
        <v>41730</v>
      </c>
      <c r="C28" s="110"/>
      <c r="D28" s="110"/>
      <c r="E28" s="112">
        <v>1065</v>
      </c>
    </row>
    <row r="29" spans="2:5" x14ac:dyDescent="0.2">
      <c r="B29" s="110">
        <v>41760</v>
      </c>
      <c r="C29" s="110"/>
      <c r="D29" s="110"/>
      <c r="E29" s="112">
        <v>1919</v>
      </c>
    </row>
    <row r="30" spans="2:5" x14ac:dyDescent="0.2">
      <c r="B30" s="110">
        <v>41791</v>
      </c>
      <c r="C30" s="110"/>
      <c r="D30" s="110"/>
      <c r="E30" s="112">
        <v>1580</v>
      </c>
    </row>
    <row r="31" spans="2:5" x14ac:dyDescent="0.2">
      <c r="B31" s="110">
        <v>41821</v>
      </c>
      <c r="C31" s="110"/>
      <c r="D31" s="110"/>
      <c r="E31" s="112">
        <v>1542</v>
      </c>
    </row>
    <row r="32" spans="2:5" x14ac:dyDescent="0.2">
      <c r="B32" s="110">
        <v>41852</v>
      </c>
      <c r="C32" s="110"/>
      <c r="D32" s="110"/>
      <c r="E32" s="112">
        <v>1606</v>
      </c>
    </row>
    <row r="33" spans="2:5" x14ac:dyDescent="0.2">
      <c r="B33" s="110">
        <v>41883</v>
      </c>
      <c r="C33" s="110"/>
      <c r="D33" s="110"/>
      <c r="E33" s="112">
        <v>2676</v>
      </c>
    </row>
    <row r="34" spans="2:5" x14ac:dyDescent="0.2">
      <c r="B34" s="123">
        <v>41913</v>
      </c>
      <c r="C34" s="123"/>
      <c r="D34" s="123"/>
      <c r="E34" s="112">
        <v>2626</v>
      </c>
    </row>
    <row r="35" spans="2:5" x14ac:dyDescent="0.2">
      <c r="B35" s="121">
        <v>41944</v>
      </c>
      <c r="C35" s="121"/>
      <c r="D35" s="121"/>
      <c r="E35" s="112">
        <v>2422</v>
      </c>
    </row>
    <row r="36" spans="2:5" x14ac:dyDescent="0.2">
      <c r="B36" s="121">
        <v>41974</v>
      </c>
      <c r="C36" s="121"/>
      <c r="D36" s="121"/>
      <c r="E36" s="112">
        <v>1349</v>
      </c>
    </row>
    <row r="37" spans="2:5" x14ac:dyDescent="0.2">
      <c r="B37" s="406">
        <v>2014</v>
      </c>
      <c r="C37" s="407"/>
      <c r="D37" s="408"/>
      <c r="E37" s="17">
        <f>SUM(E25:E36)</f>
        <v>22921</v>
      </c>
    </row>
    <row r="38" spans="2:5" x14ac:dyDescent="0.2">
      <c r="B38" s="123">
        <v>42005</v>
      </c>
      <c r="C38" s="123"/>
      <c r="D38" s="123"/>
      <c r="E38" s="112">
        <v>2382</v>
      </c>
    </row>
    <row r="39" spans="2:5" x14ac:dyDescent="0.2">
      <c r="B39" s="110">
        <v>42036</v>
      </c>
      <c r="C39" s="110"/>
      <c r="D39" s="110"/>
      <c r="E39" s="112">
        <v>3962</v>
      </c>
    </row>
    <row r="40" spans="2:5" x14ac:dyDescent="0.2">
      <c r="B40" s="110">
        <v>42064</v>
      </c>
      <c r="C40" s="110"/>
      <c r="D40" s="110"/>
      <c r="E40" s="112">
        <v>2652</v>
      </c>
    </row>
    <row r="41" spans="2:5" x14ac:dyDescent="0.2">
      <c r="B41" s="110">
        <v>42095</v>
      </c>
      <c r="C41" s="110"/>
      <c r="D41" s="110"/>
      <c r="E41" s="112">
        <v>3302</v>
      </c>
    </row>
    <row r="42" spans="2:5" x14ac:dyDescent="0.2">
      <c r="B42" s="110">
        <v>42125</v>
      </c>
      <c r="C42" s="110"/>
      <c r="D42" s="110"/>
      <c r="E42" s="112">
        <v>1564</v>
      </c>
    </row>
    <row r="43" spans="2:5" x14ac:dyDescent="0.2">
      <c r="B43" s="110">
        <v>42156</v>
      </c>
      <c r="C43" s="110"/>
      <c r="D43" s="110"/>
      <c r="E43" s="112">
        <v>2459</v>
      </c>
    </row>
    <row r="44" spans="2:5" x14ac:dyDescent="0.2">
      <c r="B44" s="110">
        <v>42186</v>
      </c>
      <c r="C44" s="110"/>
      <c r="D44" s="110"/>
      <c r="E44" s="112">
        <v>1307</v>
      </c>
    </row>
    <row r="45" spans="2:5" x14ac:dyDescent="0.2">
      <c r="B45" s="110">
        <v>42217</v>
      </c>
      <c r="C45" s="110"/>
      <c r="D45" s="110"/>
      <c r="E45" s="112">
        <v>2005</v>
      </c>
    </row>
    <row r="46" spans="2:5" x14ac:dyDescent="0.2">
      <c r="B46" s="110">
        <v>42248</v>
      </c>
      <c r="C46" s="110"/>
      <c r="D46" s="110"/>
      <c r="E46" s="112">
        <v>1605</v>
      </c>
    </row>
    <row r="47" spans="2:5" x14ac:dyDescent="0.2">
      <c r="B47" s="110">
        <v>42278</v>
      </c>
      <c r="C47" s="110"/>
      <c r="D47" s="110"/>
      <c r="E47" s="112">
        <v>5170</v>
      </c>
    </row>
    <row r="48" spans="2:5" x14ac:dyDescent="0.2">
      <c r="B48" s="110">
        <v>42309</v>
      </c>
      <c r="C48" s="110"/>
      <c r="D48" s="110"/>
      <c r="E48" s="112">
        <v>2737</v>
      </c>
    </row>
    <row r="49" spans="2:5" x14ac:dyDescent="0.2">
      <c r="B49" s="110">
        <v>42339</v>
      </c>
      <c r="C49" s="110"/>
      <c r="D49" s="110"/>
      <c r="E49" s="112">
        <v>1802</v>
      </c>
    </row>
    <row r="50" spans="2:5" x14ac:dyDescent="0.2">
      <c r="B50" s="406">
        <v>2015</v>
      </c>
      <c r="C50" s="407"/>
      <c r="D50" s="408"/>
      <c r="E50" s="124">
        <f>SUM(E38:E49)</f>
        <v>30947</v>
      </c>
    </row>
    <row r="51" spans="2:5" x14ac:dyDescent="0.2">
      <c r="B51" s="110">
        <v>42370</v>
      </c>
      <c r="C51" s="110"/>
      <c r="D51" s="110"/>
      <c r="E51" s="112">
        <v>3979</v>
      </c>
    </row>
    <row r="52" spans="2:5" x14ac:dyDescent="0.2">
      <c r="B52" s="110">
        <v>42401</v>
      </c>
      <c r="C52" s="110"/>
      <c r="D52" s="110"/>
      <c r="E52" s="112">
        <v>4366</v>
      </c>
    </row>
    <row r="53" spans="2:5" x14ac:dyDescent="0.2">
      <c r="B53" s="110">
        <v>42430</v>
      </c>
      <c r="C53" s="110"/>
      <c r="D53" s="110"/>
      <c r="E53" s="112">
        <v>2056</v>
      </c>
    </row>
    <row r="54" spans="2:5" x14ac:dyDescent="0.2">
      <c r="B54" s="110">
        <v>42461</v>
      </c>
      <c r="C54" s="110"/>
      <c r="D54" s="110"/>
      <c r="E54" s="112">
        <v>2454</v>
      </c>
    </row>
    <row r="55" spans="2:5" x14ac:dyDescent="0.2">
      <c r="B55" s="110">
        <v>42491</v>
      </c>
      <c r="C55" s="112">
        <v>1021</v>
      </c>
      <c r="D55" s="112">
        <v>834</v>
      </c>
      <c r="E55" s="112">
        <f t="shared" ref="E55:E62" si="0">C55+D55</f>
        <v>1855</v>
      </c>
    </row>
    <row r="56" spans="2:5" x14ac:dyDescent="0.2">
      <c r="B56" s="110">
        <v>42522</v>
      </c>
      <c r="C56" s="112">
        <v>983</v>
      </c>
      <c r="D56" s="112">
        <v>924</v>
      </c>
      <c r="E56" s="112">
        <f t="shared" si="0"/>
        <v>1907</v>
      </c>
    </row>
    <row r="57" spans="2:5" x14ac:dyDescent="0.2">
      <c r="B57" s="110">
        <v>42552</v>
      </c>
      <c r="C57" s="112">
        <v>1011</v>
      </c>
      <c r="D57" s="112">
        <v>872</v>
      </c>
      <c r="E57" s="112">
        <f t="shared" si="0"/>
        <v>1883</v>
      </c>
    </row>
    <row r="58" spans="2:5" x14ac:dyDescent="0.2">
      <c r="B58" s="110">
        <v>42583</v>
      </c>
      <c r="C58" s="112">
        <v>2375</v>
      </c>
      <c r="D58" s="112">
        <v>1728</v>
      </c>
      <c r="E58" s="112">
        <f t="shared" si="0"/>
        <v>4103</v>
      </c>
    </row>
    <row r="59" spans="2:5" x14ac:dyDescent="0.2">
      <c r="B59" s="110">
        <v>42614</v>
      </c>
      <c r="C59" s="112">
        <v>993</v>
      </c>
      <c r="D59" s="112">
        <v>820</v>
      </c>
      <c r="E59" s="112">
        <f t="shared" si="0"/>
        <v>1813</v>
      </c>
    </row>
    <row r="60" spans="2:5" x14ac:dyDescent="0.2">
      <c r="B60" s="110">
        <v>42644</v>
      </c>
      <c r="C60" s="112">
        <v>783</v>
      </c>
      <c r="D60" s="112">
        <v>848</v>
      </c>
      <c r="E60" s="112">
        <f t="shared" si="0"/>
        <v>1631</v>
      </c>
    </row>
    <row r="61" spans="2:5" x14ac:dyDescent="0.2">
      <c r="B61" s="110">
        <v>42675</v>
      </c>
      <c r="C61" s="112">
        <v>497</v>
      </c>
      <c r="D61" s="112">
        <v>326</v>
      </c>
      <c r="E61" s="112">
        <f t="shared" si="0"/>
        <v>823</v>
      </c>
    </row>
    <row r="62" spans="2:5" x14ac:dyDescent="0.2">
      <c r="B62" s="110">
        <v>42705</v>
      </c>
      <c r="C62" s="112">
        <v>1219</v>
      </c>
      <c r="D62" s="112">
        <v>923</v>
      </c>
      <c r="E62" s="112">
        <f t="shared" si="0"/>
        <v>2142</v>
      </c>
    </row>
    <row r="63" spans="2:5" x14ac:dyDescent="0.2">
      <c r="B63" s="406">
        <v>2016</v>
      </c>
      <c r="C63" s="407"/>
      <c r="D63" s="408"/>
      <c r="E63" s="17">
        <f>SUM(E51:E62)</f>
        <v>29012</v>
      </c>
    </row>
    <row r="64" spans="2:5" x14ac:dyDescent="0.2">
      <c r="B64" s="110">
        <v>42736</v>
      </c>
      <c r="C64" s="112">
        <v>1817</v>
      </c>
      <c r="D64" s="112">
        <v>1272</v>
      </c>
      <c r="E64" s="112">
        <f t="shared" ref="E64:E75" si="1">C64+D64</f>
        <v>3089</v>
      </c>
    </row>
    <row r="65" spans="2:5" x14ac:dyDescent="0.2">
      <c r="B65" s="110">
        <v>42767</v>
      </c>
      <c r="C65" s="112">
        <v>1645</v>
      </c>
      <c r="D65" s="112">
        <v>1289</v>
      </c>
      <c r="E65" s="112">
        <f t="shared" si="1"/>
        <v>2934</v>
      </c>
    </row>
    <row r="66" spans="2:5" x14ac:dyDescent="0.2">
      <c r="B66" s="110">
        <v>42795</v>
      </c>
      <c r="C66" s="112">
        <v>1362</v>
      </c>
      <c r="D66" s="112">
        <v>1006</v>
      </c>
      <c r="E66" s="112">
        <f t="shared" si="1"/>
        <v>2368</v>
      </c>
    </row>
    <row r="67" spans="2:5" x14ac:dyDescent="0.2">
      <c r="B67" s="110">
        <v>42826</v>
      </c>
      <c r="C67" s="112">
        <v>718</v>
      </c>
      <c r="D67" s="112">
        <v>604</v>
      </c>
      <c r="E67" s="112">
        <f t="shared" si="1"/>
        <v>1322</v>
      </c>
    </row>
    <row r="68" spans="2:5" x14ac:dyDescent="0.2">
      <c r="B68" s="110">
        <v>42856</v>
      </c>
      <c r="C68" s="112">
        <v>762</v>
      </c>
      <c r="D68" s="112">
        <v>531</v>
      </c>
      <c r="E68" s="112">
        <f t="shared" si="1"/>
        <v>1293</v>
      </c>
    </row>
    <row r="69" spans="2:5" x14ac:dyDescent="0.2">
      <c r="B69" s="110">
        <v>42887</v>
      </c>
      <c r="C69" s="112">
        <v>919</v>
      </c>
      <c r="D69" s="112">
        <v>611</v>
      </c>
      <c r="E69" s="112">
        <f t="shared" si="1"/>
        <v>1530</v>
      </c>
    </row>
    <row r="70" spans="2:5" x14ac:dyDescent="0.2">
      <c r="B70" s="110">
        <v>42917</v>
      </c>
      <c r="C70" s="112">
        <v>956</v>
      </c>
      <c r="D70" s="112">
        <v>639</v>
      </c>
      <c r="E70" s="112">
        <f t="shared" si="1"/>
        <v>1595</v>
      </c>
    </row>
    <row r="71" spans="2:5" x14ac:dyDescent="0.2">
      <c r="B71" s="110">
        <v>42948</v>
      </c>
      <c r="C71" s="112">
        <v>751</v>
      </c>
      <c r="D71" s="112">
        <v>503</v>
      </c>
      <c r="E71" s="112">
        <f t="shared" si="1"/>
        <v>1254</v>
      </c>
    </row>
    <row r="72" spans="2:5" x14ac:dyDescent="0.2">
      <c r="B72" s="110">
        <v>42979</v>
      </c>
      <c r="C72" s="112">
        <v>863</v>
      </c>
      <c r="D72" s="112">
        <v>564</v>
      </c>
      <c r="E72" s="112">
        <f t="shared" si="1"/>
        <v>1427</v>
      </c>
    </row>
    <row r="73" spans="2:5" x14ac:dyDescent="0.2">
      <c r="B73" s="110">
        <v>43009</v>
      </c>
      <c r="C73" s="112">
        <v>352</v>
      </c>
      <c r="D73" s="112">
        <v>264</v>
      </c>
      <c r="E73" s="112">
        <f t="shared" si="1"/>
        <v>616</v>
      </c>
    </row>
    <row r="74" spans="2:5" x14ac:dyDescent="0.2">
      <c r="B74" s="110">
        <v>43040</v>
      </c>
      <c r="C74" s="112">
        <v>561</v>
      </c>
      <c r="D74" s="112">
        <v>386</v>
      </c>
      <c r="E74" s="112">
        <f t="shared" si="1"/>
        <v>947</v>
      </c>
    </row>
    <row r="75" spans="2:5" x14ac:dyDescent="0.2">
      <c r="B75" s="110">
        <v>43070</v>
      </c>
      <c r="C75" s="112">
        <v>660</v>
      </c>
      <c r="D75" s="112">
        <v>615</v>
      </c>
      <c r="E75" s="112">
        <f t="shared" si="1"/>
        <v>1275</v>
      </c>
    </row>
    <row r="76" spans="2:5" x14ac:dyDescent="0.2">
      <c r="B76" s="125">
        <v>2017</v>
      </c>
      <c r="C76" s="126">
        <f>SUM(C64:C75)</f>
        <v>11366</v>
      </c>
      <c r="D76" s="126">
        <f t="shared" ref="D76:E76" si="2">SUM(D64:D75)</f>
        <v>8284</v>
      </c>
      <c r="E76" s="126">
        <f t="shared" si="2"/>
        <v>19650</v>
      </c>
    </row>
    <row r="77" spans="2:5" x14ac:dyDescent="0.2">
      <c r="B77" s="110">
        <v>43101</v>
      </c>
      <c r="C77" s="112">
        <v>777</v>
      </c>
      <c r="D77" s="112">
        <v>678</v>
      </c>
      <c r="E77" s="112">
        <f t="shared" ref="E77:E87" si="3">C77+D77</f>
        <v>1455</v>
      </c>
    </row>
    <row r="78" spans="2:5" x14ac:dyDescent="0.2">
      <c r="B78" s="110">
        <v>43132</v>
      </c>
      <c r="C78" s="112">
        <v>979</v>
      </c>
      <c r="D78" s="112">
        <v>837</v>
      </c>
      <c r="E78" s="112">
        <f t="shared" si="3"/>
        <v>1816</v>
      </c>
    </row>
    <row r="79" spans="2:5" x14ac:dyDescent="0.2">
      <c r="B79" s="110">
        <v>43160</v>
      </c>
      <c r="C79" s="112">
        <v>1375</v>
      </c>
      <c r="D79" s="112">
        <v>894</v>
      </c>
      <c r="E79" s="112">
        <f t="shared" si="3"/>
        <v>2269</v>
      </c>
    </row>
    <row r="80" spans="2:5" x14ac:dyDescent="0.2">
      <c r="B80" s="110">
        <v>43191</v>
      </c>
      <c r="C80" s="112">
        <v>1043</v>
      </c>
      <c r="D80" s="112">
        <v>596</v>
      </c>
      <c r="E80" s="112">
        <f t="shared" si="3"/>
        <v>1639</v>
      </c>
    </row>
    <row r="81" spans="2:5" x14ac:dyDescent="0.2">
      <c r="B81" s="110">
        <v>43221</v>
      </c>
      <c r="C81" s="112">
        <v>760</v>
      </c>
      <c r="D81" s="112">
        <v>451</v>
      </c>
      <c r="E81" s="112">
        <f t="shared" si="3"/>
        <v>1211</v>
      </c>
    </row>
    <row r="82" spans="2:5" x14ac:dyDescent="0.2">
      <c r="B82" s="110">
        <v>43252</v>
      </c>
      <c r="C82" s="112">
        <v>1059</v>
      </c>
      <c r="D82" s="112">
        <v>680</v>
      </c>
      <c r="E82" s="112">
        <f t="shared" si="3"/>
        <v>1739</v>
      </c>
    </row>
    <row r="83" spans="2:5" x14ac:dyDescent="0.2">
      <c r="B83" s="110">
        <v>43282</v>
      </c>
      <c r="C83" s="112">
        <v>968</v>
      </c>
      <c r="D83" s="112">
        <v>597</v>
      </c>
      <c r="E83" s="112">
        <f t="shared" si="3"/>
        <v>1565</v>
      </c>
    </row>
    <row r="84" spans="2:5" x14ac:dyDescent="0.2">
      <c r="B84" s="110">
        <v>43313</v>
      </c>
      <c r="C84" s="112">
        <v>1231</v>
      </c>
      <c r="D84" s="112">
        <v>879</v>
      </c>
      <c r="E84" s="112">
        <f t="shared" si="3"/>
        <v>2110</v>
      </c>
    </row>
    <row r="85" spans="2:5" x14ac:dyDescent="0.2">
      <c r="B85" s="110">
        <v>43344</v>
      </c>
      <c r="C85" s="112">
        <v>1614</v>
      </c>
      <c r="D85" s="112">
        <v>1116</v>
      </c>
      <c r="E85" s="112">
        <f t="shared" si="3"/>
        <v>2730</v>
      </c>
    </row>
    <row r="86" spans="2:5" x14ac:dyDescent="0.2">
      <c r="B86" s="110">
        <v>43374</v>
      </c>
      <c r="C86" s="112">
        <v>1026</v>
      </c>
      <c r="D86" s="112">
        <v>810</v>
      </c>
      <c r="E86" s="112">
        <f t="shared" si="3"/>
        <v>1836</v>
      </c>
    </row>
    <row r="87" spans="2:5" x14ac:dyDescent="0.2">
      <c r="B87" s="110">
        <v>43405</v>
      </c>
      <c r="C87" s="112">
        <v>655</v>
      </c>
      <c r="D87" s="112">
        <v>330</v>
      </c>
      <c r="E87" s="112">
        <f t="shared" si="3"/>
        <v>985</v>
      </c>
    </row>
    <row r="88" spans="2:5" x14ac:dyDescent="0.2">
      <c r="B88" s="110">
        <v>43435</v>
      </c>
      <c r="C88" s="182">
        <v>1554</v>
      </c>
      <c r="D88" s="183">
        <v>766</v>
      </c>
      <c r="E88" s="183">
        <v>2320</v>
      </c>
    </row>
    <row r="89" spans="2:5" x14ac:dyDescent="0.2">
      <c r="B89" s="125" t="s">
        <v>590</v>
      </c>
      <c r="C89" s="126">
        <f>SUM(C77:C88)</f>
        <v>13041</v>
      </c>
      <c r="D89" s="126">
        <f t="shared" ref="D89" si="4">SUM(D77:D88)</f>
        <v>8634</v>
      </c>
      <c r="E89" s="126">
        <f>SUM(E77:E88)</f>
        <v>21675</v>
      </c>
    </row>
    <row r="90" spans="2:5" x14ac:dyDescent="0.2">
      <c r="B90" s="110">
        <v>43466</v>
      </c>
      <c r="C90" s="182">
        <v>1711</v>
      </c>
      <c r="D90" s="183">
        <v>1024</v>
      </c>
      <c r="E90" s="183">
        <v>2735</v>
      </c>
    </row>
    <row r="91" spans="2:5" x14ac:dyDescent="0.2">
      <c r="B91" s="110">
        <v>43497</v>
      </c>
      <c r="C91" s="182">
        <v>1618</v>
      </c>
      <c r="D91" s="183">
        <v>809</v>
      </c>
      <c r="E91" s="183">
        <v>2427</v>
      </c>
    </row>
    <row r="92" spans="2:5" s="225" customFormat="1" x14ac:dyDescent="0.2">
      <c r="B92" s="230">
        <v>43525</v>
      </c>
      <c r="C92" s="235">
        <v>467</v>
      </c>
      <c r="D92" s="234">
        <v>342</v>
      </c>
      <c r="E92" s="234">
        <v>809</v>
      </c>
    </row>
    <row r="93" spans="2:5" s="231" customFormat="1" x14ac:dyDescent="0.2">
      <c r="B93" s="230">
        <v>43556</v>
      </c>
      <c r="C93" s="235">
        <v>1080</v>
      </c>
      <c r="D93" s="234">
        <v>564</v>
      </c>
      <c r="E93" s="234">
        <v>1644</v>
      </c>
    </row>
    <row r="94" spans="2:5" s="231" customFormat="1" x14ac:dyDescent="0.2">
      <c r="B94" s="230">
        <v>43586</v>
      </c>
      <c r="C94" s="235">
        <v>1085</v>
      </c>
      <c r="D94" s="234">
        <v>663</v>
      </c>
      <c r="E94" s="234">
        <v>1748</v>
      </c>
    </row>
    <row r="95" spans="2:5" x14ac:dyDescent="0.2">
      <c r="B95" s="230">
        <v>43617</v>
      </c>
      <c r="C95" s="235">
        <v>2004</v>
      </c>
      <c r="D95" s="234">
        <v>1413</v>
      </c>
      <c r="E95" s="234">
        <v>3417</v>
      </c>
    </row>
    <row r="96" spans="2:5" s="231" customFormat="1" x14ac:dyDescent="0.2">
      <c r="B96" s="230">
        <v>43647</v>
      </c>
      <c r="C96" s="235">
        <v>2427</v>
      </c>
      <c r="D96" s="234">
        <v>1403</v>
      </c>
      <c r="E96" s="234">
        <v>3830</v>
      </c>
    </row>
    <row r="97" spans="2:5" s="231" customFormat="1" x14ac:dyDescent="0.2">
      <c r="B97" s="230">
        <v>43678</v>
      </c>
      <c r="C97" s="235">
        <v>2118</v>
      </c>
      <c r="D97" s="234">
        <v>1197</v>
      </c>
      <c r="E97" s="234">
        <v>3315</v>
      </c>
    </row>
    <row r="98" spans="2:5" s="231" customFormat="1" x14ac:dyDescent="0.2">
      <c r="B98" s="230">
        <v>43709</v>
      </c>
      <c r="C98" s="235">
        <v>1382</v>
      </c>
      <c r="D98" s="234">
        <v>1016</v>
      </c>
      <c r="E98" s="234">
        <v>2398</v>
      </c>
    </row>
    <row r="99" spans="2:5" s="231" customFormat="1" x14ac:dyDescent="0.2">
      <c r="B99" s="230">
        <v>43739</v>
      </c>
      <c r="C99" s="235">
        <v>948</v>
      </c>
      <c r="D99" s="234">
        <v>627</v>
      </c>
      <c r="E99" s="234">
        <v>1575</v>
      </c>
    </row>
    <row r="100" spans="2:5" s="231" customFormat="1" x14ac:dyDescent="0.2">
      <c r="B100" s="230">
        <v>43770</v>
      </c>
      <c r="C100" s="235">
        <v>949</v>
      </c>
      <c r="D100" s="234">
        <v>527</v>
      </c>
      <c r="E100" s="234">
        <v>1476</v>
      </c>
    </row>
    <row r="101" spans="2:5" s="231" customFormat="1" x14ac:dyDescent="0.2">
      <c r="B101" s="230">
        <v>43800</v>
      </c>
      <c r="C101" s="235">
        <v>506</v>
      </c>
      <c r="D101" s="234">
        <v>423</v>
      </c>
      <c r="E101" s="234">
        <v>929</v>
      </c>
    </row>
    <row r="102" spans="2:5" s="231" customFormat="1" x14ac:dyDescent="0.2">
      <c r="B102" s="125">
        <v>2019</v>
      </c>
      <c r="C102" s="126">
        <f>SUM(C90:C101)</f>
        <v>16295</v>
      </c>
      <c r="D102" s="126">
        <f t="shared" ref="D102:E102" si="5">SUM(D90:D101)</f>
        <v>10008</v>
      </c>
      <c r="E102" s="126">
        <f t="shared" si="5"/>
        <v>26303</v>
      </c>
    </row>
    <row r="103" spans="2:5" s="231" customFormat="1" x14ac:dyDescent="0.2">
      <c r="B103" s="230">
        <v>43831</v>
      </c>
      <c r="C103" s="235">
        <v>1297</v>
      </c>
      <c r="D103" s="234">
        <v>758</v>
      </c>
      <c r="E103" s="234">
        <f>SUM(C103:D103)</f>
        <v>2055</v>
      </c>
    </row>
    <row r="104" spans="2:5" s="231" customFormat="1" x14ac:dyDescent="0.2">
      <c r="B104" s="409" t="s">
        <v>28</v>
      </c>
      <c r="C104" s="409"/>
      <c r="D104" s="409"/>
      <c r="E104" s="233">
        <f>E10+E11+E24+E37+E50+E63+E76+E89+E102+E103</f>
        <v>331143</v>
      </c>
    </row>
    <row r="105" spans="2:5" x14ac:dyDescent="0.2">
      <c r="B105" s="231" t="s">
        <v>477</v>
      </c>
      <c r="C105" s="231"/>
      <c r="D105" s="231"/>
      <c r="E105" s="231"/>
    </row>
    <row r="106" spans="2:5" s="231" customFormat="1" ht="52.5" customHeight="1" x14ac:dyDescent="0.2">
      <c r="B106" s="330" t="s">
        <v>550</v>
      </c>
      <c r="C106" s="330"/>
      <c r="D106" s="330"/>
      <c r="E106" s="330"/>
    </row>
  </sheetData>
  <mergeCells count="12">
    <mergeCell ref="B106:E106"/>
    <mergeCell ref="B5:E5"/>
    <mergeCell ref="B6:E6"/>
    <mergeCell ref="B8:B9"/>
    <mergeCell ref="C8:E8"/>
    <mergeCell ref="B10:D10"/>
    <mergeCell ref="B11:D11"/>
    <mergeCell ref="B24:D24"/>
    <mergeCell ref="B37:D37"/>
    <mergeCell ref="B50:D50"/>
    <mergeCell ref="B63:D63"/>
    <mergeCell ref="B104:D104"/>
  </mergeCells>
  <hyperlinks>
    <hyperlink ref="G5" location="'Índice STJ'!A1" display="'Índice STJ'!A1"/>
  </hyperlinks>
  <pageMargins left="0.7" right="0.7" top="0.75" bottom="0.75" header="0.3" footer="0.3"/>
  <ignoredErrors>
    <ignoredError sqref="E103" formulaRange="1"/>
  </ignoredErrors>
  <legacy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04"/>
  <sheetViews>
    <sheetView showGridLines="0" zoomScaleNormal="100" workbookViewId="0"/>
  </sheetViews>
  <sheetFormatPr baseColWidth="10" defaultColWidth="11.42578125" defaultRowHeight="12" x14ac:dyDescent="0.2"/>
  <cols>
    <col min="1" max="1" width="6" style="46" customWidth="1"/>
    <col min="2" max="16384" width="11.42578125" style="46"/>
  </cols>
  <sheetData>
    <row r="2" spans="1:14" x14ac:dyDescent="0.2">
      <c r="A2" s="75" t="s">
        <v>105</v>
      </c>
    </row>
    <row r="3" spans="1:14" x14ac:dyDescent="0.2">
      <c r="A3" s="75" t="s">
        <v>106</v>
      </c>
    </row>
    <row r="5" spans="1:14" ht="12.75" x14ac:dyDescent="0.2">
      <c r="B5" s="319" t="s">
        <v>551</v>
      </c>
      <c r="C5" s="319"/>
      <c r="D5" s="319"/>
      <c r="E5" s="319"/>
      <c r="F5" s="319"/>
      <c r="G5" s="319"/>
      <c r="H5" s="319"/>
      <c r="I5" s="319"/>
      <c r="J5" s="319"/>
      <c r="K5" s="319"/>
      <c r="L5" s="319"/>
      <c r="N5" s="157" t="s">
        <v>579</v>
      </c>
    </row>
    <row r="6" spans="1:14" ht="12.75" x14ac:dyDescent="0.2">
      <c r="B6" s="319" t="s">
        <v>619</v>
      </c>
      <c r="C6" s="319"/>
      <c r="D6" s="319"/>
      <c r="E6" s="319"/>
      <c r="F6" s="319"/>
      <c r="G6" s="319"/>
      <c r="H6" s="319"/>
      <c r="I6" s="319"/>
      <c r="J6" s="319"/>
      <c r="K6" s="319"/>
      <c r="L6" s="319"/>
    </row>
    <row r="8" spans="1:14" ht="29.25" customHeight="1" x14ac:dyDescent="0.2">
      <c r="B8" s="410" t="s">
        <v>1</v>
      </c>
      <c r="C8" s="411" t="s">
        <v>552</v>
      </c>
      <c r="D8" s="411"/>
      <c r="E8" s="411"/>
      <c r="F8" s="411"/>
      <c r="G8" s="411"/>
      <c r="H8" s="411"/>
      <c r="I8" s="411"/>
      <c r="J8" s="411"/>
      <c r="K8" s="411"/>
      <c r="L8" s="411"/>
    </row>
    <row r="9" spans="1:14" ht="12.75" x14ac:dyDescent="0.2">
      <c r="B9" s="410"/>
      <c r="C9" s="410" t="s">
        <v>538</v>
      </c>
      <c r="D9" s="410"/>
      <c r="E9" s="410"/>
      <c r="F9" s="412" t="s">
        <v>539</v>
      </c>
      <c r="G9" s="412"/>
      <c r="H9" s="412"/>
      <c r="I9" s="412" t="s">
        <v>540</v>
      </c>
      <c r="J9" s="412"/>
      <c r="K9" s="412"/>
      <c r="L9" s="410" t="s">
        <v>28</v>
      </c>
    </row>
    <row r="10" spans="1:14" ht="12.75" x14ac:dyDescent="0.2">
      <c r="B10" s="410"/>
      <c r="C10" s="215" t="s">
        <v>532</v>
      </c>
      <c r="D10" s="215" t="s">
        <v>533</v>
      </c>
      <c r="E10" s="216" t="s">
        <v>491</v>
      </c>
      <c r="F10" s="215" t="s">
        <v>532</v>
      </c>
      <c r="G10" s="215" t="s">
        <v>533</v>
      </c>
      <c r="H10" s="216" t="s">
        <v>491</v>
      </c>
      <c r="I10" s="215" t="s">
        <v>532</v>
      </c>
      <c r="J10" s="215" t="s">
        <v>533</v>
      </c>
      <c r="K10" s="216" t="s">
        <v>491</v>
      </c>
      <c r="L10" s="410"/>
    </row>
    <row r="11" spans="1:14" ht="12.75" x14ac:dyDescent="0.2">
      <c r="B11" s="205" t="s">
        <v>549</v>
      </c>
      <c r="C11" s="205"/>
      <c r="D11" s="205"/>
      <c r="E11" s="206">
        <f>104069+4050+2362+2539+4084+2107</f>
        <v>119211</v>
      </c>
      <c r="F11" s="206"/>
      <c r="G11" s="206"/>
      <c r="H11" s="206">
        <f>1303+54+38+22+19+21</f>
        <v>1457</v>
      </c>
      <c r="I11" s="206"/>
      <c r="J11" s="206"/>
      <c r="K11" s="206">
        <f>6+498+437+328+454+259</f>
        <v>1982</v>
      </c>
      <c r="L11" s="206">
        <f t="shared" ref="L11:L24" si="0">E11+H11+K11</f>
        <v>122650</v>
      </c>
    </row>
    <row r="12" spans="1:14" ht="12.75" x14ac:dyDescent="0.2">
      <c r="B12" s="184">
        <v>2012</v>
      </c>
      <c r="C12" s="205"/>
      <c r="D12" s="205"/>
      <c r="E12" s="206">
        <v>24495</v>
      </c>
      <c r="F12" s="206"/>
      <c r="G12" s="206"/>
      <c r="H12" s="206">
        <v>248</v>
      </c>
      <c r="I12" s="206"/>
      <c r="J12" s="206"/>
      <c r="K12" s="206">
        <v>7862</v>
      </c>
      <c r="L12" s="206">
        <f t="shared" si="0"/>
        <v>32605</v>
      </c>
    </row>
    <row r="13" spans="1:14" ht="12.75" x14ac:dyDescent="0.2">
      <c r="B13" s="207">
        <v>41275</v>
      </c>
      <c r="C13" s="207"/>
      <c r="D13" s="207"/>
      <c r="E13" s="208">
        <v>1593</v>
      </c>
      <c r="F13" s="208"/>
      <c r="G13" s="208"/>
      <c r="H13" s="208">
        <v>15</v>
      </c>
      <c r="I13" s="208"/>
      <c r="J13" s="208"/>
      <c r="K13" s="208">
        <v>924</v>
      </c>
      <c r="L13" s="208">
        <f t="shared" si="0"/>
        <v>2532</v>
      </c>
    </row>
    <row r="14" spans="1:14" ht="12.75" x14ac:dyDescent="0.2">
      <c r="B14" s="207">
        <v>41306</v>
      </c>
      <c r="C14" s="207"/>
      <c r="D14" s="207"/>
      <c r="E14" s="208">
        <v>1468</v>
      </c>
      <c r="F14" s="208"/>
      <c r="G14" s="208"/>
      <c r="H14" s="208">
        <v>22</v>
      </c>
      <c r="I14" s="208"/>
      <c r="J14" s="208"/>
      <c r="K14" s="208">
        <v>949</v>
      </c>
      <c r="L14" s="208">
        <f t="shared" si="0"/>
        <v>2439</v>
      </c>
    </row>
    <row r="15" spans="1:14" ht="12.75" x14ac:dyDescent="0.2">
      <c r="B15" s="207">
        <v>41334</v>
      </c>
      <c r="C15" s="207"/>
      <c r="D15" s="207"/>
      <c r="E15" s="208">
        <v>1784</v>
      </c>
      <c r="F15" s="208"/>
      <c r="G15" s="208"/>
      <c r="H15" s="208">
        <v>16</v>
      </c>
      <c r="I15" s="208"/>
      <c r="J15" s="208"/>
      <c r="K15" s="208">
        <v>631</v>
      </c>
      <c r="L15" s="208">
        <f t="shared" si="0"/>
        <v>2431</v>
      </c>
    </row>
    <row r="16" spans="1:14" ht="12.75" x14ac:dyDescent="0.2">
      <c r="B16" s="207">
        <v>41365</v>
      </c>
      <c r="C16" s="207"/>
      <c r="D16" s="207"/>
      <c r="E16" s="209">
        <v>1305</v>
      </c>
      <c r="F16" s="209"/>
      <c r="G16" s="209"/>
      <c r="H16" s="210">
        <v>44</v>
      </c>
      <c r="I16" s="210"/>
      <c r="J16" s="210"/>
      <c r="K16" s="229">
        <v>502</v>
      </c>
      <c r="L16" s="208">
        <f t="shared" si="0"/>
        <v>1851</v>
      </c>
    </row>
    <row r="17" spans="2:12" ht="12.75" x14ac:dyDescent="0.2">
      <c r="B17" s="207">
        <v>41395</v>
      </c>
      <c r="C17" s="207"/>
      <c r="D17" s="207"/>
      <c r="E17" s="209">
        <v>1777</v>
      </c>
      <c r="F17" s="209"/>
      <c r="G17" s="209"/>
      <c r="H17" s="210">
        <v>10</v>
      </c>
      <c r="I17" s="210"/>
      <c r="J17" s="210"/>
      <c r="K17" s="229">
        <v>582</v>
      </c>
      <c r="L17" s="208">
        <f t="shared" si="0"/>
        <v>2369</v>
      </c>
    </row>
    <row r="18" spans="2:12" ht="12.75" x14ac:dyDescent="0.2">
      <c r="B18" s="207">
        <v>41426</v>
      </c>
      <c r="C18" s="207"/>
      <c r="D18" s="207"/>
      <c r="E18" s="209">
        <v>1540</v>
      </c>
      <c r="F18" s="209"/>
      <c r="G18" s="209"/>
      <c r="H18" s="210">
        <v>16</v>
      </c>
      <c r="I18" s="210"/>
      <c r="J18" s="210"/>
      <c r="K18" s="229">
        <v>725</v>
      </c>
      <c r="L18" s="208">
        <f t="shared" si="0"/>
        <v>2281</v>
      </c>
    </row>
    <row r="19" spans="2:12" ht="12.75" x14ac:dyDescent="0.2">
      <c r="B19" s="207">
        <v>41456</v>
      </c>
      <c r="C19" s="207"/>
      <c r="D19" s="207"/>
      <c r="E19" s="209">
        <v>1026</v>
      </c>
      <c r="F19" s="209"/>
      <c r="G19" s="209"/>
      <c r="H19" s="210">
        <v>10</v>
      </c>
      <c r="I19" s="210"/>
      <c r="J19" s="210"/>
      <c r="K19" s="229">
        <v>1261</v>
      </c>
      <c r="L19" s="208">
        <f t="shared" si="0"/>
        <v>2297</v>
      </c>
    </row>
    <row r="20" spans="2:12" ht="12.75" x14ac:dyDescent="0.2">
      <c r="B20" s="207">
        <v>41487</v>
      </c>
      <c r="C20" s="207"/>
      <c r="D20" s="207"/>
      <c r="E20" s="209">
        <v>610</v>
      </c>
      <c r="F20" s="209"/>
      <c r="G20" s="209"/>
      <c r="H20" s="210">
        <v>14</v>
      </c>
      <c r="I20" s="210"/>
      <c r="J20" s="210"/>
      <c r="K20" s="229">
        <v>854</v>
      </c>
      <c r="L20" s="208">
        <f t="shared" si="0"/>
        <v>1478</v>
      </c>
    </row>
    <row r="21" spans="2:12" ht="12.75" x14ac:dyDescent="0.2">
      <c r="B21" s="207">
        <v>41518</v>
      </c>
      <c r="C21" s="207"/>
      <c r="D21" s="207"/>
      <c r="E21" s="209">
        <v>816</v>
      </c>
      <c r="F21" s="209"/>
      <c r="G21" s="209"/>
      <c r="H21" s="210">
        <v>1</v>
      </c>
      <c r="I21" s="210"/>
      <c r="J21" s="210"/>
      <c r="K21" s="229">
        <v>493</v>
      </c>
      <c r="L21" s="208">
        <f t="shared" si="0"/>
        <v>1310</v>
      </c>
    </row>
    <row r="22" spans="2:12" ht="12.75" x14ac:dyDescent="0.2">
      <c r="B22" s="207">
        <v>41548</v>
      </c>
      <c r="C22" s="207"/>
      <c r="D22" s="207"/>
      <c r="E22" s="209">
        <v>485</v>
      </c>
      <c r="F22" s="209"/>
      <c r="G22" s="209"/>
      <c r="H22" s="210">
        <v>2</v>
      </c>
      <c r="I22" s="210"/>
      <c r="J22" s="210"/>
      <c r="K22" s="229">
        <v>654</v>
      </c>
      <c r="L22" s="208">
        <f t="shared" si="0"/>
        <v>1141</v>
      </c>
    </row>
    <row r="23" spans="2:12" ht="12.75" x14ac:dyDescent="0.2">
      <c r="B23" s="207">
        <v>41579</v>
      </c>
      <c r="C23" s="207"/>
      <c r="D23" s="207"/>
      <c r="E23" s="209">
        <v>480</v>
      </c>
      <c r="F23" s="209"/>
      <c r="G23" s="209"/>
      <c r="H23" s="210">
        <v>2</v>
      </c>
      <c r="I23" s="210"/>
      <c r="J23" s="210"/>
      <c r="K23" s="229">
        <v>443</v>
      </c>
      <c r="L23" s="208">
        <f t="shared" si="0"/>
        <v>925</v>
      </c>
    </row>
    <row r="24" spans="2:12" ht="12.75" x14ac:dyDescent="0.2">
      <c r="B24" s="207">
        <v>41609</v>
      </c>
      <c r="C24" s="207"/>
      <c r="D24" s="207"/>
      <c r="E24" s="209">
        <v>1157</v>
      </c>
      <c r="F24" s="209"/>
      <c r="G24" s="209"/>
      <c r="H24" s="210">
        <v>6</v>
      </c>
      <c r="I24" s="210"/>
      <c r="J24" s="210"/>
      <c r="K24" s="229">
        <v>1108</v>
      </c>
      <c r="L24" s="208">
        <f t="shared" si="0"/>
        <v>2271</v>
      </c>
    </row>
    <row r="25" spans="2:12" ht="12.75" x14ac:dyDescent="0.2">
      <c r="B25" s="184">
        <v>2013</v>
      </c>
      <c r="C25" s="205"/>
      <c r="D25" s="205"/>
      <c r="E25" s="211">
        <f>SUM(E13:E24)</f>
        <v>14041</v>
      </c>
      <c r="F25" s="211"/>
      <c r="G25" s="211"/>
      <c r="H25" s="211">
        <f t="shared" ref="H25:L25" si="1">SUM(H13:H24)</f>
        <v>158</v>
      </c>
      <c r="I25" s="211"/>
      <c r="J25" s="211"/>
      <c r="K25" s="211">
        <f t="shared" si="1"/>
        <v>9126</v>
      </c>
      <c r="L25" s="211">
        <f t="shared" si="1"/>
        <v>23325</v>
      </c>
    </row>
    <row r="26" spans="2:12" ht="12.75" x14ac:dyDescent="0.2">
      <c r="B26" s="207">
        <v>41640</v>
      </c>
      <c r="C26" s="207"/>
      <c r="D26" s="207"/>
      <c r="E26" s="209">
        <v>1358</v>
      </c>
      <c r="F26" s="209"/>
      <c r="G26" s="209"/>
      <c r="H26" s="229">
        <v>5</v>
      </c>
      <c r="I26" s="229"/>
      <c r="J26" s="229"/>
      <c r="K26" s="229">
        <v>1261</v>
      </c>
      <c r="L26" s="208">
        <f t="shared" ref="L26:L32" si="2">E26+H26+K26</f>
        <v>2624</v>
      </c>
    </row>
    <row r="27" spans="2:12" ht="12.75" x14ac:dyDescent="0.2">
      <c r="B27" s="207">
        <v>41671</v>
      </c>
      <c r="C27" s="207"/>
      <c r="D27" s="207"/>
      <c r="E27" s="209">
        <v>746</v>
      </c>
      <c r="F27" s="209"/>
      <c r="G27" s="209"/>
      <c r="H27" s="229">
        <v>4</v>
      </c>
      <c r="I27" s="229"/>
      <c r="J27" s="229"/>
      <c r="K27" s="229">
        <v>848</v>
      </c>
      <c r="L27" s="208">
        <f t="shared" si="2"/>
        <v>1598</v>
      </c>
    </row>
    <row r="28" spans="2:12" ht="12.75" x14ac:dyDescent="0.2">
      <c r="B28" s="212">
        <v>41699</v>
      </c>
      <c r="C28" s="212"/>
      <c r="D28" s="212"/>
      <c r="E28" s="209">
        <v>1052</v>
      </c>
      <c r="F28" s="209"/>
      <c r="G28" s="209"/>
      <c r="H28" s="229">
        <v>10</v>
      </c>
      <c r="I28" s="229"/>
      <c r="J28" s="229"/>
      <c r="K28" s="229">
        <v>852</v>
      </c>
      <c r="L28" s="208">
        <f t="shared" si="2"/>
        <v>1914</v>
      </c>
    </row>
    <row r="29" spans="2:12" ht="12.75" x14ac:dyDescent="0.2">
      <c r="B29" s="212">
        <v>41730</v>
      </c>
      <c r="C29" s="212"/>
      <c r="D29" s="212"/>
      <c r="E29" s="209">
        <v>549</v>
      </c>
      <c r="F29" s="209"/>
      <c r="G29" s="209"/>
      <c r="H29" s="229">
        <v>4</v>
      </c>
      <c r="I29" s="229"/>
      <c r="J29" s="229"/>
      <c r="K29" s="229">
        <v>512</v>
      </c>
      <c r="L29" s="208">
        <f t="shared" si="2"/>
        <v>1065</v>
      </c>
    </row>
    <row r="30" spans="2:12" ht="12.75" x14ac:dyDescent="0.2">
      <c r="B30" s="212">
        <v>41760</v>
      </c>
      <c r="C30" s="212"/>
      <c r="D30" s="212"/>
      <c r="E30" s="209">
        <v>773</v>
      </c>
      <c r="F30" s="209"/>
      <c r="G30" s="209"/>
      <c r="H30" s="229">
        <v>9</v>
      </c>
      <c r="I30" s="229"/>
      <c r="J30" s="229"/>
      <c r="K30" s="229">
        <v>1137</v>
      </c>
      <c r="L30" s="208">
        <f t="shared" si="2"/>
        <v>1919</v>
      </c>
    </row>
    <row r="31" spans="2:12" ht="12.75" x14ac:dyDescent="0.2">
      <c r="B31" s="212">
        <v>41791</v>
      </c>
      <c r="C31" s="212"/>
      <c r="D31" s="212"/>
      <c r="E31" s="209">
        <v>660</v>
      </c>
      <c r="F31" s="209"/>
      <c r="G31" s="209"/>
      <c r="H31" s="229">
        <v>15</v>
      </c>
      <c r="I31" s="229"/>
      <c r="J31" s="229"/>
      <c r="K31" s="229">
        <v>905</v>
      </c>
      <c r="L31" s="208">
        <f t="shared" si="2"/>
        <v>1580</v>
      </c>
    </row>
    <row r="32" spans="2:12" ht="12.75" x14ac:dyDescent="0.2">
      <c r="B32" s="212">
        <v>41821</v>
      </c>
      <c r="C32" s="212"/>
      <c r="D32" s="212"/>
      <c r="E32" s="209">
        <v>881</v>
      </c>
      <c r="F32" s="209"/>
      <c r="G32" s="209"/>
      <c r="H32" s="229">
        <v>15</v>
      </c>
      <c r="I32" s="229"/>
      <c r="J32" s="229"/>
      <c r="K32" s="229">
        <v>646</v>
      </c>
      <c r="L32" s="208">
        <f t="shared" si="2"/>
        <v>1542</v>
      </c>
    </row>
    <row r="33" spans="2:12" ht="12.75" x14ac:dyDescent="0.2">
      <c r="B33" s="207">
        <v>41852</v>
      </c>
      <c r="C33" s="207"/>
      <c r="D33" s="207"/>
      <c r="E33" s="209">
        <v>825</v>
      </c>
      <c r="F33" s="209"/>
      <c r="G33" s="209"/>
      <c r="H33" s="229">
        <v>28</v>
      </c>
      <c r="I33" s="229"/>
      <c r="J33" s="229"/>
      <c r="K33" s="229">
        <v>753</v>
      </c>
      <c r="L33" s="208">
        <f>E33+H33+K33</f>
        <v>1606</v>
      </c>
    </row>
    <row r="34" spans="2:12" ht="12.75" x14ac:dyDescent="0.2">
      <c r="B34" s="207">
        <v>41883</v>
      </c>
      <c r="C34" s="207"/>
      <c r="D34" s="207"/>
      <c r="E34" s="229">
        <v>1489</v>
      </c>
      <c r="F34" s="229"/>
      <c r="G34" s="229"/>
      <c r="H34" s="229">
        <v>41</v>
      </c>
      <c r="I34" s="229"/>
      <c r="J34" s="229"/>
      <c r="K34" s="229">
        <v>1146</v>
      </c>
      <c r="L34" s="229">
        <f>E34+H34+K34</f>
        <v>2676</v>
      </c>
    </row>
    <row r="35" spans="2:12" ht="12.75" x14ac:dyDescent="0.2">
      <c r="B35" s="172">
        <v>41913</v>
      </c>
      <c r="C35" s="172"/>
      <c r="D35" s="172"/>
      <c r="E35" s="229">
        <v>1667</v>
      </c>
      <c r="F35" s="229"/>
      <c r="G35" s="229"/>
      <c r="H35" s="229">
        <v>132</v>
      </c>
      <c r="I35" s="229"/>
      <c r="J35" s="229"/>
      <c r="K35" s="229">
        <v>827</v>
      </c>
      <c r="L35" s="229">
        <f>E35+H35+K35</f>
        <v>2626</v>
      </c>
    </row>
    <row r="36" spans="2:12" ht="12.75" x14ac:dyDescent="0.2">
      <c r="B36" s="172">
        <v>41944</v>
      </c>
      <c r="C36" s="172"/>
      <c r="D36" s="172"/>
      <c r="E36" s="229">
        <v>1332</v>
      </c>
      <c r="F36" s="229"/>
      <c r="G36" s="229"/>
      <c r="H36" s="229">
        <v>22</v>
      </c>
      <c r="I36" s="229"/>
      <c r="J36" s="229"/>
      <c r="K36" s="229">
        <v>1068</v>
      </c>
      <c r="L36" s="229">
        <f>E36+H36+K36</f>
        <v>2422</v>
      </c>
    </row>
    <row r="37" spans="2:12" ht="12.75" x14ac:dyDescent="0.2">
      <c r="B37" s="172">
        <v>41974</v>
      </c>
      <c r="C37" s="172"/>
      <c r="D37" s="172"/>
      <c r="E37" s="229">
        <v>500</v>
      </c>
      <c r="F37" s="229"/>
      <c r="G37" s="229"/>
      <c r="H37" s="229">
        <v>14</v>
      </c>
      <c r="I37" s="229"/>
      <c r="J37" s="229"/>
      <c r="K37" s="229">
        <v>835</v>
      </c>
      <c r="L37" s="229">
        <f>E37+H37+K37</f>
        <v>1349</v>
      </c>
    </row>
    <row r="38" spans="2:12" ht="12.75" x14ac:dyDescent="0.2">
      <c r="B38" s="184">
        <v>2014</v>
      </c>
      <c r="C38" s="205"/>
      <c r="D38" s="205"/>
      <c r="E38" s="213">
        <f>SUM(E26:E37)</f>
        <v>11832</v>
      </c>
      <c r="F38" s="213"/>
      <c r="G38" s="213"/>
      <c r="H38" s="213">
        <f t="shared" ref="H38:L38" si="3">SUM(H26:H37)</f>
        <v>299</v>
      </c>
      <c r="I38" s="213"/>
      <c r="J38" s="213"/>
      <c r="K38" s="213">
        <f t="shared" si="3"/>
        <v>10790</v>
      </c>
      <c r="L38" s="213">
        <f t="shared" si="3"/>
        <v>22921</v>
      </c>
    </row>
    <row r="39" spans="2:12" ht="12.75" x14ac:dyDescent="0.2">
      <c r="B39" s="172">
        <v>42005</v>
      </c>
      <c r="C39" s="172"/>
      <c r="D39" s="172"/>
      <c r="E39" s="229">
        <v>38</v>
      </c>
      <c r="F39" s="229"/>
      <c r="G39" s="229"/>
      <c r="H39" s="229">
        <v>896</v>
      </c>
      <c r="I39" s="229"/>
      <c r="J39" s="229"/>
      <c r="K39" s="229">
        <v>1448</v>
      </c>
      <c r="L39" s="229">
        <f t="shared" ref="L39:L50" si="4">E39+H39+K39</f>
        <v>2382</v>
      </c>
    </row>
    <row r="40" spans="2:12" ht="12.75" x14ac:dyDescent="0.2">
      <c r="B40" s="172">
        <v>42036</v>
      </c>
      <c r="C40" s="172"/>
      <c r="D40" s="172"/>
      <c r="E40" s="229">
        <v>1411</v>
      </c>
      <c r="F40" s="229"/>
      <c r="G40" s="229"/>
      <c r="H40" s="229">
        <v>90</v>
      </c>
      <c r="I40" s="229"/>
      <c r="J40" s="229"/>
      <c r="K40" s="229">
        <v>2461</v>
      </c>
      <c r="L40" s="229">
        <f t="shared" si="4"/>
        <v>3962</v>
      </c>
    </row>
    <row r="41" spans="2:12" ht="12.75" x14ac:dyDescent="0.2">
      <c r="B41" s="172">
        <v>42064</v>
      </c>
      <c r="C41" s="172"/>
      <c r="D41" s="172"/>
      <c r="E41" s="229">
        <v>1147</v>
      </c>
      <c r="F41" s="229"/>
      <c r="G41" s="229"/>
      <c r="H41" s="229">
        <v>78</v>
      </c>
      <c r="I41" s="229"/>
      <c r="J41" s="229"/>
      <c r="K41" s="229">
        <v>1427</v>
      </c>
      <c r="L41" s="229">
        <f t="shared" si="4"/>
        <v>2652</v>
      </c>
    </row>
    <row r="42" spans="2:12" ht="12.75" x14ac:dyDescent="0.2">
      <c r="B42" s="172">
        <v>42095</v>
      </c>
      <c r="C42" s="172"/>
      <c r="D42" s="172"/>
      <c r="E42" s="229">
        <v>1650</v>
      </c>
      <c r="F42" s="229"/>
      <c r="G42" s="229"/>
      <c r="H42" s="229">
        <v>172</v>
      </c>
      <c r="I42" s="229"/>
      <c r="J42" s="229"/>
      <c r="K42" s="229">
        <v>1480</v>
      </c>
      <c r="L42" s="229">
        <f t="shared" si="4"/>
        <v>3302</v>
      </c>
    </row>
    <row r="43" spans="2:12" ht="12.75" x14ac:dyDescent="0.2">
      <c r="B43" s="172">
        <v>42125</v>
      </c>
      <c r="C43" s="172"/>
      <c r="D43" s="172"/>
      <c r="E43" s="229">
        <v>1272</v>
      </c>
      <c r="F43" s="229"/>
      <c r="G43" s="229"/>
      <c r="H43" s="229">
        <v>123</v>
      </c>
      <c r="I43" s="229"/>
      <c r="J43" s="229"/>
      <c r="K43" s="229">
        <v>169</v>
      </c>
      <c r="L43" s="229">
        <f t="shared" si="4"/>
        <v>1564</v>
      </c>
    </row>
    <row r="44" spans="2:12" ht="12.75" x14ac:dyDescent="0.2">
      <c r="B44" s="172">
        <v>42156</v>
      </c>
      <c r="C44" s="172"/>
      <c r="D44" s="172"/>
      <c r="E44" s="229">
        <v>1877</v>
      </c>
      <c r="F44" s="229"/>
      <c r="G44" s="229"/>
      <c r="H44" s="229">
        <v>135</v>
      </c>
      <c r="I44" s="229"/>
      <c r="J44" s="229"/>
      <c r="K44" s="229">
        <v>447</v>
      </c>
      <c r="L44" s="229">
        <f t="shared" si="4"/>
        <v>2459</v>
      </c>
    </row>
    <row r="45" spans="2:12" ht="12.75" x14ac:dyDescent="0.2">
      <c r="B45" s="172">
        <v>42186</v>
      </c>
      <c r="C45" s="172"/>
      <c r="D45" s="172"/>
      <c r="E45" s="229">
        <v>1030</v>
      </c>
      <c r="F45" s="229"/>
      <c r="G45" s="229"/>
      <c r="H45" s="229">
        <v>110</v>
      </c>
      <c r="I45" s="229"/>
      <c r="J45" s="229"/>
      <c r="K45" s="229">
        <v>167</v>
      </c>
      <c r="L45" s="229">
        <f t="shared" si="4"/>
        <v>1307</v>
      </c>
    </row>
    <row r="46" spans="2:12" ht="12.75" x14ac:dyDescent="0.2">
      <c r="B46" s="172">
        <v>42217</v>
      </c>
      <c r="C46" s="172"/>
      <c r="D46" s="172"/>
      <c r="E46" s="229">
        <v>1674</v>
      </c>
      <c r="F46" s="229"/>
      <c r="G46" s="229"/>
      <c r="H46" s="229">
        <v>113</v>
      </c>
      <c r="I46" s="229"/>
      <c r="J46" s="229"/>
      <c r="K46" s="229">
        <v>218</v>
      </c>
      <c r="L46" s="229">
        <f t="shared" si="4"/>
        <v>2005</v>
      </c>
    </row>
    <row r="47" spans="2:12" ht="12.75" x14ac:dyDescent="0.2">
      <c r="B47" s="172">
        <v>42248</v>
      </c>
      <c r="C47" s="172"/>
      <c r="D47" s="172"/>
      <c r="E47" s="229">
        <v>1313</v>
      </c>
      <c r="F47" s="229"/>
      <c r="G47" s="229"/>
      <c r="H47" s="229">
        <v>136</v>
      </c>
      <c r="I47" s="229"/>
      <c r="J47" s="229"/>
      <c r="K47" s="229">
        <v>156</v>
      </c>
      <c r="L47" s="229">
        <f t="shared" si="4"/>
        <v>1605</v>
      </c>
    </row>
    <row r="48" spans="2:12" ht="12.75" x14ac:dyDescent="0.2">
      <c r="B48" s="172">
        <v>42278</v>
      </c>
      <c r="C48" s="172"/>
      <c r="D48" s="172"/>
      <c r="E48" s="229">
        <v>5045</v>
      </c>
      <c r="F48" s="229"/>
      <c r="G48" s="229"/>
      <c r="H48" s="229">
        <v>104</v>
      </c>
      <c r="I48" s="229"/>
      <c r="J48" s="229"/>
      <c r="K48" s="229">
        <v>21</v>
      </c>
      <c r="L48" s="229">
        <f t="shared" si="4"/>
        <v>5170</v>
      </c>
    </row>
    <row r="49" spans="2:12" ht="12.75" x14ac:dyDescent="0.2">
      <c r="B49" s="172">
        <v>42309</v>
      </c>
      <c r="C49" s="172"/>
      <c r="D49" s="172"/>
      <c r="E49" s="229">
        <v>1924</v>
      </c>
      <c r="F49" s="229"/>
      <c r="G49" s="229"/>
      <c r="H49" s="229">
        <v>764</v>
      </c>
      <c r="I49" s="229"/>
      <c r="J49" s="229"/>
      <c r="K49" s="229">
        <v>49</v>
      </c>
      <c r="L49" s="229">
        <f t="shared" si="4"/>
        <v>2737</v>
      </c>
    </row>
    <row r="50" spans="2:12" ht="12.75" x14ac:dyDescent="0.2">
      <c r="B50" s="172">
        <v>42339</v>
      </c>
      <c r="C50" s="172"/>
      <c r="D50" s="172"/>
      <c r="E50" s="229">
        <v>1346</v>
      </c>
      <c r="F50" s="229"/>
      <c r="G50" s="229"/>
      <c r="H50" s="229">
        <v>239</v>
      </c>
      <c r="I50" s="229"/>
      <c r="J50" s="229"/>
      <c r="K50" s="229">
        <v>217</v>
      </c>
      <c r="L50" s="229">
        <f t="shared" si="4"/>
        <v>1802</v>
      </c>
    </row>
    <row r="51" spans="2:12" ht="12.75" x14ac:dyDescent="0.2">
      <c r="B51" s="184">
        <v>2015</v>
      </c>
      <c r="C51" s="214"/>
      <c r="D51" s="214"/>
      <c r="E51" s="206">
        <f>SUM(E39:E50)</f>
        <v>19727</v>
      </c>
      <c r="F51" s="206"/>
      <c r="G51" s="206"/>
      <c r="H51" s="206">
        <f t="shared" ref="H51:K51" si="5">SUM(H39:H50)</f>
        <v>2960</v>
      </c>
      <c r="I51" s="206"/>
      <c r="J51" s="206"/>
      <c r="K51" s="206">
        <f t="shared" si="5"/>
        <v>8260</v>
      </c>
      <c r="L51" s="206">
        <f>SUM(L39:L50)</f>
        <v>30947</v>
      </c>
    </row>
    <row r="52" spans="2:12" ht="12.75" x14ac:dyDescent="0.2">
      <c r="B52" s="172">
        <v>42370</v>
      </c>
      <c r="C52" s="172"/>
      <c r="D52" s="172"/>
      <c r="E52" s="229">
        <v>3773</v>
      </c>
      <c r="F52" s="229"/>
      <c r="G52" s="229"/>
      <c r="H52" s="229">
        <v>149</v>
      </c>
      <c r="I52" s="229"/>
      <c r="J52" s="229"/>
      <c r="K52" s="229">
        <v>57</v>
      </c>
      <c r="L52" s="229">
        <f t="shared" ref="L52:L76" si="6">E52+H52+K52</f>
        <v>3979</v>
      </c>
    </row>
    <row r="53" spans="2:12" ht="12.75" x14ac:dyDescent="0.2">
      <c r="B53" s="172">
        <v>42401</v>
      </c>
      <c r="C53" s="172"/>
      <c r="D53" s="172"/>
      <c r="E53" s="229">
        <v>4253</v>
      </c>
      <c r="F53" s="229"/>
      <c r="G53" s="229"/>
      <c r="H53" s="229">
        <v>113</v>
      </c>
      <c r="I53" s="229"/>
      <c r="J53" s="229"/>
      <c r="K53" s="229">
        <v>0</v>
      </c>
      <c r="L53" s="229">
        <f t="shared" si="6"/>
        <v>4366</v>
      </c>
    </row>
    <row r="54" spans="2:12" ht="12.75" x14ac:dyDescent="0.2">
      <c r="B54" s="172">
        <v>42430</v>
      </c>
      <c r="C54" s="172"/>
      <c r="D54" s="172"/>
      <c r="E54" s="229">
        <v>2016</v>
      </c>
      <c r="F54" s="229"/>
      <c r="G54" s="229"/>
      <c r="H54" s="229">
        <v>25</v>
      </c>
      <c r="I54" s="229"/>
      <c r="J54" s="229"/>
      <c r="K54" s="229">
        <v>15</v>
      </c>
      <c r="L54" s="229">
        <f t="shared" si="6"/>
        <v>2056</v>
      </c>
    </row>
    <row r="55" spans="2:12" ht="12.75" x14ac:dyDescent="0.2">
      <c r="B55" s="172">
        <v>42461</v>
      </c>
      <c r="C55" s="172"/>
      <c r="D55" s="172"/>
      <c r="E55" s="229">
        <v>2405</v>
      </c>
      <c r="F55" s="229"/>
      <c r="G55" s="229"/>
      <c r="H55" s="229">
        <v>33</v>
      </c>
      <c r="I55" s="229"/>
      <c r="J55" s="229"/>
      <c r="K55" s="229">
        <v>16</v>
      </c>
      <c r="L55" s="229">
        <f t="shared" si="6"/>
        <v>2454</v>
      </c>
    </row>
    <row r="56" spans="2:12" ht="12.75" x14ac:dyDescent="0.2">
      <c r="B56" s="172">
        <v>42491</v>
      </c>
      <c r="C56" s="229">
        <v>996</v>
      </c>
      <c r="D56" s="229">
        <v>817</v>
      </c>
      <c r="E56" s="229">
        <f t="shared" ref="E56:E76" si="7">C56+D56</f>
        <v>1813</v>
      </c>
      <c r="F56" s="229">
        <v>17</v>
      </c>
      <c r="G56" s="229">
        <v>17</v>
      </c>
      <c r="H56" s="229">
        <f t="shared" ref="H56:H76" si="8">F56+G56</f>
        <v>34</v>
      </c>
      <c r="I56" s="229">
        <v>8</v>
      </c>
      <c r="J56" s="229">
        <v>0</v>
      </c>
      <c r="K56" s="229">
        <f t="shared" ref="K56:K76" si="9">I56+J56</f>
        <v>8</v>
      </c>
      <c r="L56" s="229">
        <f t="shared" si="6"/>
        <v>1855</v>
      </c>
    </row>
    <row r="57" spans="2:12" ht="12.75" x14ac:dyDescent="0.2">
      <c r="B57" s="172">
        <v>42522</v>
      </c>
      <c r="C57" s="229">
        <v>957</v>
      </c>
      <c r="D57" s="229">
        <v>898</v>
      </c>
      <c r="E57" s="229">
        <f t="shared" si="7"/>
        <v>1855</v>
      </c>
      <c r="F57" s="229">
        <v>15</v>
      </c>
      <c r="G57" s="229">
        <v>21</v>
      </c>
      <c r="H57" s="229">
        <f t="shared" si="8"/>
        <v>36</v>
      </c>
      <c r="I57" s="229">
        <v>11</v>
      </c>
      <c r="J57" s="229">
        <v>5</v>
      </c>
      <c r="K57" s="229">
        <f t="shared" si="9"/>
        <v>16</v>
      </c>
      <c r="L57" s="229">
        <f t="shared" si="6"/>
        <v>1907</v>
      </c>
    </row>
    <row r="58" spans="2:12" ht="12.75" x14ac:dyDescent="0.2">
      <c r="B58" s="172">
        <v>42552</v>
      </c>
      <c r="C58" s="229">
        <v>977</v>
      </c>
      <c r="D58" s="229">
        <v>835</v>
      </c>
      <c r="E58" s="229">
        <f t="shared" si="7"/>
        <v>1812</v>
      </c>
      <c r="F58" s="229">
        <v>24</v>
      </c>
      <c r="G58" s="229">
        <v>24</v>
      </c>
      <c r="H58" s="229">
        <f t="shared" si="8"/>
        <v>48</v>
      </c>
      <c r="I58" s="229">
        <v>10</v>
      </c>
      <c r="J58" s="229">
        <v>13</v>
      </c>
      <c r="K58" s="229">
        <f t="shared" si="9"/>
        <v>23</v>
      </c>
      <c r="L58" s="229">
        <f t="shared" si="6"/>
        <v>1883</v>
      </c>
    </row>
    <row r="59" spans="2:12" ht="12.75" x14ac:dyDescent="0.2">
      <c r="B59" s="172">
        <v>42583</v>
      </c>
      <c r="C59" s="229">
        <v>2266</v>
      </c>
      <c r="D59" s="229">
        <v>1640</v>
      </c>
      <c r="E59" s="229">
        <f t="shared" si="7"/>
        <v>3906</v>
      </c>
      <c r="F59" s="229">
        <v>90</v>
      </c>
      <c r="G59" s="229">
        <v>73</v>
      </c>
      <c r="H59" s="229">
        <f t="shared" si="8"/>
        <v>163</v>
      </c>
      <c r="I59" s="229">
        <v>19</v>
      </c>
      <c r="J59" s="229">
        <v>15</v>
      </c>
      <c r="K59" s="229">
        <f t="shared" si="9"/>
        <v>34</v>
      </c>
      <c r="L59" s="229">
        <f t="shared" si="6"/>
        <v>4103</v>
      </c>
    </row>
    <row r="60" spans="2:12" ht="12.75" x14ac:dyDescent="0.2">
      <c r="B60" s="172">
        <v>42614</v>
      </c>
      <c r="C60" s="229">
        <v>948</v>
      </c>
      <c r="D60" s="229">
        <v>779</v>
      </c>
      <c r="E60" s="229">
        <f t="shared" si="7"/>
        <v>1727</v>
      </c>
      <c r="F60" s="229">
        <v>42</v>
      </c>
      <c r="G60" s="229">
        <v>41</v>
      </c>
      <c r="H60" s="229">
        <f t="shared" si="8"/>
        <v>83</v>
      </c>
      <c r="I60" s="229">
        <v>3</v>
      </c>
      <c r="J60" s="229">
        <v>0</v>
      </c>
      <c r="K60" s="229">
        <f t="shared" si="9"/>
        <v>3</v>
      </c>
      <c r="L60" s="229">
        <f t="shared" si="6"/>
        <v>1813</v>
      </c>
    </row>
    <row r="61" spans="2:12" ht="12.75" x14ac:dyDescent="0.2">
      <c r="B61" s="172">
        <v>42644</v>
      </c>
      <c r="C61" s="229">
        <v>770</v>
      </c>
      <c r="D61" s="229">
        <v>832</v>
      </c>
      <c r="E61" s="229">
        <f t="shared" si="7"/>
        <v>1602</v>
      </c>
      <c r="F61" s="229">
        <v>13</v>
      </c>
      <c r="G61" s="229">
        <v>16</v>
      </c>
      <c r="H61" s="229">
        <f t="shared" si="8"/>
        <v>29</v>
      </c>
      <c r="I61" s="229">
        <v>0</v>
      </c>
      <c r="J61" s="229">
        <v>0</v>
      </c>
      <c r="K61" s="229">
        <f t="shared" si="9"/>
        <v>0</v>
      </c>
      <c r="L61" s="229">
        <f t="shared" si="6"/>
        <v>1631</v>
      </c>
    </row>
    <row r="62" spans="2:12" ht="12.75" x14ac:dyDescent="0.2">
      <c r="B62" s="172">
        <v>42675</v>
      </c>
      <c r="C62" s="229">
        <v>484</v>
      </c>
      <c r="D62" s="229">
        <v>317</v>
      </c>
      <c r="E62" s="229">
        <f t="shared" si="7"/>
        <v>801</v>
      </c>
      <c r="F62" s="229">
        <v>12</v>
      </c>
      <c r="G62" s="229">
        <v>9</v>
      </c>
      <c r="H62" s="229">
        <f t="shared" si="8"/>
        <v>21</v>
      </c>
      <c r="I62" s="229">
        <v>0</v>
      </c>
      <c r="J62" s="229">
        <v>0</v>
      </c>
      <c r="K62" s="229">
        <f t="shared" si="9"/>
        <v>0</v>
      </c>
      <c r="L62" s="229">
        <f t="shared" si="6"/>
        <v>822</v>
      </c>
    </row>
    <row r="63" spans="2:12" ht="12.75" x14ac:dyDescent="0.2">
      <c r="B63" s="172">
        <v>42705</v>
      </c>
      <c r="C63" s="229">
        <v>1057</v>
      </c>
      <c r="D63" s="229">
        <v>797</v>
      </c>
      <c r="E63" s="229">
        <f t="shared" si="7"/>
        <v>1854</v>
      </c>
      <c r="F63" s="229">
        <v>156</v>
      </c>
      <c r="G63" s="229">
        <v>126</v>
      </c>
      <c r="H63" s="229">
        <f t="shared" si="8"/>
        <v>282</v>
      </c>
      <c r="I63" s="229">
        <v>6</v>
      </c>
      <c r="J63" s="229">
        <v>0</v>
      </c>
      <c r="K63" s="229">
        <f t="shared" si="9"/>
        <v>6</v>
      </c>
      <c r="L63" s="229">
        <f t="shared" si="6"/>
        <v>2142</v>
      </c>
    </row>
    <row r="64" spans="2:12" ht="12.75" x14ac:dyDescent="0.2">
      <c r="B64" s="184">
        <v>2016</v>
      </c>
      <c r="C64" s="229"/>
      <c r="D64" s="229"/>
      <c r="E64" s="185">
        <f>SUM(E52:E63)</f>
        <v>27817</v>
      </c>
      <c r="F64" s="185"/>
      <c r="G64" s="185"/>
      <c r="H64" s="185">
        <f>SUM(H52:H63)</f>
        <v>1016</v>
      </c>
      <c r="I64" s="185"/>
      <c r="J64" s="185"/>
      <c r="K64" s="185">
        <f>SUM(K52:K63)</f>
        <v>178</v>
      </c>
      <c r="L64" s="185">
        <f>SUM(L52:L63)</f>
        <v>29011</v>
      </c>
    </row>
    <row r="65" spans="2:12" ht="12.75" x14ac:dyDescent="0.2">
      <c r="B65" s="172">
        <v>42736</v>
      </c>
      <c r="C65" s="229">
        <v>1709</v>
      </c>
      <c r="D65" s="229">
        <v>1188</v>
      </c>
      <c r="E65" s="229">
        <f t="shared" si="7"/>
        <v>2897</v>
      </c>
      <c r="F65" s="229">
        <v>87</v>
      </c>
      <c r="G65" s="229">
        <v>62</v>
      </c>
      <c r="H65" s="229">
        <f t="shared" si="8"/>
        <v>149</v>
      </c>
      <c r="I65" s="229">
        <v>21</v>
      </c>
      <c r="J65" s="229">
        <v>22</v>
      </c>
      <c r="K65" s="229">
        <f t="shared" si="9"/>
        <v>43</v>
      </c>
      <c r="L65" s="229">
        <f t="shared" si="6"/>
        <v>3089</v>
      </c>
    </row>
    <row r="66" spans="2:12" ht="12.75" x14ac:dyDescent="0.2">
      <c r="B66" s="172">
        <v>42767</v>
      </c>
      <c r="C66" s="229">
        <v>1599</v>
      </c>
      <c r="D66" s="229">
        <v>1237</v>
      </c>
      <c r="E66" s="229">
        <f t="shared" si="7"/>
        <v>2836</v>
      </c>
      <c r="F66" s="229">
        <v>35</v>
      </c>
      <c r="G66" s="229">
        <v>42</v>
      </c>
      <c r="H66" s="229">
        <f t="shared" si="8"/>
        <v>77</v>
      </c>
      <c r="I66" s="229">
        <v>11</v>
      </c>
      <c r="J66" s="229">
        <v>10</v>
      </c>
      <c r="K66" s="229">
        <f t="shared" si="9"/>
        <v>21</v>
      </c>
      <c r="L66" s="229">
        <f t="shared" si="6"/>
        <v>2934</v>
      </c>
    </row>
    <row r="67" spans="2:12" ht="12.75" x14ac:dyDescent="0.2">
      <c r="B67" s="172">
        <v>42795</v>
      </c>
      <c r="C67" s="229">
        <v>1281</v>
      </c>
      <c r="D67" s="229">
        <v>949</v>
      </c>
      <c r="E67" s="229">
        <f t="shared" si="7"/>
        <v>2230</v>
      </c>
      <c r="F67" s="229">
        <v>63</v>
      </c>
      <c r="G67" s="229">
        <v>47</v>
      </c>
      <c r="H67" s="229">
        <f t="shared" si="8"/>
        <v>110</v>
      </c>
      <c r="I67" s="229">
        <v>18</v>
      </c>
      <c r="J67" s="229">
        <v>10</v>
      </c>
      <c r="K67" s="229">
        <f t="shared" si="9"/>
        <v>28</v>
      </c>
      <c r="L67" s="229">
        <f t="shared" si="6"/>
        <v>2368</v>
      </c>
    </row>
    <row r="68" spans="2:12" ht="12.75" x14ac:dyDescent="0.2">
      <c r="B68" s="172">
        <v>42826</v>
      </c>
      <c r="C68" s="229">
        <v>694</v>
      </c>
      <c r="D68" s="229">
        <v>578</v>
      </c>
      <c r="E68" s="229">
        <f t="shared" si="7"/>
        <v>1272</v>
      </c>
      <c r="F68" s="229">
        <v>16</v>
      </c>
      <c r="G68" s="229">
        <v>19</v>
      </c>
      <c r="H68" s="229">
        <f t="shared" si="8"/>
        <v>35</v>
      </c>
      <c r="I68" s="229">
        <v>8</v>
      </c>
      <c r="J68" s="229">
        <v>7</v>
      </c>
      <c r="K68" s="229">
        <f t="shared" si="9"/>
        <v>15</v>
      </c>
      <c r="L68" s="229">
        <f t="shared" si="6"/>
        <v>1322</v>
      </c>
    </row>
    <row r="69" spans="2:12" ht="12.75" x14ac:dyDescent="0.2">
      <c r="B69" s="172">
        <v>42856</v>
      </c>
      <c r="C69" s="229">
        <v>698</v>
      </c>
      <c r="D69" s="229">
        <v>493</v>
      </c>
      <c r="E69" s="229">
        <f t="shared" si="7"/>
        <v>1191</v>
      </c>
      <c r="F69" s="229">
        <v>13</v>
      </c>
      <c r="G69" s="229">
        <v>3</v>
      </c>
      <c r="H69" s="229">
        <f t="shared" si="8"/>
        <v>16</v>
      </c>
      <c r="I69" s="229">
        <v>45</v>
      </c>
      <c r="J69" s="229">
        <v>41</v>
      </c>
      <c r="K69" s="229">
        <f t="shared" si="9"/>
        <v>86</v>
      </c>
      <c r="L69" s="229">
        <f t="shared" si="6"/>
        <v>1293</v>
      </c>
    </row>
    <row r="70" spans="2:12" ht="12.75" x14ac:dyDescent="0.2">
      <c r="B70" s="172">
        <v>42887</v>
      </c>
      <c r="C70" s="229">
        <v>891</v>
      </c>
      <c r="D70" s="229">
        <v>581</v>
      </c>
      <c r="E70" s="229">
        <f t="shared" si="7"/>
        <v>1472</v>
      </c>
      <c r="F70" s="229">
        <v>18</v>
      </c>
      <c r="G70" s="229">
        <v>18</v>
      </c>
      <c r="H70" s="229">
        <f t="shared" si="8"/>
        <v>36</v>
      </c>
      <c r="I70" s="229">
        <v>10</v>
      </c>
      <c r="J70" s="229">
        <v>12</v>
      </c>
      <c r="K70" s="229">
        <f t="shared" si="9"/>
        <v>22</v>
      </c>
      <c r="L70" s="229">
        <f t="shared" si="6"/>
        <v>1530</v>
      </c>
    </row>
    <row r="71" spans="2:12" ht="12.75" x14ac:dyDescent="0.2">
      <c r="B71" s="172">
        <v>42917</v>
      </c>
      <c r="C71" s="229">
        <v>857</v>
      </c>
      <c r="D71" s="229">
        <v>571</v>
      </c>
      <c r="E71" s="229">
        <f t="shared" si="7"/>
        <v>1428</v>
      </c>
      <c r="F71" s="229">
        <v>15</v>
      </c>
      <c r="G71" s="229">
        <v>14</v>
      </c>
      <c r="H71" s="229">
        <f t="shared" si="8"/>
        <v>29</v>
      </c>
      <c r="I71" s="229">
        <v>84</v>
      </c>
      <c r="J71" s="229">
        <v>54</v>
      </c>
      <c r="K71" s="229">
        <f t="shared" si="9"/>
        <v>138</v>
      </c>
      <c r="L71" s="229">
        <f t="shared" si="6"/>
        <v>1595</v>
      </c>
    </row>
    <row r="72" spans="2:12" ht="12.75" x14ac:dyDescent="0.2">
      <c r="B72" s="172">
        <v>42948</v>
      </c>
      <c r="C72" s="229">
        <v>697</v>
      </c>
      <c r="D72" s="229">
        <v>460</v>
      </c>
      <c r="E72" s="229">
        <f t="shared" si="7"/>
        <v>1157</v>
      </c>
      <c r="F72" s="229">
        <v>11</v>
      </c>
      <c r="G72" s="229">
        <v>9</v>
      </c>
      <c r="H72" s="229">
        <f t="shared" si="8"/>
        <v>20</v>
      </c>
      <c r="I72" s="229">
        <v>43</v>
      </c>
      <c r="J72" s="229">
        <v>34</v>
      </c>
      <c r="K72" s="229">
        <f t="shared" si="9"/>
        <v>77</v>
      </c>
      <c r="L72" s="229">
        <f t="shared" si="6"/>
        <v>1254</v>
      </c>
    </row>
    <row r="73" spans="2:12" ht="12.75" x14ac:dyDescent="0.2">
      <c r="B73" s="172">
        <v>42979</v>
      </c>
      <c r="C73" s="229">
        <v>850</v>
      </c>
      <c r="D73" s="229">
        <v>547</v>
      </c>
      <c r="E73" s="229">
        <f t="shared" si="7"/>
        <v>1397</v>
      </c>
      <c r="F73" s="229">
        <v>1</v>
      </c>
      <c r="G73" s="229">
        <v>3</v>
      </c>
      <c r="H73" s="229">
        <f t="shared" si="8"/>
        <v>4</v>
      </c>
      <c r="I73" s="229">
        <v>12</v>
      </c>
      <c r="J73" s="229">
        <v>14</v>
      </c>
      <c r="K73" s="229">
        <f t="shared" si="9"/>
        <v>26</v>
      </c>
      <c r="L73" s="229">
        <f t="shared" si="6"/>
        <v>1427</v>
      </c>
    </row>
    <row r="74" spans="2:12" ht="12.75" x14ac:dyDescent="0.2">
      <c r="B74" s="172">
        <v>43009</v>
      </c>
      <c r="C74" s="229">
        <v>305</v>
      </c>
      <c r="D74" s="229">
        <v>234</v>
      </c>
      <c r="E74" s="229">
        <f t="shared" si="7"/>
        <v>539</v>
      </c>
      <c r="F74" s="229">
        <v>11</v>
      </c>
      <c r="G74" s="229">
        <v>11</v>
      </c>
      <c r="H74" s="229">
        <f t="shared" si="8"/>
        <v>22</v>
      </c>
      <c r="I74" s="229">
        <v>36</v>
      </c>
      <c r="J74" s="229">
        <v>19</v>
      </c>
      <c r="K74" s="229">
        <f t="shared" si="9"/>
        <v>55</v>
      </c>
      <c r="L74" s="229">
        <f t="shared" si="6"/>
        <v>616</v>
      </c>
    </row>
    <row r="75" spans="2:12" ht="12.75" x14ac:dyDescent="0.2">
      <c r="B75" s="172">
        <v>43040</v>
      </c>
      <c r="C75" s="229">
        <v>524</v>
      </c>
      <c r="D75" s="229">
        <v>369</v>
      </c>
      <c r="E75" s="229">
        <f t="shared" si="7"/>
        <v>893</v>
      </c>
      <c r="F75" s="229">
        <v>15</v>
      </c>
      <c r="G75" s="229">
        <v>6</v>
      </c>
      <c r="H75" s="229">
        <f t="shared" si="8"/>
        <v>21</v>
      </c>
      <c r="I75" s="229">
        <v>22</v>
      </c>
      <c r="J75" s="229">
        <v>11</v>
      </c>
      <c r="K75" s="229">
        <f t="shared" si="9"/>
        <v>33</v>
      </c>
      <c r="L75" s="229">
        <f t="shared" si="6"/>
        <v>947</v>
      </c>
    </row>
    <row r="76" spans="2:12" ht="12.75" x14ac:dyDescent="0.2">
      <c r="B76" s="172">
        <v>43070</v>
      </c>
      <c r="C76" s="229">
        <v>638</v>
      </c>
      <c r="D76" s="229">
        <v>595</v>
      </c>
      <c r="E76" s="229">
        <f t="shared" si="7"/>
        <v>1233</v>
      </c>
      <c r="F76" s="229">
        <v>17</v>
      </c>
      <c r="G76" s="229">
        <v>15</v>
      </c>
      <c r="H76" s="229">
        <f t="shared" si="8"/>
        <v>32</v>
      </c>
      <c r="I76" s="229">
        <v>5</v>
      </c>
      <c r="J76" s="229">
        <v>5</v>
      </c>
      <c r="K76" s="229">
        <f t="shared" si="9"/>
        <v>10</v>
      </c>
      <c r="L76" s="229">
        <f t="shared" si="6"/>
        <v>1275</v>
      </c>
    </row>
    <row r="77" spans="2:12" ht="12.75" x14ac:dyDescent="0.2">
      <c r="B77" s="184">
        <v>2017</v>
      </c>
      <c r="C77" s="185"/>
      <c r="D77" s="185"/>
      <c r="E77" s="185">
        <f>SUM(E65:E76)</f>
        <v>18545</v>
      </c>
      <c r="F77" s="185"/>
      <c r="G77" s="185"/>
      <c r="H77" s="185">
        <f>SUM(H65:H76)</f>
        <v>551</v>
      </c>
      <c r="I77" s="185"/>
      <c r="J77" s="185"/>
      <c r="K77" s="185">
        <f>SUM(K65:K76)</f>
        <v>554</v>
      </c>
      <c r="L77" s="185">
        <f>SUM(L65:L76)</f>
        <v>19650</v>
      </c>
    </row>
    <row r="78" spans="2:12" ht="12.75" x14ac:dyDescent="0.2">
      <c r="B78" s="172">
        <v>43101</v>
      </c>
      <c r="C78" s="229">
        <v>755</v>
      </c>
      <c r="D78" s="229">
        <v>663</v>
      </c>
      <c r="E78" s="229">
        <f t="shared" ref="E78:E88" si="10">C78+D78</f>
        <v>1418</v>
      </c>
      <c r="F78" s="229">
        <v>14</v>
      </c>
      <c r="G78" s="229">
        <v>12</v>
      </c>
      <c r="H78" s="229">
        <f t="shared" ref="H78:H88" si="11">F78+G78</f>
        <v>26</v>
      </c>
      <c r="I78" s="229">
        <v>8</v>
      </c>
      <c r="J78" s="229">
        <v>3</v>
      </c>
      <c r="K78" s="229">
        <f t="shared" ref="K78:K88" si="12">I78+J78</f>
        <v>11</v>
      </c>
      <c r="L78" s="229">
        <f t="shared" ref="L78:L89" si="13">E78+H78+K78</f>
        <v>1455</v>
      </c>
    </row>
    <row r="79" spans="2:12" ht="12.75" x14ac:dyDescent="0.2">
      <c r="B79" s="172">
        <v>43132</v>
      </c>
      <c r="C79" s="229">
        <v>908</v>
      </c>
      <c r="D79" s="229">
        <v>778</v>
      </c>
      <c r="E79" s="229">
        <f t="shared" si="10"/>
        <v>1686</v>
      </c>
      <c r="F79" s="229">
        <v>16</v>
      </c>
      <c r="G79" s="229">
        <v>9</v>
      </c>
      <c r="H79" s="229">
        <f t="shared" si="11"/>
        <v>25</v>
      </c>
      <c r="I79" s="229">
        <v>55</v>
      </c>
      <c r="J79" s="229">
        <v>50</v>
      </c>
      <c r="K79" s="229">
        <f t="shared" si="12"/>
        <v>105</v>
      </c>
      <c r="L79" s="229">
        <f t="shared" si="13"/>
        <v>1816</v>
      </c>
    </row>
    <row r="80" spans="2:12" ht="12.75" x14ac:dyDescent="0.2">
      <c r="B80" s="172">
        <v>43160</v>
      </c>
      <c r="C80" s="229">
        <v>1306</v>
      </c>
      <c r="D80" s="229">
        <v>853</v>
      </c>
      <c r="E80" s="229">
        <f t="shared" si="10"/>
        <v>2159</v>
      </c>
      <c r="F80" s="229">
        <v>34</v>
      </c>
      <c r="G80" s="229">
        <v>26</v>
      </c>
      <c r="H80" s="229">
        <f t="shared" si="11"/>
        <v>60</v>
      </c>
      <c r="I80" s="229">
        <v>35</v>
      </c>
      <c r="J80" s="229">
        <v>15</v>
      </c>
      <c r="K80" s="229">
        <f t="shared" si="12"/>
        <v>50</v>
      </c>
      <c r="L80" s="229">
        <f t="shared" si="13"/>
        <v>2269</v>
      </c>
    </row>
    <row r="81" spans="2:12" ht="12.75" x14ac:dyDescent="0.2">
      <c r="B81" s="172">
        <v>43191</v>
      </c>
      <c r="C81" s="229">
        <v>1004</v>
      </c>
      <c r="D81" s="229">
        <v>564</v>
      </c>
      <c r="E81" s="229">
        <f t="shared" si="10"/>
        <v>1568</v>
      </c>
      <c r="F81" s="229">
        <v>19</v>
      </c>
      <c r="G81" s="229">
        <v>14</v>
      </c>
      <c r="H81" s="229">
        <f t="shared" si="11"/>
        <v>33</v>
      </c>
      <c r="I81" s="229">
        <v>20</v>
      </c>
      <c r="J81" s="229">
        <v>18</v>
      </c>
      <c r="K81" s="229">
        <f t="shared" si="12"/>
        <v>38</v>
      </c>
      <c r="L81" s="229">
        <f t="shared" si="13"/>
        <v>1639</v>
      </c>
    </row>
    <row r="82" spans="2:12" ht="12.75" x14ac:dyDescent="0.2">
      <c r="B82" s="172">
        <v>43221</v>
      </c>
      <c r="C82" s="229">
        <v>717</v>
      </c>
      <c r="D82" s="229">
        <v>410</v>
      </c>
      <c r="E82" s="229">
        <f t="shared" si="10"/>
        <v>1127</v>
      </c>
      <c r="F82" s="229">
        <v>17</v>
      </c>
      <c r="G82" s="229">
        <v>15</v>
      </c>
      <c r="H82" s="229">
        <f t="shared" si="11"/>
        <v>32</v>
      </c>
      <c r="I82" s="229">
        <v>26</v>
      </c>
      <c r="J82" s="229">
        <v>26</v>
      </c>
      <c r="K82" s="229">
        <f t="shared" si="12"/>
        <v>52</v>
      </c>
      <c r="L82" s="229">
        <f t="shared" si="13"/>
        <v>1211</v>
      </c>
    </row>
    <row r="83" spans="2:12" ht="12.75" x14ac:dyDescent="0.2">
      <c r="B83" s="172">
        <v>43252</v>
      </c>
      <c r="C83" s="229">
        <v>1018</v>
      </c>
      <c r="D83" s="229">
        <v>658</v>
      </c>
      <c r="E83" s="229">
        <f t="shared" si="10"/>
        <v>1676</v>
      </c>
      <c r="F83" s="229">
        <v>18</v>
      </c>
      <c r="G83" s="229">
        <v>12</v>
      </c>
      <c r="H83" s="229">
        <f t="shared" si="11"/>
        <v>30</v>
      </c>
      <c r="I83" s="229">
        <v>23</v>
      </c>
      <c r="J83" s="229">
        <v>10</v>
      </c>
      <c r="K83" s="229">
        <f t="shared" si="12"/>
        <v>33</v>
      </c>
      <c r="L83" s="229">
        <f t="shared" si="13"/>
        <v>1739</v>
      </c>
    </row>
    <row r="84" spans="2:12" ht="12.75" x14ac:dyDescent="0.2">
      <c r="B84" s="172">
        <v>43282</v>
      </c>
      <c r="C84" s="229">
        <v>845</v>
      </c>
      <c r="D84" s="229">
        <v>604</v>
      </c>
      <c r="E84" s="229">
        <f t="shared" si="10"/>
        <v>1449</v>
      </c>
      <c r="F84" s="229">
        <v>17</v>
      </c>
      <c r="G84" s="229">
        <v>33</v>
      </c>
      <c r="H84" s="229">
        <f t="shared" si="11"/>
        <v>50</v>
      </c>
      <c r="I84" s="229">
        <v>35</v>
      </c>
      <c r="J84" s="229">
        <v>31</v>
      </c>
      <c r="K84" s="229">
        <f t="shared" si="12"/>
        <v>66</v>
      </c>
      <c r="L84" s="229">
        <f t="shared" si="13"/>
        <v>1565</v>
      </c>
    </row>
    <row r="85" spans="2:12" ht="12.75" x14ac:dyDescent="0.2">
      <c r="B85" s="172">
        <v>43313</v>
      </c>
      <c r="C85" s="229">
        <v>1178</v>
      </c>
      <c r="D85" s="229">
        <v>821</v>
      </c>
      <c r="E85" s="229">
        <f t="shared" si="10"/>
        <v>1999</v>
      </c>
      <c r="F85" s="229">
        <v>20</v>
      </c>
      <c r="G85" s="229">
        <v>30</v>
      </c>
      <c r="H85" s="229">
        <f t="shared" si="11"/>
        <v>50</v>
      </c>
      <c r="I85" s="229">
        <v>33</v>
      </c>
      <c r="J85" s="229">
        <v>28</v>
      </c>
      <c r="K85" s="229">
        <f t="shared" si="12"/>
        <v>61</v>
      </c>
      <c r="L85" s="229">
        <f t="shared" si="13"/>
        <v>2110</v>
      </c>
    </row>
    <row r="86" spans="2:12" ht="12.75" x14ac:dyDescent="0.2">
      <c r="B86" s="172">
        <v>43344</v>
      </c>
      <c r="C86" s="229">
        <v>1529</v>
      </c>
      <c r="D86" s="229">
        <v>1059</v>
      </c>
      <c r="E86" s="229">
        <f t="shared" si="10"/>
        <v>2588</v>
      </c>
      <c r="F86" s="229">
        <v>40</v>
      </c>
      <c r="G86" s="229">
        <v>42</v>
      </c>
      <c r="H86" s="229">
        <f t="shared" si="11"/>
        <v>82</v>
      </c>
      <c r="I86" s="229">
        <v>45</v>
      </c>
      <c r="J86" s="229">
        <v>15</v>
      </c>
      <c r="K86" s="229">
        <f t="shared" si="12"/>
        <v>60</v>
      </c>
      <c r="L86" s="229">
        <f t="shared" si="13"/>
        <v>2730</v>
      </c>
    </row>
    <row r="87" spans="2:12" ht="12.75" x14ac:dyDescent="0.2">
      <c r="B87" s="172">
        <v>43374</v>
      </c>
      <c r="C87" s="229">
        <v>978</v>
      </c>
      <c r="D87" s="229">
        <v>757</v>
      </c>
      <c r="E87" s="229">
        <f t="shared" si="10"/>
        <v>1735</v>
      </c>
      <c r="F87" s="229">
        <v>21</v>
      </c>
      <c r="G87" s="229">
        <v>40</v>
      </c>
      <c r="H87" s="229">
        <f t="shared" si="11"/>
        <v>61</v>
      </c>
      <c r="I87" s="229">
        <v>27</v>
      </c>
      <c r="J87" s="229">
        <v>13</v>
      </c>
      <c r="K87" s="229">
        <f t="shared" si="12"/>
        <v>40</v>
      </c>
      <c r="L87" s="229">
        <f t="shared" si="13"/>
        <v>1836</v>
      </c>
    </row>
    <row r="88" spans="2:12" ht="12.75" x14ac:dyDescent="0.2">
      <c r="B88" s="172">
        <v>43405</v>
      </c>
      <c r="C88" s="229">
        <v>583</v>
      </c>
      <c r="D88" s="229">
        <v>278</v>
      </c>
      <c r="E88" s="229">
        <f t="shared" si="10"/>
        <v>861</v>
      </c>
      <c r="F88" s="229">
        <v>9</v>
      </c>
      <c r="G88" s="229">
        <v>8</v>
      </c>
      <c r="H88" s="229">
        <f t="shared" si="11"/>
        <v>17</v>
      </c>
      <c r="I88" s="229">
        <v>63</v>
      </c>
      <c r="J88" s="229">
        <v>44</v>
      </c>
      <c r="K88" s="229">
        <f t="shared" si="12"/>
        <v>107</v>
      </c>
      <c r="L88" s="229">
        <f t="shared" si="13"/>
        <v>985</v>
      </c>
    </row>
    <row r="89" spans="2:12" ht="12.75" x14ac:dyDescent="0.2">
      <c r="B89" s="172">
        <v>43435</v>
      </c>
      <c r="C89" s="229">
        <v>1471</v>
      </c>
      <c r="D89" s="229">
        <v>707</v>
      </c>
      <c r="E89" s="229">
        <v>2178</v>
      </c>
      <c r="F89" s="229">
        <v>34</v>
      </c>
      <c r="G89" s="229">
        <v>21</v>
      </c>
      <c r="H89" s="229">
        <v>55</v>
      </c>
      <c r="I89" s="229">
        <v>49</v>
      </c>
      <c r="J89" s="229">
        <v>38</v>
      </c>
      <c r="K89" s="229">
        <v>87</v>
      </c>
      <c r="L89" s="229">
        <f t="shared" si="13"/>
        <v>2320</v>
      </c>
    </row>
    <row r="90" spans="2:12" ht="12.75" x14ac:dyDescent="0.2">
      <c r="B90" s="184">
        <v>2018</v>
      </c>
      <c r="C90" s="185"/>
      <c r="D90" s="185"/>
      <c r="E90" s="185">
        <f>SUM(E78:E89)</f>
        <v>20444</v>
      </c>
      <c r="F90" s="185"/>
      <c r="G90" s="185"/>
      <c r="H90" s="185">
        <f>SUM(H78:H89)</f>
        <v>521</v>
      </c>
      <c r="I90" s="185"/>
      <c r="J90" s="185"/>
      <c r="K90" s="185">
        <f>SUM(K78:K89)</f>
        <v>710</v>
      </c>
      <c r="L90" s="185">
        <f>SUM(L78:L89)</f>
        <v>21675</v>
      </c>
    </row>
    <row r="91" spans="2:12" ht="12.75" x14ac:dyDescent="0.2">
      <c r="B91" s="172">
        <v>43466</v>
      </c>
      <c r="C91" s="229">
        <v>1585</v>
      </c>
      <c r="D91" s="229">
        <v>954</v>
      </c>
      <c r="E91" s="229">
        <v>2539</v>
      </c>
      <c r="F91" s="229">
        <v>44</v>
      </c>
      <c r="G91" s="229">
        <v>43</v>
      </c>
      <c r="H91" s="229">
        <v>87</v>
      </c>
      <c r="I91" s="229">
        <v>82</v>
      </c>
      <c r="J91" s="229">
        <v>27</v>
      </c>
      <c r="K91" s="229">
        <v>109</v>
      </c>
      <c r="L91" s="229">
        <f t="shared" ref="L91:L102" si="14">E91+H91+K91</f>
        <v>2735</v>
      </c>
    </row>
    <row r="92" spans="2:12" s="231" customFormat="1" ht="12.75" x14ac:dyDescent="0.2">
      <c r="B92" s="172">
        <v>43497</v>
      </c>
      <c r="C92" s="229">
        <v>1537</v>
      </c>
      <c r="D92" s="229">
        <v>762</v>
      </c>
      <c r="E92" s="229">
        <v>2299</v>
      </c>
      <c r="F92" s="229">
        <v>27</v>
      </c>
      <c r="G92" s="229">
        <v>19</v>
      </c>
      <c r="H92" s="229">
        <v>46</v>
      </c>
      <c r="I92" s="229">
        <v>54</v>
      </c>
      <c r="J92" s="229">
        <v>28</v>
      </c>
      <c r="K92" s="229">
        <v>82</v>
      </c>
      <c r="L92" s="229">
        <f t="shared" si="14"/>
        <v>2427</v>
      </c>
    </row>
    <row r="93" spans="2:12" ht="12.75" x14ac:dyDescent="0.2">
      <c r="B93" s="172">
        <v>43525</v>
      </c>
      <c r="C93" s="229">
        <v>454</v>
      </c>
      <c r="D93" s="229">
        <v>329</v>
      </c>
      <c r="E93" s="229">
        <v>783</v>
      </c>
      <c r="F93" s="229">
        <v>8</v>
      </c>
      <c r="G93" s="229">
        <v>7</v>
      </c>
      <c r="H93" s="229">
        <v>15</v>
      </c>
      <c r="I93" s="229">
        <v>5</v>
      </c>
      <c r="J93" s="229">
        <v>6</v>
      </c>
      <c r="K93" s="229">
        <v>11</v>
      </c>
      <c r="L93" s="229">
        <f t="shared" si="14"/>
        <v>809</v>
      </c>
    </row>
    <row r="94" spans="2:12" s="231" customFormat="1" ht="12.75" x14ac:dyDescent="0.2">
      <c r="B94" s="172">
        <v>43556</v>
      </c>
      <c r="C94" s="229">
        <v>988</v>
      </c>
      <c r="D94" s="229">
        <v>507</v>
      </c>
      <c r="E94" s="229">
        <v>1495</v>
      </c>
      <c r="F94" s="229">
        <v>20</v>
      </c>
      <c r="G94" s="229">
        <v>11</v>
      </c>
      <c r="H94" s="229">
        <v>31</v>
      </c>
      <c r="I94" s="229">
        <v>72</v>
      </c>
      <c r="J94" s="229">
        <v>46</v>
      </c>
      <c r="K94" s="229">
        <v>118</v>
      </c>
      <c r="L94" s="229">
        <f t="shared" si="14"/>
        <v>1644</v>
      </c>
    </row>
    <row r="95" spans="2:12" s="231" customFormat="1" ht="12.75" x14ac:dyDescent="0.2">
      <c r="B95" s="172">
        <v>43586</v>
      </c>
      <c r="C95" s="229">
        <v>995</v>
      </c>
      <c r="D95" s="229">
        <v>602</v>
      </c>
      <c r="E95" s="229">
        <v>1597</v>
      </c>
      <c r="F95" s="229">
        <v>30</v>
      </c>
      <c r="G95" s="229">
        <v>28</v>
      </c>
      <c r="H95" s="229">
        <v>58</v>
      </c>
      <c r="I95" s="229">
        <v>60</v>
      </c>
      <c r="J95" s="229">
        <v>33</v>
      </c>
      <c r="K95" s="229">
        <v>93</v>
      </c>
      <c r="L95" s="229">
        <f t="shared" si="14"/>
        <v>1748</v>
      </c>
    </row>
    <row r="96" spans="2:12" s="231" customFormat="1" ht="12.75" x14ac:dyDescent="0.2">
      <c r="B96" s="172">
        <v>43617</v>
      </c>
      <c r="C96" s="229">
        <v>1868</v>
      </c>
      <c r="D96" s="229">
        <v>1297</v>
      </c>
      <c r="E96" s="229">
        <v>3165</v>
      </c>
      <c r="F96" s="229">
        <v>86</v>
      </c>
      <c r="G96" s="229">
        <v>86</v>
      </c>
      <c r="H96" s="229">
        <v>172</v>
      </c>
      <c r="I96" s="229">
        <v>50</v>
      </c>
      <c r="J96" s="229">
        <v>30</v>
      </c>
      <c r="K96" s="229">
        <v>80</v>
      </c>
      <c r="L96" s="229">
        <f t="shared" si="14"/>
        <v>3417</v>
      </c>
    </row>
    <row r="97" spans="2:12" s="231" customFormat="1" ht="12.75" x14ac:dyDescent="0.2">
      <c r="B97" s="172">
        <v>43647</v>
      </c>
      <c r="C97" s="229">
        <v>2276</v>
      </c>
      <c r="D97" s="229">
        <v>1274</v>
      </c>
      <c r="E97" s="229">
        <v>3550</v>
      </c>
      <c r="F97" s="229">
        <v>43</v>
      </c>
      <c r="G97" s="229">
        <v>59</v>
      </c>
      <c r="H97" s="229">
        <v>102</v>
      </c>
      <c r="I97" s="229">
        <v>108</v>
      </c>
      <c r="J97" s="229">
        <v>70</v>
      </c>
      <c r="K97" s="229">
        <v>178</v>
      </c>
      <c r="L97" s="229">
        <f t="shared" si="14"/>
        <v>3830</v>
      </c>
    </row>
    <row r="98" spans="2:12" s="231" customFormat="1" ht="12.75" x14ac:dyDescent="0.2">
      <c r="B98" s="172">
        <v>43678</v>
      </c>
      <c r="C98" s="229">
        <v>1983</v>
      </c>
      <c r="D98" s="229">
        <v>1098</v>
      </c>
      <c r="E98" s="229">
        <v>3081</v>
      </c>
      <c r="F98" s="229">
        <v>57</v>
      </c>
      <c r="G98" s="229">
        <v>62</v>
      </c>
      <c r="H98" s="229">
        <v>119</v>
      </c>
      <c r="I98" s="229">
        <v>78</v>
      </c>
      <c r="J98" s="229">
        <v>37</v>
      </c>
      <c r="K98" s="229">
        <v>115</v>
      </c>
      <c r="L98" s="229">
        <f t="shared" si="14"/>
        <v>3315</v>
      </c>
    </row>
    <row r="99" spans="2:12" s="231" customFormat="1" ht="12.75" x14ac:dyDescent="0.2">
      <c r="B99" s="172">
        <v>43709</v>
      </c>
      <c r="C99" s="229">
        <v>1341</v>
      </c>
      <c r="D99" s="229">
        <v>990</v>
      </c>
      <c r="E99" s="229">
        <v>2331</v>
      </c>
      <c r="F99" s="229">
        <v>18</v>
      </c>
      <c r="G99" s="229">
        <v>11</v>
      </c>
      <c r="H99" s="229">
        <v>29</v>
      </c>
      <c r="I99" s="229">
        <v>23</v>
      </c>
      <c r="J99" s="229">
        <v>15</v>
      </c>
      <c r="K99" s="229">
        <v>38</v>
      </c>
      <c r="L99" s="229">
        <f t="shared" si="14"/>
        <v>2398</v>
      </c>
    </row>
    <row r="100" spans="2:12" s="231" customFormat="1" ht="12.75" x14ac:dyDescent="0.2">
      <c r="B100" s="172">
        <v>43739</v>
      </c>
      <c r="C100" s="229">
        <v>866</v>
      </c>
      <c r="D100" s="229">
        <v>575</v>
      </c>
      <c r="E100" s="229">
        <v>1441</v>
      </c>
      <c r="F100" s="229">
        <v>51</v>
      </c>
      <c r="G100" s="229">
        <v>40</v>
      </c>
      <c r="H100" s="229">
        <v>91</v>
      </c>
      <c r="I100" s="229">
        <v>31</v>
      </c>
      <c r="J100" s="229">
        <v>12</v>
      </c>
      <c r="K100" s="229">
        <v>43</v>
      </c>
      <c r="L100" s="229">
        <f t="shared" si="14"/>
        <v>1575</v>
      </c>
    </row>
    <row r="101" spans="2:12" s="231" customFormat="1" ht="12.75" x14ac:dyDescent="0.2">
      <c r="B101" s="172">
        <v>43770</v>
      </c>
      <c r="C101" s="229">
        <v>902</v>
      </c>
      <c r="D101" s="229">
        <v>489</v>
      </c>
      <c r="E101" s="229">
        <v>1391</v>
      </c>
      <c r="F101" s="229">
        <v>23</v>
      </c>
      <c r="G101" s="229">
        <v>20</v>
      </c>
      <c r="H101" s="229">
        <v>43</v>
      </c>
      <c r="I101" s="229">
        <v>24</v>
      </c>
      <c r="J101" s="229">
        <v>18</v>
      </c>
      <c r="K101" s="229">
        <v>42</v>
      </c>
      <c r="L101" s="229">
        <f t="shared" si="14"/>
        <v>1476</v>
      </c>
    </row>
    <row r="102" spans="2:12" s="231" customFormat="1" ht="12.75" x14ac:dyDescent="0.2">
      <c r="B102" s="172">
        <v>43800</v>
      </c>
      <c r="C102" s="229">
        <v>491</v>
      </c>
      <c r="D102" s="229">
        <v>410</v>
      </c>
      <c r="E102" s="229">
        <v>901</v>
      </c>
      <c r="F102" s="229">
        <v>12</v>
      </c>
      <c r="G102" s="229">
        <v>12</v>
      </c>
      <c r="H102" s="229">
        <v>24</v>
      </c>
      <c r="I102" s="229">
        <v>3</v>
      </c>
      <c r="J102" s="229">
        <v>1</v>
      </c>
      <c r="K102" s="229">
        <v>4</v>
      </c>
      <c r="L102" s="229">
        <f t="shared" si="14"/>
        <v>929</v>
      </c>
    </row>
    <row r="103" spans="2:12" ht="12.75" x14ac:dyDescent="0.2">
      <c r="B103" s="184">
        <v>2019</v>
      </c>
      <c r="C103" s="185"/>
      <c r="D103" s="185"/>
      <c r="E103" s="185">
        <f>SUM(E91:E102)</f>
        <v>24573</v>
      </c>
      <c r="F103" s="185"/>
      <c r="G103" s="185"/>
      <c r="H103" s="185">
        <f>SUM(H91:H102)</f>
        <v>817</v>
      </c>
      <c r="I103" s="185"/>
      <c r="J103" s="185"/>
      <c r="K103" s="185">
        <f>SUM(K91:K102)</f>
        <v>913</v>
      </c>
      <c r="L103" s="185">
        <f>SUM(L91:L102)</f>
        <v>26303</v>
      </c>
    </row>
    <row r="104" spans="2:12" ht="12.75" x14ac:dyDescent="0.2">
      <c r="B104" s="172">
        <v>43831</v>
      </c>
      <c r="C104" s="229">
        <v>1205</v>
      </c>
      <c r="D104" s="229">
        <v>702</v>
      </c>
      <c r="E104" s="229">
        <f>SUM(C104:D104)</f>
        <v>1907</v>
      </c>
      <c r="F104" s="229">
        <v>38</v>
      </c>
      <c r="G104" s="229">
        <v>19</v>
      </c>
      <c r="H104" s="229">
        <f>SUM(F104:G104)</f>
        <v>57</v>
      </c>
      <c r="I104" s="229">
        <v>54</v>
      </c>
      <c r="J104" s="229">
        <v>37</v>
      </c>
      <c r="K104" s="229">
        <f>SUM(I104:J104)</f>
        <v>91</v>
      </c>
      <c r="L104" s="229">
        <f t="shared" ref="L104" si="15">E104+H104+K104</f>
        <v>2055</v>
      </c>
    </row>
  </sheetData>
  <mergeCells count="8">
    <mergeCell ref="B5:L5"/>
    <mergeCell ref="B6:L6"/>
    <mergeCell ref="B8:B10"/>
    <mergeCell ref="C8:L8"/>
    <mergeCell ref="C9:E9"/>
    <mergeCell ref="F9:H9"/>
    <mergeCell ref="I9:K9"/>
    <mergeCell ref="L9:L10"/>
  </mergeCells>
  <hyperlinks>
    <hyperlink ref="N5" location="'Índice STJ'!A1" display="'Índice STJ'!A1"/>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47"/>
  <sheetViews>
    <sheetView showGridLines="0" zoomScaleNormal="100" workbookViewId="0"/>
  </sheetViews>
  <sheetFormatPr baseColWidth="10" defaultColWidth="11.42578125" defaultRowHeight="12" x14ac:dyDescent="0.2"/>
  <cols>
    <col min="1" max="1" width="6" style="46" customWidth="1"/>
    <col min="2" max="16384" width="11.42578125" style="46"/>
  </cols>
  <sheetData>
    <row r="2" spans="1:10" x14ac:dyDescent="0.2">
      <c r="A2" s="75" t="s">
        <v>105</v>
      </c>
    </row>
    <row r="3" spans="1:10" x14ac:dyDescent="0.2">
      <c r="A3" s="75" t="s">
        <v>106</v>
      </c>
    </row>
    <row r="5" spans="1:10" ht="12.75" x14ac:dyDescent="0.2">
      <c r="B5" s="319" t="s">
        <v>553</v>
      </c>
      <c r="C5" s="319"/>
      <c r="D5" s="319"/>
      <c r="E5" s="319"/>
      <c r="F5" s="319"/>
      <c r="G5" s="319"/>
      <c r="H5" s="319"/>
      <c r="J5" s="157" t="s">
        <v>579</v>
      </c>
    </row>
    <row r="6" spans="1:10" ht="12.75" x14ac:dyDescent="0.2">
      <c r="B6" s="319" t="s">
        <v>621</v>
      </c>
      <c r="C6" s="319"/>
      <c r="D6" s="319"/>
      <c r="E6" s="319"/>
      <c r="F6" s="319"/>
      <c r="G6" s="319"/>
      <c r="H6" s="319"/>
    </row>
    <row r="8" spans="1:10" x14ac:dyDescent="0.2">
      <c r="B8" s="416" t="s">
        <v>467</v>
      </c>
      <c r="C8" s="417" t="s">
        <v>554</v>
      </c>
      <c r="D8" s="417"/>
      <c r="E8" s="418" t="s">
        <v>555</v>
      </c>
      <c r="F8" s="418"/>
      <c r="G8" s="418"/>
      <c r="H8" s="418"/>
    </row>
    <row r="9" spans="1:10" ht="26.25" customHeight="1" x14ac:dyDescent="0.2">
      <c r="B9" s="416"/>
      <c r="C9" s="419" t="s">
        <v>556</v>
      </c>
      <c r="D9" s="419" t="s">
        <v>557</v>
      </c>
      <c r="E9" s="420" t="s">
        <v>556</v>
      </c>
      <c r="F9" s="420" t="s">
        <v>558</v>
      </c>
      <c r="G9" s="420"/>
      <c r="H9" s="420"/>
    </row>
    <row r="10" spans="1:10" ht="36" customHeight="1" x14ac:dyDescent="0.2">
      <c r="B10" s="416"/>
      <c r="C10" s="419"/>
      <c r="D10" s="419"/>
      <c r="E10" s="420"/>
      <c r="F10" s="218" t="s">
        <v>559</v>
      </c>
      <c r="G10" s="218" t="s">
        <v>560</v>
      </c>
      <c r="H10" s="219" t="s">
        <v>530</v>
      </c>
    </row>
    <row r="11" spans="1:10" x14ac:dyDescent="0.2">
      <c r="B11" s="127">
        <v>39873</v>
      </c>
      <c r="C11" s="128">
        <v>10625</v>
      </c>
      <c r="D11" s="129">
        <v>174</v>
      </c>
      <c r="E11" s="129" t="s">
        <v>561</v>
      </c>
      <c r="F11" s="129"/>
      <c r="G11" s="129"/>
      <c r="H11" s="129"/>
    </row>
    <row r="12" spans="1:10" x14ac:dyDescent="0.2">
      <c r="B12" s="127">
        <v>39904</v>
      </c>
      <c r="C12" s="128">
        <v>6095</v>
      </c>
      <c r="D12" s="129">
        <v>194</v>
      </c>
      <c r="E12" s="129" t="s">
        <v>561</v>
      </c>
      <c r="F12" s="129"/>
      <c r="G12" s="129"/>
      <c r="H12" s="129"/>
    </row>
    <row r="13" spans="1:10" x14ac:dyDescent="0.2">
      <c r="B13" s="127">
        <v>39934</v>
      </c>
      <c r="C13" s="128">
        <v>7497</v>
      </c>
      <c r="D13" s="129">
        <v>290</v>
      </c>
      <c r="E13" s="129" t="s">
        <v>561</v>
      </c>
      <c r="F13" s="129"/>
      <c r="G13" s="129"/>
      <c r="H13" s="129"/>
    </row>
    <row r="14" spans="1:10" x14ac:dyDescent="0.2">
      <c r="B14" s="127">
        <v>39965</v>
      </c>
      <c r="C14" s="128">
        <v>8878</v>
      </c>
      <c r="D14" s="129">
        <v>241</v>
      </c>
      <c r="E14" s="129" t="s">
        <v>561</v>
      </c>
      <c r="F14" s="129"/>
      <c r="G14" s="129"/>
      <c r="H14" s="129"/>
    </row>
    <row r="15" spans="1:10" x14ac:dyDescent="0.2">
      <c r="B15" s="127">
        <v>39995</v>
      </c>
      <c r="C15" s="128">
        <v>13580</v>
      </c>
      <c r="D15" s="129">
        <v>349</v>
      </c>
      <c r="E15" s="129" t="s">
        <v>561</v>
      </c>
      <c r="F15" s="129"/>
      <c r="G15" s="129"/>
      <c r="H15" s="129"/>
    </row>
    <row r="16" spans="1:10" x14ac:dyDescent="0.2">
      <c r="B16" s="127">
        <v>40026</v>
      </c>
      <c r="C16" s="128">
        <v>9451</v>
      </c>
      <c r="D16" s="129">
        <v>290</v>
      </c>
      <c r="E16" s="129" t="s">
        <v>561</v>
      </c>
      <c r="F16" s="129"/>
      <c r="G16" s="129"/>
      <c r="H16" s="129"/>
    </row>
    <row r="17" spans="2:8" x14ac:dyDescent="0.2">
      <c r="B17" s="127">
        <v>40057</v>
      </c>
      <c r="C17" s="128">
        <v>16175</v>
      </c>
      <c r="D17" s="129">
        <v>423</v>
      </c>
      <c r="E17" s="129" t="s">
        <v>561</v>
      </c>
      <c r="F17" s="129"/>
      <c r="G17" s="129"/>
      <c r="H17" s="129"/>
    </row>
    <row r="18" spans="2:8" x14ac:dyDescent="0.2">
      <c r="B18" s="127">
        <v>40087</v>
      </c>
      <c r="C18" s="128">
        <v>21738</v>
      </c>
      <c r="D18" s="129">
        <v>442</v>
      </c>
      <c r="E18" s="129" t="s">
        <v>561</v>
      </c>
      <c r="F18" s="129"/>
      <c r="G18" s="129"/>
      <c r="H18" s="129"/>
    </row>
    <row r="19" spans="2:8" x14ac:dyDescent="0.2">
      <c r="B19" s="127">
        <v>40118</v>
      </c>
      <c r="C19" s="128">
        <v>20687</v>
      </c>
      <c r="D19" s="129">
        <v>464</v>
      </c>
      <c r="E19" s="129" t="s">
        <v>561</v>
      </c>
      <c r="F19" s="129"/>
      <c r="G19" s="129"/>
      <c r="H19" s="129"/>
    </row>
    <row r="20" spans="2:8" x14ac:dyDescent="0.2">
      <c r="B20" s="127">
        <v>40148</v>
      </c>
      <c r="C20" s="128">
        <v>19925</v>
      </c>
      <c r="D20" s="129">
        <v>464</v>
      </c>
      <c r="E20" s="129" t="s">
        <v>561</v>
      </c>
      <c r="F20" s="129"/>
      <c r="G20" s="129"/>
      <c r="H20" s="129"/>
    </row>
    <row r="21" spans="2:8" x14ac:dyDescent="0.2">
      <c r="B21" s="127">
        <v>40179</v>
      </c>
      <c r="C21" s="128">
        <v>14517</v>
      </c>
      <c r="D21" s="129">
        <v>460</v>
      </c>
      <c r="E21" s="129" t="s">
        <v>561</v>
      </c>
      <c r="F21" s="129"/>
      <c r="G21" s="129"/>
      <c r="H21" s="129"/>
    </row>
    <row r="22" spans="2:8" x14ac:dyDescent="0.2">
      <c r="B22" s="127">
        <v>40210</v>
      </c>
      <c r="C22" s="128">
        <v>21073</v>
      </c>
      <c r="D22" s="129">
        <v>461</v>
      </c>
      <c r="E22" s="129" t="s">
        <v>561</v>
      </c>
      <c r="F22" s="129"/>
      <c r="G22" s="129"/>
      <c r="H22" s="129"/>
    </row>
    <row r="23" spans="2:8" x14ac:dyDescent="0.2">
      <c r="B23" s="127">
        <v>40238</v>
      </c>
      <c r="C23" s="128">
        <v>1853</v>
      </c>
      <c r="D23" s="129">
        <v>230</v>
      </c>
      <c r="E23" s="129" t="s">
        <v>561</v>
      </c>
      <c r="F23" s="129"/>
      <c r="G23" s="129"/>
      <c r="H23" s="129"/>
    </row>
    <row r="24" spans="2:8" x14ac:dyDescent="0.2">
      <c r="B24" s="127">
        <v>40269</v>
      </c>
      <c r="C24" s="128">
        <v>34023</v>
      </c>
      <c r="D24" s="129">
        <v>448</v>
      </c>
      <c r="E24" s="129" t="s">
        <v>561</v>
      </c>
      <c r="F24" s="129"/>
      <c r="G24" s="129"/>
      <c r="H24" s="129"/>
    </row>
    <row r="25" spans="2:8" x14ac:dyDescent="0.2">
      <c r="B25" s="127">
        <v>40299</v>
      </c>
      <c r="C25" s="128">
        <v>12204</v>
      </c>
      <c r="D25" s="129">
        <v>424</v>
      </c>
      <c r="E25" s="129" t="s">
        <v>561</v>
      </c>
      <c r="F25" s="129"/>
      <c r="G25" s="129"/>
      <c r="H25" s="129"/>
    </row>
    <row r="26" spans="2:8" x14ac:dyDescent="0.2">
      <c r="B26" s="127">
        <v>40330</v>
      </c>
      <c r="C26" s="128">
        <v>1575</v>
      </c>
      <c r="D26" s="129">
        <v>167</v>
      </c>
      <c r="E26" s="129" t="s">
        <v>561</v>
      </c>
      <c r="F26" s="129"/>
      <c r="G26" s="129"/>
      <c r="H26" s="129"/>
    </row>
    <row r="27" spans="2:8" x14ac:dyDescent="0.2">
      <c r="B27" s="127">
        <v>40360</v>
      </c>
      <c r="C27" s="128">
        <v>1875</v>
      </c>
      <c r="D27" s="129">
        <v>166</v>
      </c>
      <c r="E27" s="129" t="s">
        <v>561</v>
      </c>
      <c r="F27" s="129"/>
      <c r="G27" s="129"/>
      <c r="H27" s="129"/>
    </row>
    <row r="28" spans="2:8" x14ac:dyDescent="0.2">
      <c r="B28" s="127">
        <v>40391</v>
      </c>
      <c r="C28" s="128">
        <v>7627</v>
      </c>
      <c r="D28" s="129">
        <v>189</v>
      </c>
      <c r="E28" s="129" t="s">
        <v>561</v>
      </c>
      <c r="F28" s="129"/>
      <c r="G28" s="129"/>
      <c r="H28" s="129"/>
    </row>
    <row r="29" spans="2:8" x14ac:dyDescent="0.2">
      <c r="B29" s="127">
        <v>40422</v>
      </c>
      <c r="C29" s="128">
        <v>1802</v>
      </c>
      <c r="D29" s="129">
        <v>151</v>
      </c>
      <c r="E29" s="129" t="s">
        <v>561</v>
      </c>
      <c r="F29" s="129"/>
      <c r="G29" s="129"/>
      <c r="H29" s="129"/>
    </row>
    <row r="30" spans="2:8" x14ac:dyDescent="0.2">
      <c r="B30" s="127">
        <v>40452</v>
      </c>
      <c r="C30" s="128">
        <v>3251</v>
      </c>
      <c r="D30" s="129">
        <v>152</v>
      </c>
      <c r="E30" s="129" t="s">
        <v>561</v>
      </c>
      <c r="F30" s="129"/>
      <c r="G30" s="129"/>
      <c r="H30" s="129"/>
    </row>
    <row r="31" spans="2:8" x14ac:dyDescent="0.2">
      <c r="B31" s="127">
        <v>40483</v>
      </c>
      <c r="C31" s="129">
        <v>986</v>
      </c>
      <c r="D31" s="129">
        <v>122</v>
      </c>
      <c r="E31" s="129" t="s">
        <v>561</v>
      </c>
      <c r="F31" s="129"/>
      <c r="G31" s="129"/>
      <c r="H31" s="129"/>
    </row>
    <row r="32" spans="2:8" x14ac:dyDescent="0.2">
      <c r="B32" s="127">
        <v>40513</v>
      </c>
      <c r="C32" s="128">
        <v>1370</v>
      </c>
      <c r="D32" s="129">
        <v>102</v>
      </c>
      <c r="E32" s="129" t="s">
        <v>561</v>
      </c>
      <c r="F32" s="129"/>
      <c r="G32" s="129"/>
      <c r="H32" s="129"/>
    </row>
    <row r="33" spans="2:8" x14ac:dyDescent="0.2">
      <c r="B33" s="127">
        <v>40544</v>
      </c>
      <c r="C33" s="129">
        <v>547</v>
      </c>
      <c r="D33" s="129">
        <v>96</v>
      </c>
      <c r="E33" s="129" t="s">
        <v>561</v>
      </c>
      <c r="F33" s="129"/>
      <c r="G33" s="129"/>
      <c r="H33" s="129"/>
    </row>
    <row r="34" spans="2:8" x14ac:dyDescent="0.2">
      <c r="B34" s="127">
        <v>40575</v>
      </c>
      <c r="C34" s="129">
        <v>986</v>
      </c>
      <c r="D34" s="129">
        <v>105</v>
      </c>
      <c r="E34" s="129" t="s">
        <v>561</v>
      </c>
      <c r="F34" s="129"/>
      <c r="G34" s="129"/>
      <c r="H34" s="129"/>
    </row>
    <row r="35" spans="2:8" x14ac:dyDescent="0.2">
      <c r="B35" s="127">
        <v>40603</v>
      </c>
      <c r="C35" s="129">
        <v>531</v>
      </c>
      <c r="D35" s="129">
        <v>76</v>
      </c>
      <c r="E35" s="129" t="s">
        <v>561</v>
      </c>
      <c r="F35" s="129"/>
      <c r="G35" s="129"/>
      <c r="H35" s="129"/>
    </row>
    <row r="36" spans="2:8" x14ac:dyDescent="0.2">
      <c r="B36" s="127">
        <v>40634</v>
      </c>
      <c r="C36" s="128">
        <v>1064</v>
      </c>
      <c r="D36" s="129">
        <v>129</v>
      </c>
      <c r="E36" s="129" t="s">
        <v>561</v>
      </c>
      <c r="F36" s="129"/>
      <c r="G36" s="129"/>
      <c r="H36" s="129"/>
    </row>
    <row r="37" spans="2:8" x14ac:dyDescent="0.2">
      <c r="B37" s="127">
        <v>40664</v>
      </c>
      <c r="C37" s="128">
        <v>1100</v>
      </c>
      <c r="D37" s="129">
        <v>91</v>
      </c>
      <c r="E37" s="129" t="s">
        <v>561</v>
      </c>
      <c r="F37" s="129"/>
      <c r="G37" s="129"/>
      <c r="H37" s="129"/>
    </row>
    <row r="38" spans="2:8" x14ac:dyDescent="0.2">
      <c r="B38" s="127">
        <v>40695</v>
      </c>
      <c r="C38" s="128">
        <v>1238</v>
      </c>
      <c r="D38" s="129">
        <v>106</v>
      </c>
      <c r="E38" s="129" t="s">
        <v>561</v>
      </c>
      <c r="F38" s="129"/>
      <c r="G38" s="129"/>
      <c r="H38" s="129"/>
    </row>
    <row r="39" spans="2:8" x14ac:dyDescent="0.2">
      <c r="B39" s="127">
        <v>40725</v>
      </c>
      <c r="C39" s="129">
        <v>173</v>
      </c>
      <c r="D39" s="129">
        <v>25</v>
      </c>
      <c r="E39" s="129" t="s">
        <v>561</v>
      </c>
      <c r="F39" s="129"/>
      <c r="G39" s="129"/>
      <c r="H39" s="129"/>
    </row>
    <row r="40" spans="2:8" x14ac:dyDescent="0.2">
      <c r="B40" s="127">
        <v>40756</v>
      </c>
      <c r="C40" s="129">
        <v>810</v>
      </c>
      <c r="D40" s="129">
        <v>59</v>
      </c>
      <c r="E40" s="129" t="s">
        <v>561</v>
      </c>
      <c r="F40" s="129"/>
      <c r="G40" s="129"/>
      <c r="H40" s="129"/>
    </row>
    <row r="41" spans="2:8" x14ac:dyDescent="0.2">
      <c r="B41" s="127">
        <v>40787</v>
      </c>
      <c r="C41" s="129">
        <v>476</v>
      </c>
      <c r="D41" s="129">
        <v>65</v>
      </c>
      <c r="E41" s="128">
        <v>1634</v>
      </c>
      <c r="F41" s="128"/>
      <c r="G41" s="128"/>
      <c r="H41" s="128">
        <v>1620</v>
      </c>
    </row>
    <row r="42" spans="2:8" x14ac:dyDescent="0.2">
      <c r="B42" s="127">
        <v>40817</v>
      </c>
      <c r="C42" s="128">
        <v>1568</v>
      </c>
      <c r="D42" s="129">
        <v>75</v>
      </c>
      <c r="E42" s="128">
        <v>5036</v>
      </c>
      <c r="F42" s="128"/>
      <c r="G42" s="128"/>
      <c r="H42" s="128">
        <v>4518</v>
      </c>
    </row>
    <row r="43" spans="2:8" x14ac:dyDescent="0.2">
      <c r="B43" s="127">
        <v>40848</v>
      </c>
      <c r="C43" s="129">
        <v>906</v>
      </c>
      <c r="D43" s="129">
        <v>39</v>
      </c>
      <c r="E43" s="128">
        <v>12015</v>
      </c>
      <c r="F43" s="128"/>
      <c r="G43" s="128"/>
      <c r="H43" s="128">
        <v>10939</v>
      </c>
    </row>
    <row r="44" spans="2:8" x14ac:dyDescent="0.2">
      <c r="B44" s="127">
        <v>40878</v>
      </c>
      <c r="C44" s="128">
        <v>1270</v>
      </c>
      <c r="D44" s="129">
        <v>71</v>
      </c>
      <c r="E44" s="128">
        <v>22261</v>
      </c>
      <c r="F44" s="128"/>
      <c r="G44" s="128"/>
      <c r="H44" s="128">
        <v>21512</v>
      </c>
    </row>
    <row r="45" spans="2:8" x14ac:dyDescent="0.2">
      <c r="B45" s="127">
        <v>40909</v>
      </c>
      <c r="C45" s="128">
        <v>1221</v>
      </c>
      <c r="D45" s="129">
        <v>65</v>
      </c>
      <c r="E45" s="128">
        <v>24129</v>
      </c>
      <c r="F45" s="128"/>
      <c r="G45" s="128"/>
      <c r="H45" s="128">
        <v>20099</v>
      </c>
    </row>
    <row r="46" spans="2:8" x14ac:dyDescent="0.2">
      <c r="B46" s="127">
        <v>40940</v>
      </c>
      <c r="C46" s="129">
        <v>902</v>
      </c>
      <c r="D46" s="129">
        <v>58</v>
      </c>
      <c r="E46" s="128">
        <v>22063</v>
      </c>
      <c r="F46" s="128"/>
      <c r="G46" s="128"/>
      <c r="H46" s="128">
        <v>19781</v>
      </c>
    </row>
    <row r="47" spans="2:8" x14ac:dyDescent="0.2">
      <c r="B47" s="127">
        <v>40969</v>
      </c>
      <c r="C47" s="128">
        <v>2605</v>
      </c>
      <c r="D47" s="129">
        <v>58</v>
      </c>
      <c r="E47" s="128">
        <v>36966</v>
      </c>
      <c r="F47" s="128"/>
      <c r="G47" s="128"/>
      <c r="H47" s="128">
        <v>28773</v>
      </c>
    </row>
    <row r="48" spans="2:8" x14ac:dyDescent="0.2">
      <c r="B48" s="127">
        <v>41000</v>
      </c>
      <c r="C48" s="129">
        <v>982</v>
      </c>
      <c r="D48" s="129">
        <v>44</v>
      </c>
      <c r="E48" s="128">
        <v>16479</v>
      </c>
      <c r="F48" s="128"/>
      <c r="G48" s="128"/>
      <c r="H48" s="128">
        <v>16232</v>
      </c>
    </row>
    <row r="49" spans="2:8" x14ac:dyDescent="0.2">
      <c r="B49" s="127">
        <v>41030</v>
      </c>
      <c r="C49" s="128">
        <v>3220</v>
      </c>
      <c r="D49" s="129">
        <v>72</v>
      </c>
      <c r="E49" s="128">
        <v>28814</v>
      </c>
      <c r="F49" s="128"/>
      <c r="G49" s="128"/>
      <c r="H49" s="128">
        <v>23849</v>
      </c>
    </row>
    <row r="50" spans="2:8" x14ac:dyDescent="0.2">
      <c r="B50" s="127">
        <v>41061</v>
      </c>
      <c r="C50" s="128">
        <v>1267</v>
      </c>
      <c r="D50" s="129">
        <v>49</v>
      </c>
      <c r="E50" s="128">
        <v>25375</v>
      </c>
      <c r="F50" s="128"/>
      <c r="G50" s="128"/>
      <c r="H50" s="128">
        <v>22057</v>
      </c>
    </row>
    <row r="51" spans="2:8" x14ac:dyDescent="0.2">
      <c r="B51" s="127">
        <v>41091</v>
      </c>
      <c r="C51" s="128">
        <v>1000</v>
      </c>
      <c r="D51" s="129">
        <v>53</v>
      </c>
      <c r="E51" s="128">
        <v>23209</v>
      </c>
      <c r="F51" s="128"/>
      <c r="G51" s="128"/>
      <c r="H51" s="128">
        <v>21672</v>
      </c>
    </row>
    <row r="52" spans="2:8" x14ac:dyDescent="0.2">
      <c r="B52" s="127">
        <v>41122</v>
      </c>
      <c r="C52" s="128">
        <v>1130</v>
      </c>
      <c r="D52" s="129">
        <v>58</v>
      </c>
      <c r="E52" s="128">
        <v>21429</v>
      </c>
      <c r="F52" s="128"/>
      <c r="G52" s="128"/>
      <c r="H52" s="128">
        <v>20285</v>
      </c>
    </row>
    <row r="53" spans="2:8" x14ac:dyDescent="0.2">
      <c r="B53" s="127">
        <v>41153</v>
      </c>
      <c r="C53" s="128">
        <v>1082</v>
      </c>
      <c r="D53" s="129">
        <v>56</v>
      </c>
      <c r="E53" s="128">
        <v>26360</v>
      </c>
      <c r="F53" s="128"/>
      <c r="G53" s="128"/>
      <c r="H53" s="128">
        <v>23448</v>
      </c>
    </row>
    <row r="54" spans="2:8" x14ac:dyDescent="0.2">
      <c r="B54" s="127">
        <v>41183</v>
      </c>
      <c r="C54" s="128">
        <v>1205</v>
      </c>
      <c r="D54" s="129">
        <v>63</v>
      </c>
      <c r="E54" s="128">
        <v>24056</v>
      </c>
      <c r="F54" s="128"/>
      <c r="G54" s="128"/>
      <c r="H54" s="128">
        <v>22693</v>
      </c>
    </row>
    <row r="55" spans="2:8" x14ac:dyDescent="0.2">
      <c r="B55" s="127">
        <v>41214</v>
      </c>
      <c r="C55" s="129">
        <v>637</v>
      </c>
      <c r="D55" s="129">
        <v>47</v>
      </c>
      <c r="E55" s="128">
        <v>19225</v>
      </c>
      <c r="F55" s="128"/>
      <c r="G55" s="128"/>
      <c r="H55" s="128">
        <v>18399</v>
      </c>
    </row>
    <row r="56" spans="2:8" x14ac:dyDescent="0.2">
      <c r="B56" s="127">
        <v>41244</v>
      </c>
      <c r="C56" s="129">
        <v>840</v>
      </c>
      <c r="D56" s="129">
        <v>32</v>
      </c>
      <c r="E56" s="128">
        <v>11256</v>
      </c>
      <c r="F56" s="128"/>
      <c r="G56" s="128"/>
      <c r="H56" s="128">
        <v>10911</v>
      </c>
    </row>
    <row r="57" spans="2:8" x14ac:dyDescent="0.2">
      <c r="B57" s="127">
        <v>41275</v>
      </c>
      <c r="C57" s="129">
        <v>931</v>
      </c>
      <c r="D57" s="129">
        <v>56</v>
      </c>
      <c r="E57" s="128">
        <v>40005</v>
      </c>
      <c r="F57" s="128"/>
      <c r="G57" s="128"/>
      <c r="H57" s="128">
        <v>27853</v>
      </c>
    </row>
    <row r="58" spans="2:8" x14ac:dyDescent="0.2">
      <c r="B58" s="127">
        <v>41306</v>
      </c>
      <c r="C58" s="128">
        <v>1270</v>
      </c>
      <c r="D58" s="129">
        <v>64</v>
      </c>
      <c r="E58" s="128">
        <v>24170</v>
      </c>
      <c r="F58" s="128"/>
      <c r="G58" s="128"/>
      <c r="H58" s="128">
        <v>22694</v>
      </c>
    </row>
    <row r="59" spans="2:8" x14ac:dyDescent="0.2">
      <c r="B59" s="127">
        <v>41334</v>
      </c>
      <c r="C59" s="129">
        <v>826</v>
      </c>
      <c r="D59" s="129">
        <v>41</v>
      </c>
      <c r="E59" s="128">
        <v>23845</v>
      </c>
      <c r="F59" s="128"/>
      <c r="G59" s="128"/>
      <c r="H59" s="128">
        <v>22309</v>
      </c>
    </row>
    <row r="60" spans="2:8" x14ac:dyDescent="0.2">
      <c r="B60" s="127">
        <v>41365</v>
      </c>
      <c r="C60" s="128">
        <v>1037</v>
      </c>
      <c r="D60" s="129">
        <v>51</v>
      </c>
      <c r="E60" s="128">
        <v>26008</v>
      </c>
      <c r="F60" s="128"/>
      <c r="G60" s="128"/>
      <c r="H60" s="128">
        <v>23693</v>
      </c>
    </row>
    <row r="61" spans="2:8" x14ac:dyDescent="0.2">
      <c r="B61" s="127">
        <v>41395</v>
      </c>
      <c r="C61" s="129">
        <v>436</v>
      </c>
      <c r="D61" s="129">
        <v>34</v>
      </c>
      <c r="E61" s="128">
        <v>21038</v>
      </c>
      <c r="F61" s="128"/>
      <c r="G61" s="128"/>
      <c r="H61" s="128">
        <v>19845</v>
      </c>
    </row>
    <row r="62" spans="2:8" x14ac:dyDescent="0.2">
      <c r="B62" s="127">
        <v>41426</v>
      </c>
      <c r="C62" s="129">
        <v>848</v>
      </c>
      <c r="D62" s="129">
        <v>44</v>
      </c>
      <c r="E62" s="128">
        <v>22037</v>
      </c>
      <c r="F62" s="128"/>
      <c r="G62" s="128"/>
      <c r="H62" s="128">
        <v>20065</v>
      </c>
    </row>
    <row r="63" spans="2:8" x14ac:dyDescent="0.2">
      <c r="B63" s="127">
        <v>41456</v>
      </c>
      <c r="C63" s="129">
        <v>747</v>
      </c>
      <c r="D63" s="129">
        <v>36</v>
      </c>
      <c r="E63" s="128">
        <v>22506</v>
      </c>
      <c r="F63" s="128"/>
      <c r="G63" s="128"/>
      <c r="H63" s="128">
        <v>20780</v>
      </c>
    </row>
    <row r="64" spans="2:8" x14ac:dyDescent="0.2">
      <c r="B64" s="127">
        <v>41487</v>
      </c>
      <c r="C64" s="129">
        <v>719</v>
      </c>
      <c r="D64" s="129">
        <v>35</v>
      </c>
      <c r="E64" s="128">
        <v>23869</v>
      </c>
      <c r="F64" s="128"/>
      <c r="G64" s="128"/>
      <c r="H64" s="128">
        <v>21924</v>
      </c>
    </row>
    <row r="65" spans="2:8" x14ac:dyDescent="0.2">
      <c r="B65" s="127">
        <v>41518</v>
      </c>
      <c r="C65" s="129">
        <v>908</v>
      </c>
      <c r="D65" s="129">
        <v>30</v>
      </c>
      <c r="E65" s="128">
        <v>22797</v>
      </c>
      <c r="F65" s="128"/>
      <c r="G65" s="128"/>
      <c r="H65" s="128">
        <v>21715</v>
      </c>
    </row>
    <row r="66" spans="2:8" x14ac:dyDescent="0.2">
      <c r="B66" s="127">
        <v>41548</v>
      </c>
      <c r="C66" s="129">
        <v>907</v>
      </c>
      <c r="D66" s="129">
        <v>34</v>
      </c>
      <c r="E66" s="128">
        <v>23258</v>
      </c>
      <c r="F66" s="128"/>
      <c r="G66" s="128"/>
      <c r="H66" s="128">
        <v>22266</v>
      </c>
    </row>
    <row r="67" spans="2:8" x14ac:dyDescent="0.2">
      <c r="B67" s="127">
        <v>41579</v>
      </c>
      <c r="C67" s="129">
        <v>684</v>
      </c>
      <c r="D67" s="129">
        <v>32</v>
      </c>
      <c r="E67" s="128">
        <v>21758</v>
      </c>
      <c r="F67" s="128"/>
      <c r="G67" s="128"/>
      <c r="H67" s="128">
        <v>20561</v>
      </c>
    </row>
    <row r="68" spans="2:8" x14ac:dyDescent="0.2">
      <c r="B68" s="127">
        <v>41609</v>
      </c>
      <c r="C68" s="129">
        <v>731</v>
      </c>
      <c r="D68" s="129">
        <v>40</v>
      </c>
      <c r="E68" s="128">
        <v>21567</v>
      </c>
      <c r="F68" s="128"/>
      <c r="G68" s="128"/>
      <c r="H68" s="128">
        <v>20466</v>
      </c>
    </row>
    <row r="69" spans="2:8" x14ac:dyDescent="0.2">
      <c r="B69" s="127">
        <v>41640</v>
      </c>
      <c r="C69" s="129">
        <v>642</v>
      </c>
      <c r="D69" s="129">
        <v>27</v>
      </c>
      <c r="E69" s="128">
        <v>16702</v>
      </c>
      <c r="F69" s="128"/>
      <c r="G69" s="128"/>
      <c r="H69" s="128">
        <v>15794</v>
      </c>
    </row>
    <row r="70" spans="2:8" x14ac:dyDescent="0.2">
      <c r="B70" s="127">
        <v>41671</v>
      </c>
      <c r="C70" s="130">
        <v>687</v>
      </c>
      <c r="D70" s="130">
        <v>25</v>
      </c>
      <c r="E70" s="131">
        <v>23938</v>
      </c>
      <c r="F70" s="131"/>
      <c r="G70" s="131"/>
      <c r="H70" s="128">
        <v>20912</v>
      </c>
    </row>
    <row r="71" spans="2:8" x14ac:dyDescent="0.2">
      <c r="B71" s="127">
        <v>41699</v>
      </c>
      <c r="C71" s="128">
        <v>1022</v>
      </c>
      <c r="D71" s="129">
        <v>47</v>
      </c>
      <c r="E71" s="128">
        <v>28622</v>
      </c>
      <c r="F71" s="128"/>
      <c r="G71" s="128"/>
      <c r="H71" s="128">
        <v>24920</v>
      </c>
    </row>
    <row r="72" spans="2:8" x14ac:dyDescent="0.2">
      <c r="B72" s="127">
        <v>41730</v>
      </c>
      <c r="C72" s="129">
        <v>645</v>
      </c>
      <c r="D72" s="129">
        <v>29</v>
      </c>
      <c r="E72" s="128">
        <v>22470</v>
      </c>
      <c r="F72" s="128"/>
      <c r="G72" s="128"/>
      <c r="H72" s="128">
        <v>20858</v>
      </c>
    </row>
    <row r="73" spans="2:8" x14ac:dyDescent="0.2">
      <c r="B73" s="127">
        <v>41760</v>
      </c>
      <c r="C73" s="129">
        <v>697</v>
      </c>
      <c r="D73" s="129">
        <v>31</v>
      </c>
      <c r="E73" s="128">
        <v>14929</v>
      </c>
      <c r="F73" s="128"/>
      <c r="G73" s="128"/>
      <c r="H73" s="128">
        <v>13783</v>
      </c>
    </row>
    <row r="74" spans="2:8" x14ac:dyDescent="0.2">
      <c r="B74" s="127">
        <v>41791</v>
      </c>
      <c r="C74" s="129">
        <v>708</v>
      </c>
      <c r="D74" s="129">
        <v>29</v>
      </c>
      <c r="E74" s="128">
        <v>28107</v>
      </c>
      <c r="F74" s="128"/>
      <c r="G74" s="128"/>
      <c r="H74" s="128">
        <v>22029</v>
      </c>
    </row>
    <row r="75" spans="2:8" x14ac:dyDescent="0.2">
      <c r="B75" s="127">
        <v>41821</v>
      </c>
      <c r="C75" s="129">
        <v>848</v>
      </c>
      <c r="D75" s="129">
        <v>30</v>
      </c>
      <c r="E75" s="128">
        <v>20305</v>
      </c>
      <c r="F75" s="128"/>
      <c r="G75" s="128"/>
      <c r="H75" s="128">
        <v>18703</v>
      </c>
    </row>
    <row r="76" spans="2:8" x14ac:dyDescent="0.2">
      <c r="B76" s="127">
        <v>41852</v>
      </c>
      <c r="C76" s="129">
        <v>418</v>
      </c>
      <c r="D76" s="129">
        <v>21</v>
      </c>
      <c r="E76" s="128">
        <v>20026</v>
      </c>
      <c r="F76" s="128"/>
      <c r="G76" s="128"/>
      <c r="H76" s="128">
        <v>17896</v>
      </c>
    </row>
    <row r="77" spans="2:8" x14ac:dyDescent="0.2">
      <c r="B77" s="127">
        <v>41883</v>
      </c>
      <c r="C77" s="129">
        <v>449</v>
      </c>
      <c r="D77" s="129">
        <v>20</v>
      </c>
      <c r="E77" s="128">
        <v>17518</v>
      </c>
      <c r="F77" s="128"/>
      <c r="G77" s="128"/>
      <c r="H77" s="128">
        <v>15614</v>
      </c>
    </row>
    <row r="78" spans="2:8" x14ac:dyDescent="0.2">
      <c r="B78" s="127">
        <v>41913</v>
      </c>
      <c r="C78" s="129">
        <v>386</v>
      </c>
      <c r="D78" s="129">
        <v>21</v>
      </c>
      <c r="E78" s="128">
        <v>25867</v>
      </c>
      <c r="F78" s="128"/>
      <c r="G78" s="128"/>
      <c r="H78" s="128">
        <v>21002</v>
      </c>
    </row>
    <row r="79" spans="2:8" x14ac:dyDescent="0.2">
      <c r="B79" s="127">
        <v>41944</v>
      </c>
      <c r="C79" s="129">
        <v>614</v>
      </c>
      <c r="D79" s="129">
        <v>17</v>
      </c>
      <c r="E79" s="128">
        <v>16769</v>
      </c>
      <c r="F79" s="128"/>
      <c r="G79" s="128"/>
      <c r="H79" s="128">
        <v>15842</v>
      </c>
    </row>
    <row r="80" spans="2:8" x14ac:dyDescent="0.2">
      <c r="B80" s="127">
        <v>41974</v>
      </c>
      <c r="C80" s="129">
        <v>534</v>
      </c>
      <c r="D80" s="129">
        <v>22</v>
      </c>
      <c r="E80" s="128">
        <v>23318</v>
      </c>
      <c r="F80" s="128"/>
      <c r="G80" s="128"/>
      <c r="H80" s="128">
        <v>20226</v>
      </c>
    </row>
    <row r="81" spans="2:8" x14ac:dyDescent="0.2">
      <c r="B81" s="127">
        <v>42005</v>
      </c>
      <c r="C81" s="129">
        <v>478</v>
      </c>
      <c r="D81" s="129">
        <v>21</v>
      </c>
      <c r="E81" s="128">
        <v>23056</v>
      </c>
      <c r="F81" s="128"/>
      <c r="G81" s="128"/>
      <c r="H81" s="128">
        <v>21061</v>
      </c>
    </row>
    <row r="82" spans="2:8" x14ac:dyDescent="0.2">
      <c r="B82" s="127">
        <v>42036</v>
      </c>
      <c r="C82" s="129">
        <v>361</v>
      </c>
      <c r="D82" s="129">
        <v>24</v>
      </c>
      <c r="E82" s="128">
        <v>18524</v>
      </c>
      <c r="F82" s="128"/>
      <c r="G82" s="128"/>
      <c r="H82" s="128">
        <v>17192</v>
      </c>
    </row>
    <row r="83" spans="2:8" x14ac:dyDescent="0.2">
      <c r="B83" s="127">
        <v>42064</v>
      </c>
      <c r="C83" s="129">
        <v>712</v>
      </c>
      <c r="D83" s="129">
        <v>28</v>
      </c>
      <c r="E83" s="128">
        <v>26002</v>
      </c>
      <c r="F83" s="128"/>
      <c r="G83" s="128"/>
      <c r="H83" s="128">
        <v>22027</v>
      </c>
    </row>
    <row r="84" spans="2:8" x14ac:dyDescent="0.2">
      <c r="B84" s="127">
        <v>42095</v>
      </c>
      <c r="C84" s="129">
        <v>255</v>
      </c>
      <c r="D84" s="129">
        <v>22</v>
      </c>
      <c r="E84" s="128">
        <v>23093</v>
      </c>
      <c r="F84" s="128"/>
      <c r="G84" s="128"/>
      <c r="H84" s="128">
        <v>21546</v>
      </c>
    </row>
    <row r="85" spans="2:8" x14ac:dyDescent="0.2">
      <c r="B85" s="127">
        <v>42125</v>
      </c>
      <c r="C85" s="129">
        <v>891</v>
      </c>
      <c r="D85" s="129">
        <v>21</v>
      </c>
      <c r="E85" s="128">
        <v>22362</v>
      </c>
      <c r="F85" s="128"/>
      <c r="G85" s="128"/>
      <c r="H85" s="128">
        <v>20850</v>
      </c>
    </row>
    <row r="86" spans="2:8" x14ac:dyDescent="0.2">
      <c r="B86" s="127">
        <v>42156</v>
      </c>
      <c r="C86" s="129">
        <v>117</v>
      </c>
      <c r="D86" s="129">
        <v>14</v>
      </c>
      <c r="E86" s="128">
        <v>12627</v>
      </c>
      <c r="F86" s="128"/>
      <c r="G86" s="128"/>
      <c r="H86" s="128">
        <v>11681</v>
      </c>
    </row>
    <row r="87" spans="2:8" x14ac:dyDescent="0.2">
      <c r="B87" s="127">
        <v>42186</v>
      </c>
      <c r="C87" s="129">
        <v>181</v>
      </c>
      <c r="D87" s="129">
        <v>18</v>
      </c>
      <c r="E87" s="128">
        <v>19638</v>
      </c>
      <c r="F87" s="128"/>
      <c r="G87" s="128"/>
      <c r="H87" s="128">
        <v>18282</v>
      </c>
    </row>
    <row r="88" spans="2:8" x14ac:dyDescent="0.2">
      <c r="B88" s="127">
        <v>42217</v>
      </c>
      <c r="C88" s="129">
        <v>128</v>
      </c>
      <c r="D88" s="129">
        <v>14</v>
      </c>
      <c r="E88" s="128">
        <v>21146</v>
      </c>
      <c r="F88" s="128"/>
      <c r="G88" s="128"/>
      <c r="H88" s="128">
        <v>19598</v>
      </c>
    </row>
    <row r="89" spans="2:8" x14ac:dyDescent="0.2">
      <c r="B89" s="127">
        <v>42248</v>
      </c>
      <c r="C89" s="129">
        <v>161</v>
      </c>
      <c r="D89" s="129">
        <v>18</v>
      </c>
      <c r="E89" s="128">
        <v>27499</v>
      </c>
      <c r="F89" s="128"/>
      <c r="G89" s="128"/>
      <c r="H89" s="128">
        <v>21738</v>
      </c>
    </row>
    <row r="90" spans="2:8" x14ac:dyDescent="0.2">
      <c r="B90" s="127">
        <v>42278</v>
      </c>
      <c r="C90" s="129">
        <v>195</v>
      </c>
      <c r="D90" s="129">
        <v>21</v>
      </c>
      <c r="E90" s="128">
        <v>25195</v>
      </c>
      <c r="F90" s="128"/>
      <c r="G90" s="128"/>
      <c r="H90" s="128">
        <v>20911</v>
      </c>
    </row>
    <row r="91" spans="2:8" x14ac:dyDescent="0.2">
      <c r="B91" s="127">
        <v>42309</v>
      </c>
      <c r="C91" s="129">
        <v>225</v>
      </c>
      <c r="D91" s="129">
        <v>20</v>
      </c>
      <c r="E91" s="128">
        <v>22695</v>
      </c>
      <c r="F91" s="128"/>
      <c r="G91" s="128"/>
      <c r="H91" s="128">
        <v>19610</v>
      </c>
    </row>
    <row r="92" spans="2:8" x14ac:dyDescent="0.2">
      <c r="B92" s="127">
        <v>42339</v>
      </c>
      <c r="C92" s="129">
        <v>212</v>
      </c>
      <c r="D92" s="129">
        <v>27</v>
      </c>
      <c r="E92" s="128">
        <v>22984</v>
      </c>
      <c r="F92" s="128"/>
      <c r="G92" s="128"/>
      <c r="H92" s="128">
        <v>20973</v>
      </c>
    </row>
    <row r="93" spans="2:8" x14ac:dyDescent="0.2">
      <c r="B93" s="127">
        <v>42370</v>
      </c>
      <c r="C93" s="129">
        <v>352</v>
      </c>
      <c r="D93" s="129">
        <v>37</v>
      </c>
      <c r="E93" s="128">
        <v>22006</v>
      </c>
      <c r="F93" s="128"/>
      <c r="G93" s="128"/>
      <c r="H93" s="128">
        <v>20462</v>
      </c>
    </row>
    <row r="94" spans="2:8" x14ac:dyDescent="0.2">
      <c r="B94" s="127">
        <v>42401</v>
      </c>
      <c r="C94" s="129">
        <v>370</v>
      </c>
      <c r="D94" s="129">
        <v>34</v>
      </c>
      <c r="E94" s="128">
        <v>21509</v>
      </c>
      <c r="F94" s="128"/>
      <c r="G94" s="128"/>
      <c r="H94" s="128">
        <v>20333</v>
      </c>
    </row>
    <row r="95" spans="2:8" x14ac:dyDescent="0.2">
      <c r="B95" s="127">
        <v>42430</v>
      </c>
      <c r="C95" s="129">
        <v>389</v>
      </c>
      <c r="D95" s="129">
        <v>23</v>
      </c>
      <c r="E95" s="128">
        <v>21336</v>
      </c>
      <c r="F95" s="128"/>
      <c r="G95" s="128"/>
      <c r="H95" s="128">
        <v>19910</v>
      </c>
    </row>
    <row r="96" spans="2:8" x14ac:dyDescent="0.2">
      <c r="B96" s="127">
        <v>42461</v>
      </c>
      <c r="C96" s="129">
        <v>285</v>
      </c>
      <c r="D96" s="129">
        <v>18</v>
      </c>
      <c r="E96" s="128">
        <v>5659</v>
      </c>
      <c r="F96" s="128"/>
      <c r="G96" s="128"/>
      <c r="H96" s="128">
        <v>5480</v>
      </c>
    </row>
    <row r="97" spans="2:8" x14ac:dyDescent="0.2">
      <c r="B97" s="127">
        <v>42491</v>
      </c>
      <c r="C97" s="129">
        <v>288</v>
      </c>
      <c r="D97" s="129">
        <v>16</v>
      </c>
      <c r="E97" s="128">
        <v>6651</v>
      </c>
      <c r="F97" s="128">
        <v>2372</v>
      </c>
      <c r="G97" s="128">
        <v>3426</v>
      </c>
      <c r="H97" s="128">
        <f t="shared" ref="H97:H126" si="0">F97+G97</f>
        <v>5798</v>
      </c>
    </row>
    <row r="98" spans="2:8" x14ac:dyDescent="0.2">
      <c r="B98" s="127" t="s">
        <v>562</v>
      </c>
      <c r="C98" s="129">
        <v>21</v>
      </c>
      <c r="D98" s="129">
        <v>15</v>
      </c>
      <c r="E98" s="128">
        <v>5426</v>
      </c>
      <c r="F98" s="128">
        <v>2742</v>
      </c>
      <c r="G98" s="128">
        <v>2014</v>
      </c>
      <c r="H98" s="128">
        <f t="shared" si="0"/>
        <v>4756</v>
      </c>
    </row>
    <row r="99" spans="2:8" x14ac:dyDescent="0.2">
      <c r="B99" s="127">
        <v>42552</v>
      </c>
      <c r="C99" s="129">
        <v>9</v>
      </c>
      <c r="D99" s="129">
        <v>9</v>
      </c>
      <c r="E99" s="128">
        <v>3253</v>
      </c>
      <c r="F99" s="128">
        <v>1620</v>
      </c>
      <c r="G99" s="128">
        <v>1416</v>
      </c>
      <c r="H99" s="128">
        <f t="shared" si="0"/>
        <v>3036</v>
      </c>
    </row>
    <row r="100" spans="2:8" x14ac:dyDescent="0.2">
      <c r="B100" s="127">
        <v>42583</v>
      </c>
      <c r="C100" s="129">
        <v>13</v>
      </c>
      <c r="D100" s="129">
        <v>10</v>
      </c>
      <c r="E100" s="128">
        <v>3343</v>
      </c>
      <c r="F100" s="128">
        <v>1688</v>
      </c>
      <c r="G100" s="128">
        <v>1336</v>
      </c>
      <c r="H100" s="128">
        <f t="shared" si="0"/>
        <v>3024</v>
      </c>
    </row>
    <row r="101" spans="2:8" x14ac:dyDescent="0.2">
      <c r="B101" s="127">
        <v>42614</v>
      </c>
      <c r="C101" s="129">
        <v>16</v>
      </c>
      <c r="D101" s="129">
        <v>11</v>
      </c>
      <c r="E101" s="128">
        <v>3298</v>
      </c>
      <c r="F101" s="128">
        <v>1715</v>
      </c>
      <c r="G101" s="128">
        <v>1358</v>
      </c>
      <c r="H101" s="128">
        <f t="shared" si="0"/>
        <v>3073</v>
      </c>
    </row>
    <row r="102" spans="2:8" x14ac:dyDescent="0.2">
      <c r="B102" s="127">
        <v>42644</v>
      </c>
      <c r="C102" s="129">
        <v>28</v>
      </c>
      <c r="D102" s="129">
        <v>12</v>
      </c>
      <c r="E102" s="128">
        <v>3465</v>
      </c>
      <c r="F102" s="128">
        <v>1819</v>
      </c>
      <c r="G102" s="128">
        <v>1455</v>
      </c>
      <c r="H102" s="128">
        <f t="shared" si="0"/>
        <v>3274</v>
      </c>
    </row>
    <row r="103" spans="2:8" x14ac:dyDescent="0.2">
      <c r="B103" s="127">
        <v>42675</v>
      </c>
      <c r="C103" s="129">
        <v>38</v>
      </c>
      <c r="D103" s="129">
        <v>13</v>
      </c>
      <c r="E103" s="128">
        <v>3225</v>
      </c>
      <c r="F103" s="128">
        <v>1699</v>
      </c>
      <c r="G103" s="128">
        <v>1369</v>
      </c>
      <c r="H103" s="128">
        <f t="shared" si="0"/>
        <v>3068</v>
      </c>
    </row>
    <row r="104" spans="2:8" x14ac:dyDescent="0.2">
      <c r="B104" s="127">
        <v>42705</v>
      </c>
      <c r="C104" s="129">
        <v>48</v>
      </c>
      <c r="D104" s="129">
        <v>20</v>
      </c>
      <c r="E104" s="128">
        <v>2951</v>
      </c>
      <c r="F104" s="128">
        <v>1530</v>
      </c>
      <c r="G104" s="128">
        <v>1273</v>
      </c>
      <c r="H104" s="128">
        <f t="shared" si="0"/>
        <v>2803</v>
      </c>
    </row>
    <row r="105" spans="2:8" x14ac:dyDescent="0.2">
      <c r="B105" s="127">
        <v>42736</v>
      </c>
      <c r="C105" s="129">
        <v>28</v>
      </c>
      <c r="D105" s="129">
        <v>16</v>
      </c>
      <c r="E105" s="128">
        <v>4231</v>
      </c>
      <c r="F105" s="128">
        <v>2288</v>
      </c>
      <c r="G105" s="128">
        <v>1377</v>
      </c>
      <c r="H105" s="128">
        <f t="shared" si="0"/>
        <v>3665</v>
      </c>
    </row>
    <row r="106" spans="2:8" x14ac:dyDescent="0.2">
      <c r="B106" s="127">
        <v>42767</v>
      </c>
      <c r="C106" s="129">
        <v>40</v>
      </c>
      <c r="D106" s="129">
        <v>21</v>
      </c>
      <c r="E106" s="128">
        <v>2725</v>
      </c>
      <c r="F106" s="128">
        <v>1411</v>
      </c>
      <c r="G106" s="128">
        <v>1152</v>
      </c>
      <c r="H106" s="128">
        <f t="shared" si="0"/>
        <v>2563</v>
      </c>
    </row>
    <row r="107" spans="2:8" x14ac:dyDescent="0.2">
      <c r="B107" s="127">
        <v>42795</v>
      </c>
      <c r="C107" s="129">
        <v>51</v>
      </c>
      <c r="D107" s="129">
        <v>19</v>
      </c>
      <c r="E107" s="128">
        <v>2482</v>
      </c>
      <c r="F107" s="128">
        <v>1321</v>
      </c>
      <c r="G107" s="128">
        <v>1042</v>
      </c>
      <c r="H107" s="128">
        <f t="shared" si="0"/>
        <v>2363</v>
      </c>
    </row>
    <row r="108" spans="2:8" x14ac:dyDescent="0.2">
      <c r="B108" s="127">
        <v>42826</v>
      </c>
      <c r="C108" s="129">
        <v>52</v>
      </c>
      <c r="D108" s="129">
        <v>16</v>
      </c>
      <c r="E108" s="128">
        <v>2908</v>
      </c>
      <c r="F108" s="128">
        <v>1304</v>
      </c>
      <c r="G108" s="128">
        <v>1301</v>
      </c>
      <c r="H108" s="128">
        <f t="shared" si="0"/>
        <v>2605</v>
      </c>
    </row>
    <row r="109" spans="2:8" x14ac:dyDescent="0.2">
      <c r="B109" s="127">
        <v>42856</v>
      </c>
      <c r="C109" s="129">
        <v>33</v>
      </c>
      <c r="D109" s="129">
        <v>11</v>
      </c>
      <c r="E109" s="128">
        <v>2762</v>
      </c>
      <c r="F109" s="128">
        <v>1396</v>
      </c>
      <c r="G109" s="128">
        <v>1203</v>
      </c>
      <c r="H109" s="128">
        <f t="shared" si="0"/>
        <v>2599</v>
      </c>
    </row>
    <row r="110" spans="2:8" x14ac:dyDescent="0.2">
      <c r="B110" s="127" t="s">
        <v>563</v>
      </c>
      <c r="C110" s="128">
        <v>4096</v>
      </c>
      <c r="D110" s="129">
        <v>40</v>
      </c>
      <c r="E110" s="128">
        <v>176735</v>
      </c>
      <c r="F110" s="128">
        <v>29918</v>
      </c>
      <c r="G110" s="128">
        <v>21206</v>
      </c>
      <c r="H110" s="128">
        <f t="shared" si="0"/>
        <v>51124</v>
      </c>
    </row>
    <row r="111" spans="2:8" x14ac:dyDescent="0.2">
      <c r="B111" s="127">
        <v>42917</v>
      </c>
      <c r="C111" s="128">
        <v>6517</v>
      </c>
      <c r="D111" s="129">
        <v>46</v>
      </c>
      <c r="E111" s="128">
        <v>93102</v>
      </c>
      <c r="F111" s="128">
        <v>22383</v>
      </c>
      <c r="G111" s="128">
        <v>16060</v>
      </c>
      <c r="H111" s="128">
        <f t="shared" si="0"/>
        <v>38443</v>
      </c>
    </row>
    <row r="112" spans="2:8" x14ac:dyDescent="0.2">
      <c r="B112" s="127">
        <v>42948</v>
      </c>
      <c r="C112" s="128">
        <v>7909</v>
      </c>
      <c r="D112" s="129">
        <v>49</v>
      </c>
      <c r="E112" s="128">
        <v>2314</v>
      </c>
      <c r="F112" s="128">
        <v>999</v>
      </c>
      <c r="G112" s="128">
        <v>1181</v>
      </c>
      <c r="H112" s="128">
        <f t="shared" si="0"/>
        <v>2180</v>
      </c>
    </row>
    <row r="113" spans="2:8" x14ac:dyDescent="0.2">
      <c r="B113" s="127">
        <v>42979</v>
      </c>
      <c r="C113" s="128">
        <v>2045</v>
      </c>
      <c r="D113" s="129">
        <v>33</v>
      </c>
      <c r="E113" s="128">
        <v>37486</v>
      </c>
      <c r="F113" s="128">
        <v>14569</v>
      </c>
      <c r="G113" s="128">
        <v>9638</v>
      </c>
      <c r="H113" s="128">
        <f t="shared" si="0"/>
        <v>24207</v>
      </c>
    </row>
    <row r="114" spans="2:8" x14ac:dyDescent="0.2">
      <c r="B114" s="127">
        <v>43009</v>
      </c>
      <c r="C114" s="128">
        <v>1138</v>
      </c>
      <c r="D114" s="129">
        <v>31</v>
      </c>
      <c r="E114" s="128">
        <v>33256</v>
      </c>
      <c r="F114" s="128">
        <v>15883</v>
      </c>
      <c r="G114" s="128">
        <v>9130</v>
      </c>
      <c r="H114" s="128">
        <f t="shared" si="0"/>
        <v>25013</v>
      </c>
    </row>
    <row r="115" spans="2:8" x14ac:dyDescent="0.2">
      <c r="B115" s="127">
        <v>43040</v>
      </c>
      <c r="C115" s="128">
        <v>989</v>
      </c>
      <c r="D115" s="129">
        <v>32</v>
      </c>
      <c r="E115" s="128">
        <v>26590</v>
      </c>
      <c r="F115" s="128">
        <v>12842</v>
      </c>
      <c r="G115" s="128">
        <v>8080</v>
      </c>
      <c r="H115" s="128">
        <f t="shared" si="0"/>
        <v>20922</v>
      </c>
    </row>
    <row r="116" spans="2:8" x14ac:dyDescent="0.2">
      <c r="B116" s="127">
        <v>43070</v>
      </c>
      <c r="C116" s="128">
        <v>1027</v>
      </c>
      <c r="D116" s="129">
        <v>26</v>
      </c>
      <c r="E116" s="128">
        <v>18586</v>
      </c>
      <c r="F116" s="128">
        <v>10315</v>
      </c>
      <c r="G116" s="128">
        <v>7147</v>
      </c>
      <c r="H116" s="128">
        <f t="shared" si="0"/>
        <v>17462</v>
      </c>
    </row>
    <row r="117" spans="2:8" x14ac:dyDescent="0.2">
      <c r="B117" s="127">
        <v>43101</v>
      </c>
      <c r="C117" s="128">
        <v>1354</v>
      </c>
      <c r="D117" s="129">
        <v>30</v>
      </c>
      <c r="E117" s="128">
        <v>18570</v>
      </c>
      <c r="F117" s="128">
        <v>10476</v>
      </c>
      <c r="G117" s="128">
        <v>7039</v>
      </c>
      <c r="H117" s="128">
        <f t="shared" si="0"/>
        <v>17515</v>
      </c>
    </row>
    <row r="118" spans="2:8" x14ac:dyDescent="0.2">
      <c r="B118" s="127">
        <v>43132</v>
      </c>
      <c r="C118" s="128">
        <v>1044</v>
      </c>
      <c r="D118" s="168">
        <v>26</v>
      </c>
      <c r="E118" s="128">
        <v>12624</v>
      </c>
      <c r="F118" s="128">
        <v>4546</v>
      </c>
      <c r="G118" s="128">
        <v>7245</v>
      </c>
      <c r="H118" s="128">
        <f t="shared" si="0"/>
        <v>11791</v>
      </c>
    </row>
    <row r="119" spans="2:8" x14ac:dyDescent="0.2">
      <c r="B119" s="127">
        <v>43160</v>
      </c>
      <c r="C119" s="128">
        <v>923</v>
      </c>
      <c r="D119" s="168">
        <v>42</v>
      </c>
      <c r="E119" s="128">
        <v>19233</v>
      </c>
      <c r="F119" s="128">
        <v>10727</v>
      </c>
      <c r="G119" s="128">
        <v>7306</v>
      </c>
      <c r="H119" s="128">
        <f t="shared" si="0"/>
        <v>18033</v>
      </c>
    </row>
    <row r="120" spans="2:8" x14ac:dyDescent="0.2">
      <c r="B120" s="127">
        <v>43191</v>
      </c>
      <c r="C120" s="128">
        <v>1496</v>
      </c>
      <c r="D120" s="168">
        <v>53</v>
      </c>
      <c r="E120" s="128">
        <v>27469</v>
      </c>
      <c r="F120" s="128">
        <v>9262</v>
      </c>
      <c r="G120" s="128">
        <v>12706</v>
      </c>
      <c r="H120" s="128">
        <f t="shared" si="0"/>
        <v>21968</v>
      </c>
    </row>
    <row r="121" spans="2:8" x14ac:dyDescent="0.2">
      <c r="B121" s="127">
        <v>43221</v>
      </c>
      <c r="C121" s="128">
        <v>1099</v>
      </c>
      <c r="D121" s="128">
        <v>44</v>
      </c>
      <c r="E121" s="128">
        <v>19923</v>
      </c>
      <c r="F121" s="128">
        <v>11003</v>
      </c>
      <c r="G121" s="128">
        <v>7814</v>
      </c>
      <c r="H121" s="128">
        <f t="shared" si="0"/>
        <v>18817</v>
      </c>
    </row>
    <row r="122" spans="2:8" x14ac:dyDescent="0.2">
      <c r="B122" s="127">
        <v>43252</v>
      </c>
      <c r="C122" s="128">
        <v>2919</v>
      </c>
      <c r="D122" s="170">
        <v>53</v>
      </c>
      <c r="E122" s="128">
        <v>33135</v>
      </c>
      <c r="F122" s="128">
        <v>12977</v>
      </c>
      <c r="G122" s="128">
        <v>8927</v>
      </c>
      <c r="H122" s="128">
        <f t="shared" si="0"/>
        <v>21904</v>
      </c>
    </row>
    <row r="123" spans="2:8" x14ac:dyDescent="0.2">
      <c r="B123" s="127">
        <v>43282</v>
      </c>
      <c r="C123" s="128">
        <v>643</v>
      </c>
      <c r="D123" s="170">
        <v>53</v>
      </c>
      <c r="E123" s="128">
        <v>16559</v>
      </c>
      <c r="F123" s="128">
        <v>9397</v>
      </c>
      <c r="G123" s="128">
        <v>6259</v>
      </c>
      <c r="H123" s="128">
        <f t="shared" si="0"/>
        <v>15656</v>
      </c>
    </row>
    <row r="124" spans="2:8" x14ac:dyDescent="0.2">
      <c r="B124" s="127">
        <v>43313</v>
      </c>
      <c r="C124" s="128">
        <v>542</v>
      </c>
      <c r="D124" s="170">
        <v>55</v>
      </c>
      <c r="E124" s="128">
        <v>16468</v>
      </c>
      <c r="F124" s="128">
        <v>6293</v>
      </c>
      <c r="G124" s="128">
        <v>9380</v>
      </c>
      <c r="H124" s="128">
        <f t="shared" si="0"/>
        <v>15673</v>
      </c>
    </row>
    <row r="125" spans="2:8" x14ac:dyDescent="0.2">
      <c r="B125" s="127">
        <v>43344</v>
      </c>
      <c r="C125" s="128">
        <v>542</v>
      </c>
      <c r="D125" s="170">
        <v>47</v>
      </c>
      <c r="E125" s="128">
        <v>20636</v>
      </c>
      <c r="F125" s="128">
        <v>7467</v>
      </c>
      <c r="G125" s="128">
        <v>10966</v>
      </c>
      <c r="H125" s="128">
        <f t="shared" si="0"/>
        <v>18433</v>
      </c>
    </row>
    <row r="126" spans="2:8" x14ac:dyDescent="0.2">
      <c r="B126" s="127">
        <v>43374</v>
      </c>
      <c r="C126" s="128">
        <v>1166</v>
      </c>
      <c r="D126" s="170">
        <v>64</v>
      </c>
      <c r="E126" s="128">
        <v>18153</v>
      </c>
      <c r="F126" s="128">
        <v>9884</v>
      </c>
      <c r="G126" s="128">
        <v>6728</v>
      </c>
      <c r="H126" s="128">
        <f t="shared" si="0"/>
        <v>16612</v>
      </c>
    </row>
    <row r="127" spans="2:8" x14ac:dyDescent="0.2">
      <c r="B127" s="127">
        <v>43405</v>
      </c>
      <c r="C127" s="128">
        <v>684</v>
      </c>
      <c r="D127" s="170">
        <v>59</v>
      </c>
      <c r="E127" s="128">
        <v>22023</v>
      </c>
      <c r="F127" s="128">
        <v>7542</v>
      </c>
      <c r="G127" s="128">
        <v>10985</v>
      </c>
      <c r="H127" s="128">
        <f>F127+G127</f>
        <v>18527</v>
      </c>
    </row>
    <row r="128" spans="2:8" x14ac:dyDescent="0.2">
      <c r="B128" s="127">
        <v>43435</v>
      </c>
      <c r="C128" s="192">
        <v>1306</v>
      </c>
      <c r="D128" s="193">
        <v>51</v>
      </c>
      <c r="E128" s="217">
        <v>25922</v>
      </c>
      <c r="F128" s="217">
        <v>8814</v>
      </c>
      <c r="G128" s="217">
        <v>12754</v>
      </c>
      <c r="H128" s="192">
        <v>21568</v>
      </c>
    </row>
    <row r="129" spans="2:8" x14ac:dyDescent="0.2">
      <c r="B129" s="127">
        <v>43466</v>
      </c>
      <c r="C129" s="192">
        <v>800</v>
      </c>
      <c r="D129" s="193">
        <v>51</v>
      </c>
      <c r="E129" s="217">
        <v>28255</v>
      </c>
      <c r="F129" s="217">
        <v>9596</v>
      </c>
      <c r="G129" s="217">
        <v>13972</v>
      </c>
      <c r="H129" s="192">
        <v>23568</v>
      </c>
    </row>
    <row r="130" spans="2:8" s="231" customFormat="1" x14ac:dyDescent="0.2">
      <c r="B130" s="232">
        <v>43497</v>
      </c>
      <c r="C130" s="236">
        <v>819</v>
      </c>
      <c r="D130" s="237">
        <v>47</v>
      </c>
      <c r="E130" s="238">
        <v>24473</v>
      </c>
      <c r="F130" s="238">
        <v>8362</v>
      </c>
      <c r="G130" s="238">
        <v>12346</v>
      </c>
      <c r="H130" s="236">
        <v>20708</v>
      </c>
    </row>
    <row r="131" spans="2:8" s="231" customFormat="1" x14ac:dyDescent="0.2">
      <c r="B131" s="232">
        <v>43525</v>
      </c>
      <c r="C131" s="236">
        <v>1105</v>
      </c>
      <c r="D131" s="237">
        <v>42</v>
      </c>
      <c r="E131" s="238">
        <v>20396</v>
      </c>
      <c r="F131" s="238">
        <v>7436</v>
      </c>
      <c r="G131" s="238">
        <v>11217</v>
      </c>
      <c r="H131" s="236">
        <v>18653</v>
      </c>
    </row>
    <row r="132" spans="2:8" s="231" customFormat="1" x14ac:dyDescent="0.2">
      <c r="B132" s="232">
        <v>43556</v>
      </c>
      <c r="C132" s="236">
        <v>1016</v>
      </c>
      <c r="D132" s="237">
        <v>35</v>
      </c>
      <c r="E132" s="238">
        <v>17319</v>
      </c>
      <c r="F132" s="238">
        <v>6577</v>
      </c>
      <c r="G132" s="238">
        <v>9829</v>
      </c>
      <c r="H132" s="236">
        <v>16406</v>
      </c>
    </row>
    <row r="133" spans="2:8" x14ac:dyDescent="0.2">
      <c r="B133" s="232">
        <v>43586</v>
      </c>
      <c r="C133" s="236">
        <v>1094</v>
      </c>
      <c r="D133" s="170">
        <v>44</v>
      </c>
      <c r="E133" s="238">
        <v>26936</v>
      </c>
      <c r="F133" s="238">
        <v>12910</v>
      </c>
      <c r="G133" s="238">
        <v>8619</v>
      </c>
      <c r="H133" s="236">
        <v>21529</v>
      </c>
    </row>
    <row r="134" spans="2:8" s="231" customFormat="1" x14ac:dyDescent="0.2">
      <c r="B134" s="232">
        <v>43617</v>
      </c>
      <c r="C134" s="270">
        <v>962</v>
      </c>
      <c r="D134" s="237">
        <v>41</v>
      </c>
      <c r="E134" s="271">
        <v>17186</v>
      </c>
      <c r="F134" s="271">
        <v>9829</v>
      </c>
      <c r="G134" s="271">
        <v>6205</v>
      </c>
      <c r="H134" s="270">
        <v>16034</v>
      </c>
    </row>
    <row r="135" spans="2:8" s="231" customFormat="1" x14ac:dyDescent="0.2">
      <c r="B135" s="232">
        <v>43647</v>
      </c>
      <c r="C135" s="270">
        <v>1148</v>
      </c>
      <c r="D135" s="237">
        <v>41</v>
      </c>
      <c r="E135" s="271">
        <v>17113</v>
      </c>
      <c r="F135" s="271">
        <v>6179</v>
      </c>
      <c r="G135" s="271">
        <v>9788</v>
      </c>
      <c r="H135" s="270">
        <v>15967</v>
      </c>
    </row>
    <row r="136" spans="2:8" s="231" customFormat="1" x14ac:dyDescent="0.2">
      <c r="B136" s="232">
        <v>43678</v>
      </c>
      <c r="C136" s="270">
        <v>896</v>
      </c>
      <c r="D136" s="237">
        <v>34</v>
      </c>
      <c r="E136" s="271">
        <v>17644</v>
      </c>
      <c r="F136" s="271">
        <v>6422</v>
      </c>
      <c r="G136" s="271">
        <v>10151</v>
      </c>
      <c r="H136" s="270">
        <v>16573</v>
      </c>
    </row>
    <row r="137" spans="2:8" s="231" customFormat="1" x14ac:dyDescent="0.2">
      <c r="B137" s="232">
        <v>43709</v>
      </c>
      <c r="C137" s="270">
        <v>926</v>
      </c>
      <c r="D137" s="237">
        <v>31</v>
      </c>
      <c r="E137" s="271">
        <v>17905</v>
      </c>
      <c r="F137" s="271">
        <v>6541</v>
      </c>
      <c r="G137" s="271">
        <v>10281</v>
      </c>
      <c r="H137" s="270">
        <v>16573</v>
      </c>
    </row>
    <row r="138" spans="2:8" s="231" customFormat="1" x14ac:dyDescent="0.2">
      <c r="B138" s="232">
        <v>43739</v>
      </c>
      <c r="C138" s="270">
        <v>1371</v>
      </c>
      <c r="D138" s="237">
        <v>30</v>
      </c>
      <c r="E138" s="271">
        <v>18586</v>
      </c>
      <c r="F138" s="271">
        <v>10563</v>
      </c>
      <c r="G138" s="271">
        <v>6769</v>
      </c>
      <c r="H138" s="270">
        <v>17332</v>
      </c>
    </row>
    <row r="139" spans="2:8" s="231" customFormat="1" x14ac:dyDescent="0.2">
      <c r="B139" s="232">
        <v>43770</v>
      </c>
      <c r="C139" s="270">
        <v>1269</v>
      </c>
      <c r="D139" s="170">
        <v>37</v>
      </c>
      <c r="E139" s="271">
        <v>18254</v>
      </c>
      <c r="F139" s="271">
        <v>6534</v>
      </c>
      <c r="G139" s="271">
        <v>10266</v>
      </c>
      <c r="H139" s="270">
        <v>16800</v>
      </c>
    </row>
    <row r="140" spans="2:8" s="231" customFormat="1" x14ac:dyDescent="0.2">
      <c r="B140" s="232">
        <v>43800</v>
      </c>
      <c r="C140" s="270">
        <v>819</v>
      </c>
      <c r="D140" s="170">
        <v>36</v>
      </c>
      <c r="E140" s="271">
        <v>18254</v>
      </c>
      <c r="F140" s="271">
        <v>6540</v>
      </c>
      <c r="G140" s="271">
        <v>10460</v>
      </c>
      <c r="H140" s="270">
        <v>17000</v>
      </c>
    </row>
    <row r="141" spans="2:8" s="231" customFormat="1" x14ac:dyDescent="0.2">
      <c r="B141" s="232">
        <v>43831</v>
      </c>
      <c r="C141" s="236">
        <v>834</v>
      </c>
      <c r="D141" s="237">
        <v>42</v>
      </c>
      <c r="E141" s="238">
        <v>18617</v>
      </c>
      <c r="F141" s="238">
        <v>10715</v>
      </c>
      <c r="G141" s="238">
        <v>6664</v>
      </c>
      <c r="H141" s="236">
        <v>17379</v>
      </c>
    </row>
    <row r="142" spans="2:8" x14ac:dyDescent="0.2">
      <c r="B142" s="413" t="s">
        <v>564</v>
      </c>
      <c r="C142" s="413"/>
      <c r="D142" s="413"/>
      <c r="E142" s="413"/>
      <c r="F142" s="413"/>
      <c r="G142" s="413"/>
      <c r="H142" s="413"/>
    </row>
    <row r="143" spans="2:8" ht="41.25" customHeight="1" x14ac:dyDescent="0.2">
      <c r="B143" s="414" t="s">
        <v>565</v>
      </c>
      <c r="C143" s="414"/>
      <c r="D143" s="414"/>
      <c r="E143" s="414"/>
      <c r="F143" s="414"/>
      <c r="G143" s="414"/>
      <c r="H143" s="414"/>
    </row>
    <row r="144" spans="2:8" x14ac:dyDescent="0.2">
      <c r="B144" s="163" t="s">
        <v>566</v>
      </c>
      <c r="C144" s="132"/>
      <c r="D144" s="132"/>
      <c r="E144" s="132"/>
      <c r="F144" s="132"/>
      <c r="G144" s="132"/>
      <c r="H144" s="132"/>
    </row>
    <row r="145" spans="2:8" x14ac:dyDescent="0.2">
      <c r="B145" s="164" t="s">
        <v>582</v>
      </c>
    </row>
    <row r="146" spans="2:8" ht="75" customHeight="1" x14ac:dyDescent="0.2">
      <c r="B146" s="415" t="s">
        <v>567</v>
      </c>
      <c r="C146" s="415"/>
      <c r="D146" s="415"/>
      <c r="E146" s="415"/>
      <c r="F146" s="415"/>
      <c r="G146" s="415"/>
      <c r="H146" s="415"/>
    </row>
    <row r="147" spans="2:8" ht="38.25" customHeight="1" x14ac:dyDescent="0.2">
      <c r="B147" s="415" t="s">
        <v>568</v>
      </c>
      <c r="C147" s="415"/>
      <c r="D147" s="415"/>
      <c r="E147" s="415"/>
      <c r="F147" s="415"/>
      <c r="G147" s="415"/>
      <c r="H147" s="415"/>
    </row>
  </sheetData>
  <mergeCells count="13">
    <mergeCell ref="B142:H142"/>
    <mergeCell ref="B143:H143"/>
    <mergeCell ref="B146:H146"/>
    <mergeCell ref="B147:H147"/>
    <mergeCell ref="B5:H5"/>
    <mergeCell ref="B6:H6"/>
    <mergeCell ref="B8:B10"/>
    <mergeCell ref="C8:D8"/>
    <mergeCell ref="E8:H8"/>
    <mergeCell ref="C9:C10"/>
    <mergeCell ref="D9:D10"/>
    <mergeCell ref="E9:E10"/>
    <mergeCell ref="F9:H9"/>
  </mergeCells>
  <hyperlinks>
    <hyperlink ref="J5" location="'Índice STJ'!A1" display="'Índice STJ'!A1"/>
  </hyperlink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Q48"/>
  <sheetViews>
    <sheetView showGridLines="0" zoomScaleNormal="100" workbookViewId="0">
      <pane xSplit="2" ySplit="10" topLeftCell="C11" activePane="bottomRight" state="frozen"/>
      <selection activeCell="G56" sqref="G56"/>
      <selection pane="topRight" activeCell="G56" sqref="G56"/>
      <selection pane="bottomLeft" activeCell="G56" sqref="G56"/>
      <selection pane="bottomRight"/>
    </sheetView>
  </sheetViews>
  <sheetFormatPr baseColWidth="10" defaultColWidth="11.42578125" defaultRowHeight="12" x14ac:dyDescent="0.2"/>
  <cols>
    <col min="1" max="1" width="6" style="46" customWidth="1"/>
    <col min="2" max="2" width="13.42578125" style="46" customWidth="1"/>
    <col min="3" max="16384" width="11.42578125" style="46"/>
  </cols>
  <sheetData>
    <row r="2" spans="1:17" s="147" customFormat="1" ht="12.75" x14ac:dyDescent="0.2">
      <c r="A2" s="75" t="s">
        <v>105</v>
      </c>
    </row>
    <row r="3" spans="1:17" s="147" customFormat="1" ht="12.75" x14ac:dyDescent="0.2">
      <c r="A3" s="75" t="s">
        <v>106</v>
      </c>
    </row>
    <row r="4" spans="1:17" s="147" customFormat="1" ht="12.75" x14ac:dyDescent="0.2"/>
    <row r="5" spans="1:17" s="147" customFormat="1" ht="12.75" x14ac:dyDescent="0.2">
      <c r="B5" s="319" t="s">
        <v>56</v>
      </c>
      <c r="C5" s="319"/>
      <c r="D5" s="319"/>
      <c r="E5" s="319"/>
      <c r="F5" s="319"/>
      <c r="G5" s="319"/>
      <c r="H5" s="319"/>
      <c r="I5" s="319"/>
      <c r="J5" s="319"/>
      <c r="K5" s="319"/>
      <c r="L5" s="319"/>
      <c r="M5" s="319"/>
      <c r="N5" s="319"/>
      <c r="O5" s="319"/>
      <c r="Q5" s="167" t="s">
        <v>578</v>
      </c>
    </row>
    <row r="6" spans="1:17" s="147" customFormat="1" ht="12.75" x14ac:dyDescent="0.2">
      <c r="B6" s="319" t="s">
        <v>603</v>
      </c>
      <c r="C6" s="319"/>
      <c r="D6" s="319"/>
      <c r="E6" s="319"/>
      <c r="F6" s="319"/>
      <c r="G6" s="319"/>
      <c r="H6" s="319"/>
      <c r="I6" s="319"/>
      <c r="J6" s="319"/>
      <c r="K6" s="319"/>
      <c r="L6" s="319"/>
      <c r="M6" s="319"/>
      <c r="N6" s="319"/>
      <c r="O6" s="319"/>
    </row>
    <row r="7" spans="1:17" ht="12.75" thickBot="1" x14ac:dyDescent="0.25"/>
    <row r="8" spans="1:17" ht="12.75" thickBot="1" x14ac:dyDescent="0.25">
      <c r="B8" s="320" t="s">
        <v>0</v>
      </c>
      <c r="C8" s="321"/>
      <c r="D8" s="321"/>
      <c r="E8" s="321"/>
      <c r="F8" s="321"/>
      <c r="G8" s="321"/>
      <c r="H8" s="321"/>
      <c r="I8" s="321"/>
      <c r="J8" s="322"/>
      <c r="K8" s="322"/>
      <c r="L8" s="322"/>
      <c r="M8" s="322"/>
      <c r="N8" s="322"/>
      <c r="O8" s="323"/>
    </row>
    <row r="9" spans="1:17" x14ac:dyDescent="0.2">
      <c r="B9" s="324" t="s">
        <v>1</v>
      </c>
      <c r="C9" s="326" t="s">
        <v>2</v>
      </c>
      <c r="D9" s="326"/>
      <c r="E9" s="326"/>
      <c r="F9" s="326"/>
      <c r="G9" s="326"/>
      <c r="H9" s="326"/>
      <c r="I9" s="326"/>
      <c r="J9" s="327" t="s">
        <v>3</v>
      </c>
      <c r="K9" s="328"/>
      <c r="L9" s="329" t="s">
        <v>4</v>
      </c>
      <c r="M9" s="327"/>
      <c r="N9" s="327"/>
      <c r="O9" s="328"/>
    </row>
    <row r="10" spans="1:17" ht="24" x14ac:dyDescent="0.2">
      <c r="B10" s="325"/>
      <c r="C10" s="5" t="s">
        <v>5</v>
      </c>
      <c r="D10" s="5" t="s">
        <v>6</v>
      </c>
      <c r="E10" s="6" t="s">
        <v>7</v>
      </c>
      <c r="F10" s="7" t="s">
        <v>8</v>
      </c>
      <c r="G10" s="5" t="s">
        <v>9</v>
      </c>
      <c r="H10" s="6" t="s">
        <v>10</v>
      </c>
      <c r="I10" s="11" t="s">
        <v>11</v>
      </c>
      <c r="J10" s="8" t="s">
        <v>12</v>
      </c>
      <c r="K10" s="9" t="s">
        <v>13</v>
      </c>
      <c r="L10" s="10" t="s">
        <v>14</v>
      </c>
      <c r="M10" s="11" t="s">
        <v>15</v>
      </c>
      <c r="N10" s="11" t="s">
        <v>16</v>
      </c>
      <c r="O10" s="12" t="s">
        <v>17</v>
      </c>
    </row>
    <row r="11" spans="1:17" x14ac:dyDescent="0.2">
      <c r="B11" s="247" t="s">
        <v>18</v>
      </c>
      <c r="C11" s="250">
        <v>84792</v>
      </c>
      <c r="D11" s="250">
        <v>37698</v>
      </c>
      <c r="E11" s="250">
        <v>122490</v>
      </c>
      <c r="F11" s="250">
        <v>13034</v>
      </c>
      <c r="G11" s="250">
        <v>6193</v>
      </c>
      <c r="H11" s="250">
        <v>19227</v>
      </c>
      <c r="I11" s="250">
        <v>141717</v>
      </c>
      <c r="J11" s="1">
        <v>109234</v>
      </c>
      <c r="K11" s="1">
        <v>32483</v>
      </c>
      <c r="L11" s="1">
        <v>97794</v>
      </c>
      <c r="M11" s="1">
        <v>1045</v>
      </c>
      <c r="N11" s="1">
        <v>0</v>
      </c>
      <c r="O11" s="251">
        <v>42878</v>
      </c>
    </row>
    <row r="12" spans="1:17" x14ac:dyDescent="0.2">
      <c r="B12" s="248" t="s">
        <v>19</v>
      </c>
      <c r="C12" s="250">
        <v>59115</v>
      </c>
      <c r="D12" s="250">
        <v>35112</v>
      </c>
      <c r="E12" s="250">
        <v>94227</v>
      </c>
      <c r="F12" s="250">
        <v>297997</v>
      </c>
      <c r="G12" s="250">
        <v>11591</v>
      </c>
      <c r="H12" s="250">
        <v>309588</v>
      </c>
      <c r="I12" s="250">
        <v>403815</v>
      </c>
      <c r="J12" s="1">
        <v>255764</v>
      </c>
      <c r="K12" s="1">
        <v>148051</v>
      </c>
      <c r="L12" s="1">
        <v>299252</v>
      </c>
      <c r="M12" s="1">
        <v>30351</v>
      </c>
      <c r="N12" s="1">
        <v>0</v>
      </c>
      <c r="O12" s="251">
        <v>74212</v>
      </c>
    </row>
    <row r="13" spans="1:17" x14ac:dyDescent="0.2">
      <c r="B13" s="249" t="s">
        <v>20</v>
      </c>
      <c r="C13" s="250">
        <v>40711</v>
      </c>
      <c r="D13" s="250">
        <v>24962</v>
      </c>
      <c r="E13" s="250">
        <v>65673</v>
      </c>
      <c r="F13" s="250">
        <v>168085</v>
      </c>
      <c r="G13" s="250">
        <v>11927</v>
      </c>
      <c r="H13" s="250">
        <v>180012</v>
      </c>
      <c r="I13" s="250">
        <v>245685</v>
      </c>
      <c r="J13" s="1">
        <v>152794</v>
      </c>
      <c r="K13" s="1">
        <v>92891</v>
      </c>
      <c r="L13" s="1">
        <v>148053</v>
      </c>
      <c r="M13" s="1">
        <v>32913</v>
      </c>
      <c r="N13" s="1">
        <v>5334</v>
      </c>
      <c r="O13" s="251">
        <v>59385</v>
      </c>
    </row>
    <row r="14" spans="1:17" x14ac:dyDescent="0.2">
      <c r="B14" s="249" t="s">
        <v>21</v>
      </c>
      <c r="C14" s="250">
        <v>37244</v>
      </c>
      <c r="D14" s="250">
        <v>20916</v>
      </c>
      <c r="E14" s="250">
        <v>58160</v>
      </c>
      <c r="F14" s="250">
        <v>126024</v>
      </c>
      <c r="G14" s="250">
        <v>10364</v>
      </c>
      <c r="H14" s="250">
        <v>136388</v>
      </c>
      <c r="I14" s="250">
        <v>194548</v>
      </c>
      <c r="J14" s="1">
        <v>123196</v>
      </c>
      <c r="K14" s="1">
        <v>71352</v>
      </c>
      <c r="L14" s="1">
        <v>114198</v>
      </c>
      <c r="M14" s="1">
        <v>25995</v>
      </c>
      <c r="N14" s="1">
        <v>11385</v>
      </c>
      <c r="O14" s="251">
        <v>42970</v>
      </c>
    </row>
    <row r="15" spans="1:17" x14ac:dyDescent="0.2">
      <c r="B15" s="249" t="s">
        <v>22</v>
      </c>
      <c r="C15" s="250">
        <v>33804</v>
      </c>
      <c r="D15" s="250">
        <v>18951</v>
      </c>
      <c r="E15" s="250">
        <v>52755</v>
      </c>
      <c r="F15" s="250">
        <v>130283</v>
      </c>
      <c r="G15" s="250">
        <v>8215</v>
      </c>
      <c r="H15" s="250">
        <v>138498</v>
      </c>
      <c r="I15" s="250">
        <v>191253</v>
      </c>
      <c r="J15" s="1">
        <v>118199</v>
      </c>
      <c r="K15" s="1">
        <v>73054</v>
      </c>
      <c r="L15" s="1">
        <v>125927</v>
      </c>
      <c r="M15" s="1">
        <v>24052</v>
      </c>
      <c r="N15" s="1">
        <v>9227</v>
      </c>
      <c r="O15" s="251">
        <v>32047</v>
      </c>
    </row>
    <row r="16" spans="1:17" x14ac:dyDescent="0.2">
      <c r="B16" s="249" t="s">
        <v>23</v>
      </c>
      <c r="C16" s="250">
        <v>32881</v>
      </c>
      <c r="D16" s="250">
        <v>16868</v>
      </c>
      <c r="E16" s="250">
        <v>49749</v>
      </c>
      <c r="F16" s="250">
        <v>77015</v>
      </c>
      <c r="G16" s="250">
        <v>7300</v>
      </c>
      <c r="H16" s="250">
        <v>84315</v>
      </c>
      <c r="I16" s="250">
        <v>134064</v>
      </c>
      <c r="J16" s="1">
        <v>82123</v>
      </c>
      <c r="K16" s="1">
        <v>51941</v>
      </c>
      <c r="L16" s="1">
        <v>83744</v>
      </c>
      <c r="M16" s="1">
        <v>22684</v>
      </c>
      <c r="N16" s="1">
        <v>6357</v>
      </c>
      <c r="O16" s="251">
        <v>21279</v>
      </c>
    </row>
    <row r="17" spans="2:15" x14ac:dyDescent="0.2">
      <c r="B17" s="249" t="s">
        <v>24</v>
      </c>
      <c r="C17" s="250">
        <v>39418</v>
      </c>
      <c r="D17" s="250">
        <v>17578</v>
      </c>
      <c r="E17" s="250">
        <v>56996</v>
      </c>
      <c r="F17" s="250">
        <v>88526</v>
      </c>
      <c r="G17" s="250">
        <v>6051</v>
      </c>
      <c r="H17" s="250">
        <v>94577</v>
      </c>
      <c r="I17" s="250">
        <v>151573</v>
      </c>
      <c r="J17" s="1">
        <v>92874</v>
      </c>
      <c r="K17" s="1">
        <v>58699</v>
      </c>
      <c r="L17" s="1">
        <v>94154</v>
      </c>
      <c r="M17" s="1">
        <v>27039</v>
      </c>
      <c r="N17" s="1">
        <v>6541</v>
      </c>
      <c r="O17" s="251">
        <v>23839</v>
      </c>
    </row>
    <row r="18" spans="2:15" x14ac:dyDescent="0.2">
      <c r="B18" s="247" t="s">
        <v>25</v>
      </c>
      <c r="C18" s="250">
        <v>31090</v>
      </c>
      <c r="D18" s="250">
        <v>18492</v>
      </c>
      <c r="E18" s="250">
        <v>49582</v>
      </c>
      <c r="F18" s="250">
        <v>88831</v>
      </c>
      <c r="G18" s="250">
        <v>2497</v>
      </c>
      <c r="H18" s="250">
        <v>91328</v>
      </c>
      <c r="I18" s="250">
        <v>140910</v>
      </c>
      <c r="J18" s="1">
        <v>86207</v>
      </c>
      <c r="K18" s="1">
        <v>54703</v>
      </c>
      <c r="L18" s="1">
        <v>84082</v>
      </c>
      <c r="M18" s="1">
        <v>29599</v>
      </c>
      <c r="N18" s="1">
        <v>5383</v>
      </c>
      <c r="O18" s="251">
        <v>21846</v>
      </c>
    </row>
    <row r="19" spans="2:15" x14ac:dyDescent="0.2">
      <c r="B19" s="247" t="s">
        <v>26</v>
      </c>
      <c r="C19" s="250">
        <v>27207</v>
      </c>
      <c r="D19" s="250">
        <v>18101</v>
      </c>
      <c r="E19" s="250">
        <v>45309</v>
      </c>
      <c r="F19" s="250">
        <v>84734</v>
      </c>
      <c r="G19" s="250">
        <v>2588</v>
      </c>
      <c r="H19" s="250">
        <v>87321</v>
      </c>
      <c r="I19" s="250">
        <v>132630</v>
      </c>
      <c r="J19" s="1">
        <v>82317</v>
      </c>
      <c r="K19" s="1">
        <v>50313</v>
      </c>
      <c r="L19" s="1">
        <v>78143</v>
      </c>
      <c r="M19" s="1">
        <v>29026</v>
      </c>
      <c r="N19" s="1">
        <v>4512</v>
      </c>
      <c r="O19" s="251">
        <v>20949</v>
      </c>
    </row>
    <row r="20" spans="2:15" x14ac:dyDescent="0.2">
      <c r="B20" s="13" t="s">
        <v>27</v>
      </c>
      <c r="C20" s="190">
        <v>28207</v>
      </c>
      <c r="D20" s="190">
        <v>18324</v>
      </c>
      <c r="E20" s="190">
        <v>46531</v>
      </c>
      <c r="F20" s="190">
        <v>100502</v>
      </c>
      <c r="G20" s="190">
        <v>3168</v>
      </c>
      <c r="H20" s="190">
        <v>103670</v>
      </c>
      <c r="I20" s="190">
        <v>150201</v>
      </c>
      <c r="J20" s="190">
        <v>90636</v>
      </c>
      <c r="K20" s="190">
        <v>59565</v>
      </c>
      <c r="L20" s="190">
        <v>88495</v>
      </c>
      <c r="M20" s="190">
        <v>34390</v>
      </c>
      <c r="N20" s="190">
        <v>4487</v>
      </c>
      <c r="O20" s="190">
        <v>22829</v>
      </c>
    </row>
    <row r="21" spans="2:15" x14ac:dyDescent="0.2">
      <c r="B21" s="14" t="s">
        <v>625</v>
      </c>
      <c r="C21" s="15">
        <v>2375</v>
      </c>
      <c r="D21" s="15">
        <v>1446</v>
      </c>
      <c r="E21" s="191">
        <v>3821</v>
      </c>
      <c r="F21" s="15">
        <v>10949</v>
      </c>
      <c r="G21" s="15">
        <v>398</v>
      </c>
      <c r="H21" s="191">
        <v>11347</v>
      </c>
      <c r="I21" s="191">
        <v>15168</v>
      </c>
      <c r="J21" s="15">
        <v>9266</v>
      </c>
      <c r="K21" s="15">
        <v>5902</v>
      </c>
      <c r="L21" s="15">
        <v>9330</v>
      </c>
      <c r="M21" s="15">
        <v>3555</v>
      </c>
      <c r="N21" s="15">
        <v>358</v>
      </c>
      <c r="O21" s="15">
        <v>1925</v>
      </c>
    </row>
    <row r="22" spans="2:15" x14ac:dyDescent="0.2">
      <c r="B22" s="3" t="s">
        <v>626</v>
      </c>
      <c r="C22" s="15">
        <v>1963</v>
      </c>
      <c r="D22" s="15">
        <v>1196</v>
      </c>
      <c r="E22" s="191">
        <v>3159</v>
      </c>
      <c r="F22" s="15">
        <v>10782</v>
      </c>
      <c r="G22" s="15">
        <v>731</v>
      </c>
      <c r="H22" s="191">
        <v>11513</v>
      </c>
      <c r="I22" s="191">
        <v>14672</v>
      </c>
      <c r="J22" s="15">
        <v>9068</v>
      </c>
      <c r="K22" s="15">
        <v>5604</v>
      </c>
      <c r="L22" s="15">
        <v>9446</v>
      </c>
      <c r="M22" s="15">
        <v>3272</v>
      </c>
      <c r="N22" s="15">
        <v>313</v>
      </c>
      <c r="O22" s="15">
        <v>1641</v>
      </c>
    </row>
    <row r="23" spans="2:15" x14ac:dyDescent="0.2">
      <c r="B23" s="4" t="s">
        <v>627</v>
      </c>
      <c r="C23" s="15">
        <v>2226</v>
      </c>
      <c r="D23" s="15">
        <v>1454</v>
      </c>
      <c r="E23" s="191">
        <v>3680</v>
      </c>
      <c r="F23" s="15">
        <v>10084</v>
      </c>
      <c r="G23" s="15">
        <v>923</v>
      </c>
      <c r="H23" s="191">
        <v>11007</v>
      </c>
      <c r="I23" s="191">
        <v>14687</v>
      </c>
      <c r="J23" s="15">
        <v>8796</v>
      </c>
      <c r="K23" s="15">
        <v>5891</v>
      </c>
      <c r="L23" s="15">
        <v>8593</v>
      </c>
      <c r="M23" s="15">
        <v>3702</v>
      </c>
      <c r="N23" s="15">
        <v>417</v>
      </c>
      <c r="O23" s="15">
        <v>1975</v>
      </c>
    </row>
    <row r="24" spans="2:15" x14ac:dyDescent="0.2">
      <c r="B24" s="4" t="s">
        <v>628</v>
      </c>
      <c r="C24" s="15">
        <v>2147</v>
      </c>
      <c r="D24" s="15">
        <v>1475</v>
      </c>
      <c r="E24" s="191">
        <v>3622</v>
      </c>
      <c r="F24" s="15">
        <v>9453</v>
      </c>
      <c r="G24" s="15">
        <v>836</v>
      </c>
      <c r="H24" s="191">
        <v>10289</v>
      </c>
      <c r="I24" s="191">
        <v>13911</v>
      </c>
      <c r="J24" s="15">
        <v>8157</v>
      </c>
      <c r="K24" s="15">
        <v>5754</v>
      </c>
      <c r="L24" s="15">
        <v>7477</v>
      </c>
      <c r="M24" s="15">
        <v>3892</v>
      </c>
      <c r="N24" s="15">
        <v>488</v>
      </c>
      <c r="O24" s="15">
        <v>2054</v>
      </c>
    </row>
    <row r="25" spans="2:15" x14ac:dyDescent="0.2">
      <c r="B25" s="4" t="s">
        <v>629</v>
      </c>
      <c r="C25" s="15">
        <v>2202</v>
      </c>
      <c r="D25" s="15">
        <v>1400</v>
      </c>
      <c r="E25" s="191">
        <v>3602</v>
      </c>
      <c r="F25" s="15">
        <v>10987</v>
      </c>
      <c r="G25" s="15">
        <v>559</v>
      </c>
      <c r="H25" s="191">
        <v>11546</v>
      </c>
      <c r="I25" s="191">
        <v>15148</v>
      </c>
      <c r="J25" s="15">
        <v>8424</v>
      </c>
      <c r="K25" s="15">
        <v>6724</v>
      </c>
      <c r="L25" s="15">
        <v>8434</v>
      </c>
      <c r="M25" s="15">
        <v>4171</v>
      </c>
      <c r="N25" s="15">
        <v>481</v>
      </c>
      <c r="O25" s="15">
        <v>2062</v>
      </c>
    </row>
    <row r="26" spans="2:15" x14ac:dyDescent="0.2">
      <c r="B26" s="4" t="s">
        <v>630</v>
      </c>
      <c r="C26" s="15">
        <v>2016</v>
      </c>
      <c r="D26" s="15">
        <v>1389</v>
      </c>
      <c r="E26" s="191">
        <v>3405</v>
      </c>
      <c r="F26" s="15">
        <v>9455</v>
      </c>
      <c r="G26" s="15">
        <v>523</v>
      </c>
      <c r="H26" s="191">
        <v>9978</v>
      </c>
      <c r="I26" s="191">
        <v>13383</v>
      </c>
      <c r="J26" s="15">
        <v>7814</v>
      </c>
      <c r="K26" s="15">
        <v>5569</v>
      </c>
      <c r="L26" s="15">
        <v>7488</v>
      </c>
      <c r="M26" s="15">
        <v>3605</v>
      </c>
      <c r="N26" s="15">
        <v>400</v>
      </c>
      <c r="O26" s="15">
        <v>1890</v>
      </c>
    </row>
    <row r="27" spans="2:15" x14ac:dyDescent="0.2">
      <c r="B27" s="4" t="s">
        <v>631</v>
      </c>
      <c r="C27" s="15">
        <v>2244</v>
      </c>
      <c r="D27" s="15">
        <v>1447</v>
      </c>
      <c r="E27" s="191">
        <v>3691</v>
      </c>
      <c r="F27" s="15">
        <v>10023</v>
      </c>
      <c r="G27" s="15">
        <v>479</v>
      </c>
      <c r="H27" s="191">
        <v>10502</v>
      </c>
      <c r="I27" s="191">
        <v>14193</v>
      </c>
      <c r="J27" s="15">
        <v>8383</v>
      </c>
      <c r="K27" s="15">
        <v>5810</v>
      </c>
      <c r="L27" s="15">
        <v>8010</v>
      </c>
      <c r="M27" s="15">
        <v>3819</v>
      </c>
      <c r="N27" s="15">
        <v>436</v>
      </c>
      <c r="O27" s="15">
        <v>1928</v>
      </c>
    </row>
    <row r="28" spans="2:15" x14ac:dyDescent="0.2">
      <c r="B28" s="4" t="s">
        <v>632</v>
      </c>
      <c r="C28" s="15">
        <v>2516</v>
      </c>
      <c r="D28" s="15">
        <v>1568</v>
      </c>
      <c r="E28" s="191">
        <v>4084</v>
      </c>
      <c r="F28" s="15">
        <v>10661</v>
      </c>
      <c r="G28" s="15">
        <v>425</v>
      </c>
      <c r="H28" s="191">
        <v>11086</v>
      </c>
      <c r="I28" s="191">
        <v>15170</v>
      </c>
      <c r="J28" s="15">
        <v>9206</v>
      </c>
      <c r="K28" s="15">
        <v>5964</v>
      </c>
      <c r="L28" s="15">
        <v>9133</v>
      </c>
      <c r="M28" s="15">
        <v>3489</v>
      </c>
      <c r="N28" s="15">
        <v>421</v>
      </c>
      <c r="O28" s="15">
        <v>2127</v>
      </c>
    </row>
    <row r="29" spans="2:15" x14ac:dyDescent="0.2">
      <c r="B29" s="4" t="s">
        <v>633</v>
      </c>
      <c r="C29" s="15">
        <v>2146</v>
      </c>
      <c r="D29" s="15">
        <v>1277</v>
      </c>
      <c r="E29" s="191">
        <v>3423</v>
      </c>
      <c r="F29" s="15">
        <v>8581</v>
      </c>
      <c r="G29" s="15">
        <v>338</v>
      </c>
      <c r="H29" s="191">
        <v>8919</v>
      </c>
      <c r="I29" s="191">
        <v>12342</v>
      </c>
      <c r="J29" s="15">
        <v>7619</v>
      </c>
      <c r="K29" s="15">
        <v>4723</v>
      </c>
      <c r="L29" s="15">
        <v>7419</v>
      </c>
      <c r="M29" s="15">
        <v>2997</v>
      </c>
      <c r="N29" s="15">
        <v>318</v>
      </c>
      <c r="O29" s="15">
        <v>1608</v>
      </c>
    </row>
    <row r="30" spans="2:15" x14ac:dyDescent="0.2">
      <c r="B30" s="3" t="s">
        <v>634</v>
      </c>
      <c r="C30" s="15">
        <v>2759</v>
      </c>
      <c r="D30" s="15">
        <v>1537</v>
      </c>
      <c r="E30" s="191">
        <v>4296</v>
      </c>
      <c r="F30" s="15">
        <v>11536</v>
      </c>
      <c r="G30" s="15">
        <v>419</v>
      </c>
      <c r="H30" s="191">
        <v>11955</v>
      </c>
      <c r="I30" s="191">
        <v>16251</v>
      </c>
      <c r="J30" s="15">
        <v>9956</v>
      </c>
      <c r="K30" s="15">
        <v>6295</v>
      </c>
      <c r="L30" s="15">
        <v>9394</v>
      </c>
      <c r="M30" s="15">
        <v>4206</v>
      </c>
      <c r="N30" s="15">
        <v>418</v>
      </c>
      <c r="O30" s="15">
        <v>2233</v>
      </c>
    </row>
    <row r="31" spans="2:15" x14ac:dyDescent="0.2">
      <c r="B31" s="4" t="s">
        <v>635</v>
      </c>
      <c r="C31" s="15">
        <v>2686</v>
      </c>
      <c r="D31" s="15">
        <v>1420</v>
      </c>
      <c r="E31" s="191">
        <v>4106</v>
      </c>
      <c r="F31" s="15">
        <v>9154</v>
      </c>
      <c r="G31" s="15">
        <v>308</v>
      </c>
      <c r="H31" s="191">
        <v>9462</v>
      </c>
      <c r="I31" s="191">
        <v>13568</v>
      </c>
      <c r="J31" s="15">
        <v>8306</v>
      </c>
      <c r="K31" s="15">
        <v>5262</v>
      </c>
      <c r="L31" s="15">
        <v>7760</v>
      </c>
      <c r="M31" s="15">
        <v>3533</v>
      </c>
      <c r="N31" s="15">
        <v>436</v>
      </c>
      <c r="O31" s="15">
        <v>1839</v>
      </c>
    </row>
    <row r="32" spans="2:15" x14ac:dyDescent="0.2">
      <c r="B32" s="16" t="s">
        <v>636</v>
      </c>
      <c r="C32" s="15">
        <v>2503</v>
      </c>
      <c r="D32" s="15">
        <v>1327</v>
      </c>
      <c r="E32" s="191">
        <v>3830</v>
      </c>
      <c r="F32" s="15">
        <v>8405</v>
      </c>
      <c r="G32" s="15">
        <v>329</v>
      </c>
      <c r="H32" s="191">
        <v>8734</v>
      </c>
      <c r="I32" s="191">
        <v>12564</v>
      </c>
      <c r="J32" s="15">
        <v>7462</v>
      </c>
      <c r="K32" s="15">
        <v>5102</v>
      </c>
      <c r="L32" s="15">
        <v>7287</v>
      </c>
      <c r="M32" s="15">
        <v>3276</v>
      </c>
      <c r="N32" s="15">
        <v>339</v>
      </c>
      <c r="O32" s="15">
        <v>1662</v>
      </c>
    </row>
    <row r="33" spans="2:15" x14ac:dyDescent="0.2">
      <c r="B33" s="2" t="s">
        <v>592</v>
      </c>
      <c r="C33" s="190">
        <v>27783</v>
      </c>
      <c r="D33" s="190">
        <v>16936</v>
      </c>
      <c r="E33" s="190">
        <v>44719</v>
      </c>
      <c r="F33" s="190">
        <v>120070</v>
      </c>
      <c r="G33" s="190">
        <v>6268</v>
      </c>
      <c r="H33" s="190">
        <v>126338</v>
      </c>
      <c r="I33" s="190">
        <v>171057</v>
      </c>
      <c r="J33" s="190">
        <v>102457</v>
      </c>
      <c r="K33" s="190">
        <v>68600</v>
      </c>
      <c r="L33" s="190">
        <v>99771</v>
      </c>
      <c r="M33" s="190">
        <v>43517</v>
      </c>
      <c r="N33" s="190">
        <v>4825</v>
      </c>
      <c r="O33" s="190">
        <v>22944</v>
      </c>
    </row>
    <row r="34" spans="2:15" x14ac:dyDescent="0.2">
      <c r="B34" s="4" t="s">
        <v>637</v>
      </c>
      <c r="C34" s="15">
        <v>2409</v>
      </c>
      <c r="D34" s="15">
        <v>1433</v>
      </c>
      <c r="E34" s="191">
        <v>3842</v>
      </c>
      <c r="F34" s="15">
        <v>9938</v>
      </c>
      <c r="G34" s="15">
        <v>563</v>
      </c>
      <c r="H34" s="191">
        <v>10501</v>
      </c>
      <c r="I34" s="191">
        <v>14343</v>
      </c>
      <c r="J34" s="15">
        <v>8570</v>
      </c>
      <c r="K34" s="15">
        <v>5773</v>
      </c>
      <c r="L34" s="15">
        <v>8066</v>
      </c>
      <c r="M34" s="15">
        <v>4041</v>
      </c>
      <c r="N34" s="15">
        <v>339</v>
      </c>
      <c r="O34" s="15">
        <v>1897</v>
      </c>
    </row>
    <row r="35" spans="2:15" x14ac:dyDescent="0.2">
      <c r="B35" s="4" t="s">
        <v>638</v>
      </c>
      <c r="C35" s="15">
        <v>1838</v>
      </c>
      <c r="D35" s="15">
        <v>1279</v>
      </c>
      <c r="E35" s="191">
        <v>3117</v>
      </c>
      <c r="F35" s="15">
        <v>8329</v>
      </c>
      <c r="G35" s="15">
        <v>681</v>
      </c>
      <c r="H35" s="191">
        <v>9010</v>
      </c>
      <c r="I35" s="191">
        <v>12127</v>
      </c>
      <c r="J35" s="15">
        <v>7168</v>
      </c>
      <c r="K35" s="15">
        <v>4959</v>
      </c>
      <c r="L35" s="15">
        <v>6749</v>
      </c>
      <c r="M35" s="15">
        <v>3594</v>
      </c>
      <c r="N35" s="15">
        <v>295</v>
      </c>
      <c r="O35" s="15">
        <v>1489</v>
      </c>
    </row>
    <row r="36" spans="2:15" x14ac:dyDescent="0.2">
      <c r="B36" s="4" t="s">
        <v>639</v>
      </c>
      <c r="C36" s="15">
        <v>2135</v>
      </c>
      <c r="D36" s="15">
        <v>1435</v>
      </c>
      <c r="E36" s="191">
        <v>3570</v>
      </c>
      <c r="F36" s="15">
        <v>9136</v>
      </c>
      <c r="G36" s="15">
        <v>641</v>
      </c>
      <c r="H36" s="191">
        <v>9777</v>
      </c>
      <c r="I36" s="191">
        <v>13347</v>
      </c>
      <c r="J36" s="15">
        <v>7989</v>
      </c>
      <c r="K36" s="15">
        <v>5358</v>
      </c>
      <c r="L36" s="15">
        <v>7446</v>
      </c>
      <c r="M36" s="15">
        <v>3744</v>
      </c>
      <c r="N36" s="15">
        <v>350</v>
      </c>
      <c r="O36" s="15">
        <v>1807</v>
      </c>
    </row>
    <row r="37" spans="2:15" x14ac:dyDescent="0.2">
      <c r="B37" s="4" t="s">
        <v>640</v>
      </c>
      <c r="C37" s="15">
        <v>2034</v>
      </c>
      <c r="D37" s="15">
        <v>1520</v>
      </c>
      <c r="E37" s="191">
        <v>3554</v>
      </c>
      <c r="F37" s="15">
        <v>8916</v>
      </c>
      <c r="G37" s="15">
        <v>585</v>
      </c>
      <c r="H37" s="191">
        <v>9501</v>
      </c>
      <c r="I37" s="191">
        <v>13055</v>
      </c>
      <c r="J37" s="15">
        <v>7715</v>
      </c>
      <c r="K37" s="15">
        <v>5340</v>
      </c>
      <c r="L37" s="15">
        <v>7115</v>
      </c>
      <c r="M37" s="15">
        <v>3743</v>
      </c>
      <c r="N37" s="15">
        <v>316</v>
      </c>
      <c r="O37" s="15">
        <v>1881</v>
      </c>
    </row>
    <row r="38" spans="2:15" x14ac:dyDescent="0.2">
      <c r="B38" s="4" t="s">
        <v>641</v>
      </c>
      <c r="C38" s="15">
        <v>2056</v>
      </c>
      <c r="D38" s="15">
        <v>1392</v>
      </c>
      <c r="E38" s="191">
        <v>3448</v>
      </c>
      <c r="F38" s="15">
        <v>9167</v>
      </c>
      <c r="G38" s="15">
        <v>482</v>
      </c>
      <c r="H38" s="191">
        <v>9649</v>
      </c>
      <c r="I38" s="191">
        <v>13097</v>
      </c>
      <c r="J38" s="15">
        <v>7496</v>
      </c>
      <c r="K38" s="15">
        <v>5601</v>
      </c>
      <c r="L38" s="15">
        <v>7110</v>
      </c>
      <c r="M38" s="15">
        <v>3703</v>
      </c>
      <c r="N38" s="15">
        <v>345</v>
      </c>
      <c r="O38" s="15">
        <v>1939</v>
      </c>
    </row>
    <row r="39" spans="2:15" x14ac:dyDescent="0.2">
      <c r="B39" s="4" t="s">
        <v>642</v>
      </c>
      <c r="C39" s="15">
        <v>1751</v>
      </c>
      <c r="D39" s="15">
        <v>1396</v>
      </c>
      <c r="E39" s="191">
        <v>3147</v>
      </c>
      <c r="F39" s="15">
        <v>7680</v>
      </c>
      <c r="G39" s="15">
        <v>400</v>
      </c>
      <c r="H39" s="191">
        <v>8080</v>
      </c>
      <c r="I39" s="191">
        <v>11227</v>
      </c>
      <c r="J39" s="15">
        <v>6482</v>
      </c>
      <c r="K39" s="15">
        <v>4745</v>
      </c>
      <c r="L39" s="15">
        <v>6412</v>
      </c>
      <c r="M39" s="15">
        <v>3022</v>
      </c>
      <c r="N39" s="15">
        <v>301</v>
      </c>
      <c r="O39" s="15">
        <v>1492</v>
      </c>
    </row>
    <row r="40" spans="2:15" x14ac:dyDescent="0.2">
      <c r="B40" s="4" t="s">
        <v>643</v>
      </c>
      <c r="C40" s="15">
        <v>2148</v>
      </c>
      <c r="D40" s="15">
        <v>1526</v>
      </c>
      <c r="E40" s="191">
        <v>3674</v>
      </c>
      <c r="F40" s="15">
        <v>9809</v>
      </c>
      <c r="G40" s="15">
        <v>471</v>
      </c>
      <c r="H40" s="191">
        <v>10280</v>
      </c>
      <c r="I40" s="191">
        <v>13954</v>
      </c>
      <c r="J40" s="15">
        <v>8214</v>
      </c>
      <c r="K40" s="15">
        <v>5740</v>
      </c>
      <c r="L40" s="15">
        <v>7862</v>
      </c>
      <c r="M40" s="15">
        <v>3856</v>
      </c>
      <c r="N40" s="15">
        <v>379</v>
      </c>
      <c r="O40" s="15">
        <v>1857</v>
      </c>
    </row>
    <row r="41" spans="2:15" x14ac:dyDescent="0.2">
      <c r="B41" s="4" t="s">
        <v>644</v>
      </c>
      <c r="C41" s="15">
        <v>2131</v>
      </c>
      <c r="D41" s="15">
        <v>1438</v>
      </c>
      <c r="E41" s="191">
        <v>3569</v>
      </c>
      <c r="F41" s="15">
        <v>9310</v>
      </c>
      <c r="G41" s="15">
        <v>420</v>
      </c>
      <c r="H41" s="191">
        <v>9730</v>
      </c>
      <c r="I41" s="191">
        <v>13299</v>
      </c>
      <c r="J41" s="15">
        <v>8044</v>
      </c>
      <c r="K41" s="15">
        <v>5255</v>
      </c>
      <c r="L41" s="15">
        <v>8162</v>
      </c>
      <c r="M41" s="15">
        <v>3220</v>
      </c>
      <c r="N41" s="15">
        <v>272</v>
      </c>
      <c r="O41" s="15">
        <v>1645</v>
      </c>
    </row>
    <row r="42" spans="2:15" x14ac:dyDescent="0.2">
      <c r="B42" s="4" t="s">
        <v>645</v>
      </c>
      <c r="C42" s="15">
        <v>2032</v>
      </c>
      <c r="D42" s="15">
        <v>1193</v>
      </c>
      <c r="E42" s="191">
        <v>3225</v>
      </c>
      <c r="F42" s="15">
        <v>8409</v>
      </c>
      <c r="G42" s="15">
        <v>456</v>
      </c>
      <c r="H42" s="191">
        <v>8865</v>
      </c>
      <c r="I42" s="191">
        <v>12090</v>
      </c>
      <c r="J42" s="15">
        <v>7256</v>
      </c>
      <c r="K42" s="15">
        <v>4834</v>
      </c>
      <c r="L42" s="15">
        <v>6642</v>
      </c>
      <c r="M42" s="15">
        <v>3570</v>
      </c>
      <c r="N42" s="15">
        <v>281</v>
      </c>
      <c r="O42" s="15">
        <v>1597</v>
      </c>
    </row>
    <row r="43" spans="2:15" x14ac:dyDescent="0.2">
      <c r="B43" s="4" t="s">
        <v>646</v>
      </c>
      <c r="C43" s="15">
        <v>1974</v>
      </c>
      <c r="D43" s="15">
        <v>1251</v>
      </c>
      <c r="E43" s="191">
        <v>3225</v>
      </c>
      <c r="F43" s="15">
        <v>7488</v>
      </c>
      <c r="G43" s="15">
        <v>356</v>
      </c>
      <c r="H43" s="191">
        <v>7844</v>
      </c>
      <c r="I43" s="191">
        <v>11069</v>
      </c>
      <c r="J43" s="15">
        <v>6845</v>
      </c>
      <c r="K43" s="15">
        <v>4224</v>
      </c>
      <c r="L43" s="15">
        <v>5967</v>
      </c>
      <c r="M43" s="15">
        <v>3124</v>
      </c>
      <c r="N43" s="15">
        <v>230</v>
      </c>
      <c r="O43" s="15">
        <v>1748</v>
      </c>
    </row>
    <row r="44" spans="2:15" x14ac:dyDescent="0.2">
      <c r="B44" s="4" t="s">
        <v>647</v>
      </c>
      <c r="C44" s="15">
        <v>1900</v>
      </c>
      <c r="D44" s="15">
        <v>1068</v>
      </c>
      <c r="E44" s="191">
        <v>2968</v>
      </c>
      <c r="F44" s="15">
        <v>7549</v>
      </c>
      <c r="G44" s="15">
        <v>385</v>
      </c>
      <c r="H44" s="191">
        <v>7934</v>
      </c>
      <c r="I44" s="191">
        <v>10902</v>
      </c>
      <c r="J44" s="15">
        <v>6588</v>
      </c>
      <c r="K44" s="15">
        <v>4314</v>
      </c>
      <c r="L44" s="15">
        <v>5313</v>
      </c>
      <c r="M44" s="15">
        <v>3455</v>
      </c>
      <c r="N44" s="15">
        <v>307</v>
      </c>
      <c r="O44" s="15">
        <v>1827</v>
      </c>
    </row>
    <row r="45" spans="2:15" x14ac:dyDescent="0.2">
      <c r="B45" s="4" t="s">
        <v>648</v>
      </c>
      <c r="C45" s="15">
        <v>2638</v>
      </c>
      <c r="D45" s="15">
        <v>1626</v>
      </c>
      <c r="E45" s="191">
        <v>4264</v>
      </c>
      <c r="F45" s="15">
        <v>13256</v>
      </c>
      <c r="G45" s="15">
        <v>611</v>
      </c>
      <c r="H45" s="191">
        <v>13867</v>
      </c>
      <c r="I45" s="191">
        <v>18131</v>
      </c>
      <c r="J45" s="15">
        <v>10609</v>
      </c>
      <c r="K45" s="15">
        <v>7522</v>
      </c>
      <c r="L45" s="15">
        <v>11071</v>
      </c>
      <c r="M45" s="15">
        <v>4150</v>
      </c>
      <c r="N45" s="15">
        <v>762</v>
      </c>
      <c r="O45" s="15">
        <v>2148</v>
      </c>
    </row>
    <row r="46" spans="2:15" x14ac:dyDescent="0.2">
      <c r="B46" s="2" t="s">
        <v>597</v>
      </c>
      <c r="C46" s="190">
        <v>25046</v>
      </c>
      <c r="D46" s="190">
        <v>16557</v>
      </c>
      <c r="E46" s="190">
        <v>41603</v>
      </c>
      <c r="F46" s="190">
        <v>108987</v>
      </c>
      <c r="G46" s="190">
        <v>6051</v>
      </c>
      <c r="H46" s="190">
        <v>115038</v>
      </c>
      <c r="I46" s="190">
        <v>156641</v>
      </c>
      <c r="J46" s="190">
        <v>92976</v>
      </c>
      <c r="K46" s="190">
        <v>63665</v>
      </c>
      <c r="L46" s="190">
        <v>87915</v>
      </c>
      <c r="M46" s="190">
        <v>43222</v>
      </c>
      <c r="N46" s="190">
        <v>4177</v>
      </c>
      <c r="O46" s="190">
        <v>21327</v>
      </c>
    </row>
    <row r="47" spans="2:15" s="231" customFormat="1" x14ac:dyDescent="0.2">
      <c r="B47" s="4" t="s">
        <v>649</v>
      </c>
      <c r="C47" s="15">
        <v>2639</v>
      </c>
      <c r="D47" s="15">
        <v>1768</v>
      </c>
      <c r="E47" s="191">
        <v>4407</v>
      </c>
      <c r="F47" s="15">
        <v>19486</v>
      </c>
      <c r="G47" s="15">
        <v>752</v>
      </c>
      <c r="H47" s="191">
        <v>20238</v>
      </c>
      <c r="I47" s="191">
        <v>24645</v>
      </c>
      <c r="J47" s="15">
        <v>13644</v>
      </c>
      <c r="K47" s="15">
        <v>11001</v>
      </c>
      <c r="L47" s="15">
        <v>14593</v>
      </c>
      <c r="M47" s="15">
        <v>6250</v>
      </c>
      <c r="N47" s="15">
        <v>1415</v>
      </c>
      <c r="O47" s="15">
        <v>2387</v>
      </c>
    </row>
    <row r="48" spans="2:15" x14ac:dyDescent="0.2">
      <c r="B48" s="2" t="s">
        <v>28</v>
      </c>
      <c r="C48" s="190">
        <v>469937</v>
      </c>
      <c r="D48" s="190">
        <v>262263</v>
      </c>
      <c r="E48" s="190">
        <v>732201</v>
      </c>
      <c r="F48" s="190">
        <v>1423574</v>
      </c>
      <c r="G48" s="190">
        <v>82965</v>
      </c>
      <c r="H48" s="190">
        <v>1506538</v>
      </c>
      <c r="I48" s="190">
        <v>2238739</v>
      </c>
      <c r="J48" s="190">
        <v>1402421</v>
      </c>
      <c r="K48" s="190">
        <v>836318</v>
      </c>
      <c r="L48" s="190">
        <v>1416121</v>
      </c>
      <c r="M48" s="190">
        <v>350083</v>
      </c>
      <c r="N48" s="190">
        <v>63643</v>
      </c>
      <c r="O48" s="190">
        <v>408892</v>
      </c>
    </row>
  </sheetData>
  <mergeCells count="7">
    <mergeCell ref="B5:O5"/>
    <mergeCell ref="B6:O6"/>
    <mergeCell ref="B8:O8"/>
    <mergeCell ref="B9:B10"/>
    <mergeCell ref="C9:I9"/>
    <mergeCell ref="J9:K9"/>
    <mergeCell ref="L9:O9"/>
  </mergeCells>
  <phoneticPr fontId="76" type="noConversion"/>
  <hyperlinks>
    <hyperlink ref="Q5" location="'Índice Pensiones Solidarias'!A1" display="Volver Sistema de Pensiones Solidadias"/>
  </hyperlink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Q57"/>
  <sheetViews>
    <sheetView showGridLines="0" zoomScaleNormal="100" workbookViewId="0">
      <pane xSplit="2" ySplit="10" topLeftCell="C41" activePane="bottomRight" state="frozen"/>
      <selection activeCell="G56" sqref="G56"/>
      <selection pane="topRight" activeCell="G56" sqref="G56"/>
      <selection pane="bottomLeft" activeCell="G56" sqref="G56"/>
      <selection pane="bottomRight" activeCell="I48" sqref="I48"/>
    </sheetView>
  </sheetViews>
  <sheetFormatPr baseColWidth="10" defaultColWidth="11.42578125" defaultRowHeight="12" x14ac:dyDescent="0.2"/>
  <cols>
    <col min="1" max="1" width="6" style="46" customWidth="1"/>
    <col min="2" max="2" width="14" style="46" customWidth="1"/>
    <col min="3" max="16384" width="11.42578125" style="46"/>
  </cols>
  <sheetData>
    <row r="2" spans="1:17" s="147" customFormat="1" ht="12.75" x14ac:dyDescent="0.2">
      <c r="A2" s="75" t="s">
        <v>105</v>
      </c>
    </row>
    <row r="3" spans="1:17" s="147" customFormat="1" ht="12.75" x14ac:dyDescent="0.2">
      <c r="A3" s="75" t="s">
        <v>106</v>
      </c>
    </row>
    <row r="4" spans="1:17" s="147" customFormat="1" ht="12.75" x14ac:dyDescent="0.2"/>
    <row r="5" spans="1:17" s="147" customFormat="1" ht="12.75" x14ac:dyDescent="0.2">
      <c r="B5" s="319" t="s">
        <v>583</v>
      </c>
      <c r="C5" s="319"/>
      <c r="D5" s="319"/>
      <c r="E5" s="319"/>
      <c r="F5" s="319"/>
      <c r="G5" s="319"/>
      <c r="H5" s="319"/>
      <c r="I5" s="319"/>
      <c r="J5" s="319"/>
      <c r="K5" s="319"/>
      <c r="L5" s="319"/>
      <c r="M5" s="319"/>
      <c r="N5" s="319"/>
      <c r="O5" s="319"/>
      <c r="Q5" s="167" t="s">
        <v>578</v>
      </c>
    </row>
    <row r="6" spans="1:17" s="147" customFormat="1" ht="12.75" x14ac:dyDescent="0.2">
      <c r="B6" s="319" t="str">
        <f>'Solicitudes Nacional'!B6:O6</f>
        <v>Julio de 2008 a enero 2020</v>
      </c>
      <c r="C6" s="319"/>
      <c r="D6" s="319"/>
      <c r="E6" s="319"/>
      <c r="F6" s="319"/>
      <c r="G6" s="319"/>
      <c r="H6" s="319"/>
      <c r="I6" s="319"/>
      <c r="J6" s="319"/>
      <c r="K6" s="319"/>
      <c r="L6" s="319"/>
      <c r="M6" s="319"/>
      <c r="N6" s="319"/>
      <c r="O6" s="319"/>
    </row>
    <row r="7" spans="1:17" ht="12.75" thickBot="1" x14ac:dyDescent="0.25"/>
    <row r="8" spans="1:17" ht="12.75" thickBot="1" x14ac:dyDescent="0.25">
      <c r="B8" s="320" t="s">
        <v>29</v>
      </c>
      <c r="C8" s="322"/>
      <c r="D8" s="322"/>
      <c r="E8" s="322"/>
      <c r="F8" s="322"/>
      <c r="G8" s="322"/>
      <c r="H8" s="322"/>
      <c r="I8" s="322"/>
      <c r="J8" s="322"/>
      <c r="K8" s="322"/>
      <c r="L8" s="322"/>
      <c r="M8" s="322"/>
      <c r="N8" s="322"/>
      <c r="O8" s="323"/>
    </row>
    <row r="9" spans="1:17" ht="12.75" thickBot="1" x14ac:dyDescent="0.25">
      <c r="B9" s="331" t="s">
        <v>30</v>
      </c>
      <c r="C9" s="320" t="s">
        <v>2</v>
      </c>
      <c r="D9" s="322"/>
      <c r="E9" s="322"/>
      <c r="F9" s="322"/>
      <c r="G9" s="322"/>
      <c r="H9" s="322"/>
      <c r="I9" s="323"/>
      <c r="J9" s="320" t="s">
        <v>3</v>
      </c>
      <c r="K9" s="323"/>
      <c r="L9" s="320" t="s">
        <v>4</v>
      </c>
      <c r="M9" s="322"/>
      <c r="N9" s="322"/>
      <c r="O9" s="323"/>
    </row>
    <row r="10" spans="1:17" ht="24.75" thickBot="1" x14ac:dyDescent="0.25">
      <c r="B10" s="332"/>
      <c r="C10" s="18" t="s">
        <v>5</v>
      </c>
      <c r="D10" s="19" t="s">
        <v>6</v>
      </c>
      <c r="E10" s="20" t="s">
        <v>7</v>
      </c>
      <c r="F10" s="19" t="s">
        <v>8</v>
      </c>
      <c r="G10" s="19" t="s">
        <v>9</v>
      </c>
      <c r="H10" s="21" t="s">
        <v>10</v>
      </c>
      <c r="I10" s="22" t="s">
        <v>31</v>
      </c>
      <c r="J10" s="23" t="s">
        <v>32</v>
      </c>
      <c r="K10" s="24" t="s">
        <v>13</v>
      </c>
      <c r="L10" s="25" t="s">
        <v>14</v>
      </c>
      <c r="M10" s="26" t="s">
        <v>15</v>
      </c>
      <c r="N10" s="26" t="s">
        <v>16</v>
      </c>
      <c r="O10" s="27" t="s">
        <v>17</v>
      </c>
    </row>
    <row r="11" spans="1:17" x14ac:dyDescent="0.2">
      <c r="B11" s="13" t="s">
        <v>18</v>
      </c>
      <c r="C11" s="190">
        <v>83926</v>
      </c>
      <c r="D11" s="190">
        <v>21763</v>
      </c>
      <c r="E11" s="190">
        <v>105689</v>
      </c>
      <c r="F11" s="190">
        <v>9666</v>
      </c>
      <c r="G11" s="190">
        <v>1628</v>
      </c>
      <c r="H11" s="190">
        <v>11294</v>
      </c>
      <c r="I11" s="190">
        <v>116983</v>
      </c>
      <c r="J11" s="190">
        <v>89933</v>
      </c>
      <c r="K11" s="190">
        <v>27050</v>
      </c>
      <c r="L11" s="190">
        <v>79515</v>
      </c>
      <c r="M11" s="190">
        <v>1004</v>
      </c>
      <c r="N11" s="190">
        <v>0</v>
      </c>
      <c r="O11" s="190">
        <v>36464</v>
      </c>
    </row>
    <row r="12" spans="1:17" x14ac:dyDescent="0.2">
      <c r="B12" s="13" t="s">
        <v>19</v>
      </c>
      <c r="C12" s="190">
        <v>57791</v>
      </c>
      <c r="D12" s="190">
        <v>20961</v>
      </c>
      <c r="E12" s="190">
        <v>78752</v>
      </c>
      <c r="F12" s="190">
        <v>277006</v>
      </c>
      <c r="G12" s="190">
        <v>9792</v>
      </c>
      <c r="H12" s="190">
        <v>286798</v>
      </c>
      <c r="I12" s="190">
        <v>365550</v>
      </c>
      <c r="J12" s="190">
        <v>224962</v>
      </c>
      <c r="K12" s="190">
        <v>140588</v>
      </c>
      <c r="L12" s="190">
        <v>272721</v>
      </c>
      <c r="M12" s="190">
        <v>26657</v>
      </c>
      <c r="N12" s="190">
        <v>0</v>
      </c>
      <c r="O12" s="190">
        <v>66172</v>
      </c>
    </row>
    <row r="13" spans="1:17" x14ac:dyDescent="0.2">
      <c r="B13" s="13" t="s">
        <v>20</v>
      </c>
      <c r="C13" s="190">
        <v>36098</v>
      </c>
      <c r="D13" s="190">
        <v>13242</v>
      </c>
      <c r="E13" s="190">
        <v>49340</v>
      </c>
      <c r="F13" s="190">
        <v>137903</v>
      </c>
      <c r="G13" s="190">
        <v>9911</v>
      </c>
      <c r="H13" s="190">
        <v>147814</v>
      </c>
      <c r="I13" s="190">
        <v>197154</v>
      </c>
      <c r="J13" s="190">
        <v>119654</v>
      </c>
      <c r="K13" s="190">
        <v>77500</v>
      </c>
      <c r="L13" s="190">
        <v>120953</v>
      </c>
      <c r="M13" s="190">
        <v>25691</v>
      </c>
      <c r="N13" s="190">
        <v>3837</v>
      </c>
      <c r="O13" s="190">
        <v>46673</v>
      </c>
    </row>
    <row r="14" spans="1:17" x14ac:dyDescent="0.2">
      <c r="B14" s="13" t="s">
        <v>21</v>
      </c>
      <c r="C14" s="190">
        <v>29811</v>
      </c>
      <c r="D14" s="190">
        <v>10346</v>
      </c>
      <c r="E14" s="190">
        <v>40157</v>
      </c>
      <c r="F14" s="190">
        <v>90244</v>
      </c>
      <c r="G14" s="190">
        <v>8697</v>
      </c>
      <c r="H14" s="190">
        <v>98941</v>
      </c>
      <c r="I14" s="190">
        <v>139098</v>
      </c>
      <c r="J14" s="190">
        <v>84677</v>
      </c>
      <c r="K14" s="190">
        <v>54421</v>
      </c>
      <c r="L14" s="190">
        <v>81301</v>
      </c>
      <c r="M14" s="190">
        <v>19165</v>
      </c>
      <c r="N14" s="190">
        <v>8017</v>
      </c>
      <c r="O14" s="190">
        <v>30615</v>
      </c>
    </row>
    <row r="15" spans="1:17" x14ac:dyDescent="0.2">
      <c r="B15" s="13" t="s">
        <v>22</v>
      </c>
      <c r="C15" s="190">
        <v>29013</v>
      </c>
      <c r="D15" s="190">
        <v>9891</v>
      </c>
      <c r="E15" s="190">
        <v>38904</v>
      </c>
      <c r="F15" s="190">
        <v>113336</v>
      </c>
      <c r="G15" s="190">
        <v>7011</v>
      </c>
      <c r="H15" s="190">
        <v>120347</v>
      </c>
      <c r="I15" s="190">
        <v>159251</v>
      </c>
      <c r="J15" s="190">
        <v>95235</v>
      </c>
      <c r="K15" s="190">
        <v>64016</v>
      </c>
      <c r="L15" s="190">
        <v>105746</v>
      </c>
      <c r="M15" s="190">
        <v>20843</v>
      </c>
      <c r="N15" s="190">
        <v>7849</v>
      </c>
      <c r="O15" s="190">
        <v>24813</v>
      </c>
    </row>
    <row r="16" spans="1:17" x14ac:dyDescent="0.2">
      <c r="B16" s="13" t="s">
        <v>23</v>
      </c>
      <c r="C16" s="190">
        <v>29558</v>
      </c>
      <c r="D16" s="190">
        <v>8904</v>
      </c>
      <c r="E16" s="190">
        <v>38462</v>
      </c>
      <c r="F16" s="190">
        <v>65551</v>
      </c>
      <c r="G16" s="190">
        <v>6049</v>
      </c>
      <c r="H16" s="190">
        <v>71600</v>
      </c>
      <c r="I16" s="190">
        <v>110062</v>
      </c>
      <c r="J16" s="190">
        <v>65774</v>
      </c>
      <c r="K16" s="190">
        <v>44288</v>
      </c>
      <c r="L16" s="190">
        <v>68652</v>
      </c>
      <c r="M16" s="190">
        <v>19386</v>
      </c>
      <c r="N16" s="190">
        <v>5326</v>
      </c>
      <c r="O16" s="190">
        <v>16698</v>
      </c>
    </row>
    <row r="17" spans="2:15" x14ac:dyDescent="0.2">
      <c r="B17" s="13" t="s">
        <v>24</v>
      </c>
      <c r="C17" s="190">
        <v>32593</v>
      </c>
      <c r="D17" s="190">
        <v>9996</v>
      </c>
      <c r="E17" s="190">
        <v>42589</v>
      </c>
      <c r="F17" s="190">
        <v>70042</v>
      </c>
      <c r="G17" s="190">
        <v>5270</v>
      </c>
      <c r="H17" s="190">
        <v>75312</v>
      </c>
      <c r="I17" s="190">
        <v>117901</v>
      </c>
      <c r="J17" s="190">
        <v>70002</v>
      </c>
      <c r="K17" s="190">
        <v>47899</v>
      </c>
      <c r="L17" s="190">
        <v>72048</v>
      </c>
      <c r="M17" s="190">
        <v>22546</v>
      </c>
      <c r="N17" s="190">
        <v>5133</v>
      </c>
      <c r="O17" s="190">
        <v>18174</v>
      </c>
    </row>
    <row r="18" spans="2:15" x14ac:dyDescent="0.2">
      <c r="B18" s="13" t="s">
        <v>25</v>
      </c>
      <c r="C18" s="190">
        <v>26414</v>
      </c>
      <c r="D18" s="190">
        <v>11689</v>
      </c>
      <c r="E18" s="190">
        <v>38103</v>
      </c>
      <c r="F18" s="190">
        <v>71155</v>
      </c>
      <c r="G18" s="190">
        <v>2081</v>
      </c>
      <c r="H18" s="190">
        <v>73236</v>
      </c>
      <c r="I18" s="190">
        <v>111339</v>
      </c>
      <c r="J18" s="190">
        <v>66002</v>
      </c>
      <c r="K18" s="190">
        <v>45337</v>
      </c>
      <c r="L18" s="190">
        <v>65219</v>
      </c>
      <c r="M18" s="190">
        <v>24953</v>
      </c>
      <c r="N18" s="190">
        <v>4306</v>
      </c>
      <c r="O18" s="190">
        <v>16861</v>
      </c>
    </row>
    <row r="19" spans="2:15" x14ac:dyDescent="0.2">
      <c r="B19" s="13" t="s">
        <v>26</v>
      </c>
      <c r="C19" s="190">
        <v>21821</v>
      </c>
      <c r="D19" s="190">
        <v>11783</v>
      </c>
      <c r="E19" s="190">
        <v>33604</v>
      </c>
      <c r="F19" s="190">
        <v>65465</v>
      </c>
      <c r="G19" s="190">
        <v>2218</v>
      </c>
      <c r="H19" s="190">
        <v>67683</v>
      </c>
      <c r="I19" s="190">
        <v>101287</v>
      </c>
      <c r="J19" s="190">
        <v>60889</v>
      </c>
      <c r="K19" s="190">
        <v>40398</v>
      </c>
      <c r="L19" s="190">
        <v>58592</v>
      </c>
      <c r="M19" s="190">
        <v>23648</v>
      </c>
      <c r="N19" s="190">
        <v>3449</v>
      </c>
      <c r="O19" s="190">
        <v>15598</v>
      </c>
    </row>
    <row r="20" spans="2:15" x14ac:dyDescent="0.2">
      <c r="B20" s="13" t="s">
        <v>27</v>
      </c>
      <c r="C20" s="190">
        <v>22733</v>
      </c>
      <c r="D20" s="190">
        <v>11895</v>
      </c>
      <c r="E20" s="190">
        <v>34628</v>
      </c>
      <c r="F20" s="190">
        <v>79724</v>
      </c>
      <c r="G20" s="190">
        <v>2803</v>
      </c>
      <c r="H20" s="190">
        <v>82527</v>
      </c>
      <c r="I20" s="190">
        <v>117155</v>
      </c>
      <c r="J20" s="190">
        <v>68145</v>
      </c>
      <c r="K20" s="190">
        <v>49010</v>
      </c>
      <c r="L20" s="190">
        <v>67609</v>
      </c>
      <c r="M20" s="190">
        <v>28511</v>
      </c>
      <c r="N20" s="190">
        <v>3603</v>
      </c>
      <c r="O20" s="190">
        <v>17432</v>
      </c>
    </row>
    <row r="21" spans="2:15" x14ac:dyDescent="0.2">
      <c r="B21" s="14" t="s">
        <v>650</v>
      </c>
      <c r="C21" s="15">
        <v>2138</v>
      </c>
      <c r="D21" s="15">
        <v>924</v>
      </c>
      <c r="E21" s="191">
        <v>3062</v>
      </c>
      <c r="F21" s="15">
        <v>10033</v>
      </c>
      <c r="G21" s="15">
        <v>361</v>
      </c>
      <c r="H21" s="191">
        <v>10394</v>
      </c>
      <c r="I21" s="191">
        <v>13456</v>
      </c>
      <c r="J21" s="15">
        <v>7983</v>
      </c>
      <c r="K21" s="15">
        <v>5473</v>
      </c>
      <c r="L21" s="15">
        <v>8202</v>
      </c>
      <c r="M21" s="15">
        <v>3282</v>
      </c>
      <c r="N21" s="15">
        <v>341</v>
      </c>
      <c r="O21" s="15">
        <v>1631</v>
      </c>
    </row>
    <row r="22" spans="2:15" x14ac:dyDescent="0.2">
      <c r="B22" s="3" t="s">
        <v>626</v>
      </c>
      <c r="C22" s="15">
        <v>1786</v>
      </c>
      <c r="D22" s="15">
        <v>746</v>
      </c>
      <c r="E22" s="191">
        <v>2532</v>
      </c>
      <c r="F22" s="15">
        <v>9933</v>
      </c>
      <c r="G22" s="15">
        <v>711</v>
      </c>
      <c r="H22" s="191">
        <v>10644</v>
      </c>
      <c r="I22" s="191">
        <v>13176</v>
      </c>
      <c r="J22" s="15">
        <v>7963</v>
      </c>
      <c r="K22" s="15">
        <v>5213</v>
      </c>
      <c r="L22" s="15">
        <v>8427</v>
      </c>
      <c r="M22" s="15">
        <v>3021</v>
      </c>
      <c r="N22" s="15">
        <v>292</v>
      </c>
      <c r="O22" s="15">
        <v>1436</v>
      </c>
    </row>
    <row r="23" spans="2:15" x14ac:dyDescent="0.2">
      <c r="B23" s="4" t="s">
        <v>627</v>
      </c>
      <c r="C23" s="15">
        <v>1960</v>
      </c>
      <c r="D23" s="15">
        <v>916</v>
      </c>
      <c r="E23" s="191">
        <v>2876</v>
      </c>
      <c r="F23" s="15">
        <v>9168</v>
      </c>
      <c r="G23" s="15">
        <v>890</v>
      </c>
      <c r="H23" s="191">
        <v>10058</v>
      </c>
      <c r="I23" s="191">
        <v>12934</v>
      </c>
      <c r="J23" s="15">
        <v>7532</v>
      </c>
      <c r="K23" s="15">
        <v>5402</v>
      </c>
      <c r="L23" s="15">
        <v>7443</v>
      </c>
      <c r="M23" s="15">
        <v>3443</v>
      </c>
      <c r="N23" s="15">
        <v>385</v>
      </c>
      <c r="O23" s="15">
        <v>1663</v>
      </c>
    </row>
    <row r="24" spans="2:15" x14ac:dyDescent="0.2">
      <c r="B24" s="4" t="s">
        <v>628</v>
      </c>
      <c r="C24" s="15">
        <v>1934</v>
      </c>
      <c r="D24" s="15">
        <v>953</v>
      </c>
      <c r="E24" s="191">
        <v>2887</v>
      </c>
      <c r="F24" s="15">
        <v>8565</v>
      </c>
      <c r="G24" s="15">
        <v>798</v>
      </c>
      <c r="H24" s="191">
        <v>9363</v>
      </c>
      <c r="I24" s="191">
        <v>12250</v>
      </c>
      <c r="J24" s="15">
        <v>6909</v>
      </c>
      <c r="K24" s="15">
        <v>5341</v>
      </c>
      <c r="L24" s="15">
        <v>6482</v>
      </c>
      <c r="M24" s="15">
        <v>3584</v>
      </c>
      <c r="N24" s="15">
        <v>449</v>
      </c>
      <c r="O24" s="15">
        <v>1735</v>
      </c>
    </row>
    <row r="25" spans="2:15" x14ac:dyDescent="0.2">
      <c r="B25" s="4" t="s">
        <v>629</v>
      </c>
      <c r="C25" s="15">
        <v>1938</v>
      </c>
      <c r="D25" s="15">
        <v>943</v>
      </c>
      <c r="E25" s="191">
        <v>2881</v>
      </c>
      <c r="F25" s="15">
        <v>9906</v>
      </c>
      <c r="G25" s="15">
        <v>522</v>
      </c>
      <c r="H25" s="191">
        <v>10428</v>
      </c>
      <c r="I25" s="191">
        <v>13309</v>
      </c>
      <c r="J25" s="15">
        <v>7096</v>
      </c>
      <c r="K25" s="15">
        <v>6213</v>
      </c>
      <c r="L25" s="15">
        <v>7283</v>
      </c>
      <c r="M25" s="15">
        <v>3826</v>
      </c>
      <c r="N25" s="15">
        <v>452</v>
      </c>
      <c r="O25" s="15">
        <v>1748</v>
      </c>
    </row>
    <row r="26" spans="2:15" x14ac:dyDescent="0.2">
      <c r="B26" s="4" t="s">
        <v>630</v>
      </c>
      <c r="C26" s="15">
        <v>1777</v>
      </c>
      <c r="D26" s="15">
        <v>891</v>
      </c>
      <c r="E26" s="191">
        <v>2668</v>
      </c>
      <c r="F26" s="15">
        <v>8543</v>
      </c>
      <c r="G26" s="15">
        <v>491</v>
      </c>
      <c r="H26" s="191">
        <v>9034</v>
      </c>
      <c r="I26" s="191">
        <v>11702</v>
      </c>
      <c r="J26" s="15">
        <v>6541</v>
      </c>
      <c r="K26" s="15">
        <v>5161</v>
      </c>
      <c r="L26" s="15">
        <v>6411</v>
      </c>
      <c r="M26" s="15">
        <v>3324</v>
      </c>
      <c r="N26" s="15">
        <v>369</v>
      </c>
      <c r="O26" s="15">
        <v>1598</v>
      </c>
    </row>
    <row r="27" spans="2:15" x14ac:dyDescent="0.2">
      <c r="B27" s="4" t="s">
        <v>631</v>
      </c>
      <c r="C27" s="15">
        <v>1980</v>
      </c>
      <c r="D27" s="15">
        <v>972</v>
      </c>
      <c r="E27" s="191">
        <v>2952</v>
      </c>
      <c r="F27" s="15">
        <v>9068</v>
      </c>
      <c r="G27" s="15">
        <v>444</v>
      </c>
      <c r="H27" s="191">
        <v>9512</v>
      </c>
      <c r="I27" s="191">
        <v>12464</v>
      </c>
      <c r="J27" s="15">
        <v>7102</v>
      </c>
      <c r="K27" s="15">
        <v>5362</v>
      </c>
      <c r="L27" s="15">
        <v>6872</v>
      </c>
      <c r="M27" s="15">
        <v>3530</v>
      </c>
      <c r="N27" s="15">
        <v>397</v>
      </c>
      <c r="O27" s="15">
        <v>1665</v>
      </c>
    </row>
    <row r="28" spans="2:15" x14ac:dyDescent="0.2">
      <c r="B28" s="4" t="s">
        <v>632</v>
      </c>
      <c r="C28" s="15">
        <v>2188</v>
      </c>
      <c r="D28" s="15">
        <v>975</v>
      </c>
      <c r="E28" s="191">
        <v>3163</v>
      </c>
      <c r="F28" s="15">
        <v>9652</v>
      </c>
      <c r="G28" s="15">
        <v>388</v>
      </c>
      <c r="H28" s="191">
        <v>10040</v>
      </c>
      <c r="I28" s="191">
        <v>13203</v>
      </c>
      <c r="J28" s="15">
        <v>7725</v>
      </c>
      <c r="K28" s="15">
        <v>5478</v>
      </c>
      <c r="L28" s="15">
        <v>7809</v>
      </c>
      <c r="M28" s="15">
        <v>3211</v>
      </c>
      <c r="N28" s="15">
        <v>394</v>
      </c>
      <c r="O28" s="15">
        <v>1789</v>
      </c>
    </row>
    <row r="29" spans="2:15" x14ac:dyDescent="0.2">
      <c r="B29" s="4" t="s">
        <v>633</v>
      </c>
      <c r="C29" s="15">
        <v>1920</v>
      </c>
      <c r="D29" s="15">
        <v>861</v>
      </c>
      <c r="E29" s="191">
        <v>2781</v>
      </c>
      <c r="F29" s="15">
        <v>7698</v>
      </c>
      <c r="G29" s="15">
        <v>311</v>
      </c>
      <c r="H29" s="191">
        <v>8009</v>
      </c>
      <c r="I29" s="191">
        <v>10790</v>
      </c>
      <c r="J29" s="15">
        <v>6490</v>
      </c>
      <c r="K29" s="15">
        <v>4300</v>
      </c>
      <c r="L29" s="15">
        <v>6353</v>
      </c>
      <c r="M29" s="15">
        <v>2749</v>
      </c>
      <c r="N29" s="15">
        <v>297</v>
      </c>
      <c r="O29" s="15">
        <v>1391</v>
      </c>
    </row>
    <row r="30" spans="2:15" x14ac:dyDescent="0.2">
      <c r="B30" s="3" t="s">
        <v>634</v>
      </c>
      <c r="C30" s="15">
        <v>2435</v>
      </c>
      <c r="D30" s="15">
        <v>969</v>
      </c>
      <c r="E30" s="191">
        <v>3404</v>
      </c>
      <c r="F30" s="15">
        <v>10400</v>
      </c>
      <c r="G30" s="15">
        <v>375</v>
      </c>
      <c r="H30" s="191">
        <v>10775</v>
      </c>
      <c r="I30" s="191">
        <v>14179</v>
      </c>
      <c r="J30" s="15">
        <v>8409</v>
      </c>
      <c r="K30" s="15">
        <v>5770</v>
      </c>
      <c r="L30" s="15">
        <v>8021</v>
      </c>
      <c r="M30" s="15">
        <v>3878</v>
      </c>
      <c r="N30" s="15">
        <v>390</v>
      </c>
      <c r="O30" s="15">
        <v>1890</v>
      </c>
    </row>
    <row r="31" spans="2:15" x14ac:dyDescent="0.2">
      <c r="B31" s="4" t="s">
        <v>635</v>
      </c>
      <c r="C31" s="15">
        <v>2473</v>
      </c>
      <c r="D31" s="15">
        <v>901</v>
      </c>
      <c r="E31" s="191">
        <v>3374</v>
      </c>
      <c r="F31" s="15">
        <v>8331</v>
      </c>
      <c r="G31" s="15">
        <v>275</v>
      </c>
      <c r="H31" s="191">
        <v>8606</v>
      </c>
      <c r="I31" s="191">
        <v>11980</v>
      </c>
      <c r="J31" s="15">
        <v>7082</v>
      </c>
      <c r="K31" s="15">
        <v>4898</v>
      </c>
      <c r="L31" s="15">
        <v>6792</v>
      </c>
      <c r="M31" s="15">
        <v>3271</v>
      </c>
      <c r="N31" s="15">
        <v>395</v>
      </c>
      <c r="O31" s="15">
        <v>1522</v>
      </c>
    </row>
    <row r="32" spans="2:15" x14ac:dyDescent="0.2">
      <c r="B32" s="16" t="s">
        <v>636</v>
      </c>
      <c r="C32" s="15">
        <v>2326</v>
      </c>
      <c r="D32" s="15">
        <v>920</v>
      </c>
      <c r="E32" s="191">
        <v>3246</v>
      </c>
      <c r="F32" s="15">
        <v>7625</v>
      </c>
      <c r="G32" s="15">
        <v>295</v>
      </c>
      <c r="H32" s="191">
        <v>7920</v>
      </c>
      <c r="I32" s="191">
        <v>11166</v>
      </c>
      <c r="J32" s="15">
        <v>6438</v>
      </c>
      <c r="K32" s="15">
        <v>4728</v>
      </c>
      <c r="L32" s="15">
        <v>6355</v>
      </c>
      <c r="M32" s="15">
        <v>3051</v>
      </c>
      <c r="N32" s="15">
        <v>316</v>
      </c>
      <c r="O32" s="15">
        <v>1444</v>
      </c>
    </row>
    <row r="33" spans="2:15" x14ac:dyDescent="0.2">
      <c r="B33" s="2" t="s">
        <v>592</v>
      </c>
      <c r="C33" s="190">
        <v>24855</v>
      </c>
      <c r="D33" s="190">
        <v>10971</v>
      </c>
      <c r="E33" s="190">
        <v>35826</v>
      </c>
      <c r="F33" s="190">
        <v>108922</v>
      </c>
      <c r="G33" s="190">
        <v>5861</v>
      </c>
      <c r="H33" s="190">
        <v>114783</v>
      </c>
      <c r="I33" s="190">
        <v>150609</v>
      </c>
      <c r="J33" s="190">
        <v>87270</v>
      </c>
      <c r="K33" s="190">
        <v>63339</v>
      </c>
      <c r="L33" s="190">
        <v>86450</v>
      </c>
      <c r="M33" s="190">
        <v>40170</v>
      </c>
      <c r="N33" s="190">
        <v>4477</v>
      </c>
      <c r="O33" s="190">
        <v>19512</v>
      </c>
    </row>
    <row r="34" spans="2:15" x14ac:dyDescent="0.2">
      <c r="B34" s="4" t="s">
        <v>651</v>
      </c>
      <c r="C34" s="15">
        <v>2164</v>
      </c>
      <c r="D34" s="15">
        <v>925</v>
      </c>
      <c r="E34" s="191">
        <v>3089</v>
      </c>
      <c r="F34" s="15">
        <v>9044</v>
      </c>
      <c r="G34" s="15">
        <v>515</v>
      </c>
      <c r="H34" s="191">
        <v>9559</v>
      </c>
      <c r="I34" s="191">
        <v>12648</v>
      </c>
      <c r="J34" s="15">
        <v>7267</v>
      </c>
      <c r="K34" s="15">
        <v>5381</v>
      </c>
      <c r="L34" s="15">
        <v>6966</v>
      </c>
      <c r="M34" s="15">
        <v>3742</v>
      </c>
      <c r="N34" s="15">
        <v>306</v>
      </c>
      <c r="O34" s="15">
        <v>1634</v>
      </c>
    </row>
    <row r="35" spans="2:15" x14ac:dyDescent="0.2">
      <c r="B35" s="4" t="s">
        <v>638</v>
      </c>
      <c r="C35" s="15">
        <v>1614</v>
      </c>
      <c r="D35" s="15">
        <v>814</v>
      </c>
      <c r="E35" s="191">
        <v>2428</v>
      </c>
      <c r="F35" s="15">
        <v>7547</v>
      </c>
      <c r="G35" s="15">
        <v>640</v>
      </c>
      <c r="H35" s="191">
        <v>8187</v>
      </c>
      <c r="I35" s="191">
        <v>10615</v>
      </c>
      <c r="J35" s="15">
        <v>6029</v>
      </c>
      <c r="K35" s="15">
        <v>4586</v>
      </c>
      <c r="L35" s="15">
        <v>5754</v>
      </c>
      <c r="M35" s="15">
        <v>3336</v>
      </c>
      <c r="N35" s="15">
        <v>272</v>
      </c>
      <c r="O35" s="15">
        <v>1253</v>
      </c>
    </row>
    <row r="36" spans="2:15" x14ac:dyDescent="0.2">
      <c r="B36" s="4" t="s">
        <v>639</v>
      </c>
      <c r="C36" s="15">
        <v>1869</v>
      </c>
      <c r="D36" s="15">
        <v>925</v>
      </c>
      <c r="E36" s="191">
        <v>2794</v>
      </c>
      <c r="F36" s="15">
        <v>8229</v>
      </c>
      <c r="G36" s="15">
        <v>595</v>
      </c>
      <c r="H36" s="191">
        <v>8824</v>
      </c>
      <c r="I36" s="191">
        <v>11618</v>
      </c>
      <c r="J36" s="15">
        <v>6623</v>
      </c>
      <c r="K36" s="15">
        <v>4995</v>
      </c>
      <c r="L36" s="15">
        <v>6319</v>
      </c>
      <c r="M36" s="15">
        <v>3455</v>
      </c>
      <c r="N36" s="15">
        <v>322</v>
      </c>
      <c r="O36" s="15">
        <v>1522</v>
      </c>
    </row>
    <row r="37" spans="2:15" x14ac:dyDescent="0.2">
      <c r="B37" s="4" t="s">
        <v>640</v>
      </c>
      <c r="C37" s="15">
        <v>1792</v>
      </c>
      <c r="D37" s="15">
        <v>962</v>
      </c>
      <c r="E37" s="191">
        <v>2754</v>
      </c>
      <c r="F37" s="15">
        <v>8064</v>
      </c>
      <c r="G37" s="15">
        <v>538</v>
      </c>
      <c r="H37" s="191">
        <v>8602</v>
      </c>
      <c r="I37" s="191">
        <v>11356</v>
      </c>
      <c r="J37" s="15">
        <v>6421</v>
      </c>
      <c r="K37" s="15">
        <v>4935</v>
      </c>
      <c r="L37" s="15">
        <v>6074</v>
      </c>
      <c r="M37" s="15">
        <v>3440</v>
      </c>
      <c r="N37" s="15">
        <v>284</v>
      </c>
      <c r="O37" s="15">
        <v>1558</v>
      </c>
    </row>
    <row r="38" spans="2:15" x14ac:dyDescent="0.2">
      <c r="B38" s="4" t="s">
        <v>641</v>
      </c>
      <c r="C38" s="15">
        <v>1834</v>
      </c>
      <c r="D38" s="15">
        <v>876</v>
      </c>
      <c r="E38" s="191">
        <v>2710</v>
      </c>
      <c r="F38" s="15">
        <v>8272</v>
      </c>
      <c r="G38" s="15">
        <v>449</v>
      </c>
      <c r="H38" s="191">
        <v>8721</v>
      </c>
      <c r="I38" s="191">
        <v>11431</v>
      </c>
      <c r="J38" s="15">
        <v>6249</v>
      </c>
      <c r="K38" s="15">
        <v>5182</v>
      </c>
      <c r="L38" s="15">
        <v>6069</v>
      </c>
      <c r="M38" s="15">
        <v>3408</v>
      </c>
      <c r="N38" s="15">
        <v>318</v>
      </c>
      <c r="O38" s="15">
        <v>1636</v>
      </c>
    </row>
    <row r="39" spans="2:15" x14ac:dyDescent="0.2">
      <c r="B39" s="4" t="s">
        <v>642</v>
      </c>
      <c r="C39" s="15">
        <v>1519</v>
      </c>
      <c r="D39" s="15">
        <v>912</v>
      </c>
      <c r="E39" s="191">
        <v>2431</v>
      </c>
      <c r="F39" s="15">
        <v>6934</v>
      </c>
      <c r="G39" s="15">
        <v>362</v>
      </c>
      <c r="H39" s="191">
        <v>7296</v>
      </c>
      <c r="I39" s="191">
        <v>9727</v>
      </c>
      <c r="J39" s="15">
        <v>5351</v>
      </c>
      <c r="K39" s="15">
        <v>4376</v>
      </c>
      <c r="L39" s="15">
        <v>5445</v>
      </c>
      <c r="M39" s="15">
        <v>2767</v>
      </c>
      <c r="N39" s="15">
        <v>286</v>
      </c>
      <c r="O39" s="15">
        <v>1229</v>
      </c>
    </row>
    <row r="40" spans="2:15" x14ac:dyDescent="0.2">
      <c r="B40" s="4" t="s">
        <v>643</v>
      </c>
      <c r="C40" s="15">
        <v>1909</v>
      </c>
      <c r="D40" s="15">
        <v>904</v>
      </c>
      <c r="E40" s="191">
        <v>2813</v>
      </c>
      <c r="F40" s="15">
        <v>8940</v>
      </c>
      <c r="G40" s="15">
        <v>445</v>
      </c>
      <c r="H40" s="191">
        <v>9385</v>
      </c>
      <c r="I40" s="191">
        <v>12198</v>
      </c>
      <c r="J40" s="15">
        <v>6896</v>
      </c>
      <c r="K40" s="15">
        <v>5302</v>
      </c>
      <c r="L40" s="15">
        <v>6735</v>
      </c>
      <c r="M40" s="15">
        <v>3571</v>
      </c>
      <c r="N40" s="15">
        <v>361</v>
      </c>
      <c r="O40" s="15">
        <v>1531</v>
      </c>
    </row>
    <row r="41" spans="2:15" x14ac:dyDescent="0.2">
      <c r="B41" s="4" t="s">
        <v>644</v>
      </c>
      <c r="C41" s="15">
        <v>1873</v>
      </c>
      <c r="D41" s="15">
        <v>806</v>
      </c>
      <c r="E41" s="191">
        <v>2679</v>
      </c>
      <c r="F41" s="15">
        <v>8336</v>
      </c>
      <c r="G41" s="15">
        <v>384</v>
      </c>
      <c r="H41" s="191">
        <v>8720</v>
      </c>
      <c r="I41" s="191">
        <v>11399</v>
      </c>
      <c r="J41" s="15">
        <v>6606</v>
      </c>
      <c r="K41" s="15">
        <v>4793</v>
      </c>
      <c r="L41" s="15">
        <v>6880</v>
      </c>
      <c r="M41" s="15">
        <v>2930</v>
      </c>
      <c r="N41" s="15">
        <v>258</v>
      </c>
      <c r="O41" s="15">
        <v>1331</v>
      </c>
    </row>
    <row r="42" spans="2:15" x14ac:dyDescent="0.2">
      <c r="B42" s="4" t="s">
        <v>645</v>
      </c>
      <c r="C42" s="15">
        <v>1813</v>
      </c>
      <c r="D42" s="15">
        <v>627</v>
      </c>
      <c r="E42" s="191">
        <v>2440</v>
      </c>
      <c r="F42" s="15">
        <v>7573</v>
      </c>
      <c r="G42" s="15">
        <v>422</v>
      </c>
      <c r="H42" s="191">
        <v>7995</v>
      </c>
      <c r="I42" s="191">
        <v>10435</v>
      </c>
      <c r="J42" s="15">
        <v>6059</v>
      </c>
      <c r="K42" s="15">
        <v>4376</v>
      </c>
      <c r="L42" s="15">
        <v>5581</v>
      </c>
      <c r="M42" s="15">
        <v>3261</v>
      </c>
      <c r="N42" s="15">
        <v>261</v>
      </c>
      <c r="O42" s="15">
        <v>1332</v>
      </c>
    </row>
    <row r="43" spans="2:15" x14ac:dyDescent="0.2">
      <c r="B43" s="4" t="s">
        <v>646</v>
      </c>
      <c r="C43" s="15">
        <v>1755</v>
      </c>
      <c r="D43" s="15">
        <v>534</v>
      </c>
      <c r="E43" s="191">
        <v>2289</v>
      </c>
      <c r="F43" s="15">
        <v>6727</v>
      </c>
      <c r="G43" s="15">
        <v>332</v>
      </c>
      <c r="H43" s="191">
        <v>7059</v>
      </c>
      <c r="I43" s="191">
        <v>9348</v>
      </c>
      <c r="J43" s="15">
        <v>5571</v>
      </c>
      <c r="K43" s="15">
        <v>3777</v>
      </c>
      <c r="L43" s="15">
        <v>4894</v>
      </c>
      <c r="M43" s="15">
        <v>2833</v>
      </c>
      <c r="N43" s="15">
        <v>219</v>
      </c>
      <c r="O43" s="15">
        <v>1402</v>
      </c>
    </row>
    <row r="44" spans="2:15" x14ac:dyDescent="0.2">
      <c r="B44" s="4" t="s">
        <v>647</v>
      </c>
      <c r="C44" s="15">
        <v>1740</v>
      </c>
      <c r="D44" s="15">
        <v>497</v>
      </c>
      <c r="E44" s="191">
        <v>2237</v>
      </c>
      <c r="F44" s="15">
        <v>6844</v>
      </c>
      <c r="G44" s="15">
        <v>357</v>
      </c>
      <c r="H44" s="191">
        <v>7201</v>
      </c>
      <c r="I44" s="191">
        <v>9438</v>
      </c>
      <c r="J44" s="15">
        <v>5595</v>
      </c>
      <c r="K44" s="15">
        <v>3843</v>
      </c>
      <c r="L44" s="15">
        <v>4525</v>
      </c>
      <c r="M44" s="15">
        <v>3139</v>
      </c>
      <c r="N44" s="15">
        <v>284</v>
      </c>
      <c r="O44" s="15">
        <v>1490</v>
      </c>
    </row>
    <row r="45" spans="2:15" x14ac:dyDescent="0.2">
      <c r="B45" s="4" t="s">
        <v>648</v>
      </c>
      <c r="C45" s="15">
        <v>2302</v>
      </c>
      <c r="D45" s="15">
        <v>495</v>
      </c>
      <c r="E45" s="191">
        <v>2797</v>
      </c>
      <c r="F45" s="15">
        <v>11738</v>
      </c>
      <c r="G45" s="15">
        <v>539</v>
      </c>
      <c r="H45" s="191">
        <v>12277</v>
      </c>
      <c r="I45" s="191">
        <v>15074</v>
      </c>
      <c r="J45" s="15">
        <v>8456</v>
      </c>
      <c r="K45" s="15">
        <v>6618</v>
      </c>
      <c r="L45" s="15">
        <v>8959</v>
      </c>
      <c r="M45" s="15">
        <v>3753</v>
      </c>
      <c r="N45" s="15">
        <v>681</v>
      </c>
      <c r="O45" s="15">
        <v>1681</v>
      </c>
    </row>
    <row r="46" spans="2:15" s="231" customFormat="1" x14ac:dyDescent="0.2">
      <c r="B46" s="2" t="s">
        <v>597</v>
      </c>
      <c r="C46" s="190">
        <v>22184</v>
      </c>
      <c r="D46" s="190">
        <v>9277</v>
      </c>
      <c r="E46" s="190">
        <v>31461</v>
      </c>
      <c r="F46" s="190">
        <v>98248</v>
      </c>
      <c r="G46" s="190">
        <v>5578</v>
      </c>
      <c r="H46" s="190">
        <v>103826</v>
      </c>
      <c r="I46" s="190">
        <v>135287</v>
      </c>
      <c r="J46" s="190">
        <v>77123</v>
      </c>
      <c r="K46" s="190">
        <v>58164</v>
      </c>
      <c r="L46" s="190">
        <v>74201</v>
      </c>
      <c r="M46" s="190">
        <v>39635</v>
      </c>
      <c r="N46" s="190">
        <v>3852</v>
      </c>
      <c r="O46" s="190">
        <v>17599</v>
      </c>
    </row>
    <row r="47" spans="2:15" s="231" customFormat="1" x14ac:dyDescent="0.2">
      <c r="B47" s="4" t="s">
        <v>652</v>
      </c>
      <c r="C47" s="15">
        <v>2310</v>
      </c>
      <c r="D47" s="15">
        <v>522</v>
      </c>
      <c r="E47" s="191">
        <v>2832</v>
      </c>
      <c r="F47" s="15">
        <v>16558</v>
      </c>
      <c r="G47" s="15">
        <v>486</v>
      </c>
      <c r="H47" s="191">
        <v>17044</v>
      </c>
      <c r="I47" s="191">
        <v>19876</v>
      </c>
      <c r="J47" s="15">
        <v>10546</v>
      </c>
      <c r="K47" s="15">
        <v>9330</v>
      </c>
      <c r="L47" s="15">
        <v>11609</v>
      </c>
      <c r="M47" s="15">
        <v>5236</v>
      </c>
      <c r="N47" s="15">
        <v>1277</v>
      </c>
      <c r="O47" s="15">
        <v>1754</v>
      </c>
    </row>
    <row r="48" spans="2:15" s="231" customFormat="1" x14ac:dyDescent="0.2">
      <c r="B48" s="2" t="s">
        <v>28</v>
      </c>
      <c r="C48" s="190">
        <v>419107</v>
      </c>
      <c r="D48" s="190">
        <v>151240</v>
      </c>
      <c r="E48" s="190">
        <v>570347</v>
      </c>
      <c r="F48" s="190">
        <v>1203820</v>
      </c>
      <c r="G48" s="190">
        <v>67385</v>
      </c>
      <c r="H48" s="190">
        <v>1271205</v>
      </c>
      <c r="I48" s="190">
        <v>1841552</v>
      </c>
      <c r="J48" s="190">
        <v>1120212</v>
      </c>
      <c r="K48" s="190">
        <v>721340</v>
      </c>
      <c r="L48" s="190">
        <v>1164616</v>
      </c>
      <c r="M48" s="190">
        <v>297445</v>
      </c>
      <c r="N48" s="190">
        <v>51126</v>
      </c>
      <c r="O48" s="190">
        <v>328365</v>
      </c>
    </row>
    <row r="49" spans="2:12" x14ac:dyDescent="0.2">
      <c r="B49" s="46" t="s">
        <v>133</v>
      </c>
    </row>
    <row r="50" spans="2:12" ht="12" customHeight="1" x14ac:dyDescent="0.2">
      <c r="B50" s="46" t="s">
        <v>134</v>
      </c>
      <c r="C50" s="101"/>
      <c r="D50" s="101"/>
      <c r="E50" s="101"/>
      <c r="F50" s="101"/>
      <c r="G50" s="101"/>
      <c r="H50" s="101"/>
      <c r="I50" s="101"/>
      <c r="J50" s="101"/>
      <c r="K50" s="101"/>
      <c r="L50" s="101"/>
    </row>
    <row r="51" spans="2:12" ht="70.5" customHeight="1" x14ac:dyDescent="0.2">
      <c r="B51" s="330" t="s">
        <v>594</v>
      </c>
      <c r="C51" s="330"/>
      <c r="D51" s="330"/>
      <c r="E51" s="330"/>
      <c r="F51" s="330"/>
      <c r="G51" s="330"/>
      <c r="H51" s="330"/>
      <c r="I51" s="330"/>
      <c r="J51" s="330"/>
      <c r="K51" s="330"/>
      <c r="L51" s="330"/>
    </row>
    <row r="52" spans="2:12" x14ac:dyDescent="0.2">
      <c r="B52" s="101"/>
      <c r="C52" s="101"/>
      <c r="D52" s="101"/>
      <c r="E52" s="101"/>
      <c r="F52" s="101"/>
      <c r="G52" s="101"/>
      <c r="H52" s="101"/>
      <c r="I52" s="101"/>
      <c r="J52" s="101"/>
      <c r="K52" s="101"/>
      <c r="L52" s="101"/>
    </row>
    <row r="53" spans="2:12" x14ac:dyDescent="0.2">
      <c r="B53" s="101"/>
      <c r="C53" s="101"/>
      <c r="D53" s="101"/>
      <c r="E53" s="101"/>
      <c r="F53" s="101"/>
      <c r="G53" s="101"/>
      <c r="H53" s="101"/>
      <c r="I53" s="101"/>
      <c r="J53" s="101"/>
      <c r="K53" s="101"/>
      <c r="L53" s="101"/>
    </row>
    <row r="54" spans="2:12" x14ac:dyDescent="0.2">
      <c r="B54" s="101"/>
      <c r="C54" s="101"/>
      <c r="D54" s="101"/>
      <c r="E54" s="101"/>
      <c r="F54" s="101"/>
      <c r="G54" s="101"/>
      <c r="H54" s="101"/>
      <c r="I54" s="101"/>
      <c r="J54" s="101"/>
      <c r="K54" s="101"/>
      <c r="L54" s="101"/>
    </row>
    <row r="55" spans="2:12" x14ac:dyDescent="0.2">
      <c r="B55" s="101"/>
      <c r="C55" s="101"/>
      <c r="D55" s="101"/>
      <c r="E55" s="101"/>
      <c r="F55" s="101"/>
      <c r="G55" s="101"/>
      <c r="H55" s="101"/>
      <c r="I55" s="101"/>
      <c r="J55" s="101"/>
      <c r="K55" s="101"/>
      <c r="L55" s="101"/>
    </row>
    <row r="56" spans="2:12" x14ac:dyDescent="0.2">
      <c r="B56" s="101"/>
      <c r="C56" s="101"/>
      <c r="D56" s="101"/>
      <c r="E56" s="101"/>
      <c r="F56" s="101"/>
      <c r="G56" s="101"/>
      <c r="H56" s="101"/>
      <c r="I56" s="101"/>
      <c r="J56" s="101"/>
      <c r="K56" s="101"/>
      <c r="L56" s="101"/>
    </row>
    <row r="57" spans="2:12" x14ac:dyDescent="0.2">
      <c r="B57" s="101"/>
      <c r="C57" s="101"/>
      <c r="D57" s="101"/>
      <c r="E57" s="101"/>
      <c r="F57" s="101"/>
      <c r="G57" s="101"/>
      <c r="H57" s="101"/>
      <c r="I57" s="101"/>
    </row>
  </sheetData>
  <mergeCells count="8">
    <mergeCell ref="B5:O5"/>
    <mergeCell ref="B6:O6"/>
    <mergeCell ref="B51:L51"/>
    <mergeCell ref="B8:O8"/>
    <mergeCell ref="B9:B10"/>
    <mergeCell ref="C9:I9"/>
    <mergeCell ref="J9:K9"/>
    <mergeCell ref="L9:O9"/>
  </mergeCells>
  <hyperlinks>
    <hyperlink ref="Q5" location="'Índice Pensiones Solidarias'!A1" display="Volver Sistema de Pensiones Solidadias"/>
  </hyperlink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R30"/>
  <sheetViews>
    <sheetView showGridLines="0" topLeftCell="A7" zoomScale="90" zoomScaleNormal="90" workbookViewId="0">
      <selection activeCell="I27" sqref="I27"/>
    </sheetView>
  </sheetViews>
  <sheetFormatPr baseColWidth="10" defaultColWidth="11.42578125" defaultRowHeight="12" x14ac:dyDescent="0.2"/>
  <cols>
    <col min="1" max="1" width="6" style="46" customWidth="1"/>
    <col min="2" max="2" width="21.5703125" style="46" customWidth="1"/>
    <col min="3" max="16384" width="11.42578125" style="46"/>
  </cols>
  <sheetData>
    <row r="2" spans="1:18" s="147" customFormat="1" ht="12.75" x14ac:dyDescent="0.2">
      <c r="A2" s="75" t="s">
        <v>105</v>
      </c>
    </row>
    <row r="3" spans="1:18" s="147" customFormat="1" ht="12.75" x14ac:dyDescent="0.2">
      <c r="A3" s="75" t="s">
        <v>106</v>
      </c>
    </row>
    <row r="4" spans="1:18" s="147" customFormat="1" ht="12.75" x14ac:dyDescent="0.2"/>
    <row r="5" spans="1:18" s="147" customFormat="1" ht="12.75" x14ac:dyDescent="0.2">
      <c r="B5" s="319" t="s">
        <v>54</v>
      </c>
      <c r="C5" s="319"/>
      <c r="D5" s="319"/>
      <c r="E5" s="319"/>
      <c r="F5" s="319"/>
      <c r="G5" s="319"/>
      <c r="H5" s="319"/>
      <c r="I5" s="319"/>
      <c r="J5" s="319"/>
      <c r="K5" s="319"/>
      <c r="L5" s="319"/>
      <c r="M5" s="319"/>
      <c r="N5" s="319"/>
      <c r="O5" s="319"/>
      <c r="P5" s="319"/>
      <c r="R5" s="165" t="s">
        <v>578</v>
      </c>
    </row>
    <row r="6" spans="1:18" s="147" customFormat="1" ht="12.75" x14ac:dyDescent="0.2">
      <c r="B6" s="335" t="s">
        <v>604</v>
      </c>
      <c r="C6" s="335"/>
      <c r="D6" s="335"/>
      <c r="E6" s="335"/>
      <c r="F6" s="335"/>
      <c r="G6" s="335"/>
      <c r="H6" s="335"/>
      <c r="I6" s="335"/>
      <c r="J6" s="335"/>
      <c r="K6" s="335"/>
      <c r="L6" s="335"/>
      <c r="M6" s="335"/>
      <c r="N6" s="335"/>
      <c r="O6" s="335"/>
      <c r="P6" s="335"/>
    </row>
    <row r="7" spans="1:18" ht="12.75" thickBot="1" x14ac:dyDescent="0.25"/>
    <row r="8" spans="1:18" ht="12.75" thickBot="1" x14ac:dyDescent="0.25">
      <c r="B8" s="320" t="s">
        <v>0</v>
      </c>
      <c r="C8" s="322"/>
      <c r="D8" s="322"/>
      <c r="E8" s="322"/>
      <c r="F8" s="322"/>
      <c r="G8" s="322"/>
      <c r="H8" s="322"/>
      <c r="I8" s="322"/>
      <c r="J8" s="322"/>
      <c r="K8" s="322"/>
      <c r="L8" s="322"/>
      <c r="M8" s="322"/>
      <c r="N8" s="322"/>
      <c r="O8" s="322"/>
      <c r="P8" s="323"/>
    </row>
    <row r="9" spans="1:18" ht="12.75" thickBot="1" x14ac:dyDescent="0.25">
      <c r="B9" s="331" t="s">
        <v>33</v>
      </c>
      <c r="C9" s="320" t="s">
        <v>2</v>
      </c>
      <c r="D9" s="322"/>
      <c r="E9" s="322"/>
      <c r="F9" s="322"/>
      <c r="G9" s="322"/>
      <c r="H9" s="323"/>
      <c r="I9" s="320" t="s">
        <v>28</v>
      </c>
      <c r="J9" s="323"/>
      <c r="K9" s="336" t="s">
        <v>3</v>
      </c>
      <c r="L9" s="337"/>
      <c r="M9" s="336" t="s">
        <v>4</v>
      </c>
      <c r="N9" s="338"/>
      <c r="O9" s="338"/>
      <c r="P9" s="339"/>
    </row>
    <row r="10" spans="1:18" ht="36.75" thickBot="1" x14ac:dyDescent="0.25">
      <c r="B10" s="332"/>
      <c r="C10" s="253" t="s">
        <v>5</v>
      </c>
      <c r="D10" s="254" t="s">
        <v>6</v>
      </c>
      <c r="E10" s="255" t="s">
        <v>7</v>
      </c>
      <c r="F10" s="254" t="s">
        <v>8</v>
      </c>
      <c r="G10" s="254" t="s">
        <v>9</v>
      </c>
      <c r="H10" s="256" t="s">
        <v>10</v>
      </c>
      <c r="I10" s="33" t="s">
        <v>31</v>
      </c>
      <c r="J10" s="34" t="s">
        <v>34</v>
      </c>
      <c r="K10" s="257" t="s">
        <v>32</v>
      </c>
      <c r="L10" s="256" t="s">
        <v>13</v>
      </c>
      <c r="M10" s="35" t="s">
        <v>14</v>
      </c>
      <c r="N10" s="36" t="s">
        <v>15</v>
      </c>
      <c r="O10" s="36" t="s">
        <v>16</v>
      </c>
      <c r="P10" s="37" t="s">
        <v>17</v>
      </c>
    </row>
    <row r="11" spans="1:18" x14ac:dyDescent="0.2">
      <c r="B11" s="28" t="s">
        <v>35</v>
      </c>
      <c r="C11" s="272">
        <v>5604</v>
      </c>
      <c r="D11" s="273">
        <v>2471</v>
      </c>
      <c r="E11" s="273">
        <v>8075</v>
      </c>
      <c r="F11" s="273">
        <v>18308</v>
      </c>
      <c r="G11" s="273">
        <v>916</v>
      </c>
      <c r="H11" s="274">
        <v>19224</v>
      </c>
      <c r="I11" s="272">
        <v>27299</v>
      </c>
      <c r="J11" s="275">
        <f>I11/I27</f>
        <v>1.219391809406992E-2</v>
      </c>
      <c r="K11" s="272">
        <v>16445</v>
      </c>
      <c r="L11" s="274">
        <v>10854</v>
      </c>
      <c r="M11" s="272">
        <v>16617</v>
      </c>
      <c r="N11" s="273">
        <v>5046</v>
      </c>
      <c r="O11" s="273">
        <v>771</v>
      </c>
      <c r="P11" s="276">
        <v>4865</v>
      </c>
    </row>
    <row r="12" spans="1:18" x14ac:dyDescent="0.2">
      <c r="B12" s="28" t="s">
        <v>36</v>
      </c>
      <c r="C12" s="277">
        <v>5664</v>
      </c>
      <c r="D12" s="278">
        <v>4235</v>
      </c>
      <c r="E12" s="278">
        <v>9899</v>
      </c>
      <c r="F12" s="278">
        <v>19645</v>
      </c>
      <c r="G12" s="278">
        <v>1631</v>
      </c>
      <c r="H12" s="279">
        <v>21276</v>
      </c>
      <c r="I12" s="277">
        <v>31175</v>
      </c>
      <c r="J12" s="280">
        <v>1.3925249883974863E-2</v>
      </c>
      <c r="K12" s="277">
        <v>19324</v>
      </c>
      <c r="L12" s="279">
        <v>11851</v>
      </c>
      <c r="M12" s="277">
        <v>18559</v>
      </c>
      <c r="N12" s="278">
        <v>4392</v>
      </c>
      <c r="O12" s="278">
        <v>1110</v>
      </c>
      <c r="P12" s="281">
        <v>7114</v>
      </c>
    </row>
    <row r="13" spans="1:18" x14ac:dyDescent="0.2">
      <c r="B13" s="28" t="s">
        <v>37</v>
      </c>
      <c r="C13" s="277">
        <v>11041</v>
      </c>
      <c r="D13" s="278">
        <v>5133</v>
      </c>
      <c r="E13" s="278">
        <v>16174</v>
      </c>
      <c r="F13" s="278">
        <v>33834</v>
      </c>
      <c r="G13" s="278">
        <v>1721</v>
      </c>
      <c r="H13" s="279">
        <v>35555</v>
      </c>
      <c r="I13" s="277">
        <v>51729</v>
      </c>
      <c r="J13" s="280">
        <v>2.3106311186788634E-2</v>
      </c>
      <c r="K13" s="277">
        <v>34319</v>
      </c>
      <c r="L13" s="279">
        <v>17410</v>
      </c>
      <c r="M13" s="277">
        <v>36891</v>
      </c>
      <c r="N13" s="278">
        <v>7234</v>
      </c>
      <c r="O13" s="278">
        <v>691</v>
      </c>
      <c r="P13" s="281">
        <v>6913</v>
      </c>
    </row>
    <row r="14" spans="1:18" x14ac:dyDescent="0.2">
      <c r="B14" s="28" t="s">
        <v>38</v>
      </c>
      <c r="C14" s="277">
        <v>7170</v>
      </c>
      <c r="D14" s="278">
        <v>3538</v>
      </c>
      <c r="E14" s="278">
        <v>10708</v>
      </c>
      <c r="F14" s="278">
        <v>22042</v>
      </c>
      <c r="G14" s="278">
        <v>1154</v>
      </c>
      <c r="H14" s="279">
        <v>23196</v>
      </c>
      <c r="I14" s="277">
        <v>33904</v>
      </c>
      <c r="J14" s="280">
        <v>1.5144239681356335E-2</v>
      </c>
      <c r="K14" s="277">
        <v>21019</v>
      </c>
      <c r="L14" s="279">
        <v>12885</v>
      </c>
      <c r="M14" s="277">
        <v>20994</v>
      </c>
      <c r="N14" s="278">
        <v>5590</v>
      </c>
      <c r="O14" s="278">
        <v>1017</v>
      </c>
      <c r="P14" s="281">
        <v>6303</v>
      </c>
    </row>
    <row r="15" spans="1:18" x14ac:dyDescent="0.2">
      <c r="B15" s="28" t="s">
        <v>39</v>
      </c>
      <c r="C15" s="277">
        <v>20869</v>
      </c>
      <c r="D15" s="278">
        <v>9596</v>
      </c>
      <c r="E15" s="278">
        <v>30465</v>
      </c>
      <c r="F15" s="278">
        <v>65420</v>
      </c>
      <c r="G15" s="278">
        <v>3175</v>
      </c>
      <c r="H15" s="279">
        <v>68595</v>
      </c>
      <c r="I15" s="277">
        <v>99060</v>
      </c>
      <c r="J15" s="280">
        <v>4.4248123608870885E-2</v>
      </c>
      <c r="K15" s="277">
        <v>61478</v>
      </c>
      <c r="L15" s="279">
        <v>37582</v>
      </c>
      <c r="M15" s="277">
        <v>74691</v>
      </c>
      <c r="N15" s="278">
        <v>12975</v>
      </c>
      <c r="O15" s="278">
        <v>1408</v>
      </c>
      <c r="P15" s="281">
        <v>9984</v>
      </c>
    </row>
    <row r="16" spans="1:18" x14ac:dyDescent="0.2">
      <c r="B16" s="28" t="s">
        <v>40</v>
      </c>
      <c r="C16" s="277">
        <v>51813</v>
      </c>
      <c r="D16" s="278">
        <v>25359</v>
      </c>
      <c r="E16" s="278">
        <v>77172</v>
      </c>
      <c r="F16" s="278">
        <v>177512</v>
      </c>
      <c r="G16" s="278">
        <v>9821</v>
      </c>
      <c r="H16" s="279">
        <v>187333</v>
      </c>
      <c r="I16" s="277">
        <v>264505</v>
      </c>
      <c r="J16" s="280">
        <v>0.11814910090010493</v>
      </c>
      <c r="K16" s="277">
        <v>167310</v>
      </c>
      <c r="L16" s="279">
        <v>97195</v>
      </c>
      <c r="M16" s="277">
        <v>172014</v>
      </c>
      <c r="N16" s="278">
        <v>46385</v>
      </c>
      <c r="O16" s="278">
        <v>6471</v>
      </c>
      <c r="P16" s="281">
        <v>39635</v>
      </c>
    </row>
    <row r="17" spans="2:16" x14ac:dyDescent="0.2">
      <c r="B17" s="28" t="s">
        <v>41</v>
      </c>
      <c r="C17" s="277">
        <v>24672</v>
      </c>
      <c r="D17" s="278">
        <v>14821</v>
      </c>
      <c r="E17" s="278">
        <v>39493</v>
      </c>
      <c r="F17" s="278">
        <v>83769</v>
      </c>
      <c r="G17" s="278">
        <v>5526</v>
      </c>
      <c r="H17" s="279">
        <v>89295</v>
      </c>
      <c r="I17" s="277">
        <v>128788</v>
      </c>
      <c r="J17" s="280">
        <v>5.7527027491815708E-2</v>
      </c>
      <c r="K17" s="277">
        <v>77741</v>
      </c>
      <c r="L17" s="279">
        <v>51047</v>
      </c>
      <c r="M17" s="277">
        <v>77046</v>
      </c>
      <c r="N17" s="278">
        <v>17841</v>
      </c>
      <c r="O17" s="278">
        <v>3186</v>
      </c>
      <c r="P17" s="281">
        <v>30715</v>
      </c>
    </row>
    <row r="18" spans="2:16" x14ac:dyDescent="0.2">
      <c r="B18" s="28" t="s">
        <v>42</v>
      </c>
      <c r="C18" s="277">
        <v>33767</v>
      </c>
      <c r="D18" s="278">
        <v>19743</v>
      </c>
      <c r="E18" s="278">
        <v>53510</v>
      </c>
      <c r="F18" s="278">
        <v>97694</v>
      </c>
      <c r="G18" s="278">
        <v>6281</v>
      </c>
      <c r="H18" s="279">
        <v>103975</v>
      </c>
      <c r="I18" s="277">
        <v>157485</v>
      </c>
      <c r="J18" s="280">
        <v>7.0345404265526268E-2</v>
      </c>
      <c r="K18" s="277">
        <v>92642</v>
      </c>
      <c r="L18" s="279">
        <v>64843</v>
      </c>
      <c r="M18" s="277">
        <v>97665</v>
      </c>
      <c r="N18" s="278">
        <v>25548</v>
      </c>
      <c r="O18" s="278">
        <v>4005</v>
      </c>
      <c r="P18" s="281">
        <v>30266</v>
      </c>
    </row>
    <row r="19" spans="2:16" x14ac:dyDescent="0.2">
      <c r="B19" s="28" t="s">
        <v>589</v>
      </c>
      <c r="C19" s="277">
        <v>17299</v>
      </c>
      <c r="D19" s="278">
        <v>21434</v>
      </c>
      <c r="E19" s="278">
        <v>38733</v>
      </c>
      <c r="F19" s="278">
        <v>45297</v>
      </c>
      <c r="G19" s="278">
        <v>4785</v>
      </c>
      <c r="H19" s="279">
        <v>50082</v>
      </c>
      <c r="I19" s="277">
        <v>88815</v>
      </c>
      <c r="J19" s="280">
        <v>3.9671886718371366E-2</v>
      </c>
      <c r="K19" s="277">
        <v>54754</v>
      </c>
      <c r="L19" s="279">
        <v>34061</v>
      </c>
      <c r="M19" s="277">
        <v>52360</v>
      </c>
      <c r="N19" s="278">
        <v>12650</v>
      </c>
      <c r="O19" s="278">
        <v>1667</v>
      </c>
      <c r="P19" s="281">
        <v>22138</v>
      </c>
    </row>
    <row r="20" spans="2:16" x14ac:dyDescent="0.2">
      <c r="B20" s="28" t="s">
        <v>43</v>
      </c>
      <c r="C20" s="277">
        <v>45416</v>
      </c>
      <c r="D20" s="278">
        <v>33979</v>
      </c>
      <c r="E20" s="278">
        <v>79395</v>
      </c>
      <c r="F20" s="278">
        <v>134816</v>
      </c>
      <c r="G20" s="278">
        <v>8199</v>
      </c>
      <c r="H20" s="279">
        <v>143015</v>
      </c>
      <c r="I20" s="277">
        <v>222410</v>
      </c>
      <c r="J20" s="280">
        <v>9.9346105106490751E-2</v>
      </c>
      <c r="K20" s="277">
        <v>140665</v>
      </c>
      <c r="L20" s="279">
        <v>81745</v>
      </c>
      <c r="M20" s="277">
        <v>130678</v>
      </c>
      <c r="N20" s="278">
        <v>32193</v>
      </c>
      <c r="O20" s="278">
        <v>6666</v>
      </c>
      <c r="P20" s="281">
        <v>52873</v>
      </c>
    </row>
    <row r="21" spans="2:16" x14ac:dyDescent="0.2">
      <c r="B21" s="28" t="s">
        <v>44</v>
      </c>
      <c r="C21" s="277">
        <v>36445</v>
      </c>
      <c r="D21" s="278">
        <v>23627</v>
      </c>
      <c r="E21" s="278">
        <v>60072</v>
      </c>
      <c r="F21" s="278">
        <v>76731</v>
      </c>
      <c r="G21" s="278">
        <v>5307</v>
      </c>
      <c r="H21" s="279">
        <v>82038</v>
      </c>
      <c r="I21" s="277">
        <v>142110</v>
      </c>
      <c r="J21" s="280">
        <v>6.3477698829564319E-2</v>
      </c>
      <c r="K21" s="277">
        <v>86376</v>
      </c>
      <c r="L21" s="279">
        <v>55734</v>
      </c>
      <c r="M21" s="277">
        <v>96282</v>
      </c>
      <c r="N21" s="278">
        <v>21809</v>
      </c>
      <c r="O21" s="278">
        <v>3600</v>
      </c>
      <c r="P21" s="281">
        <v>20419</v>
      </c>
    </row>
    <row r="22" spans="2:16" x14ac:dyDescent="0.2">
      <c r="B22" s="28" t="s">
        <v>45</v>
      </c>
      <c r="C22" s="277">
        <v>12992</v>
      </c>
      <c r="D22" s="278">
        <v>8846</v>
      </c>
      <c r="E22" s="278">
        <v>21838</v>
      </c>
      <c r="F22" s="278">
        <v>34631</v>
      </c>
      <c r="G22" s="278">
        <v>3277</v>
      </c>
      <c r="H22" s="279">
        <v>37908</v>
      </c>
      <c r="I22" s="277">
        <v>59746</v>
      </c>
      <c r="J22" s="280">
        <v>2.668734497411266E-2</v>
      </c>
      <c r="K22" s="277">
        <v>36471</v>
      </c>
      <c r="L22" s="279">
        <v>23275</v>
      </c>
      <c r="M22" s="277">
        <v>42990</v>
      </c>
      <c r="N22" s="278">
        <v>10266</v>
      </c>
      <c r="O22" s="278">
        <v>1880</v>
      </c>
      <c r="P22" s="281">
        <v>4608</v>
      </c>
    </row>
    <row r="23" spans="2:16" x14ac:dyDescent="0.2">
      <c r="B23" s="28" t="s">
        <v>46</v>
      </c>
      <c r="C23" s="277">
        <v>25790</v>
      </c>
      <c r="D23" s="278">
        <v>16126</v>
      </c>
      <c r="E23" s="278">
        <v>41916</v>
      </c>
      <c r="F23" s="278">
        <v>60113</v>
      </c>
      <c r="G23" s="278">
        <v>5303</v>
      </c>
      <c r="H23" s="279">
        <v>65416</v>
      </c>
      <c r="I23" s="277">
        <v>107332</v>
      </c>
      <c r="J23" s="280">
        <v>4.7943060803425502E-2</v>
      </c>
      <c r="K23" s="277">
        <v>63554</v>
      </c>
      <c r="L23" s="279">
        <v>43778</v>
      </c>
      <c r="M23" s="277">
        <v>72235</v>
      </c>
      <c r="N23" s="278">
        <v>20631</v>
      </c>
      <c r="O23" s="278">
        <v>3337</v>
      </c>
      <c r="P23" s="281">
        <v>11129</v>
      </c>
    </row>
    <row r="24" spans="2:16" x14ac:dyDescent="0.2">
      <c r="B24" s="28" t="s">
        <v>47</v>
      </c>
      <c r="C24" s="277">
        <v>2521</v>
      </c>
      <c r="D24" s="278">
        <v>1282</v>
      </c>
      <c r="E24" s="278">
        <v>3803</v>
      </c>
      <c r="F24" s="278">
        <v>7145</v>
      </c>
      <c r="G24" s="278">
        <v>540</v>
      </c>
      <c r="H24" s="279">
        <v>7685</v>
      </c>
      <c r="I24" s="277">
        <v>11488</v>
      </c>
      <c r="J24" s="280">
        <v>5.1314601657450913E-3</v>
      </c>
      <c r="K24" s="277">
        <v>6308</v>
      </c>
      <c r="L24" s="279">
        <v>5180</v>
      </c>
      <c r="M24" s="277">
        <v>8561</v>
      </c>
      <c r="N24" s="278">
        <v>2029</v>
      </c>
      <c r="O24" s="278">
        <v>175</v>
      </c>
      <c r="P24" s="281">
        <v>723</v>
      </c>
    </row>
    <row r="25" spans="2:16" x14ac:dyDescent="0.2">
      <c r="B25" s="28" t="s">
        <v>48</v>
      </c>
      <c r="C25" s="277">
        <v>4137</v>
      </c>
      <c r="D25" s="278">
        <v>1617</v>
      </c>
      <c r="E25" s="278">
        <v>5754</v>
      </c>
      <c r="F25" s="278">
        <v>13828</v>
      </c>
      <c r="G25" s="278">
        <v>657</v>
      </c>
      <c r="H25" s="279">
        <v>14485</v>
      </c>
      <c r="I25" s="277">
        <v>20239</v>
      </c>
      <c r="J25" s="280">
        <v>9.0403570938818682E-3</v>
      </c>
      <c r="K25" s="277">
        <v>12609</v>
      </c>
      <c r="L25" s="279">
        <v>7630</v>
      </c>
      <c r="M25" s="277">
        <v>16084</v>
      </c>
      <c r="N25" s="278">
        <v>3339</v>
      </c>
      <c r="O25" s="278">
        <v>766</v>
      </c>
      <c r="P25" s="281">
        <v>50</v>
      </c>
    </row>
    <row r="26" spans="2:16" x14ac:dyDescent="0.2">
      <c r="B26" s="28" t="s">
        <v>49</v>
      </c>
      <c r="C26" s="277">
        <v>164737</v>
      </c>
      <c r="D26" s="278">
        <v>70456</v>
      </c>
      <c r="E26" s="278">
        <v>235193</v>
      </c>
      <c r="F26" s="278">
        <v>532789</v>
      </c>
      <c r="G26" s="278">
        <v>24672</v>
      </c>
      <c r="H26" s="279">
        <v>557461</v>
      </c>
      <c r="I26" s="277">
        <v>792654</v>
      </c>
      <c r="J26" s="280">
        <v>0.35406271119590088</v>
      </c>
      <c r="K26" s="277">
        <v>511405</v>
      </c>
      <c r="L26" s="279">
        <v>281249</v>
      </c>
      <c r="M26" s="277">
        <v>482312</v>
      </c>
      <c r="N26" s="278">
        <v>122157</v>
      </c>
      <c r="O26" s="278">
        <v>27034</v>
      </c>
      <c r="P26" s="281">
        <v>161151</v>
      </c>
    </row>
    <row r="27" spans="2:16" ht="12.75" thickBot="1" x14ac:dyDescent="0.25">
      <c r="B27" s="29" t="s">
        <v>50</v>
      </c>
      <c r="C27" s="282">
        <v>469937</v>
      </c>
      <c r="D27" s="283">
        <v>262263</v>
      </c>
      <c r="E27" s="283">
        <v>732200</v>
      </c>
      <c r="F27" s="283">
        <v>1423574</v>
      </c>
      <c r="G27" s="283">
        <v>82965</v>
      </c>
      <c r="H27" s="284">
        <v>1506539</v>
      </c>
      <c r="I27" s="282">
        <v>2238739</v>
      </c>
      <c r="J27" s="285">
        <v>1</v>
      </c>
      <c r="K27" s="282">
        <v>1402420</v>
      </c>
      <c r="L27" s="284">
        <v>836319</v>
      </c>
      <c r="M27" s="282">
        <v>1415979</v>
      </c>
      <c r="N27" s="283">
        <v>350085</v>
      </c>
      <c r="O27" s="283">
        <v>63784</v>
      </c>
      <c r="P27" s="286">
        <v>408886</v>
      </c>
    </row>
    <row r="28" spans="2:16" ht="12.75" thickBot="1" x14ac:dyDescent="0.25">
      <c r="B28" s="30" t="s">
        <v>51</v>
      </c>
      <c r="C28" s="287">
        <f>+C27/$I$27</f>
        <v>0.20991147248518027</v>
      </c>
      <c r="D28" s="288">
        <f>+D27/$I$27</f>
        <v>0.11714764427653246</v>
      </c>
      <c r="E28" s="288"/>
      <c r="F28" s="288">
        <f t="shared" ref="F28:G28" si="0">+F27/$I$27</f>
        <v>0.63588207468579405</v>
      </c>
      <c r="G28" s="288">
        <f t="shared" si="0"/>
        <v>3.7058808552493168E-2</v>
      </c>
      <c r="H28" s="289"/>
      <c r="I28" s="333">
        <f>C28+D28+F28+G28</f>
        <v>1</v>
      </c>
      <c r="J28" s="334"/>
      <c r="K28" s="290">
        <f t="shared" ref="K28:P28" si="1">+K27/$I$27</f>
        <v>0.62643300536596713</v>
      </c>
      <c r="L28" s="291">
        <f t="shared" si="1"/>
        <v>0.37356699463403281</v>
      </c>
      <c r="M28" s="287">
        <f t="shared" si="1"/>
        <v>0.63248953987043599</v>
      </c>
      <c r="N28" s="288">
        <f t="shared" si="1"/>
        <v>0.15637597772674708</v>
      </c>
      <c r="O28" s="288">
        <f t="shared" si="1"/>
        <v>2.849103892861115E-2</v>
      </c>
      <c r="P28" s="291">
        <f t="shared" si="1"/>
        <v>0.182641210074064</v>
      </c>
    </row>
    <row r="29" spans="2:16" x14ac:dyDescent="0.2">
      <c r="B29" s="46" t="s">
        <v>133</v>
      </c>
    </row>
    <row r="30" spans="2:16" x14ac:dyDescent="0.2">
      <c r="B30" s="46" t="s">
        <v>134</v>
      </c>
    </row>
  </sheetData>
  <mergeCells count="9">
    <mergeCell ref="I28:J28"/>
    <mergeCell ref="C9:H9"/>
    <mergeCell ref="B9:B10"/>
    <mergeCell ref="B5:P5"/>
    <mergeCell ref="B6:P6"/>
    <mergeCell ref="B8:P8"/>
    <mergeCell ref="I9:J9"/>
    <mergeCell ref="K9:L9"/>
    <mergeCell ref="M9:P9"/>
  </mergeCells>
  <hyperlinks>
    <hyperlink ref="R5" location="'Índice Pensiones Solidarias'!A1" display="Volver Sistema de Pensiones Solidadias"/>
  </hyperlink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R30"/>
  <sheetViews>
    <sheetView showGridLines="0" topLeftCell="A4" zoomScale="90" zoomScaleNormal="90" workbookViewId="0">
      <selection activeCell="B51" sqref="B51:L51"/>
    </sheetView>
  </sheetViews>
  <sheetFormatPr baseColWidth="10" defaultColWidth="11.42578125" defaultRowHeight="12" x14ac:dyDescent="0.2"/>
  <cols>
    <col min="1" max="1" width="6" style="46" customWidth="1"/>
    <col min="2" max="2" width="21.5703125" style="46" customWidth="1"/>
    <col min="3" max="16384" width="11.42578125" style="46"/>
  </cols>
  <sheetData>
    <row r="2" spans="1:18" s="147" customFormat="1" ht="12.75" x14ac:dyDescent="0.2">
      <c r="A2" s="75" t="s">
        <v>105</v>
      </c>
    </row>
    <row r="3" spans="1:18" s="147" customFormat="1" ht="12.75" x14ac:dyDescent="0.2">
      <c r="A3" s="75" t="s">
        <v>106</v>
      </c>
    </row>
    <row r="4" spans="1:18" s="147" customFormat="1" ht="12.75" x14ac:dyDescent="0.2"/>
    <row r="5" spans="1:18" s="147" customFormat="1" ht="12.75" x14ac:dyDescent="0.2">
      <c r="B5" s="340" t="s">
        <v>55</v>
      </c>
      <c r="C5" s="340"/>
      <c r="D5" s="340"/>
      <c r="E5" s="340"/>
      <c r="F5" s="340"/>
      <c r="G5" s="340"/>
      <c r="H5" s="340"/>
      <c r="I5" s="340"/>
      <c r="J5" s="340"/>
      <c r="K5" s="340"/>
      <c r="L5" s="340"/>
      <c r="M5" s="340"/>
      <c r="N5" s="340"/>
      <c r="O5" s="340"/>
      <c r="P5" s="340"/>
      <c r="R5" s="165" t="s">
        <v>578</v>
      </c>
    </row>
    <row r="6" spans="1:18" s="147" customFormat="1" ht="12.75" x14ac:dyDescent="0.2">
      <c r="B6" s="335" t="str">
        <f>'Solicitudes Regiones'!B6:P6</f>
        <v>Acumuladas de julio de 2008 a enero de 2020</v>
      </c>
      <c r="C6" s="335"/>
      <c r="D6" s="335"/>
      <c r="E6" s="335"/>
      <c r="F6" s="335"/>
      <c r="G6" s="335"/>
      <c r="H6" s="335"/>
      <c r="I6" s="335"/>
      <c r="J6" s="335"/>
      <c r="K6" s="335"/>
      <c r="L6" s="335"/>
      <c r="M6" s="335"/>
      <c r="N6" s="335"/>
      <c r="O6" s="335"/>
      <c r="P6" s="335"/>
    </row>
    <row r="7" spans="1:18" ht="12.75" thickBot="1" x14ac:dyDescent="0.25"/>
    <row r="8" spans="1:18" ht="12.75" thickBot="1" x14ac:dyDescent="0.25">
      <c r="B8" s="320" t="s">
        <v>52</v>
      </c>
      <c r="C8" s="322"/>
      <c r="D8" s="322"/>
      <c r="E8" s="322"/>
      <c r="F8" s="322"/>
      <c r="G8" s="322"/>
      <c r="H8" s="322"/>
      <c r="I8" s="322"/>
      <c r="J8" s="322"/>
      <c r="K8" s="322"/>
      <c r="L8" s="322"/>
      <c r="M8" s="322"/>
      <c r="N8" s="322"/>
      <c r="O8" s="322"/>
      <c r="P8" s="323"/>
    </row>
    <row r="9" spans="1:18" ht="12.75" thickBot="1" x14ac:dyDescent="0.25">
      <c r="B9" s="343" t="s">
        <v>33</v>
      </c>
      <c r="C9" s="345" t="s">
        <v>2</v>
      </c>
      <c r="D9" s="346"/>
      <c r="E9" s="346"/>
      <c r="F9" s="346"/>
      <c r="G9" s="346"/>
      <c r="H9" s="347"/>
      <c r="I9" s="348" t="s">
        <v>28</v>
      </c>
      <c r="J9" s="349"/>
      <c r="K9" s="345" t="s">
        <v>3</v>
      </c>
      <c r="L9" s="347"/>
      <c r="M9" s="345" t="s">
        <v>4</v>
      </c>
      <c r="N9" s="346"/>
      <c r="O9" s="346"/>
      <c r="P9" s="350"/>
    </row>
    <row r="10" spans="1:18" ht="36.75" thickBot="1" x14ac:dyDescent="0.25">
      <c r="B10" s="344"/>
      <c r="C10" s="31" t="s">
        <v>5</v>
      </c>
      <c r="D10" s="19" t="s">
        <v>6</v>
      </c>
      <c r="E10" s="20" t="s">
        <v>7</v>
      </c>
      <c r="F10" s="19" t="s">
        <v>8</v>
      </c>
      <c r="G10" s="19" t="s">
        <v>9</v>
      </c>
      <c r="H10" s="241" t="s">
        <v>10</v>
      </c>
      <c r="I10" s="242" t="s">
        <v>31</v>
      </c>
      <c r="J10" s="27" t="s">
        <v>53</v>
      </c>
      <c r="K10" s="23" t="s">
        <v>32</v>
      </c>
      <c r="L10" s="32" t="s">
        <v>13</v>
      </c>
      <c r="M10" s="242" t="s">
        <v>14</v>
      </c>
      <c r="N10" s="26" t="s">
        <v>15</v>
      </c>
      <c r="O10" s="26" t="s">
        <v>16</v>
      </c>
      <c r="P10" s="27" t="s">
        <v>17</v>
      </c>
    </row>
    <row r="11" spans="1:18" x14ac:dyDescent="0.2">
      <c r="B11" s="38" t="s">
        <v>35</v>
      </c>
      <c r="C11" s="292">
        <v>5140</v>
      </c>
      <c r="D11" s="293">
        <v>1764</v>
      </c>
      <c r="E11" s="293">
        <v>6904</v>
      </c>
      <c r="F11" s="293">
        <v>15800</v>
      </c>
      <c r="G11" s="293">
        <v>751</v>
      </c>
      <c r="H11" s="294">
        <v>16551</v>
      </c>
      <c r="I11" s="292">
        <v>23455</v>
      </c>
      <c r="J11" s="295">
        <v>1.2736539614412191E-2</v>
      </c>
      <c r="K11" s="292">
        <v>13905</v>
      </c>
      <c r="L11" s="294">
        <v>9550</v>
      </c>
      <c r="M11" s="292">
        <v>14264</v>
      </c>
      <c r="N11" s="293">
        <v>4330</v>
      </c>
      <c r="O11" s="293">
        <v>636</v>
      </c>
      <c r="P11" s="294">
        <v>4225</v>
      </c>
    </row>
    <row r="12" spans="1:18" x14ac:dyDescent="0.2">
      <c r="B12" s="38" t="s">
        <v>36</v>
      </c>
      <c r="C12" s="296">
        <v>4892</v>
      </c>
      <c r="D12" s="297">
        <v>2566</v>
      </c>
      <c r="E12" s="297">
        <v>7458</v>
      </c>
      <c r="F12" s="297">
        <v>15849</v>
      </c>
      <c r="G12" s="297">
        <v>1262</v>
      </c>
      <c r="H12" s="298">
        <v>17111</v>
      </c>
      <c r="I12" s="296">
        <v>24569</v>
      </c>
      <c r="J12" s="299">
        <v>1.334146415632032E-2</v>
      </c>
      <c r="K12" s="296">
        <v>14816</v>
      </c>
      <c r="L12" s="298">
        <v>9753</v>
      </c>
      <c r="M12" s="296">
        <v>14746</v>
      </c>
      <c r="N12" s="297">
        <v>3652</v>
      </c>
      <c r="O12" s="297">
        <v>853</v>
      </c>
      <c r="P12" s="298">
        <v>5318</v>
      </c>
    </row>
    <row r="13" spans="1:18" x14ac:dyDescent="0.2">
      <c r="B13" s="38" t="s">
        <v>37</v>
      </c>
      <c r="C13" s="296">
        <v>9018</v>
      </c>
      <c r="D13" s="297">
        <v>3283</v>
      </c>
      <c r="E13" s="297">
        <v>12301</v>
      </c>
      <c r="F13" s="297">
        <v>26957</v>
      </c>
      <c r="G13" s="297">
        <v>1341</v>
      </c>
      <c r="H13" s="298">
        <v>28298</v>
      </c>
      <c r="I13" s="296">
        <v>40599</v>
      </c>
      <c r="J13" s="299">
        <v>2.2046078525070158E-2</v>
      </c>
      <c r="K13" s="296">
        <v>26199</v>
      </c>
      <c r="L13" s="298">
        <v>14400</v>
      </c>
      <c r="M13" s="296">
        <v>28769</v>
      </c>
      <c r="N13" s="297">
        <v>5632</v>
      </c>
      <c r="O13" s="297">
        <v>543</v>
      </c>
      <c r="P13" s="298">
        <v>5655</v>
      </c>
    </row>
    <row r="14" spans="1:18" x14ac:dyDescent="0.2">
      <c r="B14" s="38" t="s">
        <v>38</v>
      </c>
      <c r="C14" s="296">
        <v>6202</v>
      </c>
      <c r="D14" s="297">
        <v>2340</v>
      </c>
      <c r="E14" s="297">
        <v>8542</v>
      </c>
      <c r="F14" s="297">
        <v>18483</v>
      </c>
      <c r="G14" s="297">
        <v>909</v>
      </c>
      <c r="H14" s="298">
        <v>19392</v>
      </c>
      <c r="I14" s="296">
        <v>27934</v>
      </c>
      <c r="J14" s="299">
        <v>1.5168727247452149E-2</v>
      </c>
      <c r="K14" s="296">
        <v>16873</v>
      </c>
      <c r="L14" s="298">
        <v>11061</v>
      </c>
      <c r="M14" s="296">
        <v>17072</v>
      </c>
      <c r="N14" s="297">
        <v>4706</v>
      </c>
      <c r="O14" s="297">
        <v>781</v>
      </c>
      <c r="P14" s="298">
        <v>5375</v>
      </c>
    </row>
    <row r="15" spans="1:18" x14ac:dyDescent="0.2">
      <c r="B15" s="38" t="s">
        <v>39</v>
      </c>
      <c r="C15" s="296">
        <v>18273</v>
      </c>
      <c r="D15" s="297">
        <v>6006</v>
      </c>
      <c r="E15" s="297">
        <v>24279</v>
      </c>
      <c r="F15" s="297">
        <v>55126</v>
      </c>
      <c r="G15" s="297">
        <v>2699</v>
      </c>
      <c r="H15" s="298">
        <v>57825</v>
      </c>
      <c r="I15" s="296">
        <v>82104</v>
      </c>
      <c r="J15" s="299">
        <v>4.4584133383146388E-2</v>
      </c>
      <c r="K15" s="296">
        <v>49293</v>
      </c>
      <c r="L15" s="298">
        <v>32811</v>
      </c>
      <c r="M15" s="296">
        <v>61917</v>
      </c>
      <c r="N15" s="297">
        <v>11011</v>
      </c>
      <c r="O15" s="297">
        <v>1045</v>
      </c>
      <c r="P15" s="298">
        <v>8131</v>
      </c>
    </row>
    <row r="16" spans="1:18" x14ac:dyDescent="0.2">
      <c r="B16" s="38" t="s">
        <v>40</v>
      </c>
      <c r="C16" s="296">
        <v>45682</v>
      </c>
      <c r="D16" s="297">
        <v>16343</v>
      </c>
      <c r="E16" s="297">
        <v>62025</v>
      </c>
      <c r="F16" s="297">
        <v>146741</v>
      </c>
      <c r="G16" s="297">
        <v>7892</v>
      </c>
      <c r="H16" s="298">
        <v>154633</v>
      </c>
      <c r="I16" s="296">
        <v>216658</v>
      </c>
      <c r="J16" s="299">
        <v>0.11764967809760463</v>
      </c>
      <c r="K16" s="296">
        <v>133730</v>
      </c>
      <c r="L16" s="298">
        <v>82928</v>
      </c>
      <c r="M16" s="296">
        <v>139667</v>
      </c>
      <c r="N16" s="297">
        <v>38661</v>
      </c>
      <c r="O16" s="297">
        <v>5115</v>
      </c>
      <c r="P16" s="298">
        <v>33215</v>
      </c>
    </row>
    <row r="17" spans="2:16" x14ac:dyDescent="0.2">
      <c r="B17" s="38" t="s">
        <v>41</v>
      </c>
      <c r="C17" s="296">
        <v>21537</v>
      </c>
      <c r="D17" s="297">
        <v>7845</v>
      </c>
      <c r="E17" s="297">
        <v>29382</v>
      </c>
      <c r="F17" s="297">
        <v>71147</v>
      </c>
      <c r="G17" s="297">
        <v>4456</v>
      </c>
      <c r="H17" s="298">
        <v>75603</v>
      </c>
      <c r="I17" s="296">
        <v>104985</v>
      </c>
      <c r="J17" s="299">
        <v>5.7008979382607711E-2</v>
      </c>
      <c r="K17" s="296">
        <v>60766</v>
      </c>
      <c r="L17" s="298">
        <v>44219</v>
      </c>
      <c r="M17" s="296">
        <v>62973</v>
      </c>
      <c r="N17" s="297">
        <v>15082</v>
      </c>
      <c r="O17" s="297">
        <v>2567</v>
      </c>
      <c r="P17" s="298">
        <v>24363</v>
      </c>
    </row>
    <row r="18" spans="2:16" x14ac:dyDescent="0.2">
      <c r="B18" s="38" t="s">
        <v>42</v>
      </c>
      <c r="C18" s="296">
        <v>30711</v>
      </c>
      <c r="D18" s="297">
        <v>10787</v>
      </c>
      <c r="E18" s="297">
        <v>41498</v>
      </c>
      <c r="F18" s="297">
        <v>84981</v>
      </c>
      <c r="G18" s="297">
        <v>5016</v>
      </c>
      <c r="H18" s="298">
        <v>89997</v>
      </c>
      <c r="I18" s="296">
        <v>131495</v>
      </c>
      <c r="J18" s="299">
        <v>7.1404445815268863E-2</v>
      </c>
      <c r="K18" s="296">
        <v>74796</v>
      </c>
      <c r="L18" s="298">
        <v>56699</v>
      </c>
      <c r="M18" s="296">
        <v>82005</v>
      </c>
      <c r="N18" s="297">
        <v>22395</v>
      </c>
      <c r="O18" s="297">
        <v>3239</v>
      </c>
      <c r="P18" s="298">
        <v>23856</v>
      </c>
    </row>
    <row r="19" spans="2:16" x14ac:dyDescent="0.2">
      <c r="B19" s="38" t="s">
        <v>589</v>
      </c>
      <c r="C19" s="296">
        <v>15847</v>
      </c>
      <c r="D19" s="297">
        <v>9373</v>
      </c>
      <c r="E19" s="297">
        <v>25220</v>
      </c>
      <c r="F19" s="297">
        <v>39735</v>
      </c>
      <c r="G19" s="297">
        <v>4090</v>
      </c>
      <c r="H19" s="298">
        <v>43825</v>
      </c>
      <c r="I19" s="296">
        <v>69045</v>
      </c>
      <c r="J19" s="299">
        <v>3.74928321328966E-2</v>
      </c>
      <c r="K19" s="296">
        <v>39723</v>
      </c>
      <c r="L19" s="298">
        <v>29322</v>
      </c>
      <c r="M19" s="296">
        <v>41801</v>
      </c>
      <c r="N19" s="297">
        <v>11293</v>
      </c>
      <c r="O19" s="297">
        <v>1423</v>
      </c>
      <c r="P19" s="298">
        <v>14528</v>
      </c>
    </row>
    <row r="20" spans="2:16" x14ac:dyDescent="0.2">
      <c r="B20" s="38" t="s">
        <v>43</v>
      </c>
      <c r="C20" s="296">
        <v>40149</v>
      </c>
      <c r="D20" s="297">
        <v>16803</v>
      </c>
      <c r="E20" s="297">
        <v>56952</v>
      </c>
      <c r="F20" s="297">
        <v>113477</v>
      </c>
      <c r="G20" s="297">
        <v>6599</v>
      </c>
      <c r="H20" s="298">
        <v>120076</v>
      </c>
      <c r="I20" s="296">
        <v>177028</v>
      </c>
      <c r="J20" s="299">
        <v>9.6129786180352228E-2</v>
      </c>
      <c r="K20" s="296">
        <v>106617</v>
      </c>
      <c r="L20" s="298">
        <v>70411</v>
      </c>
      <c r="M20" s="296">
        <v>105571</v>
      </c>
      <c r="N20" s="297">
        <v>26867</v>
      </c>
      <c r="O20" s="297">
        <v>5242</v>
      </c>
      <c r="P20" s="298">
        <v>39348</v>
      </c>
    </row>
    <row r="21" spans="2:16" x14ac:dyDescent="0.2">
      <c r="B21" s="38" t="s">
        <v>44</v>
      </c>
      <c r="C21" s="296">
        <v>33567</v>
      </c>
      <c r="D21" s="297">
        <v>11284</v>
      </c>
      <c r="E21" s="297">
        <v>44851</v>
      </c>
      <c r="F21" s="297">
        <v>66100</v>
      </c>
      <c r="G21" s="297">
        <v>4408</v>
      </c>
      <c r="H21" s="298">
        <v>70508</v>
      </c>
      <c r="I21" s="296">
        <v>115359</v>
      </c>
      <c r="J21" s="299">
        <v>6.2642271301597788E-2</v>
      </c>
      <c r="K21" s="296">
        <v>66807</v>
      </c>
      <c r="L21" s="298">
        <v>48552</v>
      </c>
      <c r="M21" s="296">
        <v>77944</v>
      </c>
      <c r="N21" s="297">
        <v>19101</v>
      </c>
      <c r="O21" s="297">
        <v>2778</v>
      </c>
      <c r="P21" s="298">
        <v>15536</v>
      </c>
    </row>
    <row r="22" spans="2:16" x14ac:dyDescent="0.2">
      <c r="B22" s="38" t="s">
        <v>45</v>
      </c>
      <c r="C22" s="296">
        <v>11999</v>
      </c>
      <c r="D22" s="297">
        <v>6113</v>
      </c>
      <c r="E22" s="297">
        <v>18112</v>
      </c>
      <c r="F22" s="297">
        <v>29708</v>
      </c>
      <c r="G22" s="297">
        <v>2785</v>
      </c>
      <c r="H22" s="298">
        <v>32493</v>
      </c>
      <c r="I22" s="296">
        <v>50605</v>
      </c>
      <c r="J22" s="299">
        <v>2.7479538997541204E-2</v>
      </c>
      <c r="K22" s="296">
        <v>30020</v>
      </c>
      <c r="L22" s="298">
        <v>20585</v>
      </c>
      <c r="M22" s="296">
        <v>36261</v>
      </c>
      <c r="N22" s="297">
        <v>8962</v>
      </c>
      <c r="O22" s="297">
        <v>1512</v>
      </c>
      <c r="P22" s="298">
        <v>3870</v>
      </c>
    </row>
    <row r="23" spans="2:16" x14ac:dyDescent="0.2">
      <c r="B23" s="38" t="s">
        <v>46</v>
      </c>
      <c r="C23" s="296">
        <v>23921</v>
      </c>
      <c r="D23" s="297">
        <v>9356</v>
      </c>
      <c r="E23" s="297">
        <v>33277</v>
      </c>
      <c r="F23" s="297">
        <v>52299</v>
      </c>
      <c r="G23" s="297">
        <v>4356</v>
      </c>
      <c r="H23" s="298">
        <v>56655</v>
      </c>
      <c r="I23" s="296">
        <v>89932</v>
      </c>
      <c r="J23" s="299">
        <v>4.883489578355648E-2</v>
      </c>
      <c r="K23" s="296">
        <v>51771</v>
      </c>
      <c r="L23" s="298">
        <v>38161</v>
      </c>
      <c r="M23" s="296">
        <v>59511</v>
      </c>
      <c r="N23" s="297">
        <v>18233</v>
      </c>
      <c r="O23" s="297">
        <v>2758</v>
      </c>
      <c r="P23" s="298">
        <v>9430</v>
      </c>
    </row>
    <row r="24" spans="2:16" x14ac:dyDescent="0.2">
      <c r="B24" s="38" t="s">
        <v>47</v>
      </c>
      <c r="C24" s="296">
        <v>2240</v>
      </c>
      <c r="D24" s="297">
        <v>631</v>
      </c>
      <c r="E24" s="297">
        <v>2871</v>
      </c>
      <c r="F24" s="297">
        <v>5842</v>
      </c>
      <c r="G24" s="297">
        <v>418</v>
      </c>
      <c r="H24" s="298">
        <v>6260</v>
      </c>
      <c r="I24" s="296">
        <v>9131</v>
      </c>
      <c r="J24" s="299">
        <v>4.9583177667532601E-3</v>
      </c>
      <c r="K24" s="296">
        <v>4787</v>
      </c>
      <c r="L24" s="298">
        <v>4344</v>
      </c>
      <c r="M24" s="296">
        <v>6782</v>
      </c>
      <c r="N24" s="297">
        <v>1632</v>
      </c>
      <c r="O24" s="297">
        <v>119</v>
      </c>
      <c r="P24" s="298">
        <v>598</v>
      </c>
    </row>
    <row r="25" spans="2:16" x14ac:dyDescent="0.2">
      <c r="B25" s="38" t="s">
        <v>48</v>
      </c>
      <c r="C25" s="296">
        <v>3689</v>
      </c>
      <c r="D25" s="297">
        <v>1105</v>
      </c>
      <c r="E25" s="297">
        <v>4794</v>
      </c>
      <c r="F25" s="297">
        <v>11079</v>
      </c>
      <c r="G25" s="297">
        <v>523</v>
      </c>
      <c r="H25" s="298">
        <v>11602</v>
      </c>
      <c r="I25" s="296">
        <v>16396</v>
      </c>
      <c r="J25" s="299">
        <v>8.9033597747986484E-3</v>
      </c>
      <c r="K25" s="296">
        <v>9927</v>
      </c>
      <c r="L25" s="298">
        <v>6469</v>
      </c>
      <c r="M25" s="296">
        <v>13074</v>
      </c>
      <c r="N25" s="297">
        <v>2677</v>
      </c>
      <c r="O25" s="297">
        <v>608</v>
      </c>
      <c r="P25" s="298">
        <v>37</v>
      </c>
    </row>
    <row r="26" spans="2:16" x14ac:dyDescent="0.2">
      <c r="B26" s="38" t="s">
        <v>49</v>
      </c>
      <c r="C26" s="296">
        <v>146240</v>
      </c>
      <c r="D26" s="297">
        <v>45641</v>
      </c>
      <c r="E26" s="297">
        <v>191881</v>
      </c>
      <c r="F26" s="297">
        <v>450496</v>
      </c>
      <c r="G26" s="297">
        <v>19880</v>
      </c>
      <c r="H26" s="298">
        <v>470376</v>
      </c>
      <c r="I26" s="296">
        <v>662257</v>
      </c>
      <c r="J26" s="299">
        <v>0.35961895184062137</v>
      </c>
      <c r="K26" s="296">
        <v>420182</v>
      </c>
      <c r="L26" s="298">
        <v>242075</v>
      </c>
      <c r="M26" s="296">
        <v>402254</v>
      </c>
      <c r="N26" s="297">
        <v>103211</v>
      </c>
      <c r="O26" s="297">
        <v>21917</v>
      </c>
      <c r="P26" s="298">
        <v>134875</v>
      </c>
    </row>
    <row r="27" spans="2:16" ht="12.75" thickBot="1" x14ac:dyDescent="0.25">
      <c r="B27" s="29" t="s">
        <v>50</v>
      </c>
      <c r="C27" s="282">
        <v>419107</v>
      </c>
      <c r="D27" s="283">
        <v>151240</v>
      </c>
      <c r="E27" s="283">
        <v>570347</v>
      </c>
      <c r="F27" s="283">
        <v>1203820</v>
      </c>
      <c r="G27" s="283">
        <v>67385</v>
      </c>
      <c r="H27" s="284">
        <v>1271205</v>
      </c>
      <c r="I27" s="282">
        <v>1841552</v>
      </c>
      <c r="J27" s="285">
        <v>1</v>
      </c>
      <c r="K27" s="282">
        <v>1120212</v>
      </c>
      <c r="L27" s="284">
        <v>721340</v>
      </c>
      <c r="M27" s="282">
        <v>1164611</v>
      </c>
      <c r="N27" s="283">
        <v>297445</v>
      </c>
      <c r="O27" s="283">
        <v>51136</v>
      </c>
      <c r="P27" s="286">
        <v>328360</v>
      </c>
    </row>
    <row r="28" spans="2:16" ht="12.75" thickBot="1" x14ac:dyDescent="0.25">
      <c r="B28" s="30" t="s">
        <v>51</v>
      </c>
      <c r="C28" s="300">
        <f>+C27/$I$27</f>
        <v>0.22758358167458753</v>
      </c>
      <c r="D28" s="301">
        <f>+D27/$I$27</f>
        <v>8.2126380357437634E-2</v>
      </c>
      <c r="E28" s="301"/>
      <c r="F28" s="301">
        <f>+F27/$I$27</f>
        <v>0.65369861942535423</v>
      </c>
      <c r="G28" s="301">
        <f>+G27/$I$27</f>
        <v>3.6591418542620574E-2</v>
      </c>
      <c r="H28" s="302"/>
      <c r="I28" s="341">
        <f>C28+D28+F28+G28</f>
        <v>1</v>
      </c>
      <c r="J28" s="342"/>
      <c r="K28" s="300">
        <f t="shared" ref="K28:P28" si="0">+K27/$I$27</f>
        <v>0.60829778360860842</v>
      </c>
      <c r="L28" s="302">
        <f t="shared" si="0"/>
        <v>0.39170221639139163</v>
      </c>
      <c r="M28" s="300">
        <f t="shared" si="0"/>
        <v>0.63240733902708146</v>
      </c>
      <c r="N28" s="301">
        <f t="shared" si="0"/>
        <v>0.16151865383111635</v>
      </c>
      <c r="O28" s="301">
        <f t="shared" si="0"/>
        <v>2.7767882742382514E-2</v>
      </c>
      <c r="P28" s="302">
        <f t="shared" si="0"/>
        <v>0.17830612439941962</v>
      </c>
    </row>
    <row r="29" spans="2:16" x14ac:dyDescent="0.2">
      <c r="B29" s="46" t="s">
        <v>133</v>
      </c>
    </row>
    <row r="30" spans="2:16" x14ac:dyDescent="0.2">
      <c r="B30" s="46" t="s">
        <v>134</v>
      </c>
    </row>
  </sheetData>
  <mergeCells count="9">
    <mergeCell ref="B5:P5"/>
    <mergeCell ref="B6:P6"/>
    <mergeCell ref="I28:J28"/>
    <mergeCell ref="B8:P8"/>
    <mergeCell ref="B9:B10"/>
    <mergeCell ref="C9:H9"/>
    <mergeCell ref="I9:J9"/>
    <mergeCell ref="K9:L9"/>
    <mergeCell ref="M9:P9"/>
  </mergeCells>
  <hyperlinks>
    <hyperlink ref="R5" location="'Índice Pensiones Solidarias'!A1" display="Volver Sistema de Pensiones Solidadia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2:O32"/>
  <sheetViews>
    <sheetView showGridLines="0" topLeftCell="A13" zoomScaleNormal="100" workbookViewId="0">
      <selection activeCell="I35" sqref="I35"/>
    </sheetView>
  </sheetViews>
  <sheetFormatPr baseColWidth="10" defaultColWidth="11.42578125" defaultRowHeight="12" x14ac:dyDescent="0.2"/>
  <cols>
    <col min="1" max="1" width="6" style="46" customWidth="1"/>
    <col min="2" max="2" width="15.85546875" style="46" customWidth="1"/>
    <col min="3" max="4" width="7.140625" style="46" bestFit="1" customWidth="1"/>
    <col min="5" max="6" width="7.85546875" style="46" bestFit="1" customWidth="1"/>
    <col min="7" max="7" width="7.140625" style="46" bestFit="1" customWidth="1"/>
    <col min="8" max="8" width="9.28515625" style="46" bestFit="1" customWidth="1"/>
    <col min="9" max="10" width="7.85546875" style="46" bestFit="1" customWidth="1"/>
    <col min="11" max="11" width="12.140625" style="46" customWidth="1"/>
    <col min="12" max="16384" width="11.42578125" style="46"/>
  </cols>
  <sheetData>
    <row r="2" spans="1:15" x14ac:dyDescent="0.2">
      <c r="A2" s="75" t="s">
        <v>105</v>
      </c>
    </row>
    <row r="3" spans="1:15" x14ac:dyDescent="0.2">
      <c r="A3" s="75" t="s">
        <v>106</v>
      </c>
    </row>
    <row r="5" spans="1:15" ht="12.75" x14ac:dyDescent="0.2">
      <c r="B5" s="319" t="s">
        <v>73</v>
      </c>
      <c r="C5" s="319"/>
      <c r="D5" s="319"/>
      <c r="E5" s="319"/>
      <c r="F5" s="319"/>
      <c r="G5" s="319"/>
      <c r="H5" s="319"/>
      <c r="I5" s="319"/>
      <c r="J5" s="319"/>
      <c r="K5" s="319"/>
      <c r="M5" s="155" t="s">
        <v>576</v>
      </c>
      <c r="O5" s="138"/>
    </row>
    <row r="6" spans="1:15" ht="12.75" x14ac:dyDescent="0.2">
      <c r="B6" s="335" t="str">
        <f>'Solicitudes Regiones'!$B$6:$P$6</f>
        <v>Acumuladas de julio de 2008 a enero de 2020</v>
      </c>
      <c r="C6" s="335"/>
      <c r="D6" s="335"/>
      <c r="E6" s="335"/>
      <c r="F6" s="335"/>
      <c r="G6" s="335"/>
      <c r="H6" s="335"/>
      <c r="I6" s="335"/>
      <c r="J6" s="335"/>
      <c r="K6" s="335"/>
    </row>
    <row r="8" spans="1:15" x14ac:dyDescent="0.2">
      <c r="B8" s="351" t="s">
        <v>57</v>
      </c>
      <c r="C8" s="351"/>
      <c r="D8" s="351"/>
      <c r="E8" s="351"/>
      <c r="F8" s="351"/>
      <c r="G8" s="351"/>
      <c r="H8" s="351"/>
      <c r="I8" s="351"/>
      <c r="J8" s="351"/>
      <c r="K8" s="351"/>
    </row>
    <row r="9" spans="1:15" ht="15" customHeight="1" x14ac:dyDescent="0.2">
      <c r="B9" s="351" t="s">
        <v>58</v>
      </c>
      <c r="C9" s="352" t="s">
        <v>2</v>
      </c>
      <c r="D9" s="353"/>
      <c r="E9" s="353"/>
      <c r="F9" s="353"/>
      <c r="G9" s="353"/>
      <c r="H9" s="353"/>
      <c r="I9" s="353"/>
      <c r="J9" s="353"/>
      <c r="K9" s="354"/>
    </row>
    <row r="10" spans="1:15" ht="24" x14ac:dyDescent="0.2">
      <c r="B10" s="351"/>
      <c r="C10" s="44" t="s">
        <v>59</v>
      </c>
      <c r="D10" s="44" t="s">
        <v>60</v>
      </c>
      <c r="E10" s="44" t="s">
        <v>61</v>
      </c>
      <c r="F10" s="44" t="s">
        <v>62</v>
      </c>
      <c r="G10" s="44" t="s">
        <v>8</v>
      </c>
      <c r="H10" s="44" t="s">
        <v>63</v>
      </c>
      <c r="I10" s="44" t="s">
        <v>64</v>
      </c>
      <c r="J10" s="44" t="s">
        <v>65</v>
      </c>
      <c r="K10" s="45" t="s">
        <v>31</v>
      </c>
    </row>
    <row r="11" spans="1:15" x14ac:dyDescent="0.2">
      <c r="B11" s="39" t="s">
        <v>69</v>
      </c>
      <c r="C11" s="39">
        <v>5459</v>
      </c>
      <c r="D11" s="39">
        <v>2406</v>
      </c>
      <c r="E11" s="39">
        <f t="shared" ref="E11:E15" si="0">C11+D11</f>
        <v>7865</v>
      </c>
      <c r="F11" s="40">
        <f>E11/$E$15</f>
        <v>0.97399380804953561</v>
      </c>
      <c r="G11" s="39">
        <v>18151</v>
      </c>
      <c r="H11" s="39">
        <v>914</v>
      </c>
      <c r="I11" s="39">
        <f t="shared" ref="I11:I15" si="1">G11+H11</f>
        <v>19065</v>
      </c>
      <c r="J11" s="40">
        <f>I11/$I$15</f>
        <v>0.99172908863920095</v>
      </c>
      <c r="K11" s="39">
        <f t="shared" ref="K11:K15" si="2">E11+I11</f>
        <v>26930</v>
      </c>
    </row>
    <row r="12" spans="1:15" x14ac:dyDescent="0.2">
      <c r="B12" s="39" t="s">
        <v>70</v>
      </c>
      <c r="C12" s="39">
        <v>26</v>
      </c>
      <c r="D12" s="39">
        <v>9</v>
      </c>
      <c r="E12" s="39">
        <f t="shared" si="0"/>
        <v>35</v>
      </c>
      <c r="F12" s="40">
        <f t="shared" ref="F12:F15" si="3">E12/$E$15</f>
        <v>4.3343653250773996E-3</v>
      </c>
      <c r="G12" s="39">
        <v>39</v>
      </c>
      <c r="H12" s="39">
        <v>1</v>
      </c>
      <c r="I12" s="39">
        <f t="shared" si="1"/>
        <v>40</v>
      </c>
      <c r="J12" s="40">
        <f t="shared" ref="J12:J15" si="4">I12/$I$15</f>
        <v>2.0807324178110697E-3</v>
      </c>
      <c r="K12" s="39">
        <f t="shared" si="2"/>
        <v>75</v>
      </c>
    </row>
    <row r="13" spans="1:15" x14ac:dyDescent="0.2">
      <c r="B13" s="39" t="s">
        <v>71</v>
      </c>
      <c r="C13" s="39">
        <v>83</v>
      </c>
      <c r="D13" s="39">
        <v>37</v>
      </c>
      <c r="E13" s="39">
        <f t="shared" si="0"/>
        <v>120</v>
      </c>
      <c r="F13" s="40">
        <f t="shared" si="3"/>
        <v>1.4860681114551083E-2</v>
      </c>
      <c r="G13" s="39">
        <v>104</v>
      </c>
      <c r="H13" s="39">
        <v>1</v>
      </c>
      <c r="I13" s="39">
        <f t="shared" si="1"/>
        <v>105</v>
      </c>
      <c r="J13" s="40">
        <f t="shared" si="4"/>
        <v>5.4619225967540578E-3</v>
      </c>
      <c r="K13" s="39">
        <f t="shared" si="2"/>
        <v>225</v>
      </c>
    </row>
    <row r="14" spans="1:15" x14ac:dyDescent="0.2">
      <c r="B14" s="39" t="s">
        <v>72</v>
      </c>
      <c r="C14" s="39">
        <v>36</v>
      </c>
      <c r="D14" s="39">
        <v>19</v>
      </c>
      <c r="E14" s="39">
        <f t="shared" si="0"/>
        <v>55</v>
      </c>
      <c r="F14" s="40">
        <f t="shared" si="3"/>
        <v>6.8111455108359137E-3</v>
      </c>
      <c r="G14" s="39">
        <v>14</v>
      </c>
      <c r="H14" s="39">
        <v>0</v>
      </c>
      <c r="I14" s="39">
        <f t="shared" si="1"/>
        <v>14</v>
      </c>
      <c r="J14" s="40">
        <f t="shared" si="4"/>
        <v>7.282563462338743E-4</v>
      </c>
      <c r="K14" s="39">
        <f t="shared" si="2"/>
        <v>69</v>
      </c>
    </row>
    <row r="15" spans="1:15" x14ac:dyDescent="0.2">
      <c r="B15" s="41" t="s">
        <v>50</v>
      </c>
      <c r="C15" s="39">
        <f t="shared" ref="C15:D15" si="5">SUM(C11:C14)</f>
        <v>5604</v>
      </c>
      <c r="D15" s="39">
        <f t="shared" si="5"/>
        <v>2471</v>
      </c>
      <c r="E15" s="41">
        <f t="shared" si="0"/>
        <v>8075</v>
      </c>
      <c r="F15" s="40">
        <f t="shared" si="3"/>
        <v>1</v>
      </c>
      <c r="G15" s="39">
        <f t="shared" ref="G15:H15" si="6">SUM(G11:G14)</f>
        <v>18308</v>
      </c>
      <c r="H15" s="39">
        <f t="shared" si="6"/>
        <v>916</v>
      </c>
      <c r="I15" s="41">
        <f t="shared" si="1"/>
        <v>19224</v>
      </c>
      <c r="J15" s="40">
        <f t="shared" si="4"/>
        <v>1</v>
      </c>
      <c r="K15" s="41">
        <f t="shared" si="2"/>
        <v>27299</v>
      </c>
    </row>
    <row r="16" spans="1:15" ht="24" x14ac:dyDescent="0.2">
      <c r="B16" s="53" t="s">
        <v>66</v>
      </c>
      <c r="C16" s="54">
        <f>+C15/$K$15</f>
        <v>0.20528224477087073</v>
      </c>
      <c r="D16" s="54">
        <f t="shared" ref="D16:E16" si="7">+D15/$K$15</f>
        <v>9.0516136122202273E-2</v>
      </c>
      <c r="E16" s="55">
        <f t="shared" si="7"/>
        <v>0.29579838089307303</v>
      </c>
      <c r="F16" s="55"/>
      <c r="G16" s="54">
        <f>+G15/$K$15</f>
        <v>0.67064727645701305</v>
      </c>
      <c r="H16" s="54">
        <f t="shared" ref="H16:I16" si="8">+H15/$K$15</f>
        <v>3.3554342649913915E-2</v>
      </c>
      <c r="I16" s="54">
        <f t="shared" si="8"/>
        <v>0.70420161910692702</v>
      </c>
      <c r="J16" s="55"/>
      <c r="K16" s="55">
        <f>E16+I16</f>
        <v>1</v>
      </c>
    </row>
    <row r="17" spans="1:12" x14ac:dyDescent="0.2">
      <c r="A17" s="76"/>
      <c r="B17" s="82"/>
      <c r="C17" s="82"/>
      <c r="D17" s="82"/>
      <c r="E17" s="82"/>
      <c r="F17" s="82"/>
      <c r="G17" s="82"/>
      <c r="H17" s="82"/>
      <c r="I17" s="82"/>
      <c r="J17" s="82"/>
      <c r="K17" s="83"/>
      <c r="L17" s="76"/>
    </row>
    <row r="18" spans="1:12" x14ac:dyDescent="0.2">
      <c r="A18" s="76"/>
      <c r="B18" s="82"/>
      <c r="C18" s="82"/>
      <c r="D18" s="82"/>
      <c r="E18" s="82"/>
      <c r="F18" s="82"/>
      <c r="G18" s="82"/>
      <c r="H18" s="82"/>
      <c r="I18" s="82"/>
      <c r="J18" s="82"/>
      <c r="K18" s="83"/>
      <c r="L18" s="76"/>
    </row>
    <row r="19" spans="1:12" ht="12.75" x14ac:dyDescent="0.2">
      <c r="A19" s="76"/>
      <c r="B19" s="319" t="s">
        <v>130</v>
      </c>
      <c r="C19" s="319"/>
      <c r="D19" s="319"/>
      <c r="E19" s="319"/>
      <c r="F19" s="319"/>
      <c r="G19" s="319"/>
      <c r="H19" s="319"/>
      <c r="I19" s="319"/>
      <c r="J19" s="319"/>
      <c r="K19" s="319"/>
      <c r="L19" s="76"/>
    </row>
    <row r="20" spans="1:12" ht="12.75" x14ac:dyDescent="0.2">
      <c r="A20" s="76"/>
      <c r="B20" s="335" t="str">
        <f>'Solicitudes Regiones'!$B$6:$P$6</f>
        <v>Acumuladas de julio de 2008 a enero de 2020</v>
      </c>
      <c r="C20" s="335"/>
      <c r="D20" s="335"/>
      <c r="E20" s="335"/>
      <c r="F20" s="335"/>
      <c r="G20" s="335"/>
      <c r="H20" s="335"/>
      <c r="I20" s="335"/>
      <c r="J20" s="335"/>
      <c r="K20" s="335"/>
      <c r="L20" s="76"/>
    </row>
    <row r="21" spans="1:12" x14ac:dyDescent="0.2">
      <c r="A21" s="76"/>
      <c r="B21" s="82"/>
      <c r="C21" s="82"/>
      <c r="D21" s="82"/>
      <c r="E21" s="82"/>
      <c r="F21" s="82"/>
      <c r="G21" s="82"/>
      <c r="H21" s="82"/>
      <c r="I21" s="82"/>
      <c r="J21" s="82"/>
      <c r="K21" s="83"/>
      <c r="L21" s="76"/>
    </row>
    <row r="22" spans="1:12" x14ac:dyDescent="0.2">
      <c r="B22" s="351" t="s">
        <v>67</v>
      </c>
      <c r="C22" s="351"/>
      <c r="D22" s="351"/>
      <c r="E22" s="351"/>
      <c r="F22" s="351"/>
      <c r="G22" s="351"/>
      <c r="H22" s="351"/>
      <c r="I22" s="351"/>
      <c r="J22" s="351"/>
      <c r="K22" s="351"/>
    </row>
    <row r="23" spans="1:12" ht="15" customHeight="1" x14ac:dyDescent="0.2">
      <c r="B23" s="351" t="s">
        <v>58</v>
      </c>
      <c r="C23" s="351" t="s">
        <v>2</v>
      </c>
      <c r="D23" s="351"/>
      <c r="E23" s="351"/>
      <c r="F23" s="351"/>
      <c r="G23" s="351"/>
      <c r="H23" s="351"/>
      <c r="I23" s="351"/>
      <c r="J23" s="351"/>
      <c r="K23" s="351"/>
    </row>
    <row r="24" spans="1:12" ht="24" x14ac:dyDescent="0.2">
      <c r="B24" s="351"/>
      <c r="C24" s="44" t="s">
        <v>59</v>
      </c>
      <c r="D24" s="44" t="s">
        <v>60</v>
      </c>
      <c r="E24" s="44" t="s">
        <v>61</v>
      </c>
      <c r="F24" s="44" t="s">
        <v>62</v>
      </c>
      <c r="G24" s="44" t="s">
        <v>8</v>
      </c>
      <c r="H24" s="44" t="s">
        <v>63</v>
      </c>
      <c r="I24" s="44" t="s">
        <v>64</v>
      </c>
      <c r="J24" s="44" t="s">
        <v>65</v>
      </c>
      <c r="K24" s="45" t="s">
        <v>31</v>
      </c>
    </row>
    <row r="25" spans="1:12" x14ac:dyDescent="0.2">
      <c r="B25" s="39" t="s">
        <v>69</v>
      </c>
      <c r="C25" s="39">
        <v>5012</v>
      </c>
      <c r="D25" s="39">
        <v>1738</v>
      </c>
      <c r="E25" s="39">
        <v>6750</v>
      </c>
      <c r="F25" s="260">
        <f t="shared" ref="F25:F29" si="9">E25/$E$29</f>
        <v>0.97769409038238697</v>
      </c>
      <c r="G25" s="39">
        <v>15666</v>
      </c>
      <c r="H25" s="39">
        <v>749</v>
      </c>
      <c r="I25" s="39">
        <v>16415</v>
      </c>
      <c r="J25" s="259">
        <f t="shared" ref="J25:J29" si="10">I25/$I$29</f>
        <v>0.99178297383843872</v>
      </c>
      <c r="K25" s="39">
        <v>23165</v>
      </c>
    </row>
    <row r="26" spans="1:12" x14ac:dyDescent="0.2">
      <c r="B26" s="39" t="s">
        <v>70</v>
      </c>
      <c r="C26" s="84">
        <v>23</v>
      </c>
      <c r="D26" s="84">
        <v>3</v>
      </c>
      <c r="E26" s="39">
        <v>26</v>
      </c>
      <c r="F26" s="260">
        <f t="shared" si="9"/>
        <v>3.7659327925840093E-3</v>
      </c>
      <c r="G26" s="84">
        <v>35</v>
      </c>
      <c r="H26" s="39">
        <v>1</v>
      </c>
      <c r="I26" s="84">
        <f>G26+H26</f>
        <v>36</v>
      </c>
      <c r="J26" s="259">
        <f t="shared" si="10"/>
        <v>2.1750951604132679E-3</v>
      </c>
      <c r="K26" s="84">
        <f t="shared" ref="K26:K30" si="11">E26+I26</f>
        <v>62</v>
      </c>
    </row>
    <row r="27" spans="1:12" x14ac:dyDescent="0.2">
      <c r="B27" s="39" t="s">
        <v>71</v>
      </c>
      <c r="C27" s="84">
        <v>74</v>
      </c>
      <c r="D27" s="84">
        <v>16</v>
      </c>
      <c r="E27" s="39">
        <v>90</v>
      </c>
      <c r="F27" s="260">
        <f t="shared" si="9"/>
        <v>1.3035921205098494E-2</v>
      </c>
      <c r="G27" s="84">
        <v>85</v>
      </c>
      <c r="H27" s="39">
        <v>1</v>
      </c>
      <c r="I27" s="84">
        <f t="shared" ref="I27:I29" si="12">G27+H27</f>
        <v>86</v>
      </c>
      <c r="J27" s="259">
        <f t="shared" si="10"/>
        <v>5.1960606609872517E-3</v>
      </c>
      <c r="K27" s="84">
        <f>E27+I27</f>
        <v>176</v>
      </c>
    </row>
    <row r="28" spans="1:12" x14ac:dyDescent="0.2">
      <c r="B28" s="39" t="s">
        <v>72</v>
      </c>
      <c r="C28" s="84">
        <v>31</v>
      </c>
      <c r="D28" s="84">
        <v>7</v>
      </c>
      <c r="E28" s="39">
        <v>38</v>
      </c>
      <c r="F28" s="260">
        <f t="shared" si="9"/>
        <v>5.5040556199304749E-3</v>
      </c>
      <c r="G28" s="84">
        <v>14</v>
      </c>
      <c r="H28" s="39">
        <v>0</v>
      </c>
      <c r="I28" s="84">
        <f t="shared" si="12"/>
        <v>14</v>
      </c>
      <c r="J28" s="259">
        <f t="shared" si="10"/>
        <v>8.4587034016071533E-4</v>
      </c>
      <c r="K28" s="84">
        <f t="shared" si="11"/>
        <v>52</v>
      </c>
    </row>
    <row r="29" spans="1:12" x14ac:dyDescent="0.2">
      <c r="B29" s="85" t="s">
        <v>50</v>
      </c>
      <c r="C29" s="84">
        <f t="shared" ref="C29:G29" si="13">SUM(C25:C28)</f>
        <v>5140</v>
      </c>
      <c r="D29" s="84">
        <f t="shared" si="13"/>
        <v>1764</v>
      </c>
      <c r="E29" s="39">
        <v>6904</v>
      </c>
      <c r="F29" s="260">
        <f t="shared" si="9"/>
        <v>1</v>
      </c>
      <c r="G29" s="85">
        <f t="shared" si="13"/>
        <v>15800</v>
      </c>
      <c r="H29" s="39">
        <v>751</v>
      </c>
      <c r="I29" s="85">
        <f t="shared" si="12"/>
        <v>16551</v>
      </c>
      <c r="J29" s="259">
        <f t="shared" si="10"/>
        <v>1</v>
      </c>
      <c r="K29" s="85">
        <f t="shared" si="11"/>
        <v>23455</v>
      </c>
    </row>
    <row r="30" spans="1:12" ht="24" x14ac:dyDescent="0.2">
      <c r="B30" s="53" t="s">
        <v>68</v>
      </c>
      <c r="C30" s="54">
        <f>+C29/$K$29</f>
        <v>0.21914303986356853</v>
      </c>
      <c r="D30" s="54">
        <f>+D29/$K$29</f>
        <v>7.5207844809209126E-2</v>
      </c>
      <c r="E30" s="55">
        <f>+E29/$K$29</f>
        <v>0.29435088467277765</v>
      </c>
      <c r="F30" s="55"/>
      <c r="G30" s="54">
        <f>+G29/$K$29</f>
        <v>0.67363035600085275</v>
      </c>
      <c r="H30" s="54">
        <f>+H29/$K$29</f>
        <v>3.2018759326369647E-2</v>
      </c>
      <c r="I30" s="55">
        <f>+I29/$K$29</f>
        <v>0.7056491153272223</v>
      </c>
      <c r="J30" s="55"/>
      <c r="K30" s="55">
        <f t="shared" si="11"/>
        <v>1</v>
      </c>
    </row>
    <row r="31" spans="1:12" x14ac:dyDescent="0.2">
      <c r="B31" s="46" t="s">
        <v>133</v>
      </c>
    </row>
    <row r="32" spans="1:12" x14ac:dyDescent="0.2">
      <c r="B32" s="46" t="s">
        <v>134</v>
      </c>
    </row>
  </sheetData>
  <mergeCells count="10">
    <mergeCell ref="B5:K5"/>
    <mergeCell ref="B6:K6"/>
    <mergeCell ref="B19:K19"/>
    <mergeCell ref="B20:K20"/>
    <mergeCell ref="B23:B24"/>
    <mergeCell ref="C23:K23"/>
    <mergeCell ref="B8:K8"/>
    <mergeCell ref="B9:B10"/>
    <mergeCell ref="C9:K9"/>
    <mergeCell ref="B22:K22"/>
  </mergeCells>
  <hyperlinks>
    <hyperlink ref="M5" location="'Índice Pensiones Solidarias'!A1" display="Volver Sistema de Pensiones Solidadia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P41"/>
  <sheetViews>
    <sheetView showGridLines="0" topLeftCell="A13" zoomScaleNormal="100" workbookViewId="0">
      <selection activeCell="K18" sqref="K18"/>
    </sheetView>
  </sheetViews>
  <sheetFormatPr baseColWidth="10" defaultRowHeight="12" x14ac:dyDescent="0.2"/>
  <cols>
    <col min="1" max="1" width="6" style="47" customWidth="1"/>
    <col min="2" max="2" width="18.140625" style="47" customWidth="1"/>
    <col min="3" max="4" width="7.28515625" style="47" bestFit="1" customWidth="1"/>
    <col min="5" max="6" width="7.28515625" style="47" customWidth="1"/>
    <col min="7" max="8" width="7.28515625" style="47" bestFit="1" customWidth="1"/>
    <col min="9" max="11" width="7.28515625" style="47" customWidth="1"/>
    <col min="12" max="12" width="10.28515625" style="47" customWidth="1"/>
    <col min="13" max="251" width="11.42578125" style="47"/>
    <col min="252" max="252" width="18.140625" style="47" customWidth="1"/>
    <col min="253" max="254" width="7.28515625" style="47" bestFit="1" customWidth="1"/>
    <col min="255" max="256" width="7.28515625" style="47" customWidth="1"/>
    <col min="257" max="258" width="7.28515625" style="47" bestFit="1" customWidth="1"/>
    <col min="259" max="261" width="7.28515625" style="47" customWidth="1"/>
    <col min="262" max="267" width="0" style="47" hidden="1" customWidth="1"/>
    <col min="268" max="268" width="10.28515625" style="47" customWidth="1"/>
    <col min="269" max="507" width="11.42578125" style="47"/>
    <col min="508" max="508" width="18.140625" style="47" customWidth="1"/>
    <col min="509" max="510" width="7.28515625" style="47" bestFit="1" customWidth="1"/>
    <col min="511" max="512" width="7.28515625" style="47" customWidth="1"/>
    <col min="513" max="514" width="7.28515625" style="47" bestFit="1" customWidth="1"/>
    <col min="515" max="517" width="7.28515625" style="47" customWidth="1"/>
    <col min="518" max="523" width="0" style="47" hidden="1" customWidth="1"/>
    <col min="524" max="524" width="10.28515625" style="47" customWidth="1"/>
    <col min="525" max="763" width="11.42578125" style="47"/>
    <col min="764" max="764" width="18.140625" style="47" customWidth="1"/>
    <col min="765" max="766" width="7.28515625" style="47" bestFit="1" customWidth="1"/>
    <col min="767" max="768" width="7.28515625" style="47" customWidth="1"/>
    <col min="769" max="770" width="7.28515625" style="47" bestFit="1" customWidth="1"/>
    <col min="771" max="773" width="7.28515625" style="47" customWidth="1"/>
    <col min="774" max="779" width="0" style="47" hidden="1" customWidth="1"/>
    <col min="780" max="780" width="10.28515625" style="47" customWidth="1"/>
    <col min="781" max="1019" width="11.42578125" style="47"/>
    <col min="1020" max="1020" width="18.140625" style="47" customWidth="1"/>
    <col min="1021" max="1022" width="7.28515625" style="47" bestFit="1" customWidth="1"/>
    <col min="1023" max="1024" width="7.28515625" style="47" customWidth="1"/>
    <col min="1025" max="1026" width="7.28515625" style="47" bestFit="1" customWidth="1"/>
    <col min="1027" max="1029" width="7.28515625" style="47" customWidth="1"/>
    <col min="1030" max="1035" width="0" style="47" hidden="1" customWidth="1"/>
    <col min="1036" max="1036" width="10.28515625" style="47" customWidth="1"/>
    <col min="1037" max="1275" width="11.42578125" style="47"/>
    <col min="1276" max="1276" width="18.140625" style="47" customWidth="1"/>
    <col min="1277" max="1278" width="7.28515625" style="47" bestFit="1" customWidth="1"/>
    <col min="1279" max="1280" width="7.28515625" style="47" customWidth="1"/>
    <col min="1281" max="1282" width="7.28515625" style="47" bestFit="1" customWidth="1"/>
    <col min="1283" max="1285" width="7.28515625" style="47" customWidth="1"/>
    <col min="1286" max="1291" width="0" style="47" hidden="1" customWidth="1"/>
    <col min="1292" max="1292" width="10.28515625" style="47" customWidth="1"/>
    <col min="1293" max="1531" width="11.42578125" style="47"/>
    <col min="1532" max="1532" width="18.140625" style="47" customWidth="1"/>
    <col min="1533" max="1534" width="7.28515625" style="47" bestFit="1" customWidth="1"/>
    <col min="1535" max="1536" width="7.28515625" style="47" customWidth="1"/>
    <col min="1537" max="1538" width="7.28515625" style="47" bestFit="1" customWidth="1"/>
    <col min="1539" max="1541" width="7.28515625" style="47" customWidth="1"/>
    <col min="1542" max="1547" width="0" style="47" hidden="1" customWidth="1"/>
    <col min="1548" max="1548" width="10.28515625" style="47" customWidth="1"/>
    <col min="1549" max="1787" width="11.42578125" style="47"/>
    <col min="1788" max="1788" width="18.140625" style="47" customWidth="1"/>
    <col min="1789" max="1790" width="7.28515625" style="47" bestFit="1" customWidth="1"/>
    <col min="1791" max="1792" width="7.28515625" style="47" customWidth="1"/>
    <col min="1793" max="1794" width="7.28515625" style="47" bestFit="1" customWidth="1"/>
    <col min="1795" max="1797" width="7.28515625" style="47" customWidth="1"/>
    <col min="1798" max="1803" width="0" style="47" hidden="1" customWidth="1"/>
    <col min="1804" max="1804" width="10.28515625" style="47" customWidth="1"/>
    <col min="1805" max="2043" width="11.42578125" style="47"/>
    <col min="2044" max="2044" width="18.140625" style="47" customWidth="1"/>
    <col min="2045" max="2046" width="7.28515625" style="47" bestFit="1" customWidth="1"/>
    <col min="2047" max="2048" width="7.28515625" style="47" customWidth="1"/>
    <col min="2049" max="2050" width="7.28515625" style="47" bestFit="1" customWidth="1"/>
    <col min="2051" max="2053" width="7.28515625" style="47" customWidth="1"/>
    <col min="2054" max="2059" width="0" style="47" hidden="1" customWidth="1"/>
    <col min="2060" max="2060" width="10.28515625" style="47" customWidth="1"/>
    <col min="2061" max="2299" width="11.42578125" style="47"/>
    <col min="2300" max="2300" width="18.140625" style="47" customWidth="1"/>
    <col min="2301" max="2302" width="7.28515625" style="47" bestFit="1" customWidth="1"/>
    <col min="2303" max="2304" width="7.28515625" style="47" customWidth="1"/>
    <col min="2305" max="2306" width="7.28515625" style="47" bestFit="1" customWidth="1"/>
    <col min="2307" max="2309" width="7.28515625" style="47" customWidth="1"/>
    <col min="2310" max="2315" width="0" style="47" hidden="1" customWidth="1"/>
    <col min="2316" max="2316" width="10.28515625" style="47" customWidth="1"/>
    <col min="2317" max="2555" width="11.42578125" style="47"/>
    <col min="2556" max="2556" width="18.140625" style="47" customWidth="1"/>
    <col min="2557" max="2558" width="7.28515625" style="47" bestFit="1" customWidth="1"/>
    <col min="2559" max="2560" width="7.28515625" style="47" customWidth="1"/>
    <col min="2561" max="2562" width="7.28515625" style="47" bestFit="1" customWidth="1"/>
    <col min="2563" max="2565" width="7.28515625" style="47" customWidth="1"/>
    <col min="2566" max="2571" width="0" style="47" hidden="1" customWidth="1"/>
    <col min="2572" max="2572" width="10.28515625" style="47" customWidth="1"/>
    <col min="2573" max="2811" width="11.42578125" style="47"/>
    <col min="2812" max="2812" width="18.140625" style="47" customWidth="1"/>
    <col min="2813" max="2814" width="7.28515625" style="47" bestFit="1" customWidth="1"/>
    <col min="2815" max="2816" width="7.28515625" style="47" customWidth="1"/>
    <col min="2817" max="2818" width="7.28515625" style="47" bestFit="1" customWidth="1"/>
    <col min="2819" max="2821" width="7.28515625" style="47" customWidth="1"/>
    <col min="2822" max="2827" width="0" style="47" hidden="1" customWidth="1"/>
    <col min="2828" max="2828" width="10.28515625" style="47" customWidth="1"/>
    <col min="2829" max="3067" width="11.42578125" style="47"/>
    <col min="3068" max="3068" width="18.140625" style="47" customWidth="1"/>
    <col min="3069" max="3070" width="7.28515625" style="47" bestFit="1" customWidth="1"/>
    <col min="3071" max="3072" width="7.28515625" style="47" customWidth="1"/>
    <col min="3073" max="3074" width="7.28515625" style="47" bestFit="1" customWidth="1"/>
    <col min="3075" max="3077" width="7.28515625" style="47" customWidth="1"/>
    <col min="3078" max="3083" width="0" style="47" hidden="1" customWidth="1"/>
    <col min="3084" max="3084" width="10.28515625" style="47" customWidth="1"/>
    <col min="3085" max="3323" width="11.42578125" style="47"/>
    <col min="3324" max="3324" width="18.140625" style="47" customWidth="1"/>
    <col min="3325" max="3326" width="7.28515625" style="47" bestFit="1" customWidth="1"/>
    <col min="3327" max="3328" width="7.28515625" style="47" customWidth="1"/>
    <col min="3329" max="3330" width="7.28515625" style="47" bestFit="1" customWidth="1"/>
    <col min="3331" max="3333" width="7.28515625" style="47" customWidth="1"/>
    <col min="3334" max="3339" width="0" style="47" hidden="1" customWidth="1"/>
    <col min="3340" max="3340" width="10.28515625" style="47" customWidth="1"/>
    <col min="3341" max="3579" width="11.42578125" style="47"/>
    <col min="3580" max="3580" width="18.140625" style="47" customWidth="1"/>
    <col min="3581" max="3582" width="7.28515625" style="47" bestFit="1" customWidth="1"/>
    <col min="3583" max="3584" width="7.28515625" style="47" customWidth="1"/>
    <col min="3585" max="3586" width="7.28515625" style="47" bestFit="1" customWidth="1"/>
    <col min="3587" max="3589" width="7.28515625" style="47" customWidth="1"/>
    <col min="3590" max="3595" width="0" style="47" hidden="1" customWidth="1"/>
    <col min="3596" max="3596" width="10.28515625" style="47" customWidth="1"/>
    <col min="3597" max="3835" width="11.42578125" style="47"/>
    <col min="3836" max="3836" width="18.140625" style="47" customWidth="1"/>
    <col min="3837" max="3838" width="7.28515625" style="47" bestFit="1" customWidth="1"/>
    <col min="3839" max="3840" width="7.28515625" style="47" customWidth="1"/>
    <col min="3841" max="3842" width="7.28515625" style="47" bestFit="1" customWidth="1"/>
    <col min="3843" max="3845" width="7.28515625" style="47" customWidth="1"/>
    <col min="3846" max="3851" width="0" style="47" hidden="1" customWidth="1"/>
    <col min="3852" max="3852" width="10.28515625" style="47" customWidth="1"/>
    <col min="3853" max="4091" width="11.42578125" style="47"/>
    <col min="4092" max="4092" width="18.140625" style="47" customWidth="1"/>
    <col min="4093" max="4094" width="7.28515625" style="47" bestFit="1" customWidth="1"/>
    <col min="4095" max="4096" width="7.28515625" style="47" customWidth="1"/>
    <col min="4097" max="4098" width="7.28515625" style="47" bestFit="1" customWidth="1"/>
    <col min="4099" max="4101" width="7.28515625" style="47" customWidth="1"/>
    <col min="4102" max="4107" width="0" style="47" hidden="1" customWidth="1"/>
    <col min="4108" max="4108" width="10.28515625" style="47" customWidth="1"/>
    <col min="4109" max="4347" width="11.42578125" style="47"/>
    <col min="4348" max="4348" width="18.140625" style="47" customWidth="1"/>
    <col min="4349" max="4350" width="7.28515625" style="47" bestFit="1" customWidth="1"/>
    <col min="4351" max="4352" width="7.28515625" style="47" customWidth="1"/>
    <col min="4353" max="4354" width="7.28515625" style="47" bestFit="1" customWidth="1"/>
    <col min="4355" max="4357" width="7.28515625" style="47" customWidth="1"/>
    <col min="4358" max="4363" width="0" style="47" hidden="1" customWidth="1"/>
    <col min="4364" max="4364" width="10.28515625" style="47" customWidth="1"/>
    <col min="4365" max="4603" width="11.42578125" style="47"/>
    <col min="4604" max="4604" width="18.140625" style="47" customWidth="1"/>
    <col min="4605" max="4606" width="7.28515625" style="47" bestFit="1" customWidth="1"/>
    <col min="4607" max="4608" width="7.28515625" style="47" customWidth="1"/>
    <col min="4609" max="4610" width="7.28515625" style="47" bestFit="1" customWidth="1"/>
    <col min="4611" max="4613" width="7.28515625" style="47" customWidth="1"/>
    <col min="4614" max="4619" width="0" style="47" hidden="1" customWidth="1"/>
    <col min="4620" max="4620" width="10.28515625" style="47" customWidth="1"/>
    <col min="4621" max="4859" width="11.42578125" style="47"/>
    <col min="4860" max="4860" width="18.140625" style="47" customWidth="1"/>
    <col min="4861" max="4862" width="7.28515625" style="47" bestFit="1" customWidth="1"/>
    <col min="4863" max="4864" width="7.28515625" style="47" customWidth="1"/>
    <col min="4865" max="4866" width="7.28515625" style="47" bestFit="1" customWidth="1"/>
    <col min="4867" max="4869" width="7.28515625" style="47" customWidth="1"/>
    <col min="4870" max="4875" width="0" style="47" hidden="1" customWidth="1"/>
    <col min="4876" max="4876" width="10.28515625" style="47" customWidth="1"/>
    <col min="4877" max="5115" width="11.42578125" style="47"/>
    <col min="5116" max="5116" width="18.140625" style="47" customWidth="1"/>
    <col min="5117" max="5118" width="7.28515625" style="47" bestFit="1" customWidth="1"/>
    <col min="5119" max="5120" width="7.28515625" style="47" customWidth="1"/>
    <col min="5121" max="5122" width="7.28515625" style="47" bestFit="1" customWidth="1"/>
    <col min="5123" max="5125" width="7.28515625" style="47" customWidth="1"/>
    <col min="5126" max="5131" width="0" style="47" hidden="1" customWidth="1"/>
    <col min="5132" max="5132" width="10.28515625" style="47" customWidth="1"/>
    <col min="5133" max="5371" width="11.42578125" style="47"/>
    <col min="5372" max="5372" width="18.140625" style="47" customWidth="1"/>
    <col min="5373" max="5374" width="7.28515625" style="47" bestFit="1" customWidth="1"/>
    <col min="5375" max="5376" width="7.28515625" style="47" customWidth="1"/>
    <col min="5377" max="5378" width="7.28515625" style="47" bestFit="1" customWidth="1"/>
    <col min="5379" max="5381" width="7.28515625" style="47" customWidth="1"/>
    <col min="5382" max="5387" width="0" style="47" hidden="1" customWidth="1"/>
    <col min="5388" max="5388" width="10.28515625" style="47" customWidth="1"/>
    <col min="5389" max="5627" width="11.42578125" style="47"/>
    <col min="5628" max="5628" width="18.140625" style="47" customWidth="1"/>
    <col min="5629" max="5630" width="7.28515625" style="47" bestFit="1" customWidth="1"/>
    <col min="5631" max="5632" width="7.28515625" style="47" customWidth="1"/>
    <col min="5633" max="5634" width="7.28515625" style="47" bestFit="1" customWidth="1"/>
    <col min="5635" max="5637" width="7.28515625" style="47" customWidth="1"/>
    <col min="5638" max="5643" width="0" style="47" hidden="1" customWidth="1"/>
    <col min="5644" max="5644" width="10.28515625" style="47" customWidth="1"/>
    <col min="5645" max="5883" width="11.42578125" style="47"/>
    <col min="5884" max="5884" width="18.140625" style="47" customWidth="1"/>
    <col min="5885" max="5886" width="7.28515625" style="47" bestFit="1" customWidth="1"/>
    <col min="5887" max="5888" width="7.28515625" style="47" customWidth="1"/>
    <col min="5889" max="5890" width="7.28515625" style="47" bestFit="1" customWidth="1"/>
    <col min="5891" max="5893" width="7.28515625" style="47" customWidth="1"/>
    <col min="5894" max="5899" width="0" style="47" hidden="1" customWidth="1"/>
    <col min="5900" max="5900" width="10.28515625" style="47" customWidth="1"/>
    <col min="5901" max="6139" width="11.42578125" style="47"/>
    <col min="6140" max="6140" width="18.140625" style="47" customWidth="1"/>
    <col min="6141" max="6142" width="7.28515625" style="47" bestFit="1" customWidth="1"/>
    <col min="6143" max="6144" width="7.28515625" style="47" customWidth="1"/>
    <col min="6145" max="6146" width="7.28515625" style="47" bestFit="1" customWidth="1"/>
    <col min="6147" max="6149" width="7.28515625" style="47" customWidth="1"/>
    <col min="6150" max="6155" width="0" style="47" hidden="1" customWidth="1"/>
    <col min="6156" max="6156" width="10.28515625" style="47" customWidth="1"/>
    <col min="6157" max="6395" width="11.42578125" style="47"/>
    <col min="6396" max="6396" width="18.140625" style="47" customWidth="1"/>
    <col min="6397" max="6398" width="7.28515625" style="47" bestFit="1" customWidth="1"/>
    <col min="6399" max="6400" width="7.28515625" style="47" customWidth="1"/>
    <col min="6401" max="6402" width="7.28515625" style="47" bestFit="1" customWidth="1"/>
    <col min="6403" max="6405" width="7.28515625" style="47" customWidth="1"/>
    <col min="6406" max="6411" width="0" style="47" hidden="1" customWidth="1"/>
    <col min="6412" max="6412" width="10.28515625" style="47" customWidth="1"/>
    <col min="6413" max="6651" width="11.42578125" style="47"/>
    <col min="6652" max="6652" width="18.140625" style="47" customWidth="1"/>
    <col min="6653" max="6654" width="7.28515625" style="47" bestFit="1" customWidth="1"/>
    <col min="6655" max="6656" width="7.28515625" style="47" customWidth="1"/>
    <col min="6657" max="6658" width="7.28515625" style="47" bestFit="1" customWidth="1"/>
    <col min="6659" max="6661" width="7.28515625" style="47" customWidth="1"/>
    <col min="6662" max="6667" width="0" style="47" hidden="1" customWidth="1"/>
    <col min="6668" max="6668" width="10.28515625" style="47" customWidth="1"/>
    <col min="6669" max="6907" width="11.42578125" style="47"/>
    <col min="6908" max="6908" width="18.140625" style="47" customWidth="1"/>
    <col min="6909" max="6910" width="7.28515625" style="47" bestFit="1" customWidth="1"/>
    <col min="6911" max="6912" width="7.28515625" style="47" customWidth="1"/>
    <col min="6913" max="6914" width="7.28515625" style="47" bestFit="1" customWidth="1"/>
    <col min="6915" max="6917" width="7.28515625" style="47" customWidth="1"/>
    <col min="6918" max="6923" width="0" style="47" hidden="1" customWidth="1"/>
    <col min="6924" max="6924" width="10.28515625" style="47" customWidth="1"/>
    <col min="6925" max="7163" width="11.42578125" style="47"/>
    <col min="7164" max="7164" width="18.140625" style="47" customWidth="1"/>
    <col min="7165" max="7166" width="7.28515625" style="47" bestFit="1" customWidth="1"/>
    <col min="7167" max="7168" width="7.28515625" style="47" customWidth="1"/>
    <col min="7169" max="7170" width="7.28515625" style="47" bestFit="1" customWidth="1"/>
    <col min="7171" max="7173" width="7.28515625" style="47" customWidth="1"/>
    <col min="7174" max="7179" width="0" style="47" hidden="1" customWidth="1"/>
    <col min="7180" max="7180" width="10.28515625" style="47" customWidth="1"/>
    <col min="7181" max="7419" width="11.42578125" style="47"/>
    <col min="7420" max="7420" width="18.140625" style="47" customWidth="1"/>
    <col min="7421" max="7422" width="7.28515625" style="47" bestFit="1" customWidth="1"/>
    <col min="7423" max="7424" width="7.28515625" style="47" customWidth="1"/>
    <col min="7425" max="7426" width="7.28515625" style="47" bestFit="1" customWidth="1"/>
    <col min="7427" max="7429" width="7.28515625" style="47" customWidth="1"/>
    <col min="7430" max="7435" width="0" style="47" hidden="1" customWidth="1"/>
    <col min="7436" max="7436" width="10.28515625" style="47" customWidth="1"/>
    <col min="7437" max="7675" width="11.42578125" style="47"/>
    <col min="7676" max="7676" width="18.140625" style="47" customWidth="1"/>
    <col min="7677" max="7678" width="7.28515625" style="47" bestFit="1" customWidth="1"/>
    <col min="7679" max="7680" width="7.28515625" style="47" customWidth="1"/>
    <col min="7681" max="7682" width="7.28515625" style="47" bestFit="1" customWidth="1"/>
    <col min="7683" max="7685" width="7.28515625" style="47" customWidth="1"/>
    <col min="7686" max="7691" width="0" style="47" hidden="1" customWidth="1"/>
    <col min="7692" max="7692" width="10.28515625" style="47" customWidth="1"/>
    <col min="7693" max="7931" width="11.42578125" style="47"/>
    <col min="7932" max="7932" width="18.140625" style="47" customWidth="1"/>
    <col min="7933" max="7934" width="7.28515625" style="47" bestFit="1" customWidth="1"/>
    <col min="7935" max="7936" width="7.28515625" style="47" customWidth="1"/>
    <col min="7937" max="7938" width="7.28515625" style="47" bestFit="1" customWidth="1"/>
    <col min="7939" max="7941" width="7.28515625" style="47" customWidth="1"/>
    <col min="7942" max="7947" width="0" style="47" hidden="1" customWidth="1"/>
    <col min="7948" max="7948" width="10.28515625" style="47" customWidth="1"/>
    <col min="7949" max="8187" width="11.42578125" style="47"/>
    <col min="8188" max="8188" width="18.140625" style="47" customWidth="1"/>
    <col min="8189" max="8190" width="7.28515625" style="47" bestFit="1" customWidth="1"/>
    <col min="8191" max="8192" width="7.28515625" style="47" customWidth="1"/>
    <col min="8193" max="8194" width="7.28515625" style="47" bestFit="1" customWidth="1"/>
    <col min="8195" max="8197" width="7.28515625" style="47" customWidth="1"/>
    <col min="8198" max="8203" width="0" style="47" hidden="1" customWidth="1"/>
    <col min="8204" max="8204" width="10.28515625" style="47" customWidth="1"/>
    <col min="8205" max="8443" width="11.42578125" style="47"/>
    <col min="8444" max="8444" width="18.140625" style="47" customWidth="1"/>
    <col min="8445" max="8446" width="7.28515625" style="47" bestFit="1" customWidth="1"/>
    <col min="8447" max="8448" width="7.28515625" style="47" customWidth="1"/>
    <col min="8449" max="8450" width="7.28515625" style="47" bestFit="1" customWidth="1"/>
    <col min="8451" max="8453" width="7.28515625" style="47" customWidth="1"/>
    <col min="8454" max="8459" width="0" style="47" hidden="1" customWidth="1"/>
    <col min="8460" max="8460" width="10.28515625" style="47" customWidth="1"/>
    <col min="8461" max="8699" width="11.42578125" style="47"/>
    <col min="8700" max="8700" width="18.140625" style="47" customWidth="1"/>
    <col min="8701" max="8702" width="7.28515625" style="47" bestFit="1" customWidth="1"/>
    <col min="8703" max="8704" width="7.28515625" style="47" customWidth="1"/>
    <col min="8705" max="8706" width="7.28515625" style="47" bestFit="1" customWidth="1"/>
    <col min="8707" max="8709" width="7.28515625" style="47" customWidth="1"/>
    <col min="8710" max="8715" width="0" style="47" hidden="1" customWidth="1"/>
    <col min="8716" max="8716" width="10.28515625" style="47" customWidth="1"/>
    <col min="8717" max="8955" width="11.42578125" style="47"/>
    <col min="8956" max="8956" width="18.140625" style="47" customWidth="1"/>
    <col min="8957" max="8958" width="7.28515625" style="47" bestFit="1" customWidth="1"/>
    <col min="8959" max="8960" width="7.28515625" style="47" customWidth="1"/>
    <col min="8961" max="8962" width="7.28515625" style="47" bestFit="1" customWidth="1"/>
    <col min="8963" max="8965" width="7.28515625" style="47" customWidth="1"/>
    <col min="8966" max="8971" width="0" style="47" hidden="1" customWidth="1"/>
    <col min="8972" max="8972" width="10.28515625" style="47" customWidth="1"/>
    <col min="8973" max="9211" width="11.42578125" style="47"/>
    <col min="9212" max="9212" width="18.140625" style="47" customWidth="1"/>
    <col min="9213" max="9214" width="7.28515625" style="47" bestFit="1" customWidth="1"/>
    <col min="9215" max="9216" width="7.28515625" style="47" customWidth="1"/>
    <col min="9217" max="9218" width="7.28515625" style="47" bestFit="1" customWidth="1"/>
    <col min="9219" max="9221" width="7.28515625" style="47" customWidth="1"/>
    <col min="9222" max="9227" width="0" style="47" hidden="1" customWidth="1"/>
    <col min="9228" max="9228" width="10.28515625" style="47" customWidth="1"/>
    <col min="9229" max="9467" width="11.42578125" style="47"/>
    <col min="9468" max="9468" width="18.140625" style="47" customWidth="1"/>
    <col min="9469" max="9470" width="7.28515625" style="47" bestFit="1" customWidth="1"/>
    <col min="9471" max="9472" width="7.28515625" style="47" customWidth="1"/>
    <col min="9473" max="9474" width="7.28515625" style="47" bestFit="1" customWidth="1"/>
    <col min="9475" max="9477" width="7.28515625" style="47" customWidth="1"/>
    <col min="9478" max="9483" width="0" style="47" hidden="1" customWidth="1"/>
    <col min="9484" max="9484" width="10.28515625" style="47" customWidth="1"/>
    <col min="9485" max="9723" width="11.42578125" style="47"/>
    <col min="9724" max="9724" width="18.140625" style="47" customWidth="1"/>
    <col min="9725" max="9726" width="7.28515625" style="47" bestFit="1" customWidth="1"/>
    <col min="9727" max="9728" width="7.28515625" style="47" customWidth="1"/>
    <col min="9729" max="9730" width="7.28515625" style="47" bestFit="1" customWidth="1"/>
    <col min="9731" max="9733" width="7.28515625" style="47" customWidth="1"/>
    <col min="9734" max="9739" width="0" style="47" hidden="1" customWidth="1"/>
    <col min="9740" max="9740" width="10.28515625" style="47" customWidth="1"/>
    <col min="9741" max="9979" width="11.42578125" style="47"/>
    <col min="9980" max="9980" width="18.140625" style="47" customWidth="1"/>
    <col min="9981" max="9982" width="7.28515625" style="47" bestFit="1" customWidth="1"/>
    <col min="9983" max="9984" width="7.28515625" style="47" customWidth="1"/>
    <col min="9985" max="9986" width="7.28515625" style="47" bestFit="1" customWidth="1"/>
    <col min="9987" max="9989" width="7.28515625" style="47" customWidth="1"/>
    <col min="9990" max="9995" width="0" style="47" hidden="1" customWidth="1"/>
    <col min="9996" max="9996" width="10.28515625" style="47" customWidth="1"/>
    <col min="9997" max="10235" width="11.42578125" style="47"/>
    <col min="10236" max="10236" width="18.140625" style="47" customWidth="1"/>
    <col min="10237" max="10238" width="7.28515625" style="47" bestFit="1" customWidth="1"/>
    <col min="10239" max="10240" width="7.28515625" style="47" customWidth="1"/>
    <col min="10241" max="10242" width="7.28515625" style="47" bestFit="1" customWidth="1"/>
    <col min="10243" max="10245" width="7.28515625" style="47" customWidth="1"/>
    <col min="10246" max="10251" width="0" style="47" hidden="1" customWidth="1"/>
    <col min="10252" max="10252" width="10.28515625" style="47" customWidth="1"/>
    <col min="10253" max="10491" width="11.42578125" style="47"/>
    <col min="10492" max="10492" width="18.140625" style="47" customWidth="1"/>
    <col min="10493" max="10494" width="7.28515625" style="47" bestFit="1" customWidth="1"/>
    <col min="10495" max="10496" width="7.28515625" style="47" customWidth="1"/>
    <col min="10497" max="10498" width="7.28515625" style="47" bestFit="1" customWidth="1"/>
    <col min="10499" max="10501" width="7.28515625" style="47" customWidth="1"/>
    <col min="10502" max="10507" width="0" style="47" hidden="1" customWidth="1"/>
    <col min="10508" max="10508" width="10.28515625" style="47" customWidth="1"/>
    <col min="10509" max="10747" width="11.42578125" style="47"/>
    <col min="10748" max="10748" width="18.140625" style="47" customWidth="1"/>
    <col min="10749" max="10750" width="7.28515625" style="47" bestFit="1" customWidth="1"/>
    <col min="10751" max="10752" width="7.28515625" style="47" customWidth="1"/>
    <col min="10753" max="10754" width="7.28515625" style="47" bestFit="1" customWidth="1"/>
    <col min="10755" max="10757" width="7.28515625" style="47" customWidth="1"/>
    <col min="10758" max="10763" width="0" style="47" hidden="1" customWidth="1"/>
    <col min="10764" max="10764" width="10.28515625" style="47" customWidth="1"/>
    <col min="10765" max="11003" width="11.42578125" style="47"/>
    <col min="11004" max="11004" width="18.140625" style="47" customWidth="1"/>
    <col min="11005" max="11006" width="7.28515625" style="47" bestFit="1" customWidth="1"/>
    <col min="11007" max="11008" width="7.28515625" style="47" customWidth="1"/>
    <col min="11009" max="11010" width="7.28515625" style="47" bestFit="1" customWidth="1"/>
    <col min="11011" max="11013" width="7.28515625" style="47" customWidth="1"/>
    <col min="11014" max="11019" width="0" style="47" hidden="1" customWidth="1"/>
    <col min="11020" max="11020" width="10.28515625" style="47" customWidth="1"/>
    <col min="11021" max="11259" width="11.42578125" style="47"/>
    <col min="11260" max="11260" width="18.140625" style="47" customWidth="1"/>
    <col min="11261" max="11262" width="7.28515625" style="47" bestFit="1" customWidth="1"/>
    <col min="11263" max="11264" width="7.28515625" style="47" customWidth="1"/>
    <col min="11265" max="11266" width="7.28515625" style="47" bestFit="1" customWidth="1"/>
    <col min="11267" max="11269" width="7.28515625" style="47" customWidth="1"/>
    <col min="11270" max="11275" width="0" style="47" hidden="1" customWidth="1"/>
    <col min="11276" max="11276" width="10.28515625" style="47" customWidth="1"/>
    <col min="11277" max="11515" width="11.42578125" style="47"/>
    <col min="11516" max="11516" width="18.140625" style="47" customWidth="1"/>
    <col min="11517" max="11518" width="7.28515625" style="47" bestFit="1" customWidth="1"/>
    <col min="11519" max="11520" width="7.28515625" style="47" customWidth="1"/>
    <col min="11521" max="11522" width="7.28515625" style="47" bestFit="1" customWidth="1"/>
    <col min="11523" max="11525" width="7.28515625" style="47" customWidth="1"/>
    <col min="11526" max="11531" width="0" style="47" hidden="1" customWidth="1"/>
    <col min="11532" max="11532" width="10.28515625" style="47" customWidth="1"/>
    <col min="11533" max="11771" width="11.42578125" style="47"/>
    <col min="11772" max="11772" width="18.140625" style="47" customWidth="1"/>
    <col min="11773" max="11774" width="7.28515625" style="47" bestFit="1" customWidth="1"/>
    <col min="11775" max="11776" width="7.28515625" style="47" customWidth="1"/>
    <col min="11777" max="11778" width="7.28515625" style="47" bestFit="1" customWidth="1"/>
    <col min="11779" max="11781" width="7.28515625" style="47" customWidth="1"/>
    <col min="11782" max="11787" width="0" style="47" hidden="1" customWidth="1"/>
    <col min="11788" max="11788" width="10.28515625" style="47" customWidth="1"/>
    <col min="11789" max="12027" width="11.42578125" style="47"/>
    <col min="12028" max="12028" width="18.140625" style="47" customWidth="1"/>
    <col min="12029" max="12030" width="7.28515625" style="47" bestFit="1" customWidth="1"/>
    <col min="12031" max="12032" width="7.28515625" style="47" customWidth="1"/>
    <col min="12033" max="12034" width="7.28515625" style="47" bestFit="1" customWidth="1"/>
    <col min="12035" max="12037" width="7.28515625" style="47" customWidth="1"/>
    <col min="12038" max="12043" width="0" style="47" hidden="1" customWidth="1"/>
    <col min="12044" max="12044" width="10.28515625" style="47" customWidth="1"/>
    <col min="12045" max="12283" width="11.42578125" style="47"/>
    <col min="12284" max="12284" width="18.140625" style="47" customWidth="1"/>
    <col min="12285" max="12286" width="7.28515625" style="47" bestFit="1" customWidth="1"/>
    <col min="12287" max="12288" width="7.28515625" style="47" customWidth="1"/>
    <col min="12289" max="12290" width="7.28515625" style="47" bestFit="1" customWidth="1"/>
    <col min="12291" max="12293" width="7.28515625" style="47" customWidth="1"/>
    <col min="12294" max="12299" width="0" style="47" hidden="1" customWidth="1"/>
    <col min="12300" max="12300" width="10.28515625" style="47" customWidth="1"/>
    <col min="12301" max="12539" width="11.42578125" style="47"/>
    <col min="12540" max="12540" width="18.140625" style="47" customWidth="1"/>
    <col min="12541" max="12542" width="7.28515625" style="47" bestFit="1" customWidth="1"/>
    <col min="12543" max="12544" width="7.28515625" style="47" customWidth="1"/>
    <col min="12545" max="12546" width="7.28515625" style="47" bestFit="1" customWidth="1"/>
    <col min="12547" max="12549" width="7.28515625" style="47" customWidth="1"/>
    <col min="12550" max="12555" width="0" style="47" hidden="1" customWidth="1"/>
    <col min="12556" max="12556" width="10.28515625" style="47" customWidth="1"/>
    <col min="12557" max="12795" width="11.42578125" style="47"/>
    <col min="12796" max="12796" width="18.140625" style="47" customWidth="1"/>
    <col min="12797" max="12798" width="7.28515625" style="47" bestFit="1" customWidth="1"/>
    <col min="12799" max="12800" width="7.28515625" style="47" customWidth="1"/>
    <col min="12801" max="12802" width="7.28515625" style="47" bestFit="1" customWidth="1"/>
    <col min="12803" max="12805" width="7.28515625" style="47" customWidth="1"/>
    <col min="12806" max="12811" width="0" style="47" hidden="1" customWidth="1"/>
    <col min="12812" max="12812" width="10.28515625" style="47" customWidth="1"/>
    <col min="12813" max="13051" width="11.42578125" style="47"/>
    <col min="13052" max="13052" width="18.140625" style="47" customWidth="1"/>
    <col min="13053" max="13054" width="7.28515625" style="47" bestFit="1" customWidth="1"/>
    <col min="13055" max="13056" width="7.28515625" style="47" customWidth="1"/>
    <col min="13057" max="13058" width="7.28515625" style="47" bestFit="1" customWidth="1"/>
    <col min="13059" max="13061" width="7.28515625" style="47" customWidth="1"/>
    <col min="13062" max="13067" width="0" style="47" hidden="1" customWidth="1"/>
    <col min="13068" max="13068" width="10.28515625" style="47" customWidth="1"/>
    <col min="13069" max="13307" width="11.42578125" style="47"/>
    <col min="13308" max="13308" width="18.140625" style="47" customWidth="1"/>
    <col min="13309" max="13310" width="7.28515625" style="47" bestFit="1" customWidth="1"/>
    <col min="13311" max="13312" width="7.28515625" style="47" customWidth="1"/>
    <col min="13313" max="13314" width="7.28515625" style="47" bestFit="1" customWidth="1"/>
    <col min="13315" max="13317" width="7.28515625" style="47" customWidth="1"/>
    <col min="13318" max="13323" width="0" style="47" hidden="1" customWidth="1"/>
    <col min="13324" max="13324" width="10.28515625" style="47" customWidth="1"/>
    <col min="13325" max="13563" width="11.42578125" style="47"/>
    <col min="13564" max="13564" width="18.140625" style="47" customWidth="1"/>
    <col min="13565" max="13566" width="7.28515625" style="47" bestFit="1" customWidth="1"/>
    <col min="13567" max="13568" width="7.28515625" style="47" customWidth="1"/>
    <col min="13569" max="13570" width="7.28515625" style="47" bestFit="1" customWidth="1"/>
    <col min="13571" max="13573" width="7.28515625" style="47" customWidth="1"/>
    <col min="13574" max="13579" width="0" style="47" hidden="1" customWidth="1"/>
    <col min="13580" max="13580" width="10.28515625" style="47" customWidth="1"/>
    <col min="13581" max="13819" width="11.42578125" style="47"/>
    <col min="13820" max="13820" width="18.140625" style="47" customWidth="1"/>
    <col min="13821" max="13822" width="7.28515625" style="47" bestFit="1" customWidth="1"/>
    <col min="13823" max="13824" width="7.28515625" style="47" customWidth="1"/>
    <col min="13825" max="13826" width="7.28515625" style="47" bestFit="1" customWidth="1"/>
    <col min="13827" max="13829" width="7.28515625" style="47" customWidth="1"/>
    <col min="13830" max="13835" width="0" style="47" hidden="1" customWidth="1"/>
    <col min="13836" max="13836" width="10.28515625" style="47" customWidth="1"/>
    <col min="13837" max="14075" width="11.42578125" style="47"/>
    <col min="14076" max="14076" width="18.140625" style="47" customWidth="1"/>
    <col min="14077" max="14078" width="7.28515625" style="47" bestFit="1" customWidth="1"/>
    <col min="14079" max="14080" width="7.28515625" style="47" customWidth="1"/>
    <col min="14081" max="14082" width="7.28515625" style="47" bestFit="1" customWidth="1"/>
    <col min="14083" max="14085" width="7.28515625" style="47" customWidth="1"/>
    <col min="14086" max="14091" width="0" style="47" hidden="1" customWidth="1"/>
    <col min="14092" max="14092" width="10.28515625" style="47" customWidth="1"/>
    <col min="14093" max="14331" width="11.42578125" style="47"/>
    <col min="14332" max="14332" width="18.140625" style="47" customWidth="1"/>
    <col min="14333" max="14334" width="7.28515625" style="47" bestFit="1" customWidth="1"/>
    <col min="14335" max="14336" width="7.28515625" style="47" customWidth="1"/>
    <col min="14337" max="14338" width="7.28515625" style="47" bestFit="1" customWidth="1"/>
    <col min="14339" max="14341" width="7.28515625" style="47" customWidth="1"/>
    <col min="14342" max="14347" width="0" style="47" hidden="1" customWidth="1"/>
    <col min="14348" max="14348" width="10.28515625" style="47" customWidth="1"/>
    <col min="14349" max="14587" width="11.42578125" style="47"/>
    <col min="14588" max="14588" width="18.140625" style="47" customWidth="1"/>
    <col min="14589" max="14590" width="7.28515625" style="47" bestFit="1" customWidth="1"/>
    <col min="14591" max="14592" width="7.28515625" style="47" customWidth="1"/>
    <col min="14593" max="14594" width="7.28515625" style="47" bestFit="1" customWidth="1"/>
    <col min="14595" max="14597" width="7.28515625" style="47" customWidth="1"/>
    <col min="14598" max="14603" width="0" style="47" hidden="1" customWidth="1"/>
    <col min="14604" max="14604" width="10.28515625" style="47" customWidth="1"/>
    <col min="14605" max="14843" width="11.42578125" style="47"/>
    <col min="14844" max="14844" width="18.140625" style="47" customWidth="1"/>
    <col min="14845" max="14846" width="7.28515625" style="47" bestFit="1" customWidth="1"/>
    <col min="14847" max="14848" width="7.28515625" style="47" customWidth="1"/>
    <col min="14849" max="14850" width="7.28515625" style="47" bestFit="1" customWidth="1"/>
    <col min="14851" max="14853" width="7.28515625" style="47" customWidth="1"/>
    <col min="14854" max="14859" width="0" style="47" hidden="1" customWidth="1"/>
    <col min="14860" max="14860" width="10.28515625" style="47" customWidth="1"/>
    <col min="14861" max="15099" width="11.42578125" style="47"/>
    <col min="15100" max="15100" width="18.140625" style="47" customWidth="1"/>
    <col min="15101" max="15102" width="7.28515625" style="47" bestFit="1" customWidth="1"/>
    <col min="15103" max="15104" width="7.28515625" style="47" customWidth="1"/>
    <col min="15105" max="15106" width="7.28515625" style="47" bestFit="1" customWidth="1"/>
    <col min="15107" max="15109" width="7.28515625" style="47" customWidth="1"/>
    <col min="15110" max="15115" width="0" style="47" hidden="1" customWidth="1"/>
    <col min="15116" max="15116" width="10.28515625" style="47" customWidth="1"/>
    <col min="15117" max="15355" width="11.42578125" style="47"/>
    <col min="15356" max="15356" width="18.140625" style="47" customWidth="1"/>
    <col min="15357" max="15358" width="7.28515625" style="47" bestFit="1" customWidth="1"/>
    <col min="15359" max="15360" width="7.28515625" style="47" customWidth="1"/>
    <col min="15361" max="15362" width="7.28515625" style="47" bestFit="1" customWidth="1"/>
    <col min="15363" max="15365" width="7.28515625" style="47" customWidth="1"/>
    <col min="15366" max="15371" width="0" style="47" hidden="1" customWidth="1"/>
    <col min="15372" max="15372" width="10.28515625" style="47" customWidth="1"/>
    <col min="15373" max="15611" width="11.42578125" style="47"/>
    <col min="15612" max="15612" width="18.140625" style="47" customWidth="1"/>
    <col min="15613" max="15614" width="7.28515625" style="47" bestFit="1" customWidth="1"/>
    <col min="15615" max="15616" width="7.28515625" style="47" customWidth="1"/>
    <col min="15617" max="15618" width="7.28515625" style="47" bestFit="1" customWidth="1"/>
    <col min="15619" max="15621" width="7.28515625" style="47" customWidth="1"/>
    <col min="15622" max="15627" width="0" style="47" hidden="1" customWidth="1"/>
    <col min="15628" max="15628" width="10.28515625" style="47" customWidth="1"/>
    <col min="15629" max="15867" width="11.42578125" style="47"/>
    <col min="15868" max="15868" width="18.140625" style="47" customWidth="1"/>
    <col min="15869" max="15870" width="7.28515625" style="47" bestFit="1" customWidth="1"/>
    <col min="15871" max="15872" width="7.28515625" style="47" customWidth="1"/>
    <col min="15873" max="15874" width="7.28515625" style="47" bestFit="1" customWidth="1"/>
    <col min="15875" max="15877" width="7.28515625" style="47" customWidth="1"/>
    <col min="15878" max="15883" width="0" style="47" hidden="1" customWidth="1"/>
    <col min="15884" max="15884" width="10.28515625" style="47" customWidth="1"/>
    <col min="15885" max="16123" width="11.42578125" style="47"/>
    <col min="16124" max="16124" width="18.140625" style="47" customWidth="1"/>
    <col min="16125" max="16126" width="7.28515625" style="47" bestFit="1" customWidth="1"/>
    <col min="16127" max="16128" width="7.28515625" style="47" customWidth="1"/>
    <col min="16129" max="16130" width="7.28515625" style="47" bestFit="1" customWidth="1"/>
    <col min="16131" max="16133" width="7.28515625" style="47" customWidth="1"/>
    <col min="16134" max="16139" width="0" style="47" hidden="1" customWidth="1"/>
    <col min="16140" max="16140" width="10.28515625" style="47" customWidth="1"/>
    <col min="16141" max="16384" width="11.42578125" style="47"/>
  </cols>
  <sheetData>
    <row r="1" spans="1:16" s="48" customFormat="1" x14ac:dyDescent="0.2"/>
    <row r="2" spans="1:16" s="48" customFormat="1" x14ac:dyDescent="0.2">
      <c r="A2" s="75" t="s">
        <v>105</v>
      </c>
    </row>
    <row r="3" spans="1:16" s="48" customFormat="1" x14ac:dyDescent="0.2">
      <c r="A3" s="75" t="s">
        <v>106</v>
      </c>
    </row>
    <row r="4" spans="1:16" s="48" customFormat="1" x14ac:dyDescent="0.2"/>
    <row r="5" spans="1:16" s="48" customFormat="1" ht="12.75" x14ac:dyDescent="0.2">
      <c r="B5" s="319" t="s">
        <v>81</v>
      </c>
      <c r="C5" s="319"/>
      <c r="D5" s="319"/>
      <c r="E5" s="319"/>
      <c r="F5" s="319"/>
      <c r="G5" s="319"/>
      <c r="H5" s="319"/>
      <c r="I5" s="319"/>
      <c r="J5" s="319"/>
      <c r="K5" s="319"/>
      <c r="M5" s="166" t="s">
        <v>576</v>
      </c>
      <c r="O5" s="137"/>
    </row>
    <row r="6" spans="1:16" s="48" customFormat="1" ht="12.75" x14ac:dyDescent="0.2">
      <c r="B6" s="335" t="str">
        <f>'Solicitudes Regiones'!$B$6:$P$6</f>
        <v>Acumuladas de julio de 2008 a enero de 2020</v>
      </c>
      <c r="C6" s="335"/>
      <c r="D6" s="335"/>
      <c r="E6" s="335"/>
      <c r="F6" s="335"/>
      <c r="G6" s="335"/>
      <c r="H6" s="335"/>
      <c r="I6" s="335"/>
      <c r="J6" s="335"/>
      <c r="K6" s="335"/>
    </row>
    <row r="7" spans="1:16" x14ac:dyDescent="0.2">
      <c r="B7" s="49"/>
    </row>
    <row r="8" spans="1:16" ht="15" customHeight="1" x14ac:dyDescent="0.2">
      <c r="B8" s="351" t="s">
        <v>57</v>
      </c>
      <c r="C8" s="351"/>
      <c r="D8" s="351"/>
      <c r="E8" s="351"/>
      <c r="F8" s="351"/>
      <c r="G8" s="351"/>
      <c r="H8" s="351"/>
      <c r="I8" s="351"/>
      <c r="J8" s="351"/>
      <c r="K8" s="351"/>
      <c r="L8" s="60"/>
    </row>
    <row r="9" spans="1:16" ht="21" customHeight="1" x14ac:dyDescent="0.2">
      <c r="B9" s="351" t="s">
        <v>58</v>
      </c>
      <c r="C9" s="351" t="s">
        <v>2</v>
      </c>
      <c r="D9" s="351"/>
      <c r="E9" s="351"/>
      <c r="F9" s="351"/>
      <c r="G9" s="351"/>
      <c r="H9" s="351"/>
      <c r="I9" s="351"/>
      <c r="J9" s="351"/>
      <c r="K9" s="351"/>
    </row>
    <row r="10" spans="1:16" ht="24" x14ac:dyDescent="0.2">
      <c r="B10" s="351"/>
      <c r="C10" s="44" t="s">
        <v>59</v>
      </c>
      <c r="D10" s="44" t="s">
        <v>60</v>
      </c>
      <c r="E10" s="44" t="s">
        <v>61</v>
      </c>
      <c r="F10" s="44" t="s">
        <v>62</v>
      </c>
      <c r="G10" s="44" t="s">
        <v>8</v>
      </c>
      <c r="H10" s="44" t="s">
        <v>63</v>
      </c>
      <c r="I10" s="44" t="s">
        <v>64</v>
      </c>
      <c r="J10" s="44" t="s">
        <v>65</v>
      </c>
      <c r="K10" s="45" t="s">
        <v>31</v>
      </c>
    </row>
    <row r="11" spans="1:16" x14ac:dyDescent="0.2">
      <c r="B11" s="39" t="s">
        <v>135</v>
      </c>
      <c r="C11" s="39">
        <v>3869</v>
      </c>
      <c r="D11" s="39">
        <v>2447</v>
      </c>
      <c r="E11" s="39">
        <f>C11+D11</f>
        <v>6316</v>
      </c>
      <c r="F11" s="40">
        <f>E11/$E$18</f>
        <v>0.6380442468936256</v>
      </c>
      <c r="G11" s="39">
        <v>14066</v>
      </c>
      <c r="H11" s="39">
        <v>996</v>
      </c>
      <c r="I11" s="39">
        <f>G11+H11</f>
        <v>15062</v>
      </c>
      <c r="J11" s="40">
        <f>I11/$I$18</f>
        <v>0.70793382214702016</v>
      </c>
      <c r="K11" s="39">
        <f t="shared" ref="K11:K17" si="0">E11+I11</f>
        <v>21378</v>
      </c>
      <c r="P11" s="52"/>
    </row>
    <row r="12" spans="1:16" x14ac:dyDescent="0.2">
      <c r="B12" s="39" t="s">
        <v>74</v>
      </c>
      <c r="C12" s="39">
        <v>1141</v>
      </c>
      <c r="D12" s="39">
        <v>1376</v>
      </c>
      <c r="E12" s="39">
        <f t="shared" ref="E12:E17" si="1">C12+D12</f>
        <v>2517</v>
      </c>
      <c r="F12" s="40">
        <f t="shared" ref="F12:F17" si="2">E12/$E$18</f>
        <v>0.25426810788968585</v>
      </c>
      <c r="G12" s="39">
        <v>3998</v>
      </c>
      <c r="H12" s="39">
        <v>511</v>
      </c>
      <c r="I12" s="39">
        <f t="shared" ref="I12:I17" si="3">G12+H12</f>
        <v>4509</v>
      </c>
      <c r="J12" s="40">
        <f t="shared" ref="J12:J17" si="4">I12/$I$18</f>
        <v>0.21192893401015228</v>
      </c>
      <c r="K12" s="39">
        <f t="shared" si="0"/>
        <v>7026</v>
      </c>
      <c r="P12" s="52"/>
    </row>
    <row r="13" spans="1:16" x14ac:dyDescent="0.2">
      <c r="B13" s="39" t="s">
        <v>75</v>
      </c>
      <c r="C13" s="39">
        <v>278</v>
      </c>
      <c r="D13" s="39">
        <v>166</v>
      </c>
      <c r="E13" s="39">
        <f t="shared" si="1"/>
        <v>444</v>
      </c>
      <c r="F13" s="40">
        <f t="shared" si="2"/>
        <v>4.4853015456106676E-2</v>
      </c>
      <c r="G13" s="39">
        <v>805</v>
      </c>
      <c r="H13" s="39">
        <v>66</v>
      </c>
      <c r="I13" s="39">
        <f t="shared" si="3"/>
        <v>871</v>
      </c>
      <c r="J13" s="40">
        <f t="shared" si="4"/>
        <v>4.0938146268095506E-2</v>
      </c>
      <c r="K13" s="39">
        <f t="shared" si="0"/>
        <v>1315</v>
      </c>
      <c r="P13" s="52"/>
    </row>
    <row r="14" spans="1:16" x14ac:dyDescent="0.2">
      <c r="B14" s="39" t="s">
        <v>76</v>
      </c>
      <c r="C14" s="39">
        <v>56</v>
      </c>
      <c r="D14" s="39">
        <v>42</v>
      </c>
      <c r="E14" s="39">
        <f t="shared" si="1"/>
        <v>98</v>
      </c>
      <c r="F14" s="40">
        <f t="shared" si="2"/>
        <v>9.8999898979694918E-3</v>
      </c>
      <c r="G14" s="39">
        <v>69</v>
      </c>
      <c r="H14" s="39">
        <v>10</v>
      </c>
      <c r="I14" s="39">
        <f t="shared" si="3"/>
        <v>79</v>
      </c>
      <c r="J14" s="40">
        <f t="shared" si="4"/>
        <v>3.7131039669110735E-3</v>
      </c>
      <c r="K14" s="39">
        <f t="shared" si="0"/>
        <v>177</v>
      </c>
      <c r="P14" s="52"/>
    </row>
    <row r="15" spans="1:16" x14ac:dyDescent="0.2">
      <c r="B15" s="39" t="s">
        <v>77</v>
      </c>
      <c r="C15" s="39">
        <v>55</v>
      </c>
      <c r="D15" s="39">
        <v>35</v>
      </c>
      <c r="E15" s="39">
        <f t="shared" si="1"/>
        <v>90</v>
      </c>
      <c r="F15" s="40">
        <f t="shared" si="2"/>
        <v>9.0918274573189208E-3</v>
      </c>
      <c r="G15" s="39">
        <v>39</v>
      </c>
      <c r="H15" s="39">
        <v>5</v>
      </c>
      <c r="I15" s="39">
        <f t="shared" si="3"/>
        <v>44</v>
      </c>
      <c r="J15" s="40">
        <f t="shared" si="4"/>
        <v>2.0680579056213573E-3</v>
      </c>
      <c r="K15" s="39">
        <f t="shared" si="0"/>
        <v>134</v>
      </c>
      <c r="P15" s="52"/>
    </row>
    <row r="16" spans="1:16" x14ac:dyDescent="0.2">
      <c r="B16" s="39" t="s">
        <v>78</v>
      </c>
      <c r="C16" s="39">
        <v>103</v>
      </c>
      <c r="D16" s="39">
        <v>86</v>
      </c>
      <c r="E16" s="39">
        <f t="shared" si="1"/>
        <v>189</v>
      </c>
      <c r="F16" s="40">
        <f t="shared" si="2"/>
        <v>1.9092837660369736E-2</v>
      </c>
      <c r="G16" s="39">
        <v>227</v>
      </c>
      <c r="H16" s="39">
        <v>20</v>
      </c>
      <c r="I16" s="39">
        <f t="shared" si="3"/>
        <v>247</v>
      </c>
      <c r="J16" s="40">
        <f t="shared" si="4"/>
        <v>1.1609325061101711E-2</v>
      </c>
      <c r="K16" s="39">
        <f t="shared" si="0"/>
        <v>436</v>
      </c>
      <c r="P16" s="52"/>
    </row>
    <row r="17" spans="2:16" x14ac:dyDescent="0.2">
      <c r="B17" s="39" t="s">
        <v>79</v>
      </c>
      <c r="C17" s="39">
        <v>162</v>
      </c>
      <c r="D17" s="39">
        <v>83</v>
      </c>
      <c r="E17" s="39">
        <f t="shared" si="1"/>
        <v>245</v>
      </c>
      <c r="F17" s="40">
        <f t="shared" si="2"/>
        <v>2.4749974744923731E-2</v>
      </c>
      <c r="G17" s="39">
        <v>441</v>
      </c>
      <c r="H17" s="39">
        <v>23</v>
      </c>
      <c r="I17" s="39">
        <f t="shared" si="3"/>
        <v>464</v>
      </c>
      <c r="J17" s="40">
        <f t="shared" si="4"/>
        <v>2.1808610641097952E-2</v>
      </c>
      <c r="K17" s="39">
        <f t="shared" si="0"/>
        <v>709</v>
      </c>
      <c r="P17" s="52"/>
    </row>
    <row r="18" spans="2:16" x14ac:dyDescent="0.2">
      <c r="B18" s="41" t="s">
        <v>50</v>
      </c>
      <c r="C18" s="39">
        <f>SUM(C11:C17)</f>
        <v>5664</v>
      </c>
      <c r="D18" s="39">
        <f t="shared" ref="D18:H18" si="5">SUM(D11:D17)</f>
        <v>4235</v>
      </c>
      <c r="E18" s="41">
        <f t="shared" ref="E18" si="6">C18+D18</f>
        <v>9899</v>
      </c>
      <c r="F18" s="42">
        <f t="shared" ref="F18" si="7">E18/$E$18</f>
        <v>1</v>
      </c>
      <c r="G18" s="39">
        <f t="shared" si="5"/>
        <v>19645</v>
      </c>
      <c r="H18" s="39">
        <f t="shared" si="5"/>
        <v>1631</v>
      </c>
      <c r="I18" s="41">
        <f t="shared" ref="I18" si="8">G18+H18</f>
        <v>21276</v>
      </c>
      <c r="J18" s="43">
        <f t="shared" ref="J18" si="9">I18/$I$18</f>
        <v>1</v>
      </c>
      <c r="K18" s="41">
        <f>SUM(K11:K17)</f>
        <v>31175</v>
      </c>
      <c r="P18" s="52"/>
    </row>
    <row r="19" spans="2:16" ht="25.5" customHeight="1" x14ac:dyDescent="0.2">
      <c r="B19" s="53" t="s">
        <v>66</v>
      </c>
      <c r="C19" s="78">
        <f>+C18/$K$18</f>
        <v>0.18168404170008018</v>
      </c>
      <c r="D19" s="78">
        <f>+D18/$K$18</f>
        <v>0.13584603047313554</v>
      </c>
      <c r="E19" s="79">
        <f>C19+D19</f>
        <v>0.31753007217321572</v>
      </c>
      <c r="F19" s="79"/>
      <c r="G19" s="78">
        <f>+G18/$K$18</f>
        <v>0.63015236567762634</v>
      </c>
      <c r="H19" s="78">
        <f>+H18/$K$18</f>
        <v>5.2317562149157983E-2</v>
      </c>
      <c r="I19" s="79">
        <f>H19+G19</f>
        <v>0.68246992782678428</v>
      </c>
      <c r="J19" s="79"/>
      <c r="K19" s="79">
        <f>E19+I19</f>
        <v>1</v>
      </c>
    </row>
    <row r="20" spans="2:16" x14ac:dyDescent="0.2">
      <c r="B20" s="56"/>
      <c r="C20" s="80"/>
      <c r="D20" s="80"/>
      <c r="E20" s="81"/>
      <c r="F20" s="81"/>
      <c r="G20" s="80"/>
      <c r="H20" s="80"/>
      <c r="I20" s="81"/>
      <c r="J20" s="81"/>
      <c r="K20" s="81"/>
    </row>
    <row r="21" spans="2:16" ht="12.75" x14ac:dyDescent="0.2">
      <c r="B21" s="319" t="s">
        <v>132</v>
      </c>
      <c r="C21" s="319"/>
      <c r="D21" s="319"/>
      <c r="E21" s="319"/>
      <c r="F21" s="319"/>
      <c r="G21" s="319"/>
      <c r="H21" s="319"/>
      <c r="I21" s="319"/>
      <c r="J21" s="319"/>
      <c r="K21" s="319"/>
    </row>
    <row r="22" spans="2:16" ht="12.75" x14ac:dyDescent="0.2">
      <c r="B22" s="335" t="str">
        <f>'Solicitudes Regiones'!$B$6:$P$6</f>
        <v>Acumuladas de julio de 2008 a enero de 2020</v>
      </c>
      <c r="C22" s="335"/>
      <c r="D22" s="335"/>
      <c r="E22" s="335"/>
      <c r="F22" s="335"/>
      <c r="G22" s="335"/>
      <c r="H22" s="335"/>
      <c r="I22" s="335"/>
      <c r="J22" s="335"/>
      <c r="K22" s="335"/>
    </row>
    <row r="23" spans="2:16" x14ac:dyDescent="0.2">
      <c r="B23" s="56"/>
      <c r="C23" s="81"/>
      <c r="D23" s="81"/>
      <c r="E23" s="81"/>
      <c r="F23" s="81"/>
      <c r="G23" s="81"/>
      <c r="H23" s="81"/>
      <c r="I23" s="81"/>
      <c r="J23" s="81"/>
      <c r="K23" s="81"/>
      <c r="L23" s="95"/>
    </row>
    <row r="24" spans="2:16" ht="12.75" customHeight="1" x14ac:dyDescent="0.2">
      <c r="B24" s="351" t="s">
        <v>67</v>
      </c>
      <c r="C24" s="351"/>
      <c r="D24" s="351"/>
      <c r="E24" s="351"/>
      <c r="F24" s="351"/>
      <c r="G24" s="351"/>
      <c r="H24" s="351"/>
      <c r="I24" s="351"/>
      <c r="J24" s="351"/>
      <c r="K24" s="351"/>
      <c r="L24" s="60"/>
    </row>
    <row r="25" spans="2:16" ht="20.25" customHeight="1" x14ac:dyDescent="0.2">
      <c r="B25" s="351" t="s">
        <v>58</v>
      </c>
      <c r="C25" s="351" t="s">
        <v>2</v>
      </c>
      <c r="D25" s="351"/>
      <c r="E25" s="351"/>
      <c r="F25" s="351"/>
      <c r="G25" s="351"/>
      <c r="H25" s="351"/>
      <c r="I25" s="351"/>
      <c r="J25" s="351"/>
      <c r="K25" s="351"/>
    </row>
    <row r="26" spans="2:16" ht="21" customHeight="1" x14ac:dyDescent="0.2">
      <c r="B26" s="351"/>
      <c r="C26" s="44" t="s">
        <v>59</v>
      </c>
      <c r="D26" s="44" t="s">
        <v>60</v>
      </c>
      <c r="E26" s="44" t="s">
        <v>61</v>
      </c>
      <c r="F26" s="44" t="s">
        <v>62</v>
      </c>
      <c r="G26" s="44" t="s">
        <v>8</v>
      </c>
      <c r="H26" s="44" t="s">
        <v>63</v>
      </c>
      <c r="I26" s="44" t="s">
        <v>64</v>
      </c>
      <c r="J26" s="44" t="s">
        <v>65</v>
      </c>
      <c r="K26" s="45" t="s">
        <v>31</v>
      </c>
    </row>
    <row r="27" spans="2:16" x14ac:dyDescent="0.2">
      <c r="B27" s="39" t="s">
        <v>135</v>
      </c>
      <c r="C27" s="39">
        <v>3294</v>
      </c>
      <c r="D27" s="39">
        <v>1491</v>
      </c>
      <c r="E27" s="39">
        <f>C27+D27</f>
        <v>4785</v>
      </c>
      <c r="F27" s="40">
        <f>E27/$E$18</f>
        <v>0.48338215981412264</v>
      </c>
      <c r="G27" s="39">
        <v>11168</v>
      </c>
      <c r="H27" s="39">
        <v>758</v>
      </c>
      <c r="I27" s="39">
        <f>G27+H27</f>
        <v>11926</v>
      </c>
      <c r="J27" s="40">
        <f>I27/$I$18</f>
        <v>0.56053769505546158</v>
      </c>
      <c r="K27" s="39">
        <f t="shared" ref="K27:K33" si="10">E27+I27</f>
        <v>16711</v>
      </c>
    </row>
    <row r="28" spans="2:16" x14ac:dyDescent="0.2">
      <c r="B28" s="39" t="s">
        <v>74</v>
      </c>
      <c r="C28" s="39">
        <v>1031</v>
      </c>
      <c r="D28" s="39">
        <v>856</v>
      </c>
      <c r="E28" s="39">
        <f t="shared" ref="E28:E33" si="11">C28+D28</f>
        <v>1887</v>
      </c>
      <c r="F28" s="40">
        <f t="shared" ref="F28:F33" si="12">E28/$E$18</f>
        <v>0.19062531568845337</v>
      </c>
      <c r="G28" s="39">
        <v>3385</v>
      </c>
      <c r="H28" s="39">
        <v>404</v>
      </c>
      <c r="I28" s="39">
        <f t="shared" ref="I28:I33" si="13">G28+H28</f>
        <v>3789</v>
      </c>
      <c r="J28" s="40">
        <f t="shared" ref="J28:J33" si="14">I28/$I$18</f>
        <v>0.17808798646362098</v>
      </c>
      <c r="K28" s="39">
        <f t="shared" si="10"/>
        <v>5676</v>
      </c>
    </row>
    <row r="29" spans="2:16" x14ac:dyDescent="0.2">
      <c r="B29" s="39" t="s">
        <v>75</v>
      </c>
      <c r="C29" s="39">
        <v>230</v>
      </c>
      <c r="D29" s="39">
        <v>89</v>
      </c>
      <c r="E29" s="39">
        <f t="shared" si="11"/>
        <v>319</v>
      </c>
      <c r="F29" s="40">
        <f t="shared" si="12"/>
        <v>3.2225477320941512E-2</v>
      </c>
      <c r="G29" s="39">
        <v>650</v>
      </c>
      <c r="H29" s="39">
        <v>51</v>
      </c>
      <c r="I29" s="39">
        <f t="shared" si="13"/>
        <v>701</v>
      </c>
      <c r="J29" s="40">
        <f t="shared" si="14"/>
        <v>3.2947922541831175E-2</v>
      </c>
      <c r="K29" s="39">
        <f t="shared" si="10"/>
        <v>1020</v>
      </c>
    </row>
    <row r="30" spans="2:16" x14ac:dyDescent="0.2">
      <c r="B30" s="39" t="s">
        <v>76</v>
      </c>
      <c r="C30" s="39">
        <v>55</v>
      </c>
      <c r="D30" s="39">
        <v>22</v>
      </c>
      <c r="E30" s="39">
        <f t="shared" si="11"/>
        <v>77</v>
      </c>
      <c r="F30" s="40">
        <f t="shared" si="12"/>
        <v>7.7785634912617436E-3</v>
      </c>
      <c r="G30" s="39">
        <v>65</v>
      </c>
      <c r="H30" s="39">
        <v>8</v>
      </c>
      <c r="I30" s="39">
        <f t="shared" si="13"/>
        <v>73</v>
      </c>
      <c r="J30" s="40">
        <f t="shared" si="14"/>
        <v>3.4310960706899793E-3</v>
      </c>
      <c r="K30" s="39">
        <f t="shared" si="10"/>
        <v>150</v>
      </c>
    </row>
    <row r="31" spans="2:16" x14ac:dyDescent="0.2">
      <c r="B31" s="39" t="s">
        <v>77</v>
      </c>
      <c r="C31" s="39">
        <v>51</v>
      </c>
      <c r="D31" s="39">
        <v>18</v>
      </c>
      <c r="E31" s="39">
        <f t="shared" si="11"/>
        <v>69</v>
      </c>
      <c r="F31" s="40">
        <f t="shared" si="12"/>
        <v>6.9704010506111726E-3</v>
      </c>
      <c r="G31" s="39">
        <v>35</v>
      </c>
      <c r="H31" s="39">
        <v>5</v>
      </c>
      <c r="I31" s="39">
        <f t="shared" si="13"/>
        <v>40</v>
      </c>
      <c r="J31" s="40">
        <f t="shared" si="14"/>
        <v>1.8800526414739613E-3</v>
      </c>
      <c r="K31" s="39">
        <f t="shared" si="10"/>
        <v>109</v>
      </c>
    </row>
    <row r="32" spans="2:16" x14ac:dyDescent="0.2">
      <c r="B32" s="39" t="s">
        <v>78</v>
      </c>
      <c r="C32" s="39">
        <v>95</v>
      </c>
      <c r="D32" s="39">
        <v>44</v>
      </c>
      <c r="E32" s="39">
        <f t="shared" si="11"/>
        <v>139</v>
      </c>
      <c r="F32" s="40">
        <f t="shared" si="12"/>
        <v>1.4041822406303667E-2</v>
      </c>
      <c r="G32" s="39">
        <v>187</v>
      </c>
      <c r="H32" s="39">
        <v>20</v>
      </c>
      <c r="I32" s="39">
        <f t="shared" si="13"/>
        <v>207</v>
      </c>
      <c r="J32" s="40">
        <f t="shared" si="14"/>
        <v>9.7292724196277498E-3</v>
      </c>
      <c r="K32" s="39">
        <f t="shared" si="10"/>
        <v>346</v>
      </c>
    </row>
    <row r="33" spans="2:12" x14ac:dyDescent="0.2">
      <c r="B33" s="39" t="s">
        <v>79</v>
      </c>
      <c r="C33" s="39">
        <v>136</v>
      </c>
      <c r="D33" s="39">
        <v>46</v>
      </c>
      <c r="E33" s="39">
        <f t="shared" si="11"/>
        <v>182</v>
      </c>
      <c r="F33" s="40">
        <f t="shared" si="12"/>
        <v>1.8385695524800485E-2</v>
      </c>
      <c r="G33" s="39">
        <v>359</v>
      </c>
      <c r="H33" s="39">
        <v>16</v>
      </c>
      <c r="I33" s="39">
        <f t="shared" si="13"/>
        <v>375</v>
      </c>
      <c r="J33" s="40">
        <f t="shared" si="14"/>
        <v>1.7625493513818386E-2</v>
      </c>
      <c r="K33" s="39">
        <f t="shared" si="10"/>
        <v>557</v>
      </c>
    </row>
    <row r="34" spans="2:12" x14ac:dyDescent="0.2">
      <c r="B34" s="41" t="s">
        <v>50</v>
      </c>
      <c r="C34" s="39">
        <f>SUM(C27:C33)</f>
        <v>4892</v>
      </c>
      <c r="D34" s="39">
        <f>SUM(D27:D33)</f>
        <v>2566</v>
      </c>
      <c r="E34" s="41">
        <f t="shared" ref="E34" si="15">C34+D34</f>
        <v>7458</v>
      </c>
      <c r="F34" s="42">
        <f t="shared" ref="F34" si="16">E34/$E$18</f>
        <v>0.75340943529649462</v>
      </c>
      <c r="G34" s="39">
        <f>SUM(G27:G33)</f>
        <v>15849</v>
      </c>
      <c r="H34" s="39">
        <f>SUM(H27:H33)</f>
        <v>1262</v>
      </c>
      <c r="I34" s="41">
        <f t="shared" ref="I34" si="17">G34+H34</f>
        <v>17111</v>
      </c>
      <c r="J34" s="43">
        <f t="shared" ref="J34" si="18">I34/$I$18</f>
        <v>0.80423951870652377</v>
      </c>
      <c r="K34" s="41">
        <f>SUM(K27:K33)</f>
        <v>24569</v>
      </c>
    </row>
    <row r="35" spans="2:12" ht="24" x14ac:dyDescent="0.2">
      <c r="B35" s="53" t="s">
        <v>68</v>
      </c>
      <c r="C35" s="78">
        <f>+C34/$K$34</f>
        <v>0.19911270299971509</v>
      </c>
      <c r="D35" s="78">
        <f>+D34/$K$34</f>
        <v>0.10444055517115064</v>
      </c>
      <c r="E35" s="79">
        <f>C35+D35</f>
        <v>0.30355325817086576</v>
      </c>
      <c r="F35" s="79"/>
      <c r="G35" s="78">
        <f>+G34/$K$34</f>
        <v>0.64508119988603529</v>
      </c>
      <c r="H35" s="78">
        <f>+H34/$K$34</f>
        <v>5.136554194309903E-2</v>
      </c>
      <c r="I35" s="79">
        <f>G35+H35</f>
        <v>0.69644674182913435</v>
      </c>
      <c r="J35" s="79"/>
      <c r="K35" s="79">
        <f>E35+I35</f>
        <v>1</v>
      </c>
    </row>
    <row r="36" spans="2:12" x14ac:dyDescent="0.2">
      <c r="B36" s="46" t="s">
        <v>133</v>
      </c>
      <c r="L36" s="48"/>
    </row>
    <row r="37" spans="2:12" x14ac:dyDescent="0.2">
      <c r="B37" s="46" t="s">
        <v>134</v>
      </c>
      <c r="C37" s="96"/>
      <c r="D37" s="96"/>
      <c r="E37" s="96"/>
      <c r="F37" s="96"/>
      <c r="G37" s="96"/>
      <c r="H37" s="96"/>
      <c r="I37" s="96"/>
      <c r="J37" s="96"/>
      <c r="K37" s="96"/>
    </row>
    <row r="38" spans="2:12" x14ac:dyDescent="0.2">
      <c r="C38" s="97"/>
      <c r="D38" s="96"/>
      <c r="E38" s="96"/>
      <c r="F38" s="96"/>
      <c r="G38" s="96"/>
      <c r="H38" s="96"/>
      <c r="I38" s="96"/>
      <c r="J38" s="96"/>
      <c r="K38" s="96"/>
      <c r="L38" s="98"/>
    </row>
    <row r="39" spans="2:12" ht="15.75" customHeight="1" x14ac:dyDescent="0.2">
      <c r="D39" s="99"/>
      <c r="E39" s="99"/>
      <c r="F39" s="99"/>
      <c r="G39" s="99"/>
      <c r="H39" s="99"/>
      <c r="I39" s="99"/>
      <c r="J39" s="99"/>
      <c r="K39" s="99"/>
      <c r="L39" s="98"/>
    </row>
    <row r="40" spans="2:12" ht="15.75" customHeight="1" x14ac:dyDescent="0.2">
      <c r="C40" s="100"/>
      <c r="D40" s="100"/>
      <c r="E40" s="100"/>
      <c r="F40" s="100"/>
      <c r="G40" s="100"/>
      <c r="H40" s="100"/>
      <c r="I40" s="100"/>
      <c r="J40" s="100"/>
      <c r="K40" s="100"/>
      <c r="L40" s="99"/>
    </row>
    <row r="41" spans="2:12" x14ac:dyDescent="0.2">
      <c r="L41" s="48"/>
    </row>
  </sheetData>
  <mergeCells count="10">
    <mergeCell ref="B6:K6"/>
    <mergeCell ref="B5:K5"/>
    <mergeCell ref="B21:K21"/>
    <mergeCell ref="B22:K22"/>
    <mergeCell ref="B25:B26"/>
    <mergeCell ref="C25:K25"/>
    <mergeCell ref="B8:K8"/>
    <mergeCell ref="B9:B10"/>
    <mergeCell ref="C9:K9"/>
    <mergeCell ref="B24:K24"/>
  </mergeCells>
  <hyperlinks>
    <hyperlink ref="M5" location="'Índice Pensiones Solidarias'!A1" display="Volver Sistema de Pensiones Solidadias"/>
  </hyperlinks>
  <pageMargins left="0.74803149606299213" right="0.74803149606299213" top="0.98425196850393704" bottom="0.98425196850393704" header="0" footer="0"/>
  <pageSetup scale="84" orientation="portrait" r:id="rId1"/>
  <headerFooter alignWithMargins="0"/>
  <ignoredErrors>
    <ignoredError sqref="K18 K3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15</vt:i4>
      </vt:variant>
    </vt:vector>
  </HeadingPairs>
  <TitlesOfParts>
    <vt:vector size="48" baseType="lpstr">
      <vt:lpstr>datos</vt:lpstr>
      <vt:lpstr>Índice</vt:lpstr>
      <vt:lpstr>Índice Pensiones Solidarias</vt:lpstr>
      <vt:lpstr>Solicitudes Nacional</vt:lpstr>
      <vt:lpstr>Concesiones Nacional</vt:lpstr>
      <vt:lpstr>Solicitudes Regiones</vt:lpstr>
      <vt:lpstr>Concesiones Regiones</vt:lpstr>
      <vt:lpstr>XV</vt:lpstr>
      <vt:lpstr>I</vt:lpstr>
      <vt:lpstr>II</vt:lpstr>
      <vt:lpstr>III</vt:lpstr>
      <vt:lpstr>IV</vt:lpstr>
      <vt:lpstr>V</vt:lpstr>
      <vt:lpstr>VI</vt:lpstr>
      <vt:lpstr>VII</vt:lpstr>
      <vt:lpstr>XVI</vt:lpstr>
      <vt:lpstr>VIII</vt:lpstr>
      <vt:lpstr>IX</vt:lpstr>
      <vt:lpstr>XIV</vt:lpstr>
      <vt:lpstr>X</vt:lpstr>
      <vt:lpstr>XI</vt:lpstr>
      <vt:lpstr>XII</vt:lpstr>
      <vt:lpstr>XIII</vt:lpstr>
      <vt:lpstr>Índice BxH</vt:lpstr>
      <vt:lpstr>Concesiones Mensuales BxH</vt:lpstr>
      <vt:lpstr>Solicitudes y Rechazos BxH</vt:lpstr>
      <vt:lpstr>Concesiones Mensuales Regional</vt:lpstr>
      <vt:lpstr>Índice STJ</vt:lpstr>
      <vt:lpstr>Contratación Solicitudes</vt:lpstr>
      <vt:lpstr>Contratación Trámite</vt:lpstr>
      <vt:lpstr>Cotización Solicitudes</vt:lpstr>
      <vt:lpstr>Cotización Trámite</vt:lpstr>
      <vt:lpstr>Subsidios Pagados</vt:lpstr>
      <vt:lpstr>I!Área_de_impresión</vt:lpstr>
      <vt:lpstr>II!Área_de_impresión</vt:lpstr>
      <vt:lpstr>III!Área_de_impresión</vt:lpstr>
      <vt:lpstr>IV!Área_de_impresión</vt:lpstr>
      <vt:lpstr>IX!Área_de_impresión</vt:lpstr>
      <vt:lpstr>V!Área_de_impresión</vt:lpstr>
      <vt:lpstr>VI!Área_de_impresión</vt:lpstr>
      <vt:lpstr>VII!Área_de_impresión</vt:lpstr>
      <vt:lpstr>VIII!Área_de_impresión</vt:lpstr>
      <vt:lpstr>X!Área_de_impresión</vt:lpstr>
      <vt:lpstr>XI!Área_de_impresión</vt:lpstr>
      <vt:lpstr>XII!Área_de_impresión</vt:lpstr>
      <vt:lpstr>XIII!Área_de_impresión</vt:lpstr>
      <vt:lpstr>XIV!Área_de_impresión</vt:lpstr>
      <vt:lpstr>XVI!Área_de_impresión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Margarita Martinez Becerra</dc:creator>
  <cp:lastModifiedBy>Arturo</cp:lastModifiedBy>
  <dcterms:created xsi:type="dcterms:W3CDTF">2018-05-04T15:44:38Z</dcterms:created>
  <dcterms:modified xsi:type="dcterms:W3CDTF">2020-03-25T13:35:15Z</dcterms:modified>
</cp:coreProperties>
</file>