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Z:\Informes Mensuales del Pilar Solidario\2019\12. Diciembre\"/>
    </mc:Choice>
  </mc:AlternateContent>
  <xr:revisionPtr revIDLastSave="0" documentId="13_ncr:1_{56C0E560-572A-4144-990A-6990F0FCC23D}" xr6:coauthVersionLast="45" xr6:coauthVersionMax="45" xr10:uidLastSave="{00000000-0000-0000-0000-000000000000}"/>
  <bookViews>
    <workbookView xWindow="-120" yWindow="-120" windowWidth="20730" windowHeight="11160" tabRatio="825" firstSheet="1" activeTab="1" xr2:uid="{00000000-000D-0000-FFFF-FFFF00000000}"/>
  </bookViews>
  <sheets>
    <sheet name="datos" sheetId="21" state="hidden" r:id="rId1"/>
    <sheet name="Índice" sheetId="23" r:id="rId2"/>
    <sheet name="Índice Pensiones Solidarias" sheetId="20" r:id="rId3"/>
    <sheet name="Solicitudes Nacional" sheetId="1" r:id="rId4"/>
    <sheet name="Concesiones Nacional" sheetId="2" r:id="rId5"/>
    <sheet name="Solicitudes Regiones" sheetId="3" r:id="rId6"/>
    <sheet name="Concesiones Regiones" sheetId="4" r:id="rId7"/>
    <sheet name="XV" sheetId="5" r:id="rId8"/>
    <sheet name="I" sheetId="6" r:id="rId9"/>
    <sheet name="II" sheetId="7" r:id="rId10"/>
    <sheet name="III" sheetId="8" r:id="rId11"/>
    <sheet name="IV" sheetId="9" r:id="rId12"/>
    <sheet name="V" sheetId="10" r:id="rId13"/>
    <sheet name="VI" sheetId="11" r:id="rId14"/>
    <sheet name="VII" sheetId="12" r:id="rId15"/>
    <sheet name="XVI" sheetId="34" r:id="rId16"/>
    <sheet name="VIII" sheetId="13" r:id="rId17"/>
    <sheet name="IX" sheetId="14" r:id="rId18"/>
    <sheet name="XIV" sheetId="15" r:id="rId19"/>
    <sheet name="X" sheetId="16" r:id="rId20"/>
    <sheet name="XI" sheetId="17" r:id="rId21"/>
    <sheet name="XII" sheetId="18" r:id="rId22"/>
    <sheet name="XIII" sheetId="19" r:id="rId23"/>
    <sheet name="Índice BxH" sheetId="22" r:id="rId24"/>
    <sheet name="Concesiones Mensuales BxH" sheetId="25" r:id="rId25"/>
    <sheet name="Solicitudes y Rechazos BxH" sheetId="26" r:id="rId26"/>
    <sheet name="Concesiones Mensuales Regional" sheetId="27" r:id="rId27"/>
    <sheet name="Índice STJ" sheetId="24" r:id="rId28"/>
    <sheet name="Contratación Solicitudes" sheetId="29" r:id="rId29"/>
    <sheet name="Contratación Trámite" sheetId="30" r:id="rId30"/>
    <sheet name="Cotización Solicitudes" sheetId="31" r:id="rId31"/>
    <sheet name="Cotización Trámite" sheetId="32" r:id="rId32"/>
    <sheet name="Subsidios Pagados" sheetId="33" r:id="rId33"/>
  </sheets>
  <definedNames>
    <definedName name="_xlnm.Print_Area" localSheetId="8">I!$B$1:$L$37</definedName>
    <definedName name="_xlnm.Print_Area" localSheetId="9">II!$B$1:$L$41</definedName>
    <definedName name="_xlnm.Print_Area" localSheetId="10">III!$B$1:$L$41</definedName>
    <definedName name="_xlnm.Print_Area" localSheetId="11">IV!$B$1:$L$53</definedName>
    <definedName name="_xlnm.Print_Area" localSheetId="17">IX!$B$1:$L$86</definedName>
    <definedName name="_xlnm.Print_Area" localSheetId="12">V!$B$1:$L$99</definedName>
    <definedName name="_xlnm.Print_Area" localSheetId="13">VI!$B$1:$L$89</definedName>
    <definedName name="_xlnm.Print_Area" localSheetId="14">VII!$B$1:$L$82</definedName>
    <definedName name="_xlnm.Print_Area" localSheetId="16">VIII!$B$1:$L$88</definedName>
    <definedName name="_xlnm.Print_Area" localSheetId="19">X!$B$1:$L$82</definedName>
    <definedName name="_xlnm.Print_Area" localSheetId="20">XI!$B$1:$L$42</definedName>
    <definedName name="_xlnm.Print_Area" localSheetId="21">XII!$B$1:$L$44</definedName>
    <definedName name="_xlnm.Print_Area" localSheetId="22">XIII!$B$1:$L$127</definedName>
    <definedName name="_xlnm.Print_Area" localSheetId="18">XIV!$B$1:$L$46</definedName>
    <definedName name="_xlnm.Print_Area" localSheetId="15">XVI!$B$1:$L$64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2" i="32" l="1"/>
  <c r="E102" i="31"/>
  <c r="D102" i="31"/>
  <c r="C102" i="31"/>
  <c r="F100" i="30"/>
  <c r="F106" i="29"/>
  <c r="E106" i="29"/>
  <c r="D106" i="29"/>
  <c r="C106" i="29"/>
  <c r="E92" i="26" l="1"/>
  <c r="D92" i="26"/>
  <c r="C92" i="26"/>
  <c r="J105" i="25"/>
  <c r="I105" i="25"/>
  <c r="H105" i="25"/>
  <c r="G105" i="25"/>
  <c r="F105" i="25"/>
  <c r="E105" i="25"/>
  <c r="D105" i="25"/>
  <c r="C105" i="25"/>
  <c r="L101" i="32" l="1"/>
  <c r="L100" i="32" l="1"/>
  <c r="L99" i="32"/>
  <c r="F97" i="30"/>
  <c r="F96" i="30" l="1"/>
  <c r="L98" i="32" l="1"/>
  <c r="L97" i="32"/>
  <c r="F95" i="30"/>
  <c r="E66" i="26"/>
  <c r="L96" i="32" l="1"/>
  <c r="L95" i="32"/>
  <c r="F94" i="30"/>
  <c r="F93" i="30"/>
  <c r="I27" i="25" l="1"/>
  <c r="J27" i="25"/>
  <c r="I35" i="25"/>
  <c r="J35" i="25"/>
  <c r="I36" i="25"/>
  <c r="J36" i="25"/>
  <c r="I37" i="25"/>
  <c r="J37" i="25"/>
  <c r="I38" i="25"/>
  <c r="J38" i="25"/>
  <c r="I39" i="25"/>
  <c r="I40" i="25" s="1"/>
  <c r="J39" i="25"/>
  <c r="C40" i="25"/>
  <c r="D40" i="25"/>
  <c r="E40" i="25"/>
  <c r="F40" i="25"/>
  <c r="G40" i="25"/>
  <c r="H40" i="25"/>
  <c r="I41" i="25"/>
  <c r="J41" i="25"/>
  <c r="I42" i="25"/>
  <c r="J42" i="25"/>
  <c r="I43" i="25"/>
  <c r="J43" i="25"/>
  <c r="I44" i="25"/>
  <c r="J44" i="25"/>
  <c r="I45" i="25"/>
  <c r="J45" i="25"/>
  <c r="I46" i="25"/>
  <c r="J46" i="25"/>
  <c r="I47" i="25"/>
  <c r="J47" i="25"/>
  <c r="I48" i="25"/>
  <c r="J48" i="25"/>
  <c r="I49" i="25"/>
  <c r="J49" i="25"/>
  <c r="I50" i="25"/>
  <c r="J50" i="25"/>
  <c r="I51" i="25"/>
  <c r="J51" i="25"/>
  <c r="I52" i="25"/>
  <c r="J52" i="25"/>
  <c r="C53" i="25"/>
  <c r="D53" i="25"/>
  <c r="E53" i="25"/>
  <c r="F53" i="25"/>
  <c r="G53" i="25"/>
  <c r="H53" i="25"/>
  <c r="I54" i="25"/>
  <c r="J54" i="25"/>
  <c r="I55" i="25"/>
  <c r="J55" i="25"/>
  <c r="I56" i="25"/>
  <c r="J56" i="25"/>
  <c r="I57" i="25"/>
  <c r="J57" i="25"/>
  <c r="I58" i="25"/>
  <c r="J58" i="25"/>
  <c r="I59" i="25"/>
  <c r="J59" i="25"/>
  <c r="I60" i="25"/>
  <c r="J60" i="25"/>
  <c r="I61" i="25"/>
  <c r="J61" i="25"/>
  <c r="I62" i="25"/>
  <c r="J62" i="25"/>
  <c r="I63" i="25"/>
  <c r="J63" i="25"/>
  <c r="I64" i="25"/>
  <c r="J64" i="25"/>
  <c r="I65" i="25"/>
  <c r="J65" i="25"/>
  <c r="C66" i="25"/>
  <c r="D66" i="25"/>
  <c r="E66" i="25"/>
  <c r="F66" i="25"/>
  <c r="G66" i="25"/>
  <c r="H66" i="25"/>
  <c r="I67" i="25"/>
  <c r="J67" i="25"/>
  <c r="I68" i="25"/>
  <c r="J68" i="25"/>
  <c r="I69" i="25"/>
  <c r="J69" i="25"/>
  <c r="I70" i="25"/>
  <c r="J70" i="25"/>
  <c r="I71" i="25"/>
  <c r="J71" i="25"/>
  <c r="I72" i="25"/>
  <c r="J72" i="25"/>
  <c r="I73" i="25"/>
  <c r="J73" i="25"/>
  <c r="I74" i="25"/>
  <c r="J74" i="25"/>
  <c r="I75" i="25"/>
  <c r="J75" i="25"/>
  <c r="I76" i="25"/>
  <c r="J76" i="25"/>
  <c r="I77" i="25"/>
  <c r="J77" i="25"/>
  <c r="I78" i="25"/>
  <c r="J78" i="25"/>
  <c r="C79" i="25"/>
  <c r="D79" i="25"/>
  <c r="E79" i="25"/>
  <c r="F79" i="25"/>
  <c r="G79" i="25"/>
  <c r="H79" i="25"/>
  <c r="I80" i="25"/>
  <c r="J80" i="25"/>
  <c r="I81" i="25"/>
  <c r="J81" i="25"/>
  <c r="I82" i="25"/>
  <c r="J82" i="25"/>
  <c r="I83" i="25"/>
  <c r="J83" i="25"/>
  <c r="I84" i="25"/>
  <c r="J84" i="25"/>
  <c r="I85" i="25"/>
  <c r="J85" i="25"/>
  <c r="I86" i="25"/>
  <c r="J86" i="25"/>
  <c r="I87" i="25"/>
  <c r="J87" i="25"/>
  <c r="I88" i="25"/>
  <c r="J88" i="25"/>
  <c r="I89" i="25"/>
  <c r="J89" i="25"/>
  <c r="C92" i="25"/>
  <c r="D92" i="25"/>
  <c r="E92" i="25"/>
  <c r="F92" i="25"/>
  <c r="G92" i="25"/>
  <c r="H92" i="25"/>
  <c r="J92" i="25"/>
  <c r="J66" i="25" l="1"/>
  <c r="J53" i="25"/>
  <c r="I92" i="25"/>
  <c r="I79" i="25"/>
  <c r="I66" i="25"/>
  <c r="I53" i="25"/>
  <c r="J79" i="25"/>
  <c r="I106" i="25"/>
  <c r="J40" i="25"/>
  <c r="J106" i="25" s="1"/>
  <c r="B90" i="32"/>
  <c r="H127" i="33" l="1"/>
  <c r="H126" i="33"/>
  <c r="H125" i="33"/>
  <c r="H124" i="33"/>
  <c r="H123" i="33"/>
  <c r="H122" i="33"/>
  <c r="H121" i="33"/>
  <c r="H120" i="33"/>
  <c r="H119" i="33"/>
  <c r="H118" i="33"/>
  <c r="H117" i="33"/>
  <c r="H116" i="33"/>
  <c r="H115" i="33"/>
  <c r="H114" i="33"/>
  <c r="H113" i="33"/>
  <c r="H112" i="33"/>
  <c r="H111" i="33"/>
  <c r="H110" i="33"/>
  <c r="H109" i="33"/>
  <c r="H108" i="33"/>
  <c r="H107" i="33"/>
  <c r="H106" i="33"/>
  <c r="H105" i="33"/>
  <c r="H104" i="33"/>
  <c r="H103" i="33"/>
  <c r="H102" i="33"/>
  <c r="H101" i="33"/>
  <c r="H100" i="33"/>
  <c r="H99" i="33"/>
  <c r="H98" i="33"/>
  <c r="H97" i="33"/>
  <c r="L89" i="32"/>
  <c r="K88" i="32"/>
  <c r="H88" i="32"/>
  <c r="E88" i="32"/>
  <c r="L88" i="32" s="1"/>
  <c r="K87" i="32"/>
  <c r="H87" i="32"/>
  <c r="E87" i="32"/>
  <c r="K86" i="32"/>
  <c r="H86" i="32"/>
  <c r="E86" i="32"/>
  <c r="L86" i="32" s="1"/>
  <c r="K85" i="32"/>
  <c r="H85" i="32"/>
  <c r="E85" i="32"/>
  <c r="K84" i="32"/>
  <c r="H84" i="32"/>
  <c r="E84" i="32"/>
  <c r="L84" i="32" s="1"/>
  <c r="K83" i="32"/>
  <c r="H83" i="32"/>
  <c r="E83" i="32"/>
  <c r="K82" i="32"/>
  <c r="H82" i="32"/>
  <c r="E82" i="32"/>
  <c r="L82" i="32" s="1"/>
  <c r="K81" i="32"/>
  <c r="H81" i="32"/>
  <c r="E81" i="32"/>
  <c r="L81" i="32" s="1"/>
  <c r="K80" i="32"/>
  <c r="H80" i="32"/>
  <c r="E80" i="32"/>
  <c r="L80" i="32" s="1"/>
  <c r="K79" i="32"/>
  <c r="H79" i="32"/>
  <c r="E79" i="32"/>
  <c r="K78" i="32"/>
  <c r="H78" i="32"/>
  <c r="E78" i="32"/>
  <c r="L78" i="32" s="1"/>
  <c r="K76" i="32"/>
  <c r="H76" i="32"/>
  <c r="E76" i="32"/>
  <c r="L76" i="32" s="1"/>
  <c r="K75" i="32"/>
  <c r="H75" i="32"/>
  <c r="E75" i="32"/>
  <c r="K74" i="32"/>
  <c r="H74" i="32"/>
  <c r="E74" i="32"/>
  <c r="K73" i="32"/>
  <c r="H73" i="32"/>
  <c r="E73" i="32"/>
  <c r="L73" i="32" s="1"/>
  <c r="K72" i="32"/>
  <c r="H72" i="32"/>
  <c r="E72" i="32"/>
  <c r="L72" i="32" s="1"/>
  <c r="K71" i="32"/>
  <c r="H71" i="32"/>
  <c r="E71" i="32"/>
  <c r="K70" i="32"/>
  <c r="H70" i="32"/>
  <c r="E70" i="32"/>
  <c r="K69" i="32"/>
  <c r="H69" i="32"/>
  <c r="E69" i="32"/>
  <c r="L69" i="32" s="1"/>
  <c r="K68" i="32"/>
  <c r="H68" i="32"/>
  <c r="E68" i="32"/>
  <c r="L68" i="32" s="1"/>
  <c r="K67" i="32"/>
  <c r="H67" i="32"/>
  <c r="E67" i="32"/>
  <c r="K66" i="32"/>
  <c r="H66" i="32"/>
  <c r="E66" i="32"/>
  <c r="K65" i="32"/>
  <c r="H65" i="32"/>
  <c r="E65" i="32"/>
  <c r="L65" i="32" s="1"/>
  <c r="K63" i="32"/>
  <c r="H63" i="32"/>
  <c r="E63" i="32"/>
  <c r="L63" i="32" s="1"/>
  <c r="K62" i="32"/>
  <c r="H62" i="32"/>
  <c r="E62" i="32"/>
  <c r="K61" i="32"/>
  <c r="H61" i="32"/>
  <c r="E61" i="32"/>
  <c r="K60" i="32"/>
  <c r="H60" i="32"/>
  <c r="E60" i="32"/>
  <c r="L60" i="32" s="1"/>
  <c r="K59" i="32"/>
  <c r="H59" i="32"/>
  <c r="E59" i="32"/>
  <c r="L59" i="32" s="1"/>
  <c r="K58" i="32"/>
  <c r="H58" i="32"/>
  <c r="E58" i="32"/>
  <c r="K57" i="32"/>
  <c r="H57" i="32"/>
  <c r="E57" i="32"/>
  <c r="K56" i="32"/>
  <c r="H56" i="32"/>
  <c r="E56" i="32"/>
  <c r="L56" i="32" s="1"/>
  <c r="L55" i="32"/>
  <c r="L54" i="32"/>
  <c r="L53" i="32"/>
  <c r="L52" i="32"/>
  <c r="K51" i="32"/>
  <c r="H51" i="32"/>
  <c r="E51" i="32"/>
  <c r="L50" i="32"/>
  <c r="L49" i="32"/>
  <c r="L48" i="32"/>
  <c r="L47" i="32"/>
  <c r="L46" i="32"/>
  <c r="L45" i="32"/>
  <c r="L44" i="32"/>
  <c r="L43" i="32"/>
  <c r="L42" i="32"/>
  <c r="L41" i="32"/>
  <c r="L40" i="32"/>
  <c r="L39" i="32"/>
  <c r="K38" i="32"/>
  <c r="H38" i="32"/>
  <c r="E38" i="32"/>
  <c r="L37" i="32"/>
  <c r="L36" i="32"/>
  <c r="L35" i="32"/>
  <c r="L34" i="32"/>
  <c r="L33" i="32"/>
  <c r="L32" i="32"/>
  <c r="L31" i="32"/>
  <c r="L30" i="32"/>
  <c r="L29" i="32"/>
  <c r="L28" i="32"/>
  <c r="L27" i="32"/>
  <c r="L26" i="32"/>
  <c r="K25" i="32"/>
  <c r="H25" i="32"/>
  <c r="E25" i="32"/>
  <c r="L24" i="32"/>
  <c r="L23" i="32"/>
  <c r="L22" i="32"/>
  <c r="L21" i="32"/>
  <c r="L20" i="32"/>
  <c r="L19" i="32"/>
  <c r="L18" i="32"/>
  <c r="L17" i="32"/>
  <c r="L16" i="32"/>
  <c r="L15" i="32"/>
  <c r="L14" i="32"/>
  <c r="L13" i="32"/>
  <c r="L12" i="32"/>
  <c r="K11" i="32"/>
  <c r="H11" i="32"/>
  <c r="E11" i="32"/>
  <c r="D89" i="31"/>
  <c r="C89" i="31"/>
  <c r="E87" i="31"/>
  <c r="E86" i="31"/>
  <c r="E85" i="31"/>
  <c r="E84" i="31"/>
  <c r="E83" i="31"/>
  <c r="E82" i="31"/>
  <c r="E81" i="31"/>
  <c r="E80" i="31"/>
  <c r="E79" i="31"/>
  <c r="E78" i="31"/>
  <c r="E77" i="31"/>
  <c r="D76" i="31"/>
  <c r="C76" i="31"/>
  <c r="E75" i="31"/>
  <c r="E74" i="31"/>
  <c r="E73" i="31"/>
  <c r="E72" i="31"/>
  <c r="E71" i="31"/>
  <c r="E70" i="31"/>
  <c r="E69" i="31"/>
  <c r="E68" i="31"/>
  <c r="E67" i="31"/>
  <c r="E66" i="31"/>
  <c r="E65" i="31"/>
  <c r="E64" i="31"/>
  <c r="E62" i="31"/>
  <c r="E61" i="31"/>
  <c r="E60" i="31"/>
  <c r="E59" i="31"/>
  <c r="E58" i="31"/>
  <c r="E57" i="31"/>
  <c r="E56" i="31"/>
  <c r="E55" i="31"/>
  <c r="E50" i="31"/>
  <c r="E37" i="31"/>
  <c r="E24" i="31"/>
  <c r="E10" i="31"/>
  <c r="F89" i="30"/>
  <c r="E88" i="30"/>
  <c r="D88" i="30"/>
  <c r="C88" i="30"/>
  <c r="F87" i="30"/>
  <c r="F86" i="30"/>
  <c r="F85" i="30"/>
  <c r="F84" i="30"/>
  <c r="F83" i="30"/>
  <c r="F82" i="30"/>
  <c r="F81" i="30"/>
  <c r="F80" i="30"/>
  <c r="F79" i="30"/>
  <c r="F78" i="30"/>
  <c r="F77" i="30"/>
  <c r="F76" i="30"/>
  <c r="E75" i="30"/>
  <c r="D75" i="30"/>
  <c r="C75" i="30"/>
  <c r="F74" i="30"/>
  <c r="F73" i="30"/>
  <c r="F72" i="30"/>
  <c r="F71" i="30"/>
  <c r="F70" i="30"/>
  <c r="F69" i="30"/>
  <c r="F68" i="30"/>
  <c r="F67" i="30"/>
  <c r="F66" i="30"/>
  <c r="F65" i="30"/>
  <c r="F64" i="30"/>
  <c r="F63" i="30"/>
  <c r="E62" i="30"/>
  <c r="D62" i="30"/>
  <c r="C62" i="30"/>
  <c r="F61" i="30"/>
  <c r="F60" i="30"/>
  <c r="F59" i="30"/>
  <c r="F58" i="30"/>
  <c r="F57" i="30"/>
  <c r="F56" i="30"/>
  <c r="F55" i="30"/>
  <c r="F54" i="30"/>
  <c r="F53" i="30"/>
  <c r="F52" i="30"/>
  <c r="F51" i="30"/>
  <c r="F50" i="30"/>
  <c r="E49" i="30"/>
  <c r="D49" i="30"/>
  <c r="C49" i="30"/>
  <c r="F48" i="30"/>
  <c r="F47" i="30"/>
  <c r="F46" i="30"/>
  <c r="F45" i="30"/>
  <c r="F44" i="30"/>
  <c r="F43" i="30"/>
  <c r="F42" i="30"/>
  <c r="F41" i="30"/>
  <c r="F40" i="30"/>
  <c r="F39" i="30"/>
  <c r="F38" i="30"/>
  <c r="F37" i="30"/>
  <c r="E36" i="30"/>
  <c r="D36" i="30"/>
  <c r="C36" i="30"/>
  <c r="F35" i="30"/>
  <c r="F34" i="30"/>
  <c r="F33" i="30"/>
  <c r="F32" i="30"/>
  <c r="F31" i="30"/>
  <c r="F30" i="30"/>
  <c r="F29" i="30"/>
  <c r="F28" i="30"/>
  <c r="F27" i="30"/>
  <c r="F26" i="30"/>
  <c r="F25" i="30"/>
  <c r="F24" i="30"/>
  <c r="E23" i="30"/>
  <c r="D23" i="30"/>
  <c r="C23" i="30"/>
  <c r="F22" i="30"/>
  <c r="F21" i="30"/>
  <c r="F20" i="30"/>
  <c r="F19" i="30"/>
  <c r="F18" i="30"/>
  <c r="F17" i="30"/>
  <c r="F16" i="30"/>
  <c r="F15" i="30"/>
  <c r="F14" i="30"/>
  <c r="F13" i="30"/>
  <c r="F12" i="30"/>
  <c r="F11" i="30"/>
  <c r="F10" i="30"/>
  <c r="E93" i="29"/>
  <c r="D93" i="29"/>
  <c r="C93" i="29"/>
  <c r="F91" i="29"/>
  <c r="F90" i="29"/>
  <c r="F89" i="29"/>
  <c r="F88" i="29"/>
  <c r="F87" i="29"/>
  <c r="F86" i="29"/>
  <c r="F85" i="29"/>
  <c r="F84" i="29"/>
  <c r="F83" i="29"/>
  <c r="F82" i="29"/>
  <c r="F81" i="29"/>
  <c r="F93" i="29" s="1"/>
  <c r="E80" i="29"/>
  <c r="D80" i="29"/>
  <c r="C80" i="29"/>
  <c r="F79" i="29"/>
  <c r="F78" i="29"/>
  <c r="F77" i="29"/>
  <c r="F76" i="29"/>
  <c r="F75" i="29"/>
  <c r="F74" i="29"/>
  <c r="F73" i="29"/>
  <c r="F72" i="29"/>
  <c r="F71" i="29"/>
  <c r="F70" i="29"/>
  <c r="F69" i="29"/>
  <c r="F68" i="29"/>
  <c r="C67" i="29"/>
  <c r="F66" i="29"/>
  <c r="F65" i="29"/>
  <c r="F64" i="29"/>
  <c r="F63" i="29"/>
  <c r="F62" i="29"/>
  <c r="F61" i="29"/>
  <c r="F59" i="29"/>
  <c r="F54" i="29"/>
  <c r="C54" i="29"/>
  <c r="F41" i="29"/>
  <c r="C41" i="29"/>
  <c r="F28" i="29"/>
  <c r="C28" i="29"/>
  <c r="C107" i="29" s="1"/>
  <c r="F15" i="29"/>
  <c r="L85" i="32" l="1"/>
  <c r="L58" i="32"/>
  <c r="L62" i="32"/>
  <c r="L67" i="32"/>
  <c r="L71" i="32"/>
  <c r="L75" i="32"/>
  <c r="K90" i="32"/>
  <c r="L11" i="32"/>
  <c r="L25" i="32"/>
  <c r="H64" i="32"/>
  <c r="H77" i="32"/>
  <c r="H90" i="32"/>
  <c r="L38" i="32"/>
  <c r="K64" i="32"/>
  <c r="K77" i="32"/>
  <c r="L57" i="32"/>
  <c r="L61" i="32"/>
  <c r="L64" i="32" s="1"/>
  <c r="L66" i="32"/>
  <c r="L70" i="32"/>
  <c r="L77" i="32" s="1"/>
  <c r="L74" i="32"/>
  <c r="L79" i="32"/>
  <c r="L83" i="32"/>
  <c r="L87" i="32"/>
  <c r="F49" i="30"/>
  <c r="L51" i="32"/>
  <c r="F67" i="29"/>
  <c r="F107" i="29" s="1"/>
  <c r="F80" i="29"/>
  <c r="E64" i="32"/>
  <c r="E90" i="32"/>
  <c r="E77" i="32"/>
  <c r="E63" i="31"/>
  <c r="E103" i="31" s="1"/>
  <c r="E76" i="31"/>
  <c r="E89" i="31"/>
  <c r="F36" i="30"/>
  <c r="F75" i="30"/>
  <c r="F88" i="30"/>
  <c r="F23" i="30"/>
  <c r="F62" i="30"/>
  <c r="L90" i="32" l="1"/>
  <c r="D79" i="26"/>
  <c r="C79" i="26"/>
  <c r="E76" i="26"/>
  <c r="E75" i="26"/>
  <c r="E74" i="26"/>
  <c r="E73" i="26"/>
  <c r="E72" i="26"/>
  <c r="E71" i="26"/>
  <c r="E70" i="26"/>
  <c r="E68" i="26"/>
  <c r="E67" i="26"/>
  <c r="D66" i="26"/>
  <c r="D53" i="26"/>
  <c r="C53" i="26"/>
  <c r="E52" i="26"/>
  <c r="E51" i="26"/>
  <c r="E50" i="26"/>
  <c r="E49" i="26"/>
  <c r="E48" i="26"/>
  <c r="E47" i="26"/>
  <c r="E46" i="26"/>
  <c r="E45" i="26"/>
  <c r="E44" i="26"/>
  <c r="E43" i="26"/>
  <c r="E42" i="26"/>
  <c r="E41" i="26"/>
  <c r="D40" i="26"/>
  <c r="C40" i="26"/>
  <c r="E39" i="26"/>
  <c r="E38" i="26"/>
  <c r="E37" i="26"/>
  <c r="E36" i="26"/>
  <c r="E35" i="26"/>
  <c r="E34" i="26"/>
  <c r="E33" i="26"/>
  <c r="E32" i="26"/>
  <c r="E31" i="26"/>
  <c r="E30" i="26"/>
  <c r="E29" i="26"/>
  <c r="E28" i="26"/>
  <c r="E27" i="26"/>
  <c r="D27" i="26"/>
  <c r="C27" i="26"/>
  <c r="E14" i="26"/>
  <c r="E13" i="26"/>
  <c r="E12" i="26"/>
  <c r="E11" i="26"/>
  <c r="E10" i="26"/>
  <c r="D93" i="26" l="1"/>
  <c r="C66" i="26"/>
  <c r="C93" i="26" s="1"/>
  <c r="E79" i="26"/>
  <c r="E40" i="26"/>
  <c r="E93" i="26" s="1"/>
  <c r="E53" i="26"/>
  <c r="E61" i="34" l="1"/>
  <c r="E60" i="34"/>
  <c r="E59" i="34"/>
  <c r="E58" i="34"/>
  <c r="E57" i="34"/>
  <c r="E56" i="34"/>
  <c r="E55" i="34"/>
  <c r="E54" i="34"/>
  <c r="E53" i="34"/>
  <c r="E52" i="34"/>
  <c r="E51" i="34"/>
  <c r="E50" i="34"/>
  <c r="E49" i="34"/>
  <c r="E48" i="34"/>
  <c r="E47" i="34"/>
  <c r="E46" i="34"/>
  <c r="E45" i="34"/>
  <c r="E44" i="34"/>
  <c r="E43" i="34"/>
  <c r="E42" i="34"/>
  <c r="E41" i="34"/>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I28" i="5"/>
  <c r="I27" i="5"/>
  <c r="I26" i="5"/>
  <c r="J11" i="3" l="1"/>
  <c r="B6" i="26" l="1"/>
  <c r="I58" i="34" l="1"/>
  <c r="I50" i="34"/>
  <c r="I48" i="34"/>
  <c r="I47" i="34"/>
  <c r="K47" i="34" s="1"/>
  <c r="I46" i="34"/>
  <c r="I42" i="34"/>
  <c r="I31" i="34"/>
  <c r="I30" i="34"/>
  <c r="I28" i="34"/>
  <c r="I27" i="34"/>
  <c r="I24" i="34"/>
  <c r="I23" i="34"/>
  <c r="I20" i="34"/>
  <c r="I19" i="34"/>
  <c r="I16" i="34"/>
  <c r="I15" i="34"/>
  <c r="I12" i="34"/>
  <c r="I11" i="34"/>
  <c r="E31" i="34"/>
  <c r="E28" i="34"/>
  <c r="E27" i="34"/>
  <c r="E26" i="34"/>
  <c r="E24" i="34"/>
  <c r="E23" i="34"/>
  <c r="E22" i="34"/>
  <c r="E21" i="34"/>
  <c r="E20" i="34"/>
  <c r="E19" i="34"/>
  <c r="E18" i="34"/>
  <c r="E16" i="34"/>
  <c r="E15" i="34"/>
  <c r="E14" i="34"/>
  <c r="E12" i="34"/>
  <c r="B36" i="34"/>
  <c r="B6" i="34"/>
  <c r="D32" i="34" l="1"/>
  <c r="I51" i="34"/>
  <c r="K51" i="34" s="1"/>
  <c r="I52" i="34"/>
  <c r="K52" i="34" s="1"/>
  <c r="I53" i="34"/>
  <c r="K53" i="34" s="1"/>
  <c r="I54" i="34"/>
  <c r="K54" i="34" s="1"/>
  <c r="I59" i="34"/>
  <c r="K59" i="34" s="1"/>
  <c r="G62" i="34"/>
  <c r="I43" i="34"/>
  <c r="K43" i="34" s="1"/>
  <c r="I44" i="34"/>
  <c r="K44" i="34" s="1"/>
  <c r="I45" i="34"/>
  <c r="K45" i="34" s="1"/>
  <c r="E11" i="34"/>
  <c r="K11" i="34" s="1"/>
  <c r="H32" i="34"/>
  <c r="I55" i="34"/>
  <c r="K55" i="34" s="1"/>
  <c r="I56" i="34"/>
  <c r="K56" i="34" s="1"/>
  <c r="I57" i="34"/>
  <c r="K57" i="34" s="1"/>
  <c r="E30" i="34"/>
  <c r="K30" i="34" s="1"/>
  <c r="E29" i="34"/>
  <c r="I18" i="34"/>
  <c r="K18" i="34" s="1"/>
  <c r="I17" i="34"/>
  <c r="I14" i="34"/>
  <c r="K14" i="34" s="1"/>
  <c r="C62" i="34"/>
  <c r="I60" i="34"/>
  <c r="K60" i="34" s="1"/>
  <c r="I61" i="34"/>
  <c r="K61" i="34" s="1"/>
  <c r="I26" i="34"/>
  <c r="K26" i="34" s="1"/>
  <c r="I25" i="34"/>
  <c r="I22" i="34"/>
  <c r="K22" i="34" s="1"/>
  <c r="I49" i="34"/>
  <c r="K49" i="34" s="1"/>
  <c r="E13" i="34"/>
  <c r="K20" i="34"/>
  <c r="K28" i="34"/>
  <c r="K12" i="34"/>
  <c r="C32" i="34"/>
  <c r="K31" i="34"/>
  <c r="I29" i="34"/>
  <c r="E25" i="34"/>
  <c r="K24" i="34"/>
  <c r="K23" i="34"/>
  <c r="I21" i="34"/>
  <c r="E17" i="34"/>
  <c r="K16" i="34"/>
  <c r="K15" i="34"/>
  <c r="G32" i="34"/>
  <c r="K27" i="34"/>
  <c r="K19" i="34"/>
  <c r="I13" i="34"/>
  <c r="K42" i="34"/>
  <c r="K58" i="34"/>
  <c r="D62" i="34"/>
  <c r="K48" i="34"/>
  <c r="K50" i="34"/>
  <c r="H62" i="34"/>
  <c r="I41" i="34"/>
  <c r="K46" i="34"/>
  <c r="I62" i="34" l="1"/>
  <c r="J54" i="34" s="1"/>
  <c r="K21" i="34"/>
  <c r="K25" i="34"/>
  <c r="K29" i="34"/>
  <c r="K13" i="34"/>
  <c r="I32" i="34"/>
  <c r="J13" i="34" s="1"/>
  <c r="E32" i="34"/>
  <c r="F17" i="34" s="1"/>
  <c r="K17" i="34"/>
  <c r="E62" i="34"/>
  <c r="K41" i="34"/>
  <c r="J47" i="34" l="1"/>
  <c r="J55" i="34"/>
  <c r="J51" i="34"/>
  <c r="J42" i="34"/>
  <c r="J43" i="34"/>
  <c r="J59" i="34"/>
  <c r="J41" i="34"/>
  <c r="J50" i="34"/>
  <c r="J57" i="34"/>
  <c r="J61" i="34"/>
  <c r="J58" i="34"/>
  <c r="J49" i="34"/>
  <c r="J53" i="34"/>
  <c r="J45" i="34"/>
  <c r="J62" i="34"/>
  <c r="J48" i="34"/>
  <c r="J44" i="34"/>
  <c r="J56" i="34"/>
  <c r="J46" i="34"/>
  <c r="J60" i="34"/>
  <c r="J52" i="34"/>
  <c r="J29" i="34"/>
  <c r="J21" i="34"/>
  <c r="F32" i="34"/>
  <c r="F11" i="34"/>
  <c r="K32" i="34"/>
  <c r="F15" i="34"/>
  <c r="F22" i="34"/>
  <c r="F23" i="34"/>
  <c r="F30" i="34"/>
  <c r="F31" i="34"/>
  <c r="F14" i="34"/>
  <c r="F24" i="34"/>
  <c r="F21" i="34"/>
  <c r="F26" i="34"/>
  <c r="F13" i="34"/>
  <c r="F16" i="34"/>
  <c r="F29" i="34"/>
  <c r="F27" i="34"/>
  <c r="F20" i="34"/>
  <c r="F28" i="34"/>
  <c r="F18" i="34"/>
  <c r="F12" i="34"/>
  <c r="F19" i="34"/>
  <c r="J32" i="34"/>
  <c r="J11" i="34"/>
  <c r="J22" i="34"/>
  <c r="J30" i="34"/>
  <c r="J15" i="34"/>
  <c r="J23" i="34"/>
  <c r="J31" i="34"/>
  <c r="J16" i="34"/>
  <c r="J12" i="34"/>
  <c r="J24" i="34"/>
  <c r="J14" i="34"/>
  <c r="J18" i="34"/>
  <c r="J26" i="34"/>
  <c r="J27" i="34"/>
  <c r="J28" i="34"/>
  <c r="J17" i="34"/>
  <c r="J19" i="34"/>
  <c r="J20" i="34"/>
  <c r="J25" i="34"/>
  <c r="F25" i="34"/>
  <c r="F62" i="34"/>
  <c r="F60" i="34"/>
  <c r="F56" i="34"/>
  <c r="F52" i="34"/>
  <c r="F48" i="34"/>
  <c r="F44" i="34"/>
  <c r="F61" i="34"/>
  <c r="F57" i="34"/>
  <c r="F53" i="34"/>
  <c r="F49" i="34"/>
  <c r="F45" i="34"/>
  <c r="F41" i="34"/>
  <c r="F58" i="34"/>
  <c r="F54" i="34"/>
  <c r="F50" i="34"/>
  <c r="F46" i="34"/>
  <c r="F42" i="34"/>
  <c r="K62" i="34"/>
  <c r="F59" i="34"/>
  <c r="F43" i="34"/>
  <c r="F47" i="34"/>
  <c r="F51" i="34"/>
  <c r="F55" i="34"/>
  <c r="D33" i="34" l="1"/>
  <c r="H33" i="34"/>
  <c r="G33" i="34"/>
  <c r="C33" i="34"/>
  <c r="G63" i="34"/>
  <c r="C63" i="34"/>
  <c r="D63" i="34"/>
  <c r="H63" i="34"/>
  <c r="E33" i="34" l="1"/>
  <c r="I33" i="34"/>
  <c r="E63" i="34"/>
  <c r="I63" i="34"/>
  <c r="K33" i="34" l="1"/>
  <c r="K63" i="34"/>
  <c r="I123" i="19" l="1"/>
  <c r="E123" i="19"/>
  <c r="I122" i="19"/>
  <c r="E122" i="19"/>
  <c r="I121" i="19"/>
  <c r="E121" i="19"/>
  <c r="I120" i="19"/>
  <c r="E120" i="19"/>
  <c r="I119" i="19"/>
  <c r="E119" i="19"/>
  <c r="I118" i="19"/>
  <c r="E118" i="19"/>
  <c r="I117" i="19"/>
  <c r="E117" i="19"/>
  <c r="I116" i="19"/>
  <c r="E116" i="19"/>
  <c r="I115" i="19"/>
  <c r="E115" i="19"/>
  <c r="I114" i="19"/>
  <c r="E114" i="19"/>
  <c r="I113" i="19"/>
  <c r="E113" i="19"/>
  <c r="I112" i="19"/>
  <c r="E112" i="19"/>
  <c r="I111" i="19"/>
  <c r="E111" i="19"/>
  <c r="I110" i="19"/>
  <c r="E110" i="19"/>
  <c r="I109" i="19"/>
  <c r="E109" i="19"/>
  <c r="I108" i="19"/>
  <c r="E108" i="19"/>
  <c r="I107" i="19"/>
  <c r="E107" i="19"/>
  <c r="I106" i="19"/>
  <c r="E106" i="19"/>
  <c r="I105" i="19"/>
  <c r="E105" i="19"/>
  <c r="I104" i="19"/>
  <c r="E104" i="19"/>
  <c r="I103" i="19"/>
  <c r="E103" i="19"/>
  <c r="I102" i="19"/>
  <c r="E102" i="19"/>
  <c r="I101" i="19"/>
  <c r="E101" i="19"/>
  <c r="I100" i="19"/>
  <c r="E100" i="19"/>
  <c r="I99" i="19"/>
  <c r="E99" i="19"/>
  <c r="I98" i="19"/>
  <c r="E98" i="19"/>
  <c r="I97" i="19"/>
  <c r="E97" i="19"/>
  <c r="I96" i="19"/>
  <c r="E96" i="19"/>
  <c r="I95" i="19"/>
  <c r="E95" i="19"/>
  <c r="I94" i="19"/>
  <c r="E94" i="19"/>
  <c r="I93" i="19"/>
  <c r="E93" i="19"/>
  <c r="I92" i="19"/>
  <c r="E92" i="19"/>
  <c r="I91" i="19"/>
  <c r="E91" i="19"/>
  <c r="I90" i="19"/>
  <c r="E90" i="19"/>
  <c r="I89" i="19"/>
  <c r="E89" i="19"/>
  <c r="I88" i="19"/>
  <c r="E88" i="19"/>
  <c r="I87" i="19"/>
  <c r="E87" i="19"/>
  <c r="I86" i="19"/>
  <c r="E86" i="19"/>
  <c r="I85" i="19"/>
  <c r="E85" i="19"/>
  <c r="I84" i="19"/>
  <c r="E84" i="19"/>
  <c r="I83" i="19"/>
  <c r="E83" i="19"/>
  <c r="I82" i="19"/>
  <c r="E82" i="19"/>
  <c r="I81" i="19"/>
  <c r="E81" i="19"/>
  <c r="I80" i="19"/>
  <c r="E80" i="19"/>
  <c r="I79" i="19"/>
  <c r="E79" i="19"/>
  <c r="I78" i="19"/>
  <c r="E78" i="19"/>
  <c r="I77" i="19"/>
  <c r="E77" i="19"/>
  <c r="I76" i="19"/>
  <c r="E76" i="19"/>
  <c r="I75" i="19"/>
  <c r="E75" i="19"/>
  <c r="I74" i="19"/>
  <c r="E74" i="19"/>
  <c r="I73" i="19"/>
  <c r="E73" i="19"/>
  <c r="I72" i="19"/>
  <c r="E72" i="19"/>
  <c r="I62" i="19"/>
  <c r="E62" i="19"/>
  <c r="I61" i="19"/>
  <c r="E61" i="19"/>
  <c r="I60" i="19"/>
  <c r="E60" i="19"/>
  <c r="I59" i="19"/>
  <c r="E59" i="19"/>
  <c r="I58" i="19"/>
  <c r="E58" i="19"/>
  <c r="I57" i="19"/>
  <c r="E57" i="19"/>
  <c r="I56" i="19"/>
  <c r="E56" i="19"/>
  <c r="I55" i="19"/>
  <c r="E55" i="19"/>
  <c r="I54" i="19"/>
  <c r="E54" i="19"/>
  <c r="I53" i="19"/>
  <c r="E53" i="19"/>
  <c r="I52" i="19"/>
  <c r="E52" i="19"/>
  <c r="I51" i="19"/>
  <c r="E51" i="19"/>
  <c r="I50" i="19"/>
  <c r="E50" i="19"/>
  <c r="I49" i="19"/>
  <c r="E49" i="19"/>
  <c r="I48" i="19"/>
  <c r="E48" i="19"/>
  <c r="I47" i="19"/>
  <c r="E47" i="19"/>
  <c r="I46" i="19"/>
  <c r="E46" i="19"/>
  <c r="I45" i="19"/>
  <c r="E45" i="19"/>
  <c r="I44" i="19"/>
  <c r="E44" i="19"/>
  <c r="I43" i="19"/>
  <c r="E43" i="19"/>
  <c r="I42" i="19"/>
  <c r="E42" i="19"/>
  <c r="I41" i="19"/>
  <c r="E41" i="19"/>
  <c r="I40" i="19"/>
  <c r="E40" i="19"/>
  <c r="I39" i="19"/>
  <c r="E39" i="19"/>
  <c r="I38" i="19"/>
  <c r="E38" i="19"/>
  <c r="I37" i="19"/>
  <c r="E37" i="19"/>
  <c r="I36" i="19"/>
  <c r="E36" i="19"/>
  <c r="I35" i="19"/>
  <c r="E35" i="19"/>
  <c r="I34" i="19"/>
  <c r="E34" i="19"/>
  <c r="I33" i="19"/>
  <c r="E33" i="19"/>
  <c r="I32" i="19"/>
  <c r="E32" i="19"/>
  <c r="I31" i="19"/>
  <c r="E31" i="19"/>
  <c r="I30" i="19"/>
  <c r="E30" i="19"/>
  <c r="I29" i="19"/>
  <c r="E29" i="19"/>
  <c r="I28" i="19"/>
  <c r="E28" i="19"/>
  <c r="I27" i="19"/>
  <c r="E27" i="19"/>
  <c r="I26" i="19"/>
  <c r="E26" i="19"/>
  <c r="I25" i="19"/>
  <c r="E25" i="19"/>
  <c r="I24" i="19"/>
  <c r="E24" i="19"/>
  <c r="I23" i="19"/>
  <c r="E23" i="19"/>
  <c r="I22" i="19"/>
  <c r="E22" i="19"/>
  <c r="I21" i="19"/>
  <c r="E21" i="19"/>
  <c r="I20" i="19"/>
  <c r="E20" i="19"/>
  <c r="I19" i="19"/>
  <c r="E19" i="19"/>
  <c r="I18" i="19"/>
  <c r="E18" i="19"/>
  <c r="I17" i="19"/>
  <c r="E17" i="19"/>
  <c r="I16" i="19"/>
  <c r="E16" i="19"/>
  <c r="I15" i="19"/>
  <c r="E15" i="19"/>
  <c r="I14" i="19"/>
  <c r="E14" i="19"/>
  <c r="I13" i="19"/>
  <c r="E13" i="19"/>
  <c r="I12" i="19"/>
  <c r="E12" i="19"/>
  <c r="I11" i="19"/>
  <c r="E11" i="19"/>
  <c r="I41" i="18"/>
  <c r="E41" i="18"/>
  <c r="I40" i="18"/>
  <c r="E40" i="18"/>
  <c r="I39" i="18"/>
  <c r="E39" i="18"/>
  <c r="I38" i="18"/>
  <c r="E38" i="18"/>
  <c r="I37" i="18"/>
  <c r="E37" i="18"/>
  <c r="I36" i="18"/>
  <c r="E36" i="18"/>
  <c r="I35" i="18"/>
  <c r="E35" i="18"/>
  <c r="I34" i="18"/>
  <c r="E34" i="18"/>
  <c r="I33" i="18"/>
  <c r="E33" i="18"/>
  <c r="I32" i="18"/>
  <c r="E32" i="18"/>
  <c r="I31" i="18"/>
  <c r="E31" i="18"/>
  <c r="I21" i="18"/>
  <c r="E21" i="18"/>
  <c r="I20" i="18"/>
  <c r="E20" i="18"/>
  <c r="I19" i="18"/>
  <c r="E19" i="18"/>
  <c r="I18" i="18"/>
  <c r="E18" i="18"/>
  <c r="I17" i="18"/>
  <c r="E17" i="18"/>
  <c r="I16" i="18"/>
  <c r="E16" i="18"/>
  <c r="I15" i="18"/>
  <c r="E15" i="18"/>
  <c r="I14" i="18"/>
  <c r="E14" i="18"/>
  <c r="I13" i="18"/>
  <c r="E13" i="18"/>
  <c r="I12" i="18"/>
  <c r="E12" i="18"/>
  <c r="I11" i="18"/>
  <c r="E11" i="18"/>
  <c r="I39" i="17"/>
  <c r="E39" i="17"/>
  <c r="I38" i="17"/>
  <c r="E38" i="17"/>
  <c r="I37" i="17"/>
  <c r="E37" i="17"/>
  <c r="I36" i="17"/>
  <c r="E36" i="17"/>
  <c r="I35" i="17"/>
  <c r="E35" i="17"/>
  <c r="I34" i="17"/>
  <c r="E34" i="17"/>
  <c r="I33" i="17"/>
  <c r="E33" i="17"/>
  <c r="I32" i="17"/>
  <c r="E32" i="17"/>
  <c r="I31" i="17"/>
  <c r="E31" i="17"/>
  <c r="I30" i="17"/>
  <c r="E30" i="17"/>
  <c r="I20" i="17"/>
  <c r="E20" i="17"/>
  <c r="I19" i="17"/>
  <c r="E19" i="17"/>
  <c r="I18" i="17"/>
  <c r="E18" i="17"/>
  <c r="I17" i="17"/>
  <c r="E17" i="17"/>
  <c r="I16" i="17"/>
  <c r="E16" i="17"/>
  <c r="I15" i="17"/>
  <c r="E15" i="17"/>
  <c r="I14" i="17"/>
  <c r="E14" i="17"/>
  <c r="I13" i="17"/>
  <c r="E13" i="17"/>
  <c r="I12" i="17"/>
  <c r="E12" i="17"/>
  <c r="I11" i="17"/>
  <c r="E11" i="17"/>
  <c r="I79" i="16"/>
  <c r="E79" i="16"/>
  <c r="I78" i="16"/>
  <c r="E78" i="16"/>
  <c r="I77" i="16"/>
  <c r="E77" i="16"/>
  <c r="I76" i="16"/>
  <c r="E76" i="16"/>
  <c r="I75" i="16"/>
  <c r="E75" i="16"/>
  <c r="I74" i="16"/>
  <c r="E74" i="16"/>
  <c r="I73" i="16"/>
  <c r="E73" i="16"/>
  <c r="I72" i="16"/>
  <c r="E72" i="16"/>
  <c r="I71" i="16"/>
  <c r="E71" i="16"/>
  <c r="I70" i="16"/>
  <c r="E70" i="16"/>
  <c r="I69" i="16"/>
  <c r="E69" i="16"/>
  <c r="I68" i="16"/>
  <c r="E68" i="16"/>
  <c r="I67" i="16"/>
  <c r="E67" i="16"/>
  <c r="I66" i="16"/>
  <c r="E66" i="16"/>
  <c r="I65" i="16"/>
  <c r="E65" i="16"/>
  <c r="I64" i="16"/>
  <c r="E64" i="16"/>
  <c r="I63" i="16"/>
  <c r="E63" i="16"/>
  <c r="I62" i="16"/>
  <c r="E62" i="16"/>
  <c r="I61" i="16"/>
  <c r="E61" i="16"/>
  <c r="I60" i="16"/>
  <c r="E60" i="16"/>
  <c r="I59" i="16"/>
  <c r="E59" i="16"/>
  <c r="I58" i="16"/>
  <c r="E58" i="16"/>
  <c r="I57" i="16"/>
  <c r="E57" i="16"/>
  <c r="I56" i="16"/>
  <c r="E56" i="16"/>
  <c r="I55" i="16"/>
  <c r="E55" i="16"/>
  <c r="I54" i="16"/>
  <c r="E54" i="16"/>
  <c r="I53" i="16"/>
  <c r="E53" i="16"/>
  <c r="I52" i="16"/>
  <c r="E52" i="16"/>
  <c r="I51" i="16"/>
  <c r="E51" i="16"/>
  <c r="I50" i="16"/>
  <c r="E50" i="16"/>
  <c r="I40" i="16"/>
  <c r="E40" i="16"/>
  <c r="I39" i="16"/>
  <c r="E39" i="16"/>
  <c r="I38" i="16"/>
  <c r="E38" i="16"/>
  <c r="I37" i="16"/>
  <c r="E37" i="16"/>
  <c r="I36" i="16"/>
  <c r="E36" i="16"/>
  <c r="I35" i="16"/>
  <c r="E35" i="16"/>
  <c r="I34" i="16"/>
  <c r="E34" i="16"/>
  <c r="I33" i="16"/>
  <c r="E33" i="16"/>
  <c r="I32" i="16"/>
  <c r="E32" i="16"/>
  <c r="I31" i="16"/>
  <c r="E31" i="16"/>
  <c r="I30" i="16"/>
  <c r="E30" i="16"/>
  <c r="I29" i="16"/>
  <c r="E29" i="16"/>
  <c r="I28" i="16"/>
  <c r="E28" i="16"/>
  <c r="I27" i="16"/>
  <c r="E27" i="16"/>
  <c r="I26" i="16"/>
  <c r="E26" i="16"/>
  <c r="I25" i="16"/>
  <c r="E25" i="16"/>
  <c r="I24" i="16"/>
  <c r="E24" i="16"/>
  <c r="I23" i="16"/>
  <c r="E23" i="16"/>
  <c r="I22" i="16"/>
  <c r="E22" i="16"/>
  <c r="I21" i="16"/>
  <c r="E21" i="16"/>
  <c r="I20" i="16"/>
  <c r="E20" i="16"/>
  <c r="I19" i="16"/>
  <c r="E19" i="16"/>
  <c r="I18" i="16"/>
  <c r="E18" i="16"/>
  <c r="I17" i="16"/>
  <c r="E17" i="16"/>
  <c r="I16" i="16"/>
  <c r="E16" i="16"/>
  <c r="I15" i="16"/>
  <c r="E15" i="16"/>
  <c r="I14" i="16"/>
  <c r="E14" i="16"/>
  <c r="I13" i="16"/>
  <c r="E13" i="16"/>
  <c r="I12" i="16"/>
  <c r="E12" i="16"/>
  <c r="I11" i="16"/>
  <c r="E11" i="16"/>
  <c r="I43" i="15"/>
  <c r="E43" i="15"/>
  <c r="I42" i="15"/>
  <c r="E42" i="15"/>
  <c r="I41" i="15"/>
  <c r="E41" i="15"/>
  <c r="I40" i="15"/>
  <c r="E40" i="15"/>
  <c r="I39" i="15"/>
  <c r="E39" i="15"/>
  <c r="I38" i="15"/>
  <c r="E38" i="15"/>
  <c r="I37" i="15"/>
  <c r="E37" i="15"/>
  <c r="I36" i="15"/>
  <c r="E36" i="15"/>
  <c r="I35" i="15"/>
  <c r="E35" i="15"/>
  <c r="I34" i="15"/>
  <c r="E34" i="15"/>
  <c r="I33" i="15"/>
  <c r="E33" i="15"/>
  <c r="I32" i="15"/>
  <c r="E32" i="15"/>
  <c r="I22" i="15"/>
  <c r="E22" i="15"/>
  <c r="I21" i="15"/>
  <c r="E21" i="15"/>
  <c r="I20" i="15"/>
  <c r="E20" i="15"/>
  <c r="I19" i="15"/>
  <c r="E19" i="15"/>
  <c r="I18" i="15"/>
  <c r="E18" i="15"/>
  <c r="I17" i="15"/>
  <c r="E17" i="15"/>
  <c r="I16" i="15"/>
  <c r="E16" i="15"/>
  <c r="I15" i="15"/>
  <c r="E15" i="15"/>
  <c r="I14" i="15"/>
  <c r="E14" i="15"/>
  <c r="I13" i="15"/>
  <c r="E13" i="15"/>
  <c r="I12" i="15"/>
  <c r="E12" i="15"/>
  <c r="I11" i="15"/>
  <c r="E11" i="15"/>
  <c r="I83" i="14"/>
  <c r="E83" i="14"/>
  <c r="I82" i="14"/>
  <c r="E82" i="14"/>
  <c r="I81" i="14"/>
  <c r="E81" i="14"/>
  <c r="I80" i="14"/>
  <c r="E80" i="14"/>
  <c r="I79" i="14"/>
  <c r="E79" i="14"/>
  <c r="I78" i="14"/>
  <c r="E78" i="14"/>
  <c r="I77" i="14"/>
  <c r="E77" i="14"/>
  <c r="I76" i="14"/>
  <c r="E76" i="14"/>
  <c r="I75" i="14"/>
  <c r="E75" i="14"/>
  <c r="I74" i="14"/>
  <c r="E74" i="14"/>
  <c r="I73" i="14"/>
  <c r="E73" i="14"/>
  <c r="I72" i="14"/>
  <c r="E72" i="14"/>
  <c r="I71" i="14"/>
  <c r="E71" i="14"/>
  <c r="I70" i="14"/>
  <c r="E70" i="14"/>
  <c r="I69" i="14"/>
  <c r="E69" i="14"/>
  <c r="I68" i="14"/>
  <c r="E68" i="14"/>
  <c r="I67" i="14"/>
  <c r="E67" i="14"/>
  <c r="I66" i="14"/>
  <c r="E66" i="14"/>
  <c r="I65" i="14"/>
  <c r="E65" i="14"/>
  <c r="I64" i="14"/>
  <c r="E64" i="14"/>
  <c r="I63" i="14"/>
  <c r="E63" i="14"/>
  <c r="I62" i="14"/>
  <c r="E62" i="14"/>
  <c r="I61" i="14"/>
  <c r="E61" i="14"/>
  <c r="I60" i="14"/>
  <c r="E60" i="14"/>
  <c r="I59" i="14"/>
  <c r="E59" i="14"/>
  <c r="I58" i="14"/>
  <c r="E58" i="14"/>
  <c r="I57" i="14"/>
  <c r="E57" i="14"/>
  <c r="I56" i="14"/>
  <c r="E56" i="14"/>
  <c r="I55" i="14"/>
  <c r="E55" i="14"/>
  <c r="I54" i="14"/>
  <c r="E54" i="14"/>
  <c r="I53" i="14"/>
  <c r="E53" i="14"/>
  <c r="I52" i="14"/>
  <c r="E52" i="14"/>
  <c r="I42" i="14"/>
  <c r="E42" i="14"/>
  <c r="I41" i="14"/>
  <c r="E41" i="14"/>
  <c r="I40" i="14"/>
  <c r="E40" i="14"/>
  <c r="I39" i="14"/>
  <c r="E39" i="14"/>
  <c r="I38" i="14"/>
  <c r="E38" i="14"/>
  <c r="I37" i="14"/>
  <c r="E37" i="14"/>
  <c r="I36" i="14"/>
  <c r="E36" i="14"/>
  <c r="I35" i="14"/>
  <c r="E35" i="14"/>
  <c r="I34" i="14"/>
  <c r="E34" i="14"/>
  <c r="I33" i="14"/>
  <c r="E33" i="14"/>
  <c r="I32" i="14"/>
  <c r="E32" i="14"/>
  <c r="I31" i="14"/>
  <c r="E31" i="14"/>
  <c r="I30" i="14"/>
  <c r="E30" i="14"/>
  <c r="I29" i="14"/>
  <c r="E29" i="14"/>
  <c r="I28" i="14"/>
  <c r="E28" i="14"/>
  <c r="I27" i="14"/>
  <c r="E27" i="14"/>
  <c r="I26" i="14"/>
  <c r="E26" i="14"/>
  <c r="I25" i="14"/>
  <c r="E25" i="14"/>
  <c r="I24" i="14"/>
  <c r="E24" i="14"/>
  <c r="I23" i="14"/>
  <c r="E23" i="14"/>
  <c r="I22" i="14"/>
  <c r="E22" i="14"/>
  <c r="I21" i="14"/>
  <c r="E21" i="14"/>
  <c r="I20" i="14"/>
  <c r="E20" i="14"/>
  <c r="I19" i="14"/>
  <c r="E19" i="14"/>
  <c r="I18" i="14"/>
  <c r="E18" i="14"/>
  <c r="I17" i="14"/>
  <c r="E17" i="14"/>
  <c r="I16" i="14"/>
  <c r="E16" i="14"/>
  <c r="I15" i="14"/>
  <c r="E15" i="14"/>
  <c r="I14" i="14"/>
  <c r="E14" i="14"/>
  <c r="I13" i="14"/>
  <c r="E13" i="14"/>
  <c r="I12" i="14"/>
  <c r="E12" i="14"/>
  <c r="I11" i="14"/>
  <c r="E11" i="14"/>
  <c r="I85" i="13"/>
  <c r="E85" i="13"/>
  <c r="I84" i="13"/>
  <c r="E84" i="13"/>
  <c r="I83" i="13"/>
  <c r="E83" i="13"/>
  <c r="I82" i="13"/>
  <c r="E82" i="13"/>
  <c r="I81" i="13"/>
  <c r="E81" i="13"/>
  <c r="I80" i="13"/>
  <c r="E80" i="13"/>
  <c r="I79" i="13"/>
  <c r="E79" i="13"/>
  <c r="I78" i="13"/>
  <c r="E78" i="13"/>
  <c r="I77" i="13"/>
  <c r="E77" i="13"/>
  <c r="I76" i="13"/>
  <c r="E76" i="13"/>
  <c r="I75" i="13"/>
  <c r="E75" i="13"/>
  <c r="I74" i="13"/>
  <c r="E74" i="13"/>
  <c r="I73" i="13"/>
  <c r="E73" i="13"/>
  <c r="I72" i="13"/>
  <c r="E72" i="13"/>
  <c r="I71" i="13"/>
  <c r="E71" i="13"/>
  <c r="I70" i="13"/>
  <c r="E70" i="13"/>
  <c r="I69" i="13"/>
  <c r="E69" i="13"/>
  <c r="I68" i="13"/>
  <c r="E68" i="13"/>
  <c r="I67" i="13"/>
  <c r="E67" i="13"/>
  <c r="I66" i="13"/>
  <c r="E66" i="13"/>
  <c r="I65" i="13"/>
  <c r="E65" i="13"/>
  <c r="I64" i="13"/>
  <c r="E64" i="13"/>
  <c r="I63" i="13"/>
  <c r="E63" i="13"/>
  <c r="I62" i="13"/>
  <c r="E62" i="13"/>
  <c r="I61" i="13"/>
  <c r="E61" i="13"/>
  <c r="I60" i="13"/>
  <c r="E60" i="13"/>
  <c r="I59" i="13"/>
  <c r="E59" i="13"/>
  <c r="I58" i="13"/>
  <c r="E58" i="13"/>
  <c r="I57" i="13"/>
  <c r="E57" i="13"/>
  <c r="I56" i="13"/>
  <c r="E56" i="13"/>
  <c r="I55" i="13"/>
  <c r="E55" i="13"/>
  <c r="I54" i="13"/>
  <c r="E54" i="13"/>
  <c r="I53" i="13"/>
  <c r="E53" i="13"/>
  <c r="I43" i="13"/>
  <c r="E43" i="13"/>
  <c r="I42" i="13"/>
  <c r="E42" i="13"/>
  <c r="I41" i="13"/>
  <c r="E41" i="13"/>
  <c r="I40" i="13"/>
  <c r="E40" i="13"/>
  <c r="I39" i="13"/>
  <c r="E39" i="13"/>
  <c r="I38" i="13"/>
  <c r="E38" i="13"/>
  <c r="I37" i="13"/>
  <c r="E37" i="13"/>
  <c r="I36" i="13"/>
  <c r="E36" i="13"/>
  <c r="I35" i="13"/>
  <c r="E35" i="13"/>
  <c r="I34" i="13"/>
  <c r="E34" i="13"/>
  <c r="I33" i="13"/>
  <c r="E33" i="13"/>
  <c r="I32" i="13"/>
  <c r="E32" i="13"/>
  <c r="I31" i="13"/>
  <c r="E31" i="13"/>
  <c r="I30" i="13"/>
  <c r="E30" i="13"/>
  <c r="I29" i="13"/>
  <c r="E29" i="13"/>
  <c r="I28" i="13"/>
  <c r="E28" i="13"/>
  <c r="I27" i="13"/>
  <c r="E27" i="13"/>
  <c r="I26" i="13"/>
  <c r="E26" i="13"/>
  <c r="I25" i="13"/>
  <c r="E25" i="13"/>
  <c r="I24" i="13"/>
  <c r="E24" i="13"/>
  <c r="I23" i="13"/>
  <c r="E23" i="13"/>
  <c r="I22" i="13"/>
  <c r="E22" i="13"/>
  <c r="I21" i="13"/>
  <c r="E21" i="13"/>
  <c r="I20" i="13"/>
  <c r="E20" i="13"/>
  <c r="I19" i="13"/>
  <c r="E19" i="13"/>
  <c r="I18" i="13"/>
  <c r="E18" i="13"/>
  <c r="I17" i="13"/>
  <c r="E17" i="13"/>
  <c r="I16" i="13"/>
  <c r="E16" i="13"/>
  <c r="I15" i="13"/>
  <c r="E15" i="13"/>
  <c r="I14" i="13"/>
  <c r="E14" i="13"/>
  <c r="I13" i="13"/>
  <c r="E13" i="13"/>
  <c r="I12" i="13"/>
  <c r="E12" i="13"/>
  <c r="I11" i="13"/>
  <c r="E11" i="13"/>
  <c r="I79" i="12"/>
  <c r="K79" i="12" s="1"/>
  <c r="I78" i="12"/>
  <c r="K78" i="12" s="1"/>
  <c r="I77" i="12"/>
  <c r="K77" i="12" s="1"/>
  <c r="I76" i="12"/>
  <c r="K76" i="12" s="1"/>
  <c r="I75" i="12"/>
  <c r="K75" i="12" s="1"/>
  <c r="I74" i="12"/>
  <c r="K74" i="12" s="1"/>
  <c r="I73" i="12"/>
  <c r="K73" i="12" s="1"/>
  <c r="I72" i="12"/>
  <c r="K72" i="12" s="1"/>
  <c r="I71" i="12"/>
  <c r="K71" i="12" s="1"/>
  <c r="I70" i="12"/>
  <c r="K70" i="12" s="1"/>
  <c r="I69" i="12"/>
  <c r="K69" i="12" s="1"/>
  <c r="I68" i="12"/>
  <c r="K68" i="12" s="1"/>
  <c r="I67" i="12"/>
  <c r="K67" i="12" s="1"/>
  <c r="I66" i="12"/>
  <c r="K66" i="12" s="1"/>
  <c r="I65" i="12"/>
  <c r="K65" i="12" s="1"/>
  <c r="I64" i="12"/>
  <c r="K64" i="12" s="1"/>
  <c r="I63" i="12"/>
  <c r="K63" i="12" s="1"/>
  <c r="I62" i="12"/>
  <c r="K62" i="12" s="1"/>
  <c r="I61" i="12"/>
  <c r="K61" i="12" s="1"/>
  <c r="I60" i="12"/>
  <c r="K60" i="12" s="1"/>
  <c r="I59" i="12"/>
  <c r="K59" i="12" s="1"/>
  <c r="I58" i="12"/>
  <c r="K58" i="12" s="1"/>
  <c r="I57" i="12"/>
  <c r="K57" i="12" s="1"/>
  <c r="I56" i="12"/>
  <c r="K56" i="12" s="1"/>
  <c r="I55" i="12"/>
  <c r="K55" i="12" s="1"/>
  <c r="I54" i="12"/>
  <c r="K54" i="12" s="1"/>
  <c r="I53" i="12"/>
  <c r="K53" i="12" s="1"/>
  <c r="I52" i="12"/>
  <c r="K52" i="12" s="1"/>
  <c r="I51" i="12"/>
  <c r="K51" i="12" s="1"/>
  <c r="I50" i="12"/>
  <c r="K50" i="12" s="1"/>
  <c r="I40" i="12"/>
  <c r="E40" i="12"/>
  <c r="I39" i="12"/>
  <c r="E39" i="12"/>
  <c r="I38" i="12"/>
  <c r="E38" i="12"/>
  <c r="I37" i="12"/>
  <c r="E37" i="12"/>
  <c r="I36" i="12"/>
  <c r="E36" i="12"/>
  <c r="I35" i="12"/>
  <c r="E35" i="12"/>
  <c r="I34" i="12"/>
  <c r="E34" i="12"/>
  <c r="I33" i="12"/>
  <c r="E33" i="12"/>
  <c r="I32" i="12"/>
  <c r="E32" i="12"/>
  <c r="I31" i="12"/>
  <c r="E31" i="12"/>
  <c r="I30" i="12"/>
  <c r="E30" i="12"/>
  <c r="I29" i="12"/>
  <c r="E29" i="12"/>
  <c r="I28" i="12"/>
  <c r="E28" i="12"/>
  <c r="I27" i="12"/>
  <c r="E27" i="12"/>
  <c r="I26" i="12"/>
  <c r="E26" i="12"/>
  <c r="I25" i="12"/>
  <c r="E25" i="12"/>
  <c r="I24" i="12"/>
  <c r="E24" i="12"/>
  <c r="I23" i="12"/>
  <c r="E23" i="12"/>
  <c r="I22" i="12"/>
  <c r="E22" i="12"/>
  <c r="I21" i="12"/>
  <c r="E21" i="12"/>
  <c r="I20" i="12"/>
  <c r="E20" i="12"/>
  <c r="I19" i="12"/>
  <c r="E19" i="12"/>
  <c r="I18" i="12"/>
  <c r="E18" i="12"/>
  <c r="I17" i="12"/>
  <c r="E17" i="12"/>
  <c r="I16" i="12"/>
  <c r="E16" i="12"/>
  <c r="I15" i="12"/>
  <c r="E15" i="12"/>
  <c r="I14" i="12"/>
  <c r="E14" i="12"/>
  <c r="I13" i="12"/>
  <c r="E13" i="12"/>
  <c r="I12" i="12"/>
  <c r="E12" i="12"/>
  <c r="I11" i="12"/>
  <c r="E11" i="12"/>
  <c r="I85" i="11"/>
  <c r="E85" i="11"/>
  <c r="I84" i="11"/>
  <c r="E84" i="11"/>
  <c r="I83" i="11"/>
  <c r="E83" i="11"/>
  <c r="I82" i="11"/>
  <c r="E82" i="11"/>
  <c r="I81" i="11"/>
  <c r="E81" i="11"/>
  <c r="I80" i="11"/>
  <c r="E80" i="11"/>
  <c r="I79" i="11"/>
  <c r="E79" i="11"/>
  <c r="I78" i="11"/>
  <c r="E78" i="11"/>
  <c r="I77" i="11"/>
  <c r="E77" i="11"/>
  <c r="I76" i="11"/>
  <c r="E76" i="11"/>
  <c r="I75" i="11"/>
  <c r="E75" i="11"/>
  <c r="I74" i="11"/>
  <c r="E74" i="11"/>
  <c r="I73" i="11"/>
  <c r="E73" i="11"/>
  <c r="I72" i="11"/>
  <c r="E72" i="11"/>
  <c r="I71" i="11"/>
  <c r="E71" i="11"/>
  <c r="I70" i="11"/>
  <c r="E70" i="11"/>
  <c r="I69" i="11"/>
  <c r="E69" i="11"/>
  <c r="I68" i="11"/>
  <c r="E68" i="11"/>
  <c r="I67" i="11"/>
  <c r="E67" i="11"/>
  <c r="I66" i="11"/>
  <c r="E66" i="11"/>
  <c r="I65" i="11"/>
  <c r="E65" i="11"/>
  <c r="I64" i="11"/>
  <c r="E64" i="11"/>
  <c r="I63" i="11"/>
  <c r="E63" i="11"/>
  <c r="I62" i="11"/>
  <c r="E62" i="11"/>
  <c r="I61" i="11"/>
  <c r="E61" i="11"/>
  <c r="I60" i="11"/>
  <c r="E60" i="11"/>
  <c r="I59" i="11"/>
  <c r="E59" i="11"/>
  <c r="I58" i="11"/>
  <c r="E58" i="11"/>
  <c r="I57" i="11"/>
  <c r="E57" i="11"/>
  <c r="I56" i="11"/>
  <c r="E56" i="11"/>
  <c r="I55" i="11"/>
  <c r="E55" i="11"/>
  <c r="I54" i="11"/>
  <c r="E54" i="11"/>
  <c r="I53" i="11"/>
  <c r="E53" i="11"/>
  <c r="I43" i="11"/>
  <c r="E43" i="11"/>
  <c r="I42" i="11"/>
  <c r="E42" i="11"/>
  <c r="I41" i="11"/>
  <c r="E41" i="11"/>
  <c r="I40" i="11"/>
  <c r="E40" i="11"/>
  <c r="I39" i="11"/>
  <c r="E39" i="11"/>
  <c r="I38" i="11"/>
  <c r="E38" i="11"/>
  <c r="I37" i="11"/>
  <c r="E37" i="11"/>
  <c r="I36" i="11"/>
  <c r="E36" i="11"/>
  <c r="I35" i="11"/>
  <c r="E35" i="11"/>
  <c r="I34" i="11"/>
  <c r="E34" i="11"/>
  <c r="I33" i="11"/>
  <c r="E33" i="11"/>
  <c r="I32" i="11"/>
  <c r="E32" i="11"/>
  <c r="I31" i="11"/>
  <c r="E31" i="11"/>
  <c r="I30" i="11"/>
  <c r="E30" i="11"/>
  <c r="I29" i="11"/>
  <c r="E29" i="11"/>
  <c r="I28" i="11"/>
  <c r="E28" i="11"/>
  <c r="I27" i="11"/>
  <c r="E27" i="11"/>
  <c r="I26" i="11"/>
  <c r="E26" i="11"/>
  <c r="I25" i="11"/>
  <c r="E25" i="11"/>
  <c r="I24" i="11"/>
  <c r="E24" i="11"/>
  <c r="I23" i="11"/>
  <c r="E23" i="11"/>
  <c r="I22" i="11"/>
  <c r="E22" i="11"/>
  <c r="I21" i="11"/>
  <c r="E21" i="11"/>
  <c r="I20" i="11"/>
  <c r="E20" i="11"/>
  <c r="I19" i="11"/>
  <c r="E19" i="11"/>
  <c r="I18" i="11"/>
  <c r="E18" i="11"/>
  <c r="I17" i="11"/>
  <c r="E17" i="11"/>
  <c r="I16" i="11"/>
  <c r="E16" i="11"/>
  <c r="I15" i="11"/>
  <c r="E15" i="11"/>
  <c r="I14" i="11"/>
  <c r="E14" i="11"/>
  <c r="I13" i="11"/>
  <c r="E13" i="11"/>
  <c r="I12" i="11"/>
  <c r="E12" i="11"/>
  <c r="I11" i="11"/>
  <c r="E11" i="11"/>
  <c r="K14" i="11" l="1"/>
  <c r="K38" i="11"/>
  <c r="K42" i="11"/>
  <c r="K57" i="11"/>
  <c r="K16" i="13"/>
  <c r="K55" i="13"/>
  <c r="K34" i="15"/>
  <c r="K36" i="15"/>
  <c r="K38" i="15"/>
  <c r="K40" i="15"/>
  <c r="K11" i="18"/>
  <c r="K13" i="18"/>
  <c r="K15" i="18"/>
  <c r="K17" i="18"/>
  <c r="K19" i="18"/>
  <c r="K21" i="18"/>
  <c r="K58" i="11"/>
  <c r="K17" i="12"/>
  <c r="K58" i="13"/>
  <c r="K60" i="13"/>
  <c r="K32" i="18"/>
  <c r="K79" i="13"/>
  <c r="K54" i="11"/>
  <c r="K32" i="13"/>
  <c r="K18" i="11"/>
  <c r="K22" i="11"/>
  <c r="K26" i="11"/>
  <c r="K30" i="11"/>
  <c r="K34" i="11"/>
  <c r="K19" i="13"/>
  <c r="K23" i="13"/>
  <c r="K64" i="13"/>
  <c r="K72" i="13"/>
  <c r="K82" i="13"/>
  <c r="K84" i="13"/>
  <c r="K63" i="13"/>
  <c r="K67" i="13"/>
  <c r="K71" i="13"/>
  <c r="K75" i="13"/>
  <c r="K34" i="13"/>
  <c r="K40" i="13"/>
  <c r="K42" i="13"/>
  <c r="K59" i="13"/>
  <c r="K74" i="13"/>
  <c r="K76" i="13"/>
  <c r="K15" i="13"/>
  <c r="K80" i="13"/>
  <c r="K61" i="11"/>
  <c r="K65" i="11"/>
  <c r="K69" i="11"/>
  <c r="K73" i="11"/>
  <c r="K77" i="11"/>
  <c r="K81" i="11"/>
  <c r="K85" i="11"/>
  <c r="K31" i="13"/>
  <c r="K56" i="13"/>
  <c r="K66" i="13"/>
  <c r="K68" i="13"/>
  <c r="K83" i="13"/>
  <c r="K12" i="14"/>
  <c r="K14" i="14"/>
  <c r="K16" i="14"/>
  <c r="K18" i="14"/>
  <c r="K20" i="14"/>
  <c r="K22" i="14"/>
  <c r="K24" i="14"/>
  <c r="K26" i="14"/>
  <c r="K28" i="14"/>
  <c r="K30" i="14"/>
  <c r="K32" i="14"/>
  <c r="K34" i="14"/>
  <c r="K36" i="14"/>
  <c r="K15" i="16"/>
  <c r="K38" i="14"/>
  <c r="K40" i="14"/>
  <c r="K42" i="14"/>
  <c r="K53" i="14"/>
  <c r="K55" i="14"/>
  <c r="K57" i="14"/>
  <c r="K59" i="14"/>
  <c r="K61" i="14"/>
  <c r="K63" i="14"/>
  <c r="K65" i="14"/>
  <c r="K67" i="14"/>
  <c r="K69" i="14"/>
  <c r="K71" i="14"/>
  <c r="K73" i="14"/>
  <c r="K75" i="14"/>
  <c r="K77" i="14"/>
  <c r="K79" i="14"/>
  <c r="K81" i="14"/>
  <c r="K83" i="14"/>
  <c r="K35" i="15"/>
  <c r="K39" i="15"/>
  <c r="K43" i="15"/>
  <c r="K14" i="16"/>
  <c r="K18" i="16"/>
  <c r="K22" i="16"/>
  <c r="K26" i="16"/>
  <c r="K30" i="16"/>
  <c r="K34" i="16"/>
  <c r="K38" i="16"/>
  <c r="K53" i="16"/>
  <c r="K57" i="16"/>
  <c r="K61" i="16"/>
  <c r="K65" i="16"/>
  <c r="K69" i="16"/>
  <c r="K73" i="16"/>
  <c r="K77" i="16"/>
  <c r="K33" i="18"/>
  <c r="K35" i="18"/>
  <c r="K37" i="18"/>
  <c r="K39" i="18"/>
  <c r="K41" i="18"/>
  <c r="K14" i="19"/>
  <c r="K16" i="19"/>
  <c r="K18" i="19"/>
  <c r="K20" i="19"/>
  <c r="K22" i="19"/>
  <c r="K26" i="19"/>
  <c r="K28" i="19"/>
  <c r="K30" i="19"/>
  <c r="K32" i="19"/>
  <c r="K34" i="19"/>
  <c r="K36" i="19"/>
  <c r="K38" i="19"/>
  <c r="K40" i="19"/>
  <c r="K42" i="19"/>
  <c r="K44" i="19"/>
  <c r="K46" i="19"/>
  <c r="K50" i="19"/>
  <c r="K54" i="19"/>
  <c r="K56" i="19"/>
  <c r="K58" i="19"/>
  <c r="K60" i="19"/>
  <c r="K62" i="19"/>
  <c r="K73" i="19"/>
  <c r="K75" i="19"/>
  <c r="K77" i="19"/>
  <c r="K79" i="19"/>
  <c r="K81" i="19"/>
  <c r="K83" i="19"/>
  <c r="K85" i="19"/>
  <c r="K87" i="19"/>
  <c r="K91" i="19"/>
  <c r="K95" i="19"/>
  <c r="K97" i="19"/>
  <c r="K99" i="19"/>
  <c r="K103" i="19"/>
  <c r="K105" i="19"/>
  <c r="K107" i="19"/>
  <c r="K109" i="19"/>
  <c r="K111" i="19"/>
  <c r="K113" i="19"/>
  <c r="K115" i="19"/>
  <c r="K117" i="19"/>
  <c r="K119" i="19"/>
  <c r="K123" i="19"/>
  <c r="K80" i="19"/>
  <c r="K88" i="19"/>
  <c r="K96" i="19"/>
  <c r="K104" i="19"/>
  <c r="K112" i="19"/>
  <c r="K116" i="19"/>
  <c r="K120" i="19"/>
  <c r="K122" i="19"/>
  <c r="K11" i="19"/>
  <c r="K15" i="19"/>
  <c r="K31" i="19"/>
  <c r="K35" i="19"/>
  <c r="K39" i="19"/>
  <c r="K43" i="19"/>
  <c r="K51" i="19"/>
  <c r="K31" i="18"/>
  <c r="K12" i="18"/>
  <c r="K30" i="17"/>
  <c r="K34" i="17"/>
  <c r="K31" i="17"/>
  <c r="K33" i="17"/>
  <c r="K35" i="17"/>
  <c r="K39" i="17"/>
  <c r="K14" i="17"/>
  <c r="K18" i="17"/>
  <c r="K50" i="16"/>
  <c r="K54" i="16"/>
  <c r="K32" i="15"/>
  <c r="K42" i="15"/>
  <c r="K13" i="15"/>
  <c r="K17" i="15"/>
  <c r="K21" i="15"/>
  <c r="K11" i="13"/>
  <c r="K18" i="13"/>
  <c r="K24" i="13"/>
  <c r="K26" i="13"/>
  <c r="K39" i="13"/>
  <c r="K12" i="12"/>
  <c r="K16" i="12"/>
  <c r="K20" i="12"/>
  <c r="K24" i="12"/>
  <c r="K28" i="12"/>
  <c r="K32" i="12"/>
  <c r="K36" i="12"/>
  <c r="K40" i="12"/>
  <c r="K53" i="11"/>
  <c r="K70" i="11"/>
  <c r="K15" i="11"/>
  <c r="K19" i="11"/>
  <c r="K72" i="19"/>
  <c r="K76" i="19"/>
  <c r="K84" i="19"/>
  <c r="K92" i="19"/>
  <c r="K100" i="19"/>
  <c r="K108" i="19"/>
  <c r="K89" i="19"/>
  <c r="K93" i="19"/>
  <c r="K101" i="19"/>
  <c r="K121" i="19"/>
  <c r="K74" i="19"/>
  <c r="K78" i="19"/>
  <c r="K82" i="19"/>
  <c r="K86" i="19"/>
  <c r="K90" i="19"/>
  <c r="K94" i="19"/>
  <c r="K98" i="19"/>
  <c r="K102" i="19"/>
  <c r="K106" i="19"/>
  <c r="K110" i="19"/>
  <c r="K114" i="19"/>
  <c r="K118" i="19"/>
  <c r="K19" i="19"/>
  <c r="K23" i="19"/>
  <c r="K27" i="19"/>
  <c r="K55" i="19"/>
  <c r="K12" i="19"/>
  <c r="K24" i="19"/>
  <c r="K48" i="19"/>
  <c r="K52" i="19"/>
  <c r="K13" i="19"/>
  <c r="K17" i="19"/>
  <c r="K21" i="19"/>
  <c r="K25" i="19"/>
  <c r="K29" i="19"/>
  <c r="K33" i="19"/>
  <c r="K37" i="19"/>
  <c r="K41" i="19"/>
  <c r="K45" i="19"/>
  <c r="K49" i="19"/>
  <c r="K53" i="19"/>
  <c r="K57" i="19"/>
  <c r="K61" i="19"/>
  <c r="K47" i="19"/>
  <c r="K59" i="19"/>
  <c r="K34" i="18"/>
  <c r="K36" i="18"/>
  <c r="K40" i="18"/>
  <c r="K38" i="18"/>
  <c r="K14" i="18"/>
  <c r="K16" i="18"/>
  <c r="K20" i="18"/>
  <c r="K18" i="18"/>
  <c r="K32" i="17"/>
  <c r="K36" i="17"/>
  <c r="K37" i="17"/>
  <c r="K38" i="17"/>
  <c r="K11" i="17"/>
  <c r="K15" i="17"/>
  <c r="K19" i="17"/>
  <c r="K12" i="17"/>
  <c r="K16" i="17"/>
  <c r="K20" i="17"/>
  <c r="K13" i="17"/>
  <c r="K17" i="17"/>
  <c r="K58" i="16"/>
  <c r="K62" i="16"/>
  <c r="K66" i="16"/>
  <c r="K70" i="16"/>
  <c r="K74" i="16"/>
  <c r="K78" i="16"/>
  <c r="K51" i="16"/>
  <c r="K55" i="16"/>
  <c r="K59" i="16"/>
  <c r="K63" i="16"/>
  <c r="K67" i="16"/>
  <c r="K71" i="16"/>
  <c r="K75" i="16"/>
  <c r="K79" i="16"/>
  <c r="K52" i="16"/>
  <c r="K56" i="16"/>
  <c r="K60" i="16"/>
  <c r="K64" i="16"/>
  <c r="K68" i="16"/>
  <c r="K72" i="16"/>
  <c r="K76" i="16"/>
  <c r="K11" i="16"/>
  <c r="K19" i="16"/>
  <c r="K23" i="16"/>
  <c r="K27" i="16"/>
  <c r="K31" i="16"/>
  <c r="K35" i="16"/>
  <c r="K39" i="16"/>
  <c r="K12" i="16"/>
  <c r="K16" i="16"/>
  <c r="K20" i="16"/>
  <c r="K24" i="16"/>
  <c r="K28" i="16"/>
  <c r="K32" i="16"/>
  <c r="K36" i="16"/>
  <c r="K40" i="16"/>
  <c r="K13" i="16"/>
  <c r="K17" i="16"/>
  <c r="K21" i="16"/>
  <c r="K25" i="16"/>
  <c r="K29" i="16"/>
  <c r="K33" i="16"/>
  <c r="K37" i="16"/>
  <c r="K33" i="15"/>
  <c r="K37" i="15"/>
  <c r="K41" i="15"/>
  <c r="K14" i="15"/>
  <c r="K18" i="15"/>
  <c r="K22" i="15"/>
  <c r="K11" i="15"/>
  <c r="K15" i="15"/>
  <c r="K19" i="15"/>
  <c r="K12" i="15"/>
  <c r="K16" i="15"/>
  <c r="K20" i="15"/>
  <c r="K52" i="14"/>
  <c r="K56" i="14"/>
  <c r="K60" i="14"/>
  <c r="K64" i="14"/>
  <c r="K68" i="14"/>
  <c r="K72" i="14"/>
  <c r="K76" i="14"/>
  <c r="K80" i="14"/>
  <c r="K54" i="14"/>
  <c r="K58" i="14"/>
  <c r="K62" i="14"/>
  <c r="K66" i="14"/>
  <c r="K70" i="14"/>
  <c r="K74" i="14"/>
  <c r="K78" i="14"/>
  <c r="K82" i="14"/>
  <c r="K11" i="14"/>
  <c r="K15" i="14"/>
  <c r="K19" i="14"/>
  <c r="K23" i="14"/>
  <c r="K27" i="14"/>
  <c r="K31" i="14"/>
  <c r="K35" i="14"/>
  <c r="K39" i="14"/>
  <c r="K13" i="14"/>
  <c r="K17" i="14"/>
  <c r="K21" i="14"/>
  <c r="K25" i="14"/>
  <c r="K29" i="14"/>
  <c r="K33" i="14"/>
  <c r="K37" i="14"/>
  <c r="K41" i="14"/>
  <c r="K54" i="13"/>
  <c r="K62" i="13"/>
  <c r="K70" i="13"/>
  <c r="K78" i="13"/>
  <c r="K53" i="13"/>
  <c r="K57" i="13"/>
  <c r="K61" i="13"/>
  <c r="K65" i="13"/>
  <c r="K69" i="13"/>
  <c r="K73" i="13"/>
  <c r="K77" i="13"/>
  <c r="K81" i="13"/>
  <c r="K85" i="13"/>
  <c r="K28" i="13"/>
  <c r="K43" i="13"/>
  <c r="K12" i="13"/>
  <c r="K36" i="13"/>
  <c r="K27" i="13"/>
  <c r="K20" i="13"/>
  <c r="K35" i="13"/>
  <c r="K14" i="13"/>
  <c r="K22" i="13"/>
  <c r="K30" i="13"/>
  <c r="K38" i="13"/>
  <c r="K13" i="13"/>
  <c r="K17" i="13"/>
  <c r="K21" i="13"/>
  <c r="K25" i="13"/>
  <c r="K29" i="13"/>
  <c r="K33" i="13"/>
  <c r="K37" i="13"/>
  <c r="K41" i="13"/>
  <c r="K13" i="12"/>
  <c r="K21" i="12"/>
  <c r="K25" i="12"/>
  <c r="K29" i="12"/>
  <c r="K33" i="12"/>
  <c r="K37" i="12"/>
  <c r="K14" i="12"/>
  <c r="K18" i="12"/>
  <c r="K22" i="12"/>
  <c r="K26" i="12"/>
  <c r="K30" i="12"/>
  <c r="K34" i="12"/>
  <c r="K38" i="12"/>
  <c r="K11" i="12"/>
  <c r="K15" i="12"/>
  <c r="K19" i="12"/>
  <c r="K23" i="12"/>
  <c r="K27" i="12"/>
  <c r="K31" i="12"/>
  <c r="K35" i="12"/>
  <c r="K39" i="12"/>
  <c r="K66" i="11"/>
  <c r="K62" i="11"/>
  <c r="K74" i="11"/>
  <c r="K78" i="11"/>
  <c r="K82" i="11"/>
  <c r="K55" i="11"/>
  <c r="K59" i="11"/>
  <c r="K63" i="11"/>
  <c r="K67" i="11"/>
  <c r="K71" i="11"/>
  <c r="K75" i="11"/>
  <c r="K79" i="11"/>
  <c r="K83" i="11"/>
  <c r="K56" i="11"/>
  <c r="K60" i="11"/>
  <c r="K64" i="11"/>
  <c r="K68" i="11"/>
  <c r="K72" i="11"/>
  <c r="K76" i="11"/>
  <c r="K80" i="11"/>
  <c r="K84" i="11"/>
  <c r="K11" i="11"/>
  <c r="K27" i="11"/>
  <c r="K23" i="11"/>
  <c r="K31" i="11"/>
  <c r="K35" i="11"/>
  <c r="K39" i="11"/>
  <c r="K43" i="11"/>
  <c r="K12" i="11"/>
  <c r="K16" i="11"/>
  <c r="K20" i="11"/>
  <c r="K24" i="11"/>
  <c r="K28" i="11"/>
  <c r="K32" i="11"/>
  <c r="K36" i="11"/>
  <c r="K40" i="11"/>
  <c r="K13" i="11"/>
  <c r="K17" i="11"/>
  <c r="K21" i="11"/>
  <c r="K25" i="11"/>
  <c r="K29" i="11"/>
  <c r="K33" i="11"/>
  <c r="K37" i="11"/>
  <c r="K41" i="11"/>
  <c r="I95" i="10"/>
  <c r="E95" i="10"/>
  <c r="I94" i="10"/>
  <c r="E94" i="10"/>
  <c r="I93" i="10"/>
  <c r="E93" i="10"/>
  <c r="I92" i="10"/>
  <c r="E92" i="10"/>
  <c r="I91" i="10"/>
  <c r="E91" i="10"/>
  <c r="I90" i="10"/>
  <c r="E90" i="10"/>
  <c r="I89" i="10"/>
  <c r="E89" i="10"/>
  <c r="I88" i="10"/>
  <c r="E88" i="10"/>
  <c r="I87" i="10"/>
  <c r="E87" i="10"/>
  <c r="I86" i="10"/>
  <c r="E86" i="10"/>
  <c r="I85" i="10"/>
  <c r="E85" i="10"/>
  <c r="I84" i="10"/>
  <c r="E84" i="10"/>
  <c r="I83" i="10"/>
  <c r="E83" i="10"/>
  <c r="I82" i="10"/>
  <c r="E82" i="10"/>
  <c r="I81" i="10"/>
  <c r="E81" i="10"/>
  <c r="I80" i="10"/>
  <c r="E80" i="10"/>
  <c r="I79" i="10"/>
  <c r="E79" i="10"/>
  <c r="I78" i="10"/>
  <c r="E78" i="10"/>
  <c r="I77" i="10"/>
  <c r="E77" i="10"/>
  <c r="I76" i="10"/>
  <c r="E76" i="10"/>
  <c r="I75" i="10"/>
  <c r="E75" i="10"/>
  <c r="I74" i="10"/>
  <c r="E74" i="10"/>
  <c r="I73" i="10"/>
  <c r="E73" i="10"/>
  <c r="I72" i="10"/>
  <c r="E72" i="10"/>
  <c r="I71" i="10"/>
  <c r="E71" i="10"/>
  <c r="I70" i="10"/>
  <c r="E70" i="10"/>
  <c r="I69" i="10"/>
  <c r="E69" i="10"/>
  <c r="I68" i="10"/>
  <c r="E68" i="10"/>
  <c r="I67" i="10"/>
  <c r="E67" i="10"/>
  <c r="I66" i="10"/>
  <c r="E66" i="10"/>
  <c r="I65" i="10"/>
  <c r="E65" i="10"/>
  <c r="I64" i="10"/>
  <c r="E64" i="10"/>
  <c r="I63" i="10"/>
  <c r="E63" i="10"/>
  <c r="I62" i="10"/>
  <c r="E62" i="10"/>
  <c r="I61" i="10"/>
  <c r="E61" i="10"/>
  <c r="I60" i="10"/>
  <c r="E60" i="10"/>
  <c r="I59" i="10"/>
  <c r="E59" i="10"/>
  <c r="I58" i="10"/>
  <c r="E58" i="10"/>
  <c r="I48" i="10"/>
  <c r="E48" i="10"/>
  <c r="I47" i="10"/>
  <c r="E47" i="10"/>
  <c r="I46" i="10"/>
  <c r="E46" i="10"/>
  <c r="I45" i="10"/>
  <c r="E45" i="10"/>
  <c r="I44" i="10"/>
  <c r="E44" i="10"/>
  <c r="I43" i="10"/>
  <c r="E43" i="10"/>
  <c r="I42" i="10"/>
  <c r="E42" i="10"/>
  <c r="I41" i="10"/>
  <c r="E41" i="10"/>
  <c r="I40" i="10"/>
  <c r="E40" i="10"/>
  <c r="I39" i="10"/>
  <c r="E39" i="10"/>
  <c r="I38" i="10"/>
  <c r="E38" i="10"/>
  <c r="I37" i="10"/>
  <c r="E37" i="10"/>
  <c r="I36" i="10"/>
  <c r="E36" i="10"/>
  <c r="I35" i="10"/>
  <c r="E35" i="10"/>
  <c r="I34" i="10"/>
  <c r="E34" i="10"/>
  <c r="I33" i="10"/>
  <c r="E33" i="10"/>
  <c r="I32" i="10"/>
  <c r="E32" i="10"/>
  <c r="I31" i="10"/>
  <c r="E31" i="10"/>
  <c r="I30" i="10"/>
  <c r="E30" i="10"/>
  <c r="I29" i="10"/>
  <c r="E29" i="10"/>
  <c r="I28" i="10"/>
  <c r="E28" i="10"/>
  <c r="I27" i="10"/>
  <c r="E27" i="10"/>
  <c r="I26" i="10"/>
  <c r="E26" i="10"/>
  <c r="I25" i="10"/>
  <c r="E25" i="10"/>
  <c r="I24" i="10"/>
  <c r="E24" i="10"/>
  <c r="I23" i="10"/>
  <c r="E23" i="10"/>
  <c r="I22" i="10"/>
  <c r="E22" i="10"/>
  <c r="I21" i="10"/>
  <c r="E21" i="10"/>
  <c r="I20" i="10"/>
  <c r="E20" i="10"/>
  <c r="I19" i="10"/>
  <c r="E19" i="10"/>
  <c r="I18" i="10"/>
  <c r="E18" i="10"/>
  <c r="I17" i="10"/>
  <c r="E17" i="10"/>
  <c r="I16" i="10"/>
  <c r="E16" i="10"/>
  <c r="I15" i="10"/>
  <c r="E15" i="10"/>
  <c r="I14" i="10"/>
  <c r="E14" i="10"/>
  <c r="I13" i="10"/>
  <c r="E13" i="10"/>
  <c r="I12" i="10"/>
  <c r="E12" i="10"/>
  <c r="I11" i="10"/>
  <c r="E11" i="10"/>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25" i="9"/>
  <c r="E25" i="9"/>
  <c r="I24" i="9"/>
  <c r="E24" i="9"/>
  <c r="I23" i="9"/>
  <c r="E23" i="9"/>
  <c r="I22" i="9"/>
  <c r="E22" i="9"/>
  <c r="I21" i="9"/>
  <c r="E21" i="9"/>
  <c r="I20" i="9"/>
  <c r="E20" i="9"/>
  <c r="I19" i="9"/>
  <c r="E19" i="9"/>
  <c r="I18" i="9"/>
  <c r="E18" i="9"/>
  <c r="I17" i="9"/>
  <c r="E17" i="9"/>
  <c r="I16" i="9"/>
  <c r="E16" i="9"/>
  <c r="I15" i="9"/>
  <c r="E15" i="9"/>
  <c r="I14" i="9"/>
  <c r="E14" i="9"/>
  <c r="I13" i="9"/>
  <c r="E13" i="9"/>
  <c r="I12" i="9"/>
  <c r="E12" i="9"/>
  <c r="I11" i="9"/>
  <c r="E11" i="9"/>
  <c r="I37" i="8"/>
  <c r="E37" i="8"/>
  <c r="I36" i="8"/>
  <c r="E36" i="8"/>
  <c r="I35" i="8"/>
  <c r="E35" i="8"/>
  <c r="I34" i="8"/>
  <c r="E34" i="8"/>
  <c r="I33" i="8"/>
  <c r="E33" i="8"/>
  <c r="I32" i="8"/>
  <c r="E32" i="8"/>
  <c r="I31" i="8"/>
  <c r="E31" i="8"/>
  <c r="I30" i="8"/>
  <c r="E30" i="8"/>
  <c r="I29" i="8"/>
  <c r="E29" i="8"/>
  <c r="I19" i="8"/>
  <c r="E19" i="8"/>
  <c r="I18" i="8"/>
  <c r="E18" i="8"/>
  <c r="I17" i="8"/>
  <c r="E17" i="8"/>
  <c r="I16" i="8"/>
  <c r="E16" i="8"/>
  <c r="I15" i="8"/>
  <c r="E15" i="8"/>
  <c r="I14" i="8"/>
  <c r="E14" i="8"/>
  <c r="I13" i="8"/>
  <c r="E13" i="8"/>
  <c r="I12" i="8"/>
  <c r="E12" i="8"/>
  <c r="I11" i="8"/>
  <c r="E11" i="8"/>
  <c r="I37" i="7"/>
  <c r="E37" i="7"/>
  <c r="I36" i="7"/>
  <c r="E36" i="7"/>
  <c r="I35" i="7"/>
  <c r="E35" i="7"/>
  <c r="I34" i="7"/>
  <c r="E34" i="7"/>
  <c r="I33" i="7"/>
  <c r="E33" i="7"/>
  <c r="I32" i="7"/>
  <c r="E32" i="7"/>
  <c r="I31" i="7"/>
  <c r="E31" i="7"/>
  <c r="I30" i="7"/>
  <c r="E30" i="7"/>
  <c r="I29" i="7"/>
  <c r="E29" i="7"/>
  <c r="I19" i="7"/>
  <c r="E19" i="7"/>
  <c r="I18" i="7"/>
  <c r="E18" i="7"/>
  <c r="I17" i="7"/>
  <c r="E17" i="7"/>
  <c r="I16" i="7"/>
  <c r="E16" i="7"/>
  <c r="I15" i="7"/>
  <c r="E15" i="7"/>
  <c r="I14" i="7"/>
  <c r="E14" i="7"/>
  <c r="I13" i="7"/>
  <c r="E13" i="7"/>
  <c r="I12" i="7"/>
  <c r="E12" i="7"/>
  <c r="I11" i="7"/>
  <c r="E11" i="7"/>
  <c r="I33" i="6"/>
  <c r="E33" i="6"/>
  <c r="I32" i="6"/>
  <c r="E32" i="6"/>
  <c r="I31" i="6"/>
  <c r="E31" i="6"/>
  <c r="I30" i="6"/>
  <c r="E30" i="6"/>
  <c r="I29" i="6"/>
  <c r="E29" i="6"/>
  <c r="I28" i="6"/>
  <c r="E28" i="6"/>
  <c r="I27" i="6"/>
  <c r="E27" i="6"/>
  <c r="I17" i="6"/>
  <c r="E17" i="6"/>
  <c r="I16" i="6"/>
  <c r="E16" i="6"/>
  <c r="I15" i="6"/>
  <c r="E15" i="6"/>
  <c r="I14" i="6"/>
  <c r="E14" i="6"/>
  <c r="I13" i="6"/>
  <c r="E13" i="6"/>
  <c r="I12" i="6"/>
  <c r="E12" i="6"/>
  <c r="I11" i="6"/>
  <c r="E11" i="6"/>
  <c r="G29" i="5"/>
  <c r="I29" i="5" s="1"/>
  <c r="D29" i="5"/>
  <c r="C29" i="5"/>
  <c r="K27" i="5"/>
  <c r="H15" i="5"/>
  <c r="G15" i="5"/>
  <c r="D15" i="5"/>
  <c r="C15" i="5"/>
  <c r="I14" i="5"/>
  <c r="E14" i="5"/>
  <c r="I13" i="5"/>
  <c r="E13" i="5"/>
  <c r="I12" i="5"/>
  <c r="E12" i="5"/>
  <c r="I11" i="5"/>
  <c r="E11" i="5"/>
  <c r="B6" i="2"/>
  <c r="K26" i="5" l="1"/>
  <c r="K28" i="5"/>
  <c r="K11" i="6"/>
  <c r="K13" i="6"/>
  <c r="K15" i="6"/>
  <c r="K17" i="6"/>
  <c r="K13" i="7"/>
  <c r="K15" i="7"/>
  <c r="K17" i="7"/>
  <c r="K11" i="8"/>
  <c r="K13" i="8"/>
  <c r="I15" i="5"/>
  <c r="J12" i="5" s="1"/>
  <c r="K11" i="5"/>
  <c r="K13" i="5"/>
  <c r="J25" i="5"/>
  <c r="K27" i="6"/>
  <c r="K29" i="6"/>
  <c r="K31" i="6"/>
  <c r="K33" i="6"/>
  <c r="K29" i="7"/>
  <c r="K31" i="7"/>
  <c r="K33" i="7"/>
  <c r="K35" i="7"/>
  <c r="K37" i="7"/>
  <c r="K18" i="8"/>
  <c r="K29" i="8"/>
  <c r="K33" i="8"/>
  <c r="K37" i="8"/>
  <c r="K37" i="9"/>
  <c r="K39" i="9"/>
  <c r="K41" i="9"/>
  <c r="K43" i="9"/>
  <c r="K45" i="9"/>
  <c r="K47" i="9"/>
  <c r="K49" i="9"/>
  <c r="K59" i="10"/>
  <c r="K61" i="10"/>
  <c r="K63" i="10"/>
  <c r="K65" i="10"/>
  <c r="K67" i="10"/>
  <c r="K69" i="10"/>
  <c r="K71" i="10"/>
  <c r="K73" i="10"/>
  <c r="K75" i="10"/>
  <c r="K77" i="10"/>
  <c r="K79" i="10"/>
  <c r="K81" i="10"/>
  <c r="K83" i="10"/>
  <c r="K85" i="10"/>
  <c r="K87" i="10"/>
  <c r="K89" i="10"/>
  <c r="K91" i="10"/>
  <c r="K93" i="10"/>
  <c r="K95" i="10"/>
  <c r="K12" i="10"/>
  <c r="K14" i="10"/>
  <c r="K16" i="10"/>
  <c r="K18" i="10"/>
  <c r="K20" i="10"/>
  <c r="K22" i="10"/>
  <c r="K24" i="10"/>
  <c r="K26" i="10"/>
  <c r="K28" i="10"/>
  <c r="K30" i="10"/>
  <c r="K32" i="10"/>
  <c r="K34" i="10"/>
  <c r="K36" i="10"/>
  <c r="K38" i="10"/>
  <c r="K40" i="10"/>
  <c r="K42" i="10"/>
  <c r="K44" i="10"/>
  <c r="K46" i="10"/>
  <c r="K48" i="10"/>
  <c r="K21" i="10"/>
  <c r="K37" i="10"/>
  <c r="K45" i="10"/>
  <c r="K39" i="10"/>
  <c r="K42" i="9"/>
  <c r="K46" i="9"/>
  <c r="K48" i="9"/>
  <c r="K11" i="9"/>
  <c r="K13" i="9"/>
  <c r="K15" i="9"/>
  <c r="K17" i="9"/>
  <c r="K19" i="9"/>
  <c r="K21" i="9"/>
  <c r="K23" i="9"/>
  <c r="K25" i="9"/>
  <c r="K15" i="8"/>
  <c r="K17" i="8"/>
  <c r="K19" i="8"/>
  <c r="K11" i="7"/>
  <c r="K19" i="7"/>
  <c r="E15" i="5"/>
  <c r="F12" i="5" s="1"/>
  <c r="K60" i="10"/>
  <c r="K64" i="10"/>
  <c r="K68" i="10"/>
  <c r="K72" i="10"/>
  <c r="K76" i="10"/>
  <c r="K80" i="10"/>
  <c r="K84" i="10"/>
  <c r="K88" i="10"/>
  <c r="K92" i="10"/>
  <c r="K58" i="10"/>
  <c r="K62" i="10"/>
  <c r="K66" i="10"/>
  <c r="K70" i="10"/>
  <c r="K74" i="10"/>
  <c r="K78" i="10"/>
  <c r="K82" i="10"/>
  <c r="K86" i="10"/>
  <c r="K90" i="10"/>
  <c r="K94" i="10"/>
  <c r="K13" i="10"/>
  <c r="K17" i="10"/>
  <c r="K25" i="10"/>
  <c r="K29" i="10"/>
  <c r="K33" i="10"/>
  <c r="K41" i="10"/>
  <c r="K15" i="10"/>
  <c r="K19" i="10"/>
  <c r="K11" i="10"/>
  <c r="K23" i="10"/>
  <c r="K27" i="10"/>
  <c r="K31" i="10"/>
  <c r="K35" i="10"/>
  <c r="K43" i="10"/>
  <c r="K47" i="10"/>
  <c r="K38" i="9"/>
  <c r="K35" i="9"/>
  <c r="K36" i="9"/>
  <c r="K40" i="9"/>
  <c r="K44" i="9"/>
  <c r="K14" i="9"/>
  <c r="K18" i="9"/>
  <c r="K22" i="9"/>
  <c r="K12" i="9"/>
  <c r="K16" i="9"/>
  <c r="K20" i="9"/>
  <c r="K24" i="9"/>
  <c r="K30" i="8"/>
  <c r="K34" i="8"/>
  <c r="K31" i="8"/>
  <c r="K35" i="8"/>
  <c r="K32" i="8"/>
  <c r="K36" i="8"/>
  <c r="K14" i="8"/>
  <c r="K12" i="8"/>
  <c r="K16" i="8"/>
  <c r="K30" i="7"/>
  <c r="K34" i="7"/>
  <c r="K32" i="7"/>
  <c r="K36" i="7"/>
  <c r="K12" i="7"/>
  <c r="K16" i="7"/>
  <c r="K14" i="7"/>
  <c r="K18" i="7"/>
  <c r="K30" i="6"/>
  <c r="K28" i="6"/>
  <c r="K32" i="6"/>
  <c r="K14" i="6"/>
  <c r="K12" i="6"/>
  <c r="K16" i="6"/>
  <c r="K12" i="5"/>
  <c r="K14" i="5"/>
  <c r="J27" i="5" l="1"/>
  <c r="F26" i="5"/>
  <c r="F27" i="5"/>
  <c r="F28" i="5"/>
  <c r="F25" i="5"/>
  <c r="J26" i="5"/>
  <c r="J28" i="5"/>
  <c r="F13" i="5"/>
  <c r="K29" i="5"/>
  <c r="D30" i="5" s="1"/>
  <c r="F15" i="5"/>
  <c r="J13" i="5"/>
  <c r="F11" i="5"/>
  <c r="F14" i="5"/>
  <c r="J29" i="5"/>
  <c r="J15" i="5"/>
  <c r="F29" i="5"/>
  <c r="J11" i="5"/>
  <c r="K15" i="5"/>
  <c r="J14" i="5"/>
  <c r="G30" i="5" l="1"/>
  <c r="E30" i="5"/>
  <c r="H30" i="5"/>
  <c r="C30" i="5"/>
  <c r="I30" i="5"/>
  <c r="B67" i="19"/>
  <c r="B26" i="18"/>
  <c r="B25" i="17"/>
  <c r="B45" i="16"/>
  <c r="B27" i="15"/>
  <c r="B47" i="14"/>
  <c r="B48" i="13"/>
  <c r="B45" i="12"/>
  <c r="B48" i="11"/>
  <c r="B53" i="10"/>
  <c r="B30" i="9"/>
  <c r="B24" i="8"/>
  <c r="B24" i="7"/>
  <c r="B6" i="7"/>
  <c r="B6" i="8"/>
  <c r="B6" i="9"/>
  <c r="B6" i="10"/>
  <c r="B6" i="11"/>
  <c r="B6" i="12"/>
  <c r="B6" i="13"/>
  <c r="B6" i="14"/>
  <c r="B6" i="15"/>
  <c r="B6" i="16"/>
  <c r="B6" i="17"/>
  <c r="B6" i="18"/>
  <c r="B6" i="19"/>
  <c r="B6" i="6"/>
  <c r="K30" i="5" l="1"/>
  <c r="B22" i="6"/>
  <c r="B20" i="5"/>
  <c r="B6" i="5"/>
  <c r="B6" i="4"/>
  <c r="H63" i="19" l="1"/>
  <c r="D63" i="19"/>
  <c r="G124" i="19"/>
  <c r="G63" i="19"/>
  <c r="C63" i="19"/>
  <c r="C124" i="19"/>
  <c r="D124" i="19"/>
  <c r="H124" i="19"/>
  <c r="D42" i="18"/>
  <c r="H42" i="18"/>
  <c r="G42" i="18"/>
  <c r="G22" i="18"/>
  <c r="C22" i="18"/>
  <c r="H22" i="18"/>
  <c r="C42" i="18"/>
  <c r="D22" i="18"/>
  <c r="H21" i="17"/>
  <c r="D40" i="17"/>
  <c r="C21" i="17"/>
  <c r="H40" i="17"/>
  <c r="D21" i="17"/>
  <c r="C40" i="17"/>
  <c r="G40" i="17"/>
  <c r="G21" i="17"/>
  <c r="C41" i="16"/>
  <c r="G80" i="16"/>
  <c r="H41" i="16"/>
  <c r="D41" i="16"/>
  <c r="H80" i="16"/>
  <c r="C80" i="16"/>
  <c r="D80" i="16"/>
  <c r="G41" i="16"/>
  <c r="H44" i="15"/>
  <c r="H23" i="15"/>
  <c r="D44" i="15"/>
  <c r="D23" i="15"/>
  <c r="C44" i="15"/>
  <c r="C23" i="15"/>
  <c r="G44" i="15"/>
  <c r="G23" i="15"/>
  <c r="H43" i="14"/>
  <c r="H84" i="14"/>
  <c r="D84" i="14"/>
  <c r="D43" i="14"/>
  <c r="C43" i="14"/>
  <c r="G84" i="14"/>
  <c r="G43" i="14"/>
  <c r="C84" i="14"/>
  <c r="H44" i="13"/>
  <c r="D44" i="13"/>
  <c r="H86" i="13"/>
  <c r="G44" i="13"/>
  <c r="C44" i="13"/>
  <c r="D86" i="13"/>
  <c r="C86" i="13"/>
  <c r="G86" i="13"/>
  <c r="G41" i="12"/>
  <c r="H41" i="12"/>
  <c r="D80" i="12"/>
  <c r="H80" i="12"/>
  <c r="D41" i="12"/>
  <c r="C41" i="12"/>
  <c r="C80" i="12"/>
  <c r="G80" i="12"/>
  <c r="D44" i="11"/>
  <c r="G44" i="11"/>
  <c r="D86" i="11"/>
  <c r="C86" i="11"/>
  <c r="C44" i="11"/>
  <c r="H86" i="11"/>
  <c r="G86" i="11"/>
  <c r="H44" i="11"/>
  <c r="G49" i="10"/>
  <c r="C49" i="10"/>
  <c r="H96" i="10"/>
  <c r="D96" i="10"/>
  <c r="C96" i="10"/>
  <c r="D49" i="10"/>
  <c r="H49" i="10"/>
  <c r="G96" i="10"/>
  <c r="H50" i="9"/>
  <c r="H26" i="9"/>
  <c r="G26" i="9"/>
  <c r="C26" i="9"/>
  <c r="C50" i="9"/>
  <c r="D50" i="9"/>
  <c r="D26" i="9"/>
  <c r="G50" i="9"/>
  <c r="H20" i="8"/>
  <c r="H38" i="8"/>
  <c r="D20" i="8"/>
  <c r="C20" i="8"/>
  <c r="D38" i="8"/>
  <c r="G38" i="8"/>
  <c r="G20" i="8"/>
  <c r="C38" i="8"/>
  <c r="H38" i="7"/>
  <c r="H20" i="7"/>
  <c r="D20" i="7"/>
  <c r="G20" i="7"/>
  <c r="C38" i="7"/>
  <c r="C20" i="7"/>
  <c r="D38" i="7"/>
  <c r="G38" i="7"/>
  <c r="D34" i="6"/>
  <c r="H18" i="6"/>
  <c r="H34" i="6"/>
  <c r="G34" i="6"/>
  <c r="C34" i="6"/>
  <c r="D18" i="6"/>
  <c r="C18" i="6"/>
  <c r="G18" i="6"/>
  <c r="E44" i="15" l="1"/>
  <c r="F42" i="15" s="1"/>
  <c r="E41" i="16"/>
  <c r="E63" i="19"/>
  <c r="E124" i="19"/>
  <c r="I124" i="19"/>
  <c r="I63" i="19"/>
  <c r="I42" i="18"/>
  <c r="E42" i="18"/>
  <c r="E22" i="18"/>
  <c r="I22" i="18"/>
  <c r="E40" i="17"/>
  <c r="E21" i="17"/>
  <c r="I21" i="17"/>
  <c r="I40" i="17"/>
  <c r="I80" i="16"/>
  <c r="E80" i="16"/>
  <c r="I41" i="16"/>
  <c r="I23" i="15"/>
  <c r="I44" i="15"/>
  <c r="E23" i="15"/>
  <c r="F44" i="15"/>
  <c r="I84" i="14"/>
  <c r="E84" i="14"/>
  <c r="E43" i="14"/>
  <c r="I43" i="14"/>
  <c r="I86" i="13"/>
  <c r="I44" i="13"/>
  <c r="E86" i="13"/>
  <c r="E44" i="13"/>
  <c r="I41" i="12"/>
  <c r="I80" i="12"/>
  <c r="E41" i="12"/>
  <c r="E80" i="12"/>
  <c r="E44" i="11"/>
  <c r="I86" i="11"/>
  <c r="E86" i="11"/>
  <c r="I44" i="11"/>
  <c r="E49" i="10"/>
  <c r="I96" i="10"/>
  <c r="E96" i="10"/>
  <c r="I49" i="10"/>
  <c r="I50" i="9"/>
  <c r="E50" i="9"/>
  <c r="E26" i="9"/>
  <c r="I26" i="9"/>
  <c r="E20" i="8"/>
  <c r="E38" i="8"/>
  <c r="I38" i="8"/>
  <c r="I20" i="8"/>
  <c r="I20" i="7"/>
  <c r="I38" i="7"/>
  <c r="E20" i="7"/>
  <c r="E38" i="7"/>
  <c r="E34" i="6"/>
  <c r="I34" i="6"/>
  <c r="E18" i="6"/>
  <c r="I18" i="6"/>
  <c r="F43" i="15" l="1"/>
  <c r="K84" i="14"/>
  <c r="F39" i="15"/>
  <c r="F37" i="15"/>
  <c r="F40" i="15"/>
  <c r="F32" i="15"/>
  <c r="F41" i="15"/>
  <c r="F34" i="15"/>
  <c r="F33" i="15"/>
  <c r="F38" i="15"/>
  <c r="F35" i="15"/>
  <c r="F36" i="15"/>
  <c r="J29" i="6"/>
  <c r="J27" i="6"/>
  <c r="J33" i="6"/>
  <c r="J31" i="6"/>
  <c r="J28" i="6"/>
  <c r="J30" i="6"/>
  <c r="J32" i="6"/>
  <c r="F33" i="6"/>
  <c r="F29" i="6"/>
  <c r="F31" i="6"/>
  <c r="F27" i="6"/>
  <c r="F28" i="6"/>
  <c r="F32" i="6"/>
  <c r="F30" i="6"/>
  <c r="J120" i="19"/>
  <c r="J117" i="19"/>
  <c r="J109" i="19"/>
  <c r="J105" i="19"/>
  <c r="J101" i="19"/>
  <c r="J97" i="19"/>
  <c r="J93" i="19"/>
  <c r="J85" i="19"/>
  <c r="J77" i="19"/>
  <c r="J73" i="19"/>
  <c r="J115" i="19"/>
  <c r="J111" i="19"/>
  <c r="J103" i="19"/>
  <c r="J83" i="19"/>
  <c r="J79" i="19"/>
  <c r="J75" i="19"/>
  <c r="J121" i="19"/>
  <c r="J113" i="19"/>
  <c r="J89" i="19"/>
  <c r="J81" i="19"/>
  <c r="J76" i="19"/>
  <c r="J84" i="19"/>
  <c r="J92" i="19"/>
  <c r="J100" i="19"/>
  <c r="J108" i="19"/>
  <c r="J116" i="19"/>
  <c r="J91" i="19"/>
  <c r="J119" i="19"/>
  <c r="J107" i="19"/>
  <c r="J78" i="19"/>
  <c r="J86" i="19"/>
  <c r="J94" i="19"/>
  <c r="J102" i="19"/>
  <c r="J110" i="19"/>
  <c r="J118" i="19"/>
  <c r="J95" i="19"/>
  <c r="J123" i="19"/>
  <c r="J74" i="19"/>
  <c r="J82" i="19"/>
  <c r="J98" i="19"/>
  <c r="J114" i="19"/>
  <c r="J87" i="19"/>
  <c r="J72" i="19"/>
  <c r="J80" i="19"/>
  <c r="J88" i="19"/>
  <c r="J96" i="19"/>
  <c r="J104" i="19"/>
  <c r="J112" i="19"/>
  <c r="J122" i="19"/>
  <c r="J99" i="19"/>
  <c r="J90" i="19"/>
  <c r="J106" i="19"/>
  <c r="F122" i="19"/>
  <c r="F115" i="19"/>
  <c r="F99" i="19"/>
  <c r="F95" i="19"/>
  <c r="F87" i="19"/>
  <c r="F117" i="19"/>
  <c r="F113" i="19"/>
  <c r="F109" i="19"/>
  <c r="F105" i="19"/>
  <c r="F97" i="19"/>
  <c r="F85" i="19"/>
  <c r="F81" i="19"/>
  <c r="F77" i="19"/>
  <c r="F73" i="19"/>
  <c r="F119" i="19"/>
  <c r="F107" i="19"/>
  <c r="F103" i="19"/>
  <c r="F83" i="19"/>
  <c r="F123" i="19"/>
  <c r="F111" i="19"/>
  <c r="F91" i="19"/>
  <c r="F79" i="19"/>
  <c r="F75" i="19"/>
  <c r="F74" i="19"/>
  <c r="F92" i="19"/>
  <c r="F110" i="19"/>
  <c r="F118" i="19"/>
  <c r="F121" i="19"/>
  <c r="F94" i="19"/>
  <c r="F80" i="19"/>
  <c r="F96" i="19"/>
  <c r="F116" i="19"/>
  <c r="F106" i="19"/>
  <c r="F101" i="19"/>
  <c r="F76" i="19"/>
  <c r="F98" i="19"/>
  <c r="F114" i="19"/>
  <c r="F89" i="19"/>
  <c r="F72" i="19"/>
  <c r="F100" i="19"/>
  <c r="F88" i="19"/>
  <c r="F120" i="19"/>
  <c r="F82" i="19"/>
  <c r="F102" i="19"/>
  <c r="F93" i="19"/>
  <c r="F84" i="19"/>
  <c r="F108" i="19"/>
  <c r="F104" i="19"/>
  <c r="F86" i="19"/>
  <c r="F78" i="19"/>
  <c r="F90" i="19"/>
  <c r="F112" i="19"/>
  <c r="J60" i="19"/>
  <c r="J56" i="19"/>
  <c r="J52" i="19"/>
  <c r="J44" i="19"/>
  <c r="J28" i="19"/>
  <c r="J24" i="19"/>
  <c r="J20" i="19"/>
  <c r="J48" i="19"/>
  <c r="J40" i="19"/>
  <c r="J36" i="19"/>
  <c r="J32" i="19"/>
  <c r="J16" i="19"/>
  <c r="J12" i="19"/>
  <c r="J31" i="19"/>
  <c r="J51" i="19"/>
  <c r="J11" i="19"/>
  <c r="J23" i="19"/>
  <c r="J37" i="19"/>
  <c r="J49" i="19"/>
  <c r="J61" i="19"/>
  <c r="J26" i="19"/>
  <c r="J42" i="19"/>
  <c r="J58" i="19"/>
  <c r="J41" i="19"/>
  <c r="J29" i="19"/>
  <c r="J55" i="19"/>
  <c r="J18" i="19"/>
  <c r="J50" i="19"/>
  <c r="J45" i="19"/>
  <c r="J21" i="19"/>
  <c r="J33" i="19"/>
  <c r="J47" i="19"/>
  <c r="J22" i="19"/>
  <c r="J38" i="19"/>
  <c r="J13" i="19"/>
  <c r="J35" i="19"/>
  <c r="J59" i="19"/>
  <c r="J15" i="19"/>
  <c r="J27" i="19"/>
  <c r="J39" i="19"/>
  <c r="J53" i="19"/>
  <c r="J14" i="19"/>
  <c r="J30" i="19"/>
  <c r="J46" i="19"/>
  <c r="J62" i="19"/>
  <c r="J19" i="19"/>
  <c r="J17" i="19"/>
  <c r="J43" i="19"/>
  <c r="J34" i="19"/>
  <c r="J25" i="19"/>
  <c r="J57" i="19"/>
  <c r="J54" i="19"/>
  <c r="F62" i="19"/>
  <c r="F58" i="19"/>
  <c r="F50" i="19"/>
  <c r="F46" i="19"/>
  <c r="F54" i="19"/>
  <c r="F42" i="19"/>
  <c r="F38" i="19"/>
  <c r="F34" i="19"/>
  <c r="F30" i="19"/>
  <c r="F26" i="19"/>
  <c r="F22" i="19"/>
  <c r="F18" i="19"/>
  <c r="F14" i="19"/>
  <c r="F19" i="19"/>
  <c r="F59" i="19"/>
  <c r="F48" i="19"/>
  <c r="F21" i="19"/>
  <c r="F37" i="19"/>
  <c r="F53" i="19"/>
  <c r="F15" i="19"/>
  <c r="F39" i="19"/>
  <c r="F20" i="19"/>
  <c r="F29" i="19"/>
  <c r="F12" i="19"/>
  <c r="F13" i="19"/>
  <c r="F45" i="19"/>
  <c r="F57" i="19"/>
  <c r="F11" i="19"/>
  <c r="F31" i="19"/>
  <c r="F49" i="19"/>
  <c r="F24" i="19"/>
  <c r="F17" i="19"/>
  <c r="F33" i="19"/>
  <c r="F47" i="19"/>
  <c r="F61" i="19"/>
  <c r="F35" i="19"/>
  <c r="F51" i="19"/>
  <c r="F36" i="19"/>
  <c r="F56" i="19"/>
  <c r="F25" i="19"/>
  <c r="F52" i="19"/>
  <c r="F23" i="19"/>
  <c r="F41" i="19"/>
  <c r="F55" i="19"/>
  <c r="F43" i="19"/>
  <c r="F32" i="19"/>
  <c r="F40" i="19"/>
  <c r="F60" i="19"/>
  <c r="F27" i="19"/>
  <c r="F16" i="19"/>
  <c r="F28" i="19"/>
  <c r="F44" i="19"/>
  <c r="F37" i="18"/>
  <c r="F39" i="18"/>
  <c r="F33" i="18"/>
  <c r="F31" i="18"/>
  <c r="F34" i="18"/>
  <c r="F36" i="18"/>
  <c r="F38" i="18"/>
  <c r="F40" i="18"/>
  <c r="J39" i="18"/>
  <c r="J33" i="18"/>
  <c r="J31" i="18"/>
  <c r="J37" i="18"/>
  <c r="J34" i="18"/>
  <c r="J36" i="18"/>
  <c r="J38" i="18"/>
  <c r="J40" i="18"/>
  <c r="J19" i="18"/>
  <c r="J13" i="18"/>
  <c r="J11" i="18"/>
  <c r="J17" i="18"/>
  <c r="J14" i="18"/>
  <c r="J20" i="18"/>
  <c r="J16" i="18"/>
  <c r="J18" i="18"/>
  <c r="F17" i="18"/>
  <c r="F19" i="18"/>
  <c r="F13" i="18"/>
  <c r="F11" i="18"/>
  <c r="F14" i="18"/>
  <c r="F16" i="18"/>
  <c r="F20" i="18"/>
  <c r="F18" i="18"/>
  <c r="J32" i="17"/>
  <c r="J37" i="17"/>
  <c r="J33" i="17"/>
  <c r="J36" i="17"/>
  <c r="J31" i="17"/>
  <c r="J38" i="17"/>
  <c r="J35" i="17"/>
  <c r="J30" i="17"/>
  <c r="J39" i="17"/>
  <c r="J34" i="17"/>
  <c r="F34" i="17"/>
  <c r="F30" i="17"/>
  <c r="F31" i="17"/>
  <c r="F39" i="17"/>
  <c r="F35" i="17"/>
  <c r="F32" i="17"/>
  <c r="F36" i="17"/>
  <c r="F38" i="17"/>
  <c r="F37" i="17"/>
  <c r="F33" i="17"/>
  <c r="J20" i="17"/>
  <c r="J16" i="17"/>
  <c r="J12" i="17"/>
  <c r="J14" i="17"/>
  <c r="J13" i="17"/>
  <c r="J18" i="17"/>
  <c r="J15" i="17"/>
  <c r="J17" i="17"/>
  <c r="J11" i="17"/>
  <c r="J19" i="17"/>
  <c r="F18" i="17"/>
  <c r="F14" i="17"/>
  <c r="F15" i="17"/>
  <c r="F12" i="17"/>
  <c r="F17" i="17"/>
  <c r="F16" i="17"/>
  <c r="F11" i="17"/>
  <c r="F19" i="17"/>
  <c r="F20" i="17"/>
  <c r="F13" i="17"/>
  <c r="F77" i="16"/>
  <c r="F73" i="16"/>
  <c r="F69" i="16"/>
  <c r="F65" i="16"/>
  <c r="F61" i="16"/>
  <c r="F57" i="16"/>
  <c r="F53" i="16"/>
  <c r="F58" i="16"/>
  <c r="F66" i="16"/>
  <c r="F74" i="16"/>
  <c r="F54" i="16"/>
  <c r="F71" i="16"/>
  <c r="F60" i="16"/>
  <c r="F68" i="16"/>
  <c r="F76" i="16"/>
  <c r="F55" i="16"/>
  <c r="F59" i="16"/>
  <c r="F75" i="16"/>
  <c r="F62" i="16"/>
  <c r="F70" i="16"/>
  <c r="F78" i="16"/>
  <c r="F51" i="16"/>
  <c r="F63" i="16"/>
  <c r="F79" i="16"/>
  <c r="F56" i="16"/>
  <c r="F64" i="16"/>
  <c r="F72" i="16"/>
  <c r="F52" i="16"/>
  <c r="F67" i="16"/>
  <c r="F50" i="16"/>
  <c r="J80" i="16"/>
  <c r="J79" i="16"/>
  <c r="J75" i="16"/>
  <c r="J71" i="16"/>
  <c r="J67" i="16"/>
  <c r="J63" i="16"/>
  <c r="J59" i="16"/>
  <c r="J55" i="16"/>
  <c r="J51" i="16"/>
  <c r="J53" i="16"/>
  <c r="J64" i="16"/>
  <c r="J62" i="16"/>
  <c r="J72" i="16"/>
  <c r="J54" i="16"/>
  <c r="J69" i="16"/>
  <c r="J76" i="16"/>
  <c r="J66" i="16"/>
  <c r="J74" i="16"/>
  <c r="J57" i="16"/>
  <c r="J73" i="16"/>
  <c r="J50" i="16"/>
  <c r="J58" i="16"/>
  <c r="J68" i="16"/>
  <c r="J78" i="16"/>
  <c r="J61" i="16"/>
  <c r="J77" i="16"/>
  <c r="J60" i="16"/>
  <c r="J52" i="16"/>
  <c r="J56" i="16"/>
  <c r="J70" i="16"/>
  <c r="J65" i="16"/>
  <c r="J40" i="16"/>
  <c r="J36" i="16"/>
  <c r="J32" i="16"/>
  <c r="J28" i="16"/>
  <c r="J24" i="16"/>
  <c r="J20" i="16"/>
  <c r="J12" i="16"/>
  <c r="J16" i="16"/>
  <c r="J15" i="16"/>
  <c r="J30" i="16"/>
  <c r="J17" i="16"/>
  <c r="J25" i="16"/>
  <c r="J33" i="16"/>
  <c r="J18" i="16"/>
  <c r="J34" i="16"/>
  <c r="J19" i="16"/>
  <c r="J27" i="16"/>
  <c r="J35" i="16"/>
  <c r="J13" i="16"/>
  <c r="J22" i="16"/>
  <c r="J38" i="16"/>
  <c r="J14" i="16"/>
  <c r="J21" i="16"/>
  <c r="J29" i="16"/>
  <c r="J37" i="16"/>
  <c r="J26" i="16"/>
  <c r="J11" i="16"/>
  <c r="J23" i="16"/>
  <c r="J31" i="16"/>
  <c r="J39" i="16"/>
  <c r="F38" i="16"/>
  <c r="F34" i="16"/>
  <c r="F30" i="16"/>
  <c r="F26" i="16"/>
  <c r="F22" i="16"/>
  <c r="F18" i="16"/>
  <c r="F14" i="16"/>
  <c r="F17" i="16"/>
  <c r="F25" i="16"/>
  <c r="F33" i="16"/>
  <c r="F12" i="16"/>
  <c r="F24" i="16"/>
  <c r="F40" i="16"/>
  <c r="F19" i="16"/>
  <c r="F27" i="16"/>
  <c r="F35" i="16"/>
  <c r="F13" i="16"/>
  <c r="F28" i="16"/>
  <c r="F21" i="16"/>
  <c r="F29" i="16"/>
  <c r="F37" i="16"/>
  <c r="F15" i="16"/>
  <c r="F32" i="16"/>
  <c r="F11" i="16"/>
  <c r="F23" i="16"/>
  <c r="F31" i="16"/>
  <c r="F39" i="16"/>
  <c r="F16" i="16"/>
  <c r="F20" i="16"/>
  <c r="F36" i="16"/>
  <c r="K44" i="15"/>
  <c r="G45" i="15" s="1"/>
  <c r="J40" i="15"/>
  <c r="J36" i="15"/>
  <c r="J32" i="15"/>
  <c r="J42" i="15"/>
  <c r="J38" i="15"/>
  <c r="J34" i="15"/>
  <c r="J35" i="15"/>
  <c r="J43" i="15"/>
  <c r="J37" i="15"/>
  <c r="J39" i="15"/>
  <c r="J33" i="15"/>
  <c r="J41" i="15"/>
  <c r="J19" i="15"/>
  <c r="J15" i="15"/>
  <c r="J11" i="15"/>
  <c r="J13" i="15"/>
  <c r="J12" i="15"/>
  <c r="J20" i="15"/>
  <c r="J17" i="15"/>
  <c r="J14" i="15"/>
  <c r="J22" i="15"/>
  <c r="J21" i="15"/>
  <c r="J16" i="15"/>
  <c r="J18" i="15"/>
  <c r="F21" i="15"/>
  <c r="F17" i="15"/>
  <c r="F13" i="15"/>
  <c r="F14" i="15"/>
  <c r="F16" i="15"/>
  <c r="F11" i="15"/>
  <c r="F18" i="15"/>
  <c r="F15" i="15"/>
  <c r="F20" i="15"/>
  <c r="F19" i="15"/>
  <c r="F12" i="15"/>
  <c r="F22" i="15"/>
  <c r="F81" i="14"/>
  <c r="F77" i="14"/>
  <c r="F73" i="14"/>
  <c r="F69" i="14"/>
  <c r="F65" i="14"/>
  <c r="F61" i="14"/>
  <c r="F57" i="14"/>
  <c r="F53" i="14"/>
  <c r="F83" i="14"/>
  <c r="F79" i="14"/>
  <c r="F75" i="14"/>
  <c r="F71" i="14"/>
  <c r="F67" i="14"/>
  <c r="F63" i="14"/>
  <c r="F59" i="14"/>
  <c r="F55" i="14"/>
  <c r="F52" i="14"/>
  <c r="F60" i="14"/>
  <c r="F68" i="14"/>
  <c r="F76" i="14"/>
  <c r="F54" i="14"/>
  <c r="F62" i="14"/>
  <c r="F70" i="14"/>
  <c r="F78" i="14"/>
  <c r="F56" i="14"/>
  <c r="F64" i="14"/>
  <c r="F72" i="14"/>
  <c r="F80" i="14"/>
  <c r="F58" i="14"/>
  <c r="F66" i="14"/>
  <c r="F74" i="14"/>
  <c r="F82" i="14"/>
  <c r="J83" i="14"/>
  <c r="J79" i="14"/>
  <c r="J75" i="14"/>
  <c r="J71" i="14"/>
  <c r="J67" i="14"/>
  <c r="J63" i="14"/>
  <c r="J59" i="14"/>
  <c r="J55" i="14"/>
  <c r="J81" i="14"/>
  <c r="J77" i="14"/>
  <c r="J73" i="14"/>
  <c r="J69" i="14"/>
  <c r="J65" i="14"/>
  <c r="J61" i="14"/>
  <c r="J57" i="14"/>
  <c r="J53" i="14"/>
  <c r="J52" i="14"/>
  <c r="J60" i="14"/>
  <c r="J68" i="14"/>
  <c r="J76" i="14"/>
  <c r="J54" i="14"/>
  <c r="J62" i="14"/>
  <c r="J70" i="14"/>
  <c r="J78" i="14"/>
  <c r="J56" i="14"/>
  <c r="J64" i="14"/>
  <c r="J72" i="14"/>
  <c r="J80" i="14"/>
  <c r="J58" i="14"/>
  <c r="J66" i="14"/>
  <c r="J74" i="14"/>
  <c r="J82" i="14"/>
  <c r="J42" i="14"/>
  <c r="J38" i="14"/>
  <c r="J34" i="14"/>
  <c r="J30" i="14"/>
  <c r="J26" i="14"/>
  <c r="J22" i="14"/>
  <c r="J18" i="14"/>
  <c r="J14" i="14"/>
  <c r="J40" i="14"/>
  <c r="J36" i="14"/>
  <c r="J32" i="14"/>
  <c r="J28" i="14"/>
  <c r="J24" i="14"/>
  <c r="J20" i="14"/>
  <c r="J16" i="14"/>
  <c r="J12" i="14"/>
  <c r="J11" i="14"/>
  <c r="J19" i="14"/>
  <c r="J27" i="14"/>
  <c r="J35" i="14"/>
  <c r="J13" i="14"/>
  <c r="J21" i="14"/>
  <c r="J29" i="14"/>
  <c r="J37" i="14"/>
  <c r="J17" i="14"/>
  <c r="J25" i="14"/>
  <c r="J33" i="14"/>
  <c r="J41" i="14"/>
  <c r="J15" i="14"/>
  <c r="J23" i="14"/>
  <c r="J31" i="14"/>
  <c r="J39" i="14"/>
  <c r="F40" i="14"/>
  <c r="F36" i="14"/>
  <c r="F32" i="14"/>
  <c r="F28" i="14"/>
  <c r="F24" i="14"/>
  <c r="F20" i="14"/>
  <c r="F16" i="14"/>
  <c r="F12" i="14"/>
  <c r="F42" i="14"/>
  <c r="F38" i="14"/>
  <c r="F34" i="14"/>
  <c r="F30" i="14"/>
  <c r="F26" i="14"/>
  <c r="F22" i="14"/>
  <c r="F18" i="14"/>
  <c r="F14" i="14"/>
  <c r="F11" i="14"/>
  <c r="F19" i="14"/>
  <c r="F27" i="14"/>
  <c r="F35" i="14"/>
  <c r="F13" i="14"/>
  <c r="F21" i="14"/>
  <c r="F29" i="14"/>
  <c r="F37" i="14"/>
  <c r="F17" i="14"/>
  <c r="F25" i="14"/>
  <c r="F33" i="14"/>
  <c r="F41" i="14"/>
  <c r="F15" i="14"/>
  <c r="F23" i="14"/>
  <c r="F31" i="14"/>
  <c r="F39" i="14"/>
  <c r="J80" i="13"/>
  <c r="J72" i="13"/>
  <c r="J64" i="13"/>
  <c r="J56" i="13"/>
  <c r="J84" i="13"/>
  <c r="J76" i="13"/>
  <c r="J68" i="13"/>
  <c r="J60" i="13"/>
  <c r="J69" i="13"/>
  <c r="J81" i="13"/>
  <c r="J62" i="13"/>
  <c r="J75" i="13"/>
  <c r="J58" i="13"/>
  <c r="J74" i="13"/>
  <c r="J71" i="13"/>
  <c r="J77" i="13"/>
  <c r="J57" i="13"/>
  <c r="J70" i="13"/>
  <c r="J67" i="13"/>
  <c r="J63" i="13"/>
  <c r="J53" i="13"/>
  <c r="J85" i="13"/>
  <c r="J65" i="13"/>
  <c r="J78" i="13"/>
  <c r="J59" i="13"/>
  <c r="J66" i="13"/>
  <c r="J82" i="13"/>
  <c r="J55" i="13"/>
  <c r="J61" i="13"/>
  <c r="J73" i="13"/>
  <c r="J54" i="13"/>
  <c r="J83" i="13"/>
  <c r="J79" i="13"/>
  <c r="F78" i="13"/>
  <c r="F70" i="13"/>
  <c r="F62" i="13"/>
  <c r="F54" i="13"/>
  <c r="F82" i="13"/>
  <c r="F74" i="13"/>
  <c r="F66" i="13"/>
  <c r="F58" i="13"/>
  <c r="F83" i="13"/>
  <c r="F75" i="13"/>
  <c r="F67" i="13"/>
  <c r="F59" i="13"/>
  <c r="F55" i="13"/>
  <c r="F56" i="13"/>
  <c r="F65" i="13"/>
  <c r="F61" i="13"/>
  <c r="F84" i="13"/>
  <c r="F63" i="13"/>
  <c r="F57" i="13"/>
  <c r="F80" i="13"/>
  <c r="F53" i="13"/>
  <c r="F76" i="13"/>
  <c r="F85" i="13"/>
  <c r="F71" i="13"/>
  <c r="F72" i="13"/>
  <c r="F81" i="13"/>
  <c r="F68" i="13"/>
  <c r="F77" i="13"/>
  <c r="F79" i="13"/>
  <c r="F64" i="13"/>
  <c r="F73" i="13"/>
  <c r="F60" i="13"/>
  <c r="F69" i="13"/>
  <c r="J36" i="13"/>
  <c r="J28" i="13"/>
  <c r="J20" i="13"/>
  <c r="J12" i="13"/>
  <c r="J25" i="13"/>
  <c r="J24" i="13"/>
  <c r="J41" i="13"/>
  <c r="J40" i="13"/>
  <c r="J17" i="13"/>
  <c r="J16" i="13"/>
  <c r="J33" i="13"/>
  <c r="J32" i="13"/>
  <c r="J13" i="13"/>
  <c r="J31" i="13"/>
  <c r="J15" i="13"/>
  <c r="J23" i="13"/>
  <c r="J38" i="13"/>
  <c r="J11" i="13"/>
  <c r="J43" i="13"/>
  <c r="J26" i="13"/>
  <c r="J42" i="13"/>
  <c r="J37" i="13"/>
  <c r="J39" i="13"/>
  <c r="J14" i="13"/>
  <c r="J29" i="13"/>
  <c r="J35" i="13"/>
  <c r="J22" i="13"/>
  <c r="J27" i="13"/>
  <c r="J18" i="13"/>
  <c r="J34" i="13"/>
  <c r="J21" i="13"/>
  <c r="J30" i="13"/>
  <c r="J19" i="13"/>
  <c r="F42" i="13"/>
  <c r="F34" i="13"/>
  <c r="F26" i="13"/>
  <c r="F18" i="13"/>
  <c r="F38" i="13"/>
  <c r="F14" i="13"/>
  <c r="F30" i="13"/>
  <c r="F22" i="13"/>
  <c r="F43" i="13"/>
  <c r="F23" i="13"/>
  <c r="F13" i="13"/>
  <c r="F35" i="13"/>
  <c r="F24" i="13"/>
  <c r="F33" i="13"/>
  <c r="F15" i="13"/>
  <c r="F19" i="13"/>
  <c r="F37" i="13"/>
  <c r="F16" i="13"/>
  <c r="F25" i="13"/>
  <c r="F28" i="13"/>
  <c r="F39" i="13"/>
  <c r="F12" i="13"/>
  <c r="F21" i="13"/>
  <c r="F27" i="13"/>
  <c r="F20" i="13"/>
  <c r="F31" i="13"/>
  <c r="F17" i="13"/>
  <c r="F40" i="13"/>
  <c r="F36" i="13"/>
  <c r="F29" i="13"/>
  <c r="F11" i="13"/>
  <c r="F32" i="13"/>
  <c r="F41" i="13"/>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F40" i="12"/>
  <c r="F36" i="12"/>
  <c r="F32" i="12"/>
  <c r="F28" i="12"/>
  <c r="F24" i="12"/>
  <c r="F20" i="12"/>
  <c r="F12" i="12"/>
  <c r="F16" i="12"/>
  <c r="F21" i="12"/>
  <c r="F29" i="12"/>
  <c r="F37" i="12"/>
  <c r="F30" i="12"/>
  <c r="F13" i="12"/>
  <c r="F23" i="12"/>
  <c r="F31" i="12"/>
  <c r="F39" i="12"/>
  <c r="F18" i="12"/>
  <c r="F34" i="12"/>
  <c r="F14" i="12"/>
  <c r="F25" i="12"/>
  <c r="F33" i="12"/>
  <c r="F22" i="12"/>
  <c r="F38" i="12"/>
  <c r="F19" i="12"/>
  <c r="F27" i="12"/>
  <c r="F35" i="12"/>
  <c r="F15" i="12"/>
  <c r="F26" i="12"/>
  <c r="F11" i="12"/>
  <c r="F17" i="12"/>
  <c r="J38" i="12"/>
  <c r="J34" i="12"/>
  <c r="J30" i="12"/>
  <c r="J26" i="12"/>
  <c r="J22" i="12"/>
  <c r="J18" i="12"/>
  <c r="J14" i="12"/>
  <c r="J11" i="12"/>
  <c r="J21" i="12"/>
  <c r="J29" i="12"/>
  <c r="J37" i="12"/>
  <c r="J16" i="12"/>
  <c r="J12" i="12"/>
  <c r="J20" i="12"/>
  <c r="J36" i="12"/>
  <c r="J23" i="12"/>
  <c r="J31" i="12"/>
  <c r="J39" i="12"/>
  <c r="J24" i="12"/>
  <c r="J40" i="12"/>
  <c r="J17" i="12"/>
  <c r="J13" i="12"/>
  <c r="J25" i="12"/>
  <c r="J33" i="12"/>
  <c r="J15" i="12"/>
  <c r="J28" i="12"/>
  <c r="J19" i="12"/>
  <c r="J27" i="12"/>
  <c r="J35" i="12"/>
  <c r="J32" i="12"/>
  <c r="F85" i="11"/>
  <c r="F81" i="11"/>
  <c r="F77" i="11"/>
  <c r="F73" i="11"/>
  <c r="F61" i="11"/>
  <c r="F65" i="11"/>
  <c r="F69" i="11"/>
  <c r="F53" i="11"/>
  <c r="F57" i="11"/>
  <c r="F74" i="11"/>
  <c r="F82" i="11"/>
  <c r="F59" i="11"/>
  <c r="F55" i="11"/>
  <c r="F75" i="11"/>
  <c r="F67" i="11"/>
  <c r="F60" i="11"/>
  <c r="F66" i="11"/>
  <c r="F76" i="11"/>
  <c r="F84" i="11"/>
  <c r="F68" i="11"/>
  <c r="F79" i="11"/>
  <c r="F78" i="11"/>
  <c r="F56" i="11"/>
  <c r="F62" i="11"/>
  <c r="F58" i="11"/>
  <c r="F83" i="11"/>
  <c r="F64" i="11"/>
  <c r="F70" i="11"/>
  <c r="F63" i="11"/>
  <c r="F72" i="11"/>
  <c r="F80" i="11"/>
  <c r="F71" i="11"/>
  <c r="F54" i="11"/>
  <c r="J83" i="11"/>
  <c r="J79" i="11"/>
  <c r="J75" i="11"/>
  <c r="J71" i="11"/>
  <c r="J59" i="11"/>
  <c r="J63" i="11"/>
  <c r="J67" i="11"/>
  <c r="J55" i="11"/>
  <c r="J54" i="11"/>
  <c r="J64" i="11"/>
  <c r="J72" i="11"/>
  <c r="J80" i="11"/>
  <c r="J58" i="11"/>
  <c r="J77" i="11"/>
  <c r="J60" i="11"/>
  <c r="J74" i="11"/>
  <c r="J82" i="11"/>
  <c r="J56" i="11"/>
  <c r="J68" i="11"/>
  <c r="J81" i="11"/>
  <c r="J61" i="11"/>
  <c r="J70" i="11"/>
  <c r="J76" i="11"/>
  <c r="J84" i="11"/>
  <c r="J69" i="11"/>
  <c r="J85" i="11"/>
  <c r="J57" i="11"/>
  <c r="J66" i="11"/>
  <c r="J78" i="11"/>
  <c r="J53" i="11"/>
  <c r="J62" i="11"/>
  <c r="J65" i="11"/>
  <c r="J73" i="11"/>
  <c r="J40" i="11"/>
  <c r="J36" i="11"/>
  <c r="J32" i="11"/>
  <c r="J20" i="11"/>
  <c r="J24" i="11"/>
  <c r="J28" i="11"/>
  <c r="J12" i="11"/>
  <c r="J16" i="11"/>
  <c r="J18" i="11"/>
  <c r="J27" i="11"/>
  <c r="J42" i="11"/>
  <c r="J19" i="11"/>
  <c r="J35" i="11"/>
  <c r="J43" i="11"/>
  <c r="J15" i="11"/>
  <c r="J25" i="11"/>
  <c r="J30" i="11"/>
  <c r="J17" i="11"/>
  <c r="J29" i="11"/>
  <c r="J37" i="11"/>
  <c r="J11" i="11"/>
  <c r="J21" i="11"/>
  <c r="J34" i="11"/>
  <c r="J13" i="11"/>
  <c r="J31" i="11"/>
  <c r="J39" i="11"/>
  <c r="J22" i="11"/>
  <c r="J38" i="11"/>
  <c r="J14" i="11"/>
  <c r="J23" i="11"/>
  <c r="J26" i="11"/>
  <c r="J33" i="11"/>
  <c r="J41" i="11"/>
  <c r="F42" i="11"/>
  <c r="F38" i="11"/>
  <c r="F34" i="11"/>
  <c r="F30" i="11"/>
  <c r="F22" i="11"/>
  <c r="F26" i="11"/>
  <c r="F14" i="11"/>
  <c r="F18" i="11"/>
  <c r="F11" i="11"/>
  <c r="F24" i="11"/>
  <c r="F36" i="11"/>
  <c r="F16" i="11"/>
  <c r="F35" i="11"/>
  <c r="F43" i="11"/>
  <c r="F28" i="11"/>
  <c r="F40" i="11"/>
  <c r="F20" i="11"/>
  <c r="F29" i="11"/>
  <c r="F37" i="11"/>
  <c r="F12" i="11"/>
  <c r="F21" i="11"/>
  <c r="F27" i="11"/>
  <c r="F13" i="11"/>
  <c r="F19" i="11"/>
  <c r="F31" i="11"/>
  <c r="F39" i="11"/>
  <c r="F25" i="11"/>
  <c r="F32" i="11"/>
  <c r="F17" i="11"/>
  <c r="F23" i="11"/>
  <c r="F33" i="11"/>
  <c r="F41" i="11"/>
  <c r="F15" i="11"/>
  <c r="J95" i="10"/>
  <c r="J91" i="10"/>
  <c r="J87" i="10"/>
  <c r="J83" i="10"/>
  <c r="J79" i="10"/>
  <c r="J75" i="10"/>
  <c r="J71" i="10"/>
  <c r="J67" i="10"/>
  <c r="J63" i="10"/>
  <c r="J59" i="10"/>
  <c r="J93" i="10"/>
  <c r="J89" i="10"/>
  <c r="J85" i="10"/>
  <c r="J81" i="10"/>
  <c r="J77" i="10"/>
  <c r="J73" i="10"/>
  <c r="J69" i="10"/>
  <c r="J65" i="10"/>
  <c r="J61" i="10"/>
  <c r="J64" i="10"/>
  <c r="J74" i="10"/>
  <c r="J82" i="10"/>
  <c r="J90" i="10"/>
  <c r="J58" i="10"/>
  <c r="J66" i="10"/>
  <c r="J76" i="10"/>
  <c r="J84" i="10"/>
  <c r="J94" i="10"/>
  <c r="J68" i="10"/>
  <c r="J60" i="10"/>
  <c r="J70" i="10"/>
  <c r="J78" i="10"/>
  <c r="J86" i="10"/>
  <c r="J92" i="10"/>
  <c r="J62" i="10"/>
  <c r="J72" i="10"/>
  <c r="J80" i="10"/>
  <c r="J88" i="10"/>
  <c r="F93" i="10"/>
  <c r="F89" i="10"/>
  <c r="F85" i="10"/>
  <c r="F81" i="10"/>
  <c r="F77" i="10"/>
  <c r="F73" i="10"/>
  <c r="F69" i="10"/>
  <c r="F65" i="10"/>
  <c r="F61" i="10"/>
  <c r="F59" i="10"/>
  <c r="F95" i="10"/>
  <c r="F91" i="10"/>
  <c r="F87" i="10"/>
  <c r="F83" i="10"/>
  <c r="F79" i="10"/>
  <c r="F75" i="10"/>
  <c r="F71" i="10"/>
  <c r="F67" i="10"/>
  <c r="F63" i="10"/>
  <c r="F62" i="10"/>
  <c r="F94" i="10"/>
  <c r="F58" i="10"/>
  <c r="F70" i="10"/>
  <c r="F82" i="10"/>
  <c r="F90" i="10"/>
  <c r="F66" i="10"/>
  <c r="F60" i="10"/>
  <c r="F74" i="10"/>
  <c r="F84" i="10"/>
  <c r="F92" i="10"/>
  <c r="F72" i="10"/>
  <c r="F64" i="10"/>
  <c r="F76" i="10"/>
  <c r="F86" i="10"/>
  <c r="F80" i="10"/>
  <c r="F68" i="10"/>
  <c r="F78" i="10"/>
  <c r="F88" i="10"/>
  <c r="J48" i="10"/>
  <c r="J44" i="10"/>
  <c r="J40" i="10"/>
  <c r="J36" i="10"/>
  <c r="J32" i="10"/>
  <c r="J28" i="10"/>
  <c r="J24" i="10"/>
  <c r="J20" i="10"/>
  <c r="J16" i="10"/>
  <c r="J12" i="10"/>
  <c r="J34" i="10"/>
  <c r="J26" i="10"/>
  <c r="J22" i="10"/>
  <c r="J14" i="10"/>
  <c r="J46" i="10"/>
  <c r="J42" i="10"/>
  <c r="J38" i="10"/>
  <c r="J30" i="10"/>
  <c r="J18" i="10"/>
  <c r="J13" i="10"/>
  <c r="J21" i="10"/>
  <c r="J29" i="10"/>
  <c r="J37" i="10"/>
  <c r="J47" i="10"/>
  <c r="J19" i="10"/>
  <c r="J15" i="10"/>
  <c r="J23" i="10"/>
  <c r="J31" i="10"/>
  <c r="J41" i="10"/>
  <c r="J11" i="10"/>
  <c r="J35" i="10"/>
  <c r="J17" i="10"/>
  <c r="J25" i="10"/>
  <c r="J33" i="10"/>
  <c r="J43" i="10"/>
  <c r="J39" i="10"/>
  <c r="J27" i="10"/>
  <c r="J45" i="10"/>
  <c r="F46" i="10"/>
  <c r="F42" i="10"/>
  <c r="F38" i="10"/>
  <c r="F34" i="10"/>
  <c r="F30" i="10"/>
  <c r="F22" i="10"/>
  <c r="F14" i="10"/>
  <c r="F48" i="10"/>
  <c r="F44" i="10"/>
  <c r="F40" i="10"/>
  <c r="F26" i="10"/>
  <c r="F18" i="10"/>
  <c r="F24" i="10"/>
  <c r="F36" i="10"/>
  <c r="F32" i="10"/>
  <c r="F28" i="10"/>
  <c r="F20" i="10"/>
  <c r="F16" i="10"/>
  <c r="F12" i="10"/>
  <c r="F13" i="10"/>
  <c r="F33" i="10"/>
  <c r="F35" i="10"/>
  <c r="F41" i="10"/>
  <c r="F21" i="10"/>
  <c r="F19" i="10"/>
  <c r="F39" i="10"/>
  <c r="F11" i="10"/>
  <c r="F15" i="10"/>
  <c r="F47" i="10"/>
  <c r="F37" i="10"/>
  <c r="F27" i="10"/>
  <c r="F23" i="10"/>
  <c r="F43" i="10"/>
  <c r="F17" i="10"/>
  <c r="F25" i="10"/>
  <c r="F29" i="10"/>
  <c r="F31" i="10"/>
  <c r="F45" i="10"/>
  <c r="F48" i="9"/>
  <c r="F49" i="9"/>
  <c r="F45" i="9"/>
  <c r="F37" i="9"/>
  <c r="F41" i="9"/>
  <c r="F38" i="9"/>
  <c r="F36" i="9"/>
  <c r="F39" i="9"/>
  <c r="F44" i="9"/>
  <c r="F35" i="9"/>
  <c r="F46" i="9"/>
  <c r="F43" i="9"/>
  <c r="F40" i="9"/>
  <c r="F47" i="9"/>
  <c r="F42" i="9"/>
  <c r="J47" i="9"/>
  <c r="J43" i="9"/>
  <c r="J39" i="9"/>
  <c r="J35" i="9"/>
  <c r="J40" i="9"/>
  <c r="J37" i="9"/>
  <c r="J46" i="9"/>
  <c r="J44" i="9"/>
  <c r="J45" i="9"/>
  <c r="J48" i="9"/>
  <c r="J36" i="9"/>
  <c r="J42" i="9"/>
  <c r="J41" i="9"/>
  <c r="J38" i="9"/>
  <c r="J49" i="9"/>
  <c r="J25" i="9"/>
  <c r="J21" i="9"/>
  <c r="J17" i="9"/>
  <c r="J13" i="9"/>
  <c r="J23" i="9"/>
  <c r="J19" i="9"/>
  <c r="J15" i="9"/>
  <c r="J11" i="9"/>
  <c r="J12" i="9"/>
  <c r="J20" i="9"/>
  <c r="J14" i="9"/>
  <c r="J24" i="9"/>
  <c r="J22" i="9"/>
  <c r="J16" i="9"/>
  <c r="J18" i="9"/>
  <c r="F23" i="9"/>
  <c r="F19" i="9"/>
  <c r="F15" i="9"/>
  <c r="F11" i="9"/>
  <c r="F25" i="9"/>
  <c r="F21" i="9"/>
  <c r="F17" i="9"/>
  <c r="F13" i="9"/>
  <c r="F14" i="9"/>
  <c r="F16" i="9"/>
  <c r="F22" i="9"/>
  <c r="F18" i="9"/>
  <c r="F20" i="9"/>
  <c r="F12" i="9"/>
  <c r="F24" i="9"/>
  <c r="J35" i="8"/>
  <c r="J31" i="8"/>
  <c r="J30" i="8"/>
  <c r="J37" i="8"/>
  <c r="J32" i="8"/>
  <c r="J36" i="8"/>
  <c r="J34" i="8"/>
  <c r="J29" i="8"/>
  <c r="J33" i="8"/>
  <c r="F37" i="8"/>
  <c r="F33" i="8"/>
  <c r="F29" i="8"/>
  <c r="F30" i="8"/>
  <c r="F31" i="8"/>
  <c r="F32" i="8"/>
  <c r="F35" i="8"/>
  <c r="F34" i="8"/>
  <c r="F36" i="8"/>
  <c r="F19" i="8"/>
  <c r="F15" i="8"/>
  <c r="F11" i="8"/>
  <c r="F17" i="8"/>
  <c r="F13" i="8"/>
  <c r="F12" i="8"/>
  <c r="F14" i="8"/>
  <c r="F16" i="8"/>
  <c r="F18" i="8"/>
  <c r="J11" i="8"/>
  <c r="J17" i="8"/>
  <c r="J13" i="8"/>
  <c r="J19" i="8"/>
  <c r="J15" i="8"/>
  <c r="J12" i="8"/>
  <c r="J14" i="8"/>
  <c r="J16" i="8"/>
  <c r="J18" i="8"/>
  <c r="J38" i="7"/>
  <c r="J37" i="7"/>
  <c r="J33" i="7"/>
  <c r="J29" i="7"/>
  <c r="J35" i="7"/>
  <c r="J31" i="7"/>
  <c r="J30" i="7"/>
  <c r="J34" i="7"/>
  <c r="J32" i="7"/>
  <c r="J36" i="7"/>
  <c r="F38" i="7"/>
  <c r="F35" i="7"/>
  <c r="F31" i="7"/>
  <c r="F37" i="7"/>
  <c r="F33" i="7"/>
  <c r="F29" i="7"/>
  <c r="F32" i="7"/>
  <c r="F30" i="7"/>
  <c r="F34" i="7"/>
  <c r="F36" i="7"/>
  <c r="F17" i="7"/>
  <c r="F13" i="7"/>
  <c r="F19" i="7"/>
  <c r="F15" i="7"/>
  <c r="F11" i="7"/>
  <c r="F14" i="7"/>
  <c r="F18" i="7"/>
  <c r="F12" i="7"/>
  <c r="F16" i="7"/>
  <c r="J19" i="7"/>
  <c r="J15" i="7"/>
  <c r="J11" i="7"/>
  <c r="J17" i="7"/>
  <c r="J13" i="7"/>
  <c r="J16" i="7"/>
  <c r="J18" i="7"/>
  <c r="J14" i="7"/>
  <c r="J12" i="7"/>
  <c r="F15" i="6"/>
  <c r="F11" i="6"/>
  <c r="F17" i="6"/>
  <c r="F13" i="6"/>
  <c r="F12" i="6"/>
  <c r="F14" i="6"/>
  <c r="F16" i="6"/>
  <c r="J17" i="6"/>
  <c r="J13" i="6"/>
  <c r="J15" i="6"/>
  <c r="J11" i="6"/>
  <c r="J14" i="6"/>
  <c r="J12" i="6"/>
  <c r="J16" i="6"/>
  <c r="F41" i="16"/>
  <c r="F49" i="10"/>
  <c r="F21" i="17"/>
  <c r="K21" i="17"/>
  <c r="G22" i="17" s="1"/>
  <c r="J124" i="19"/>
  <c r="F124" i="19"/>
  <c r="K124" i="19"/>
  <c r="K63" i="19"/>
  <c r="F63" i="19"/>
  <c r="J63" i="19"/>
  <c r="J22" i="18"/>
  <c r="K22" i="18"/>
  <c r="F22" i="18"/>
  <c r="J42" i="18"/>
  <c r="F42" i="18"/>
  <c r="K42" i="18"/>
  <c r="F40" i="17"/>
  <c r="J40" i="17"/>
  <c r="J21" i="17"/>
  <c r="K40" i="17"/>
  <c r="F80" i="16"/>
  <c r="K80" i="16"/>
  <c r="D81" i="16" s="1"/>
  <c r="J41" i="16"/>
  <c r="K41" i="16"/>
  <c r="F23" i="15"/>
  <c r="K23" i="15"/>
  <c r="J23" i="15"/>
  <c r="J44" i="15"/>
  <c r="J84" i="14"/>
  <c r="F84" i="14"/>
  <c r="J43" i="14"/>
  <c r="F43" i="14"/>
  <c r="K43" i="14"/>
  <c r="K86" i="13"/>
  <c r="F86" i="13"/>
  <c r="K44" i="13"/>
  <c r="F44" i="13"/>
  <c r="J44" i="13"/>
  <c r="J86" i="13"/>
  <c r="J41" i="12"/>
  <c r="F80" i="12"/>
  <c r="K80" i="12"/>
  <c r="F41" i="12"/>
  <c r="K41" i="12"/>
  <c r="J80" i="12"/>
  <c r="K44" i="11"/>
  <c r="F44" i="11"/>
  <c r="J44" i="11"/>
  <c r="J86" i="11"/>
  <c r="F86" i="11"/>
  <c r="K86" i="11"/>
  <c r="K49" i="10"/>
  <c r="C50" i="10" s="1"/>
  <c r="J49" i="10"/>
  <c r="F96" i="10"/>
  <c r="K96" i="10"/>
  <c r="J96" i="10"/>
  <c r="F50" i="9"/>
  <c r="K50" i="9"/>
  <c r="F26" i="9"/>
  <c r="K26" i="9"/>
  <c r="J50" i="9"/>
  <c r="J26" i="9"/>
  <c r="F20" i="8"/>
  <c r="K20" i="8"/>
  <c r="J38" i="8"/>
  <c r="J20" i="8"/>
  <c r="F38" i="8"/>
  <c r="K38" i="8"/>
  <c r="J20" i="7"/>
  <c r="K20" i="7"/>
  <c r="C21" i="7" s="1"/>
  <c r="F20" i="7"/>
  <c r="K38" i="7"/>
  <c r="K34" i="6"/>
  <c r="D35" i="6" s="1"/>
  <c r="F18" i="6"/>
  <c r="K18" i="6"/>
  <c r="F34" i="6"/>
  <c r="J18" i="6"/>
  <c r="J34" i="6"/>
  <c r="H45" i="15" l="1"/>
  <c r="C45" i="15"/>
  <c r="D45" i="15"/>
  <c r="G50" i="10"/>
  <c r="M28" i="3"/>
  <c r="D50" i="10"/>
  <c r="E50" i="10" s="1"/>
  <c r="D28" i="3"/>
  <c r="C28" i="3"/>
  <c r="P28" i="3"/>
  <c r="L28" i="3"/>
  <c r="K28" i="3"/>
  <c r="G28" i="3"/>
  <c r="F28" i="3"/>
  <c r="N28" i="3"/>
  <c r="O28" i="3"/>
  <c r="H22" i="17"/>
  <c r="I22" i="17" s="1"/>
  <c r="D21" i="8"/>
  <c r="D22" i="17"/>
  <c r="C22" i="17"/>
  <c r="H21" i="7"/>
  <c r="H64" i="19"/>
  <c r="D64" i="19"/>
  <c r="G64" i="19"/>
  <c r="C64" i="19"/>
  <c r="G125" i="19"/>
  <c r="H125" i="19"/>
  <c r="D125" i="19"/>
  <c r="C125" i="19"/>
  <c r="D23" i="18"/>
  <c r="C23" i="18"/>
  <c r="G23" i="18"/>
  <c r="H23" i="18"/>
  <c r="H43" i="18"/>
  <c r="D43" i="18"/>
  <c r="C43" i="18"/>
  <c r="G43" i="18"/>
  <c r="H41" i="17"/>
  <c r="D41" i="17"/>
  <c r="C41" i="17"/>
  <c r="G41" i="17"/>
  <c r="H81" i="16"/>
  <c r="C81" i="16"/>
  <c r="E81" i="16" s="1"/>
  <c r="G81" i="16"/>
  <c r="D42" i="16"/>
  <c r="H42" i="16"/>
  <c r="C42" i="16"/>
  <c r="G42" i="16"/>
  <c r="I45" i="15"/>
  <c r="H24" i="15"/>
  <c r="D24" i="15"/>
  <c r="G24" i="15"/>
  <c r="C24" i="15"/>
  <c r="D85" i="14"/>
  <c r="H85" i="14"/>
  <c r="G85" i="14"/>
  <c r="C85" i="14"/>
  <c r="D44" i="14"/>
  <c r="H44" i="14"/>
  <c r="G44" i="14"/>
  <c r="C44" i="14"/>
  <c r="H45" i="13"/>
  <c r="D45" i="13"/>
  <c r="G45" i="13"/>
  <c r="C45" i="13"/>
  <c r="H87" i="13"/>
  <c r="G87" i="13"/>
  <c r="D87" i="13"/>
  <c r="C87" i="13"/>
  <c r="H81" i="12"/>
  <c r="D81" i="12"/>
  <c r="G81" i="12"/>
  <c r="C81" i="12"/>
  <c r="D42" i="12"/>
  <c r="G42" i="12"/>
  <c r="H42" i="12"/>
  <c r="C42" i="12"/>
  <c r="G45" i="11"/>
  <c r="D45" i="11"/>
  <c r="C45" i="11"/>
  <c r="H45" i="11"/>
  <c r="H87" i="11"/>
  <c r="C87" i="11"/>
  <c r="G87" i="11"/>
  <c r="D87" i="11"/>
  <c r="H50" i="10"/>
  <c r="D97" i="10"/>
  <c r="H97" i="10"/>
  <c r="G97" i="10"/>
  <c r="C97" i="10"/>
  <c r="H51" i="9"/>
  <c r="G51" i="9"/>
  <c r="D51" i="9"/>
  <c r="C51" i="9"/>
  <c r="H27" i="9"/>
  <c r="D27" i="9"/>
  <c r="C27" i="9"/>
  <c r="G27" i="9"/>
  <c r="G21" i="8"/>
  <c r="H21" i="8"/>
  <c r="C21" i="8"/>
  <c r="D39" i="8"/>
  <c r="H39" i="8"/>
  <c r="C39" i="8"/>
  <c r="G39" i="8"/>
  <c r="G21" i="7"/>
  <c r="D21" i="7"/>
  <c r="E21" i="7" s="1"/>
  <c r="H39" i="7"/>
  <c r="G39" i="7"/>
  <c r="C39" i="7"/>
  <c r="D39" i="7"/>
  <c r="G35" i="6"/>
  <c r="H35" i="6"/>
  <c r="C35" i="6"/>
  <c r="E35" i="6" s="1"/>
  <c r="H19" i="6"/>
  <c r="D19" i="6"/>
  <c r="C19" i="6"/>
  <c r="G19" i="6"/>
  <c r="H16" i="5"/>
  <c r="G16" i="5"/>
  <c r="I16" i="5"/>
  <c r="E16" i="5"/>
  <c r="D16" i="5"/>
  <c r="C16" i="5"/>
  <c r="C28" i="4"/>
  <c r="L28" i="4"/>
  <c r="N28" i="4"/>
  <c r="P28" i="4"/>
  <c r="M28" i="4"/>
  <c r="K28" i="4"/>
  <c r="F28" i="4"/>
  <c r="G28" i="4"/>
  <c r="O28" i="4"/>
  <c r="D28" i="4"/>
  <c r="I50" i="10" l="1"/>
  <c r="E45" i="15"/>
  <c r="K45" i="15" s="1"/>
  <c r="I51" i="9"/>
  <c r="I28" i="3"/>
  <c r="I81" i="16"/>
  <c r="K81" i="16" s="1"/>
  <c r="E81" i="12"/>
  <c r="E44" i="14"/>
  <c r="I21" i="7"/>
  <c r="K21" i="7" s="1"/>
  <c r="E22" i="17"/>
  <c r="K22" i="17" s="1"/>
  <c r="E21" i="8"/>
  <c r="I21" i="8"/>
  <c r="E97" i="10"/>
  <c r="I64" i="19"/>
  <c r="E125" i="19"/>
  <c r="E64" i="19"/>
  <c r="I125" i="19"/>
  <c r="E23" i="18"/>
  <c r="E43" i="18"/>
  <c r="I23" i="18"/>
  <c r="I43" i="18"/>
  <c r="I41" i="17"/>
  <c r="E41" i="17"/>
  <c r="E42" i="16"/>
  <c r="I42" i="16"/>
  <c r="E24" i="15"/>
  <c r="I24" i="15"/>
  <c r="I85" i="14"/>
  <c r="E85" i="14"/>
  <c r="I44" i="14"/>
  <c r="I45" i="13"/>
  <c r="I87" i="13"/>
  <c r="E87" i="13"/>
  <c r="E45" i="13"/>
  <c r="E42" i="12"/>
  <c r="I42" i="12"/>
  <c r="I81" i="12"/>
  <c r="E87" i="11"/>
  <c r="E45" i="11"/>
  <c r="I87" i="11"/>
  <c r="I45" i="11"/>
  <c r="K50" i="10"/>
  <c r="I97" i="10"/>
  <c r="I27" i="9"/>
  <c r="E51" i="9"/>
  <c r="E27" i="9"/>
  <c r="E39" i="8"/>
  <c r="I39" i="8"/>
  <c r="I39" i="7"/>
  <c r="E39" i="7"/>
  <c r="I35" i="6"/>
  <c r="K35" i="6" s="1"/>
  <c r="E19" i="6"/>
  <c r="I19" i="6"/>
  <c r="K16" i="5"/>
  <c r="I28" i="4"/>
  <c r="K51" i="9" l="1"/>
  <c r="K81" i="12"/>
  <c r="K44" i="14"/>
  <c r="K97" i="10"/>
  <c r="K87" i="13"/>
  <c r="K21" i="8"/>
  <c r="K39" i="7"/>
  <c r="K64" i="19"/>
  <c r="K125" i="19"/>
  <c r="K43" i="18"/>
  <c r="K23" i="18"/>
  <c r="K41" i="17"/>
  <c r="K42" i="16"/>
  <c r="K24" i="15"/>
  <c r="K85" i="14"/>
  <c r="K45" i="13"/>
  <c r="K42" i="12"/>
  <c r="K45" i="11"/>
  <c r="K87" i="11"/>
  <c r="K27" i="9"/>
  <c r="K39" i="8"/>
  <c r="K1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Ivonne Patricia Bueno Velasco</author>
  </authors>
  <commentList>
    <comment ref="E10" authorId="0" shapeId="0" xr:uid="{2971C6CB-C736-4984-8FE3-DBA91D432EF2}">
      <text>
        <r>
          <rPr>
            <b/>
            <sz val="9"/>
            <color indexed="81"/>
            <rFont val="Tahoma"/>
            <family val="2"/>
          </rPr>
          <t>Ivonne Patricia Bueno Velasco:</t>
        </r>
        <r>
          <rPr>
            <sz val="9"/>
            <color indexed="81"/>
            <rFont val="Tahoma"/>
            <family val="2"/>
          </rPr>
          <t xml:space="preserve">
Año en que migraron 104.495 solicitudes STJ contración </t>
        </r>
      </text>
    </comment>
  </commentList>
</comments>
</file>

<file path=xl/sharedStrings.xml><?xml version="1.0" encoding="utf-8"?>
<sst xmlns="http://schemas.openxmlformats.org/spreadsheetml/2006/main" count="1793" uniqueCount="651">
  <si>
    <t>TOTAL SOLICITUDES  (no incluye ex Pasis)</t>
  </si>
  <si>
    <t>PERIODO</t>
  </si>
  <si>
    <t>TOTAL PBS Y APS</t>
  </si>
  <si>
    <t>SEXO</t>
  </si>
  <si>
    <t>ORIGEN DE TRAMITACIÓN DEL BENEFICIO</t>
  </si>
  <si>
    <t xml:space="preserve">PBSV </t>
  </si>
  <si>
    <t xml:space="preserve">PBSI </t>
  </si>
  <si>
    <t>TOTAL PBS</t>
  </si>
  <si>
    <t>APSV</t>
  </si>
  <si>
    <t xml:space="preserve">APSI </t>
  </si>
  <si>
    <t>TOTAL APS</t>
  </si>
  <si>
    <t>Total PBS + APS</t>
  </si>
  <si>
    <t xml:space="preserve">Femenino </t>
  </si>
  <si>
    <t xml:space="preserve">Masculino </t>
  </si>
  <si>
    <t xml:space="preserve">En IPS </t>
  </si>
  <si>
    <t xml:space="preserve">En AFP </t>
  </si>
  <si>
    <t xml:space="preserve">En Cías. de Seguro </t>
  </si>
  <si>
    <t xml:space="preserve">En Municipio </t>
  </si>
  <si>
    <t>Jul a Dic 2008</t>
  </si>
  <si>
    <t>Total 2009</t>
  </si>
  <si>
    <t>Total 2010</t>
  </si>
  <si>
    <t>Total 2011</t>
  </si>
  <si>
    <t>Total 2012</t>
  </si>
  <si>
    <t>Total 2013</t>
  </si>
  <si>
    <t>Total 2014</t>
  </si>
  <si>
    <t>Total 2015</t>
  </si>
  <si>
    <t>Total 2016</t>
  </si>
  <si>
    <t>Total 2017</t>
  </si>
  <si>
    <t>TOTAL</t>
  </si>
  <si>
    <t>TOTAL CONCEDIDAS  (no incluye ex Pasis)</t>
  </si>
  <si>
    <t>MES</t>
  </si>
  <si>
    <t>Total PBS+APS</t>
  </si>
  <si>
    <t>Femenino</t>
  </si>
  <si>
    <t>REGIÓN</t>
  </si>
  <si>
    <t>% de Solicitudes PBS+APS</t>
  </si>
  <si>
    <t>ARICA Y PARINACOTA</t>
  </si>
  <si>
    <t>TARAPACA</t>
  </si>
  <si>
    <t>ANTOFAGASTA</t>
  </si>
  <si>
    <t>ATACAMA</t>
  </si>
  <si>
    <t>COQUIMBO</t>
  </si>
  <si>
    <t>VALPARAISO</t>
  </si>
  <si>
    <t>L. G. B. OHIGGINS</t>
  </si>
  <si>
    <t>MAULE</t>
  </si>
  <si>
    <t>BIO-BIO</t>
  </si>
  <si>
    <t>LA ARAUCANIA</t>
  </si>
  <si>
    <t>LOS RIOS</t>
  </si>
  <si>
    <t>LOS LAGOS</t>
  </si>
  <si>
    <t>AYSÉN</t>
  </si>
  <si>
    <t>MAGALLANES Y ANTARTICA</t>
  </si>
  <si>
    <t>METROPOLITANA</t>
  </si>
  <si>
    <t>Totales</t>
  </si>
  <si>
    <t>Participación sobre el total</t>
  </si>
  <si>
    <t>TOTAL CONCEDIDAS  (no incluye ex  Pasis)</t>
  </si>
  <si>
    <t>% de Concesiones PBS+APS</t>
  </si>
  <si>
    <t>Número de solicitudes del Sistema de Pensiones Solidarias según región, tipo de beneficio, sexo y origen de tramitación del beneficio</t>
  </si>
  <si>
    <t>Número de concesiones del Sistema de Pensiones Solidarias según región, tipo de beneficio, sexo y origen de tramitación del beneficio</t>
  </si>
  <si>
    <t>Número de solicitudes mensuales recibidas en el Sistema de Pensiones Solidarias, según tipo de beneficio, sexo y origen de tramitación del beneficio</t>
  </si>
  <si>
    <t>Distribución Regional Solicitudes del Pilar Solidario - no incluye ex Pasis</t>
  </si>
  <si>
    <t>COMUNA</t>
  </si>
  <si>
    <t>PBSV</t>
  </si>
  <si>
    <t>PBSI</t>
  </si>
  <si>
    <t>Total PBS</t>
  </si>
  <si>
    <t>% PBS</t>
  </si>
  <si>
    <t>APSI</t>
  </si>
  <si>
    <t>Total APS</t>
  </si>
  <si>
    <t>%APS</t>
  </si>
  <si>
    <t>% respecto del total de solicitudes</t>
  </si>
  <si>
    <t>Concesiones del Pilar Solidario  a nivel comunal</t>
  </si>
  <si>
    <t>% respecto del total de concesiones</t>
  </si>
  <si>
    <t>ARICA</t>
  </si>
  <si>
    <t>CAMARONES</t>
  </si>
  <si>
    <t>PUTRE</t>
  </si>
  <si>
    <t>GENERAL LAGOS</t>
  </si>
  <si>
    <t>Número de Solicitudes de Beneficios del Pilar Solidario según tipo de beneficio - XV Región de Arica y Parinacota</t>
  </si>
  <si>
    <t>ALTO HOSPICIO</t>
  </si>
  <si>
    <t>POZO ALMONTE</t>
  </si>
  <si>
    <t>CAMIÑA</t>
  </si>
  <si>
    <t>COLCHANE</t>
  </si>
  <si>
    <t>HUARA</t>
  </si>
  <si>
    <t>PICA</t>
  </si>
  <si>
    <t>Copiar extraccion TODOS desde casilla A140, luego formatear numeros con punto sindecimales</t>
  </si>
  <si>
    <t>Número de Solicitudes de Beneficios del Pilar Solidario según tipo de beneficio - I Región de Tarapacá</t>
  </si>
  <si>
    <t>Distribución Regional Solicitudes del Pilar Solidario  - no incluye ex Pasis</t>
  </si>
  <si>
    <t>Número de Solicitudes de Beneficios del Pilar Solidario según tipo de beneficio - II Región de Antofagasta</t>
  </si>
  <si>
    <t>Número de Concesiones de Beneficios del Pilar Solidario según tipo de beneficio - II Región de Antofagasta</t>
  </si>
  <si>
    <t>Número de Solicitudes de Beneficios del Pilar Solidario según tipo de beneficio - IV Región de Coquimbo</t>
  </si>
  <si>
    <t>Número de Concesiones de Beneficios del Pilar Solidario según tipo de beneficio - IV Región de Coquimbo</t>
  </si>
  <si>
    <t>Número de Solicitudes de Beneficios del Pilar Solidario según tipo de beneficio - V Región de Vaparaíso</t>
  </si>
  <si>
    <t>Número de Concesiones de Beneficios del Pilar Solidario según tipo de beneficio - V Región de Vaparaíso</t>
  </si>
  <si>
    <t>Número de Solicitudes de Beneficios del Pilar Solidario según tipo de beneficio - VI Región de L.G.B. O'Higgins</t>
  </si>
  <si>
    <t>Número de Solicitudes de Beneficios del Pilar Solidario según tipo de beneficio - VII Región del Maule</t>
  </si>
  <si>
    <t>Número de Concesiones de Beneficios del Pilar Solidario según tipo de beneficio - VII Región del Maule</t>
  </si>
  <si>
    <t>Número de Concesiones de Beneficios del Pilar Solidario según tipo de beneficio - VI Región de L.G.B. O'Higgins</t>
  </si>
  <si>
    <t>Número de Solicitudes de Beneficios del Pilar Solidario según tipo de beneficio - IX Región de la Araucanía</t>
  </si>
  <si>
    <t>Número de Concesiones de Beneficios del Pilar Solidario según tipo de beneficio - IX Región de la Araucanía</t>
  </si>
  <si>
    <t>Número de Solicitudes de Beneficios del Pilar Solidario según tipo de beneficio - XIV Región de Los Rios</t>
  </si>
  <si>
    <t>Número de Concesiones de Beneficios del Pilar Solidario según tipo de beneficio - XIV Región de Los Rios</t>
  </si>
  <si>
    <t>Número de Solicitudes de Beneficios del Pilar Solidario según tipo de beneficio - X Región de Los Lagos</t>
  </si>
  <si>
    <t>Número de Concesiones de Beneficios del Pilar Solidario según tipo de beneficio - X Región de Los Lagos</t>
  </si>
  <si>
    <t xml:space="preserve">TOTAL </t>
  </si>
  <si>
    <t>Número de Solicitudes de Beneficios del Pilar Solidario según tipo de beneficio - XI Región de Aysen</t>
  </si>
  <si>
    <t>Número de Conceciones de Beneficios del Pilar Solidario según tipo de beneficio - XI Región de Aysen</t>
  </si>
  <si>
    <t>Número de Solicitudes de Beneficios del Pilar Solidario según tipo de beneficio - XII Región de Magallanes</t>
  </si>
  <si>
    <t>Número de Concesiones de Beneficios del Pilar Solidario según tipo de beneficio - XII Región de Magallanes</t>
  </si>
  <si>
    <t xml:space="preserve"> </t>
  </si>
  <si>
    <t>Subsecretaría de Previsión Social</t>
  </si>
  <si>
    <t>Dirección de Estudios Previsionales</t>
  </si>
  <si>
    <t>XV Arica y Parinacota</t>
  </si>
  <si>
    <t>I Tarapaca</t>
  </si>
  <si>
    <t>III Atacama</t>
  </si>
  <si>
    <t>IV Coquimbo</t>
  </si>
  <si>
    <t>V Valparaiso</t>
  </si>
  <si>
    <t>VI Libertador General Bernardo O'Higgins</t>
  </si>
  <si>
    <t>VII Maule</t>
  </si>
  <si>
    <t>VIII Bio Bio</t>
  </si>
  <si>
    <t>II Antofagasta</t>
  </si>
  <si>
    <t>IX Araucania</t>
  </si>
  <si>
    <t>XIV Los Rios</t>
  </si>
  <si>
    <t>X Los Lagos</t>
  </si>
  <si>
    <t>XI Aysen</t>
  </si>
  <si>
    <t>XII Magallanes</t>
  </si>
  <si>
    <t>XIII Metropolitana</t>
  </si>
  <si>
    <t>Número de concesiones de Beneficios del Pilar Solidario según tipo de beneficio - III Región de Atacama</t>
  </si>
  <si>
    <t>Número de Solicitudes de Beneficios del Pilar Solidario según tipo de beneficio - III Región de Atacama</t>
  </si>
  <si>
    <t>Número de Solicitudes de Beneficios del Pilar Solidario según tipo de beneficio - VIII Región del Bio Bio</t>
  </si>
  <si>
    <t>Número de Concesiones de Beneficios del Pilar Solidario según tipo de beneficio - VIII Región del Bio Bio</t>
  </si>
  <si>
    <t>Número de Solicitudes de Beneficios del Pilar Solidario según tipo de beneficio - XIII Región Metropolitana</t>
  </si>
  <si>
    <t>Número de Concesiones de Beneficios del Pilar Solidario según tipo de beneficio - XIII Región Metropolitana</t>
  </si>
  <si>
    <t>Introducción</t>
  </si>
  <si>
    <t>Nacional</t>
  </si>
  <si>
    <t>Número de Concesiones de Beneficios del Pilar Solidario según tipo de beneficio - XV Región de Arica y Parinacota</t>
  </si>
  <si>
    <t>Regional</t>
  </si>
  <si>
    <t>Número de Concesiones de Beneficios del Pilar Solidario según tipo de beneficio - I Región de Tarapacá</t>
  </si>
  <si>
    <t>Fuente: Elaboración propia sobre la base de información del IPS.</t>
  </si>
  <si>
    <t>Nota: La información estadística reportada del número de solicitudes concesionadas, en trámite, rechazadas y anuladas varía mes a mes por actualización de cifras.</t>
  </si>
  <si>
    <t>IQUIQUE</t>
  </si>
  <si>
    <t>MEJILLONES</t>
  </si>
  <si>
    <t>SIERRA GORDA</t>
  </si>
  <si>
    <t>TALTAL</t>
  </si>
  <si>
    <t>CALAMA</t>
  </si>
  <si>
    <t>OLLAGUE</t>
  </si>
  <si>
    <t>SAN PEDRO DE ATACAMA</t>
  </si>
  <si>
    <t>TOCOPILLA</t>
  </si>
  <si>
    <t>MARIA ELENA</t>
  </si>
  <si>
    <t>COPIAPO</t>
  </si>
  <si>
    <t>CALDERA</t>
  </si>
  <si>
    <t>TIERRA AMARILLA</t>
  </si>
  <si>
    <t>CHAÑARAL</t>
  </si>
  <si>
    <t>DIEGO DE ALMAGRO</t>
  </si>
  <si>
    <t>VALLENAR</t>
  </si>
  <si>
    <t>ALTO DEL CARMEN</t>
  </si>
  <si>
    <t>FREIRINA</t>
  </si>
  <si>
    <t>HUASCO</t>
  </si>
  <si>
    <t>LA SERENA</t>
  </si>
  <si>
    <t>ANDACOLLO</t>
  </si>
  <si>
    <t>LA HIGUERA</t>
  </si>
  <si>
    <t>PAIHUANO</t>
  </si>
  <si>
    <t>VICUÑA</t>
  </si>
  <si>
    <t>ILLAPEL</t>
  </si>
  <si>
    <t>CANELA</t>
  </si>
  <si>
    <t>LOS VILOS</t>
  </si>
  <si>
    <t>SALAMANCA</t>
  </si>
  <si>
    <t>OVALLE</t>
  </si>
  <si>
    <t>COMBARBALA</t>
  </si>
  <si>
    <t>MONTE PATRIA</t>
  </si>
  <si>
    <t>PUNITAQUI</t>
  </si>
  <si>
    <t>RIO HURTADO</t>
  </si>
  <si>
    <t>CONCON</t>
  </si>
  <si>
    <t>PUCHUNCAVI</t>
  </si>
  <si>
    <t>VIÑA DEL MAR</t>
  </si>
  <si>
    <t>ISLA DE PASCUA</t>
  </si>
  <si>
    <t>LOS ANDES</t>
  </si>
  <si>
    <t>RINCONADA</t>
  </si>
  <si>
    <t>SAN ESTEBAN</t>
  </si>
  <si>
    <t>PAPUDO</t>
  </si>
  <si>
    <t>LA CALERA</t>
  </si>
  <si>
    <t>HIJUELAS</t>
  </si>
  <si>
    <t>LA CRUZ</t>
  </si>
  <si>
    <t>SAN ANTONIO</t>
  </si>
  <si>
    <t>CARTAGENA</t>
  </si>
  <si>
    <t>EL QUISCO</t>
  </si>
  <si>
    <t>SAN FELIPE</t>
  </si>
  <si>
    <t>LLAY LLAY</t>
  </si>
  <si>
    <t>PUTAENDO</t>
  </si>
  <si>
    <t>JUAN FERNANDEZ</t>
  </si>
  <si>
    <t>CASABLANCA</t>
  </si>
  <si>
    <t>QUINTERO</t>
  </si>
  <si>
    <t>QUILLOTA</t>
  </si>
  <si>
    <t>LA LIGUA</t>
  </si>
  <si>
    <t>CABILDO</t>
  </si>
  <si>
    <t>NOGALES</t>
  </si>
  <si>
    <t>ZAPALLAR</t>
  </si>
  <si>
    <t>PETORCA</t>
  </si>
  <si>
    <t>ALGARROBO</t>
  </si>
  <si>
    <t>EL TABO</t>
  </si>
  <si>
    <t>SANTO DOMINGO</t>
  </si>
  <si>
    <t>CALLE LARGA</t>
  </si>
  <si>
    <t>CATEMU</t>
  </si>
  <si>
    <t>PANQUEHUE</t>
  </si>
  <si>
    <t>SANTA MARIA</t>
  </si>
  <si>
    <t>QUILPUE</t>
  </si>
  <si>
    <t>LIMACHE</t>
  </si>
  <si>
    <t>OLMUE</t>
  </si>
  <si>
    <t>VILLA ALEMANA</t>
  </si>
  <si>
    <t>RANCAGUA</t>
  </si>
  <si>
    <t>COLTAUCO</t>
  </si>
  <si>
    <t>GRANEROS</t>
  </si>
  <si>
    <t>PICHIDEGUA</t>
  </si>
  <si>
    <t>REQUINOA</t>
  </si>
  <si>
    <t>LITUECHE</t>
  </si>
  <si>
    <t>PAREDONES</t>
  </si>
  <si>
    <t>CHEPICA</t>
  </si>
  <si>
    <t>PALMILLA</t>
  </si>
  <si>
    <t>PLACILLA</t>
  </si>
  <si>
    <t>SANTA CRUZ</t>
  </si>
  <si>
    <t>CODEGUA</t>
  </si>
  <si>
    <t>LAS CABRAS</t>
  </si>
  <si>
    <t>MOSTAZAL</t>
  </si>
  <si>
    <t>PEUMO</t>
  </si>
  <si>
    <t>QUINTA TILCOCO</t>
  </si>
  <si>
    <t>RENGO</t>
  </si>
  <si>
    <t>MARCHIGUE</t>
  </si>
  <si>
    <t>NAVIDAD</t>
  </si>
  <si>
    <t>CHIMBARONGO</t>
  </si>
  <si>
    <t>COINCO</t>
  </si>
  <si>
    <t>DOÑIHUE</t>
  </si>
  <si>
    <t>MACHALI</t>
  </si>
  <si>
    <t>OLIVAR</t>
  </si>
  <si>
    <t>MALLOA</t>
  </si>
  <si>
    <t>SAN FERNANDO</t>
  </si>
  <si>
    <t>NANCAGUA</t>
  </si>
  <si>
    <t>PERALILLO</t>
  </si>
  <si>
    <t>LOLOL</t>
  </si>
  <si>
    <t>PUMANQUE</t>
  </si>
  <si>
    <t>SAN VICENTE</t>
  </si>
  <si>
    <t>PICHILEMU</t>
  </si>
  <si>
    <t>LA ESTRELLA</t>
  </si>
  <si>
    <t>CUREPTO</t>
  </si>
  <si>
    <t>PELARCO</t>
  </si>
  <si>
    <t>SAN RAFAEL</t>
  </si>
  <si>
    <t>PELLUHUE</t>
  </si>
  <si>
    <t>LICANTEN</t>
  </si>
  <si>
    <t>ROMERAL</t>
  </si>
  <si>
    <t>LONGAVI</t>
  </si>
  <si>
    <t>YERBAS BUENAS</t>
  </si>
  <si>
    <t>EMPEDRADO</t>
  </si>
  <si>
    <t>SAN CLEMENTE</t>
  </si>
  <si>
    <t>CAUQUENES</t>
  </si>
  <si>
    <t>MOLINA</t>
  </si>
  <si>
    <t>RAUCO</t>
  </si>
  <si>
    <t>TENO</t>
  </si>
  <si>
    <t>VICHUQUEN</t>
  </si>
  <si>
    <t>LINARES</t>
  </si>
  <si>
    <t>RETIRO</t>
  </si>
  <si>
    <t>VILLA ALEGRE</t>
  </si>
  <si>
    <t>TALCA</t>
  </si>
  <si>
    <t>PENCAHUE</t>
  </si>
  <si>
    <t>RIO CLARO</t>
  </si>
  <si>
    <t>CURICO</t>
  </si>
  <si>
    <t>SAGRADA FAMILIA</t>
  </si>
  <si>
    <t>HUALAÑE</t>
  </si>
  <si>
    <t>CHANCO</t>
  </si>
  <si>
    <t>CONSTITUCION</t>
  </si>
  <si>
    <t>SAN JAVIER</t>
  </si>
  <si>
    <t>COLBUN</t>
  </si>
  <si>
    <t>PARRAL</t>
  </si>
  <si>
    <t>CHIGUAYANTE</t>
  </si>
  <si>
    <t>LOTA</t>
  </si>
  <si>
    <t>HUALPEN</t>
  </si>
  <si>
    <t>LOS ANGELES</t>
  </si>
  <si>
    <t>LAJA</t>
  </si>
  <si>
    <t>SANTA BARBARA</t>
  </si>
  <si>
    <t>ALTO BIOBIO</t>
  </si>
  <si>
    <t>CHILLAN VIEJO</t>
  </si>
  <si>
    <t>PEMUCO</t>
  </si>
  <si>
    <t>RANQUIL</t>
  </si>
  <si>
    <t>SAN NICOLAS</t>
  </si>
  <si>
    <t>CORONEL</t>
  </si>
  <si>
    <t>HUALQUI</t>
  </si>
  <si>
    <t>PENCO</t>
  </si>
  <si>
    <t>SANTA JUANA</t>
  </si>
  <si>
    <t>TALCAHUANO</t>
  </si>
  <si>
    <t>LEBU</t>
  </si>
  <si>
    <t>CONTULMO</t>
  </si>
  <si>
    <t>LOS ALAMOS</t>
  </si>
  <si>
    <t>TIRUA</t>
  </si>
  <si>
    <t>ANTUCO</t>
  </si>
  <si>
    <t>CABRERO</t>
  </si>
  <si>
    <t>MULCHEN</t>
  </si>
  <si>
    <t>NEGRETE</t>
  </si>
  <si>
    <t>QUILACO</t>
  </si>
  <si>
    <t>SAN ROSENDO</t>
  </si>
  <si>
    <t>TUCAPEL</t>
  </si>
  <si>
    <t>YUMBEL</t>
  </si>
  <si>
    <t>CHILLAN</t>
  </si>
  <si>
    <t>BULNES</t>
  </si>
  <si>
    <t>COELEMU</t>
  </si>
  <si>
    <t>COIHUECO</t>
  </si>
  <si>
    <t>EL CARMEN</t>
  </si>
  <si>
    <t>NINHUE</t>
  </si>
  <si>
    <t>ÑIQUEN</t>
  </si>
  <si>
    <t>PINTO</t>
  </si>
  <si>
    <t>QUILLON</t>
  </si>
  <si>
    <t>QUIRIHUE</t>
  </si>
  <si>
    <t>SAN CARLOS</t>
  </si>
  <si>
    <t>SAN IGNACIO</t>
  </si>
  <si>
    <t>TREHUACO</t>
  </si>
  <si>
    <t>YUNGAY</t>
  </si>
  <si>
    <t>CONCEPCION</t>
  </si>
  <si>
    <t>TOME</t>
  </si>
  <si>
    <t>SAN PEDRO DE LA PAZ</t>
  </si>
  <si>
    <t>FLORIDA</t>
  </si>
  <si>
    <t>ARAUCO</t>
  </si>
  <si>
    <t>CAÑETE</t>
  </si>
  <si>
    <t>CURANILAHUE</t>
  </si>
  <si>
    <t>COBQUECURA</t>
  </si>
  <si>
    <t>PORTEZUELO</t>
  </si>
  <si>
    <t>SAN FABIAN</t>
  </si>
  <si>
    <t>NACIMIENTO</t>
  </si>
  <si>
    <t>QUILLECO</t>
  </si>
  <si>
    <t>CARAHUE</t>
  </si>
  <si>
    <t>CURARREHUE</t>
  </si>
  <si>
    <t>PITRUFQUEN</t>
  </si>
  <si>
    <t>TEODORO SCHMIDT</t>
  </si>
  <si>
    <t>VILLARRICA</t>
  </si>
  <si>
    <t>COLLIPULLI</t>
  </si>
  <si>
    <t>TRAIGUEN</t>
  </si>
  <si>
    <t>TEMUCO</t>
  </si>
  <si>
    <t>CUNCO</t>
  </si>
  <si>
    <t>FREIRE</t>
  </si>
  <si>
    <t>GALVARINO</t>
  </si>
  <si>
    <t>LAUTARO</t>
  </si>
  <si>
    <t>MELIPEUCO</t>
  </si>
  <si>
    <t>PADRE LAS CASAS</t>
  </si>
  <si>
    <t>PERQUENCO</t>
  </si>
  <si>
    <t>PUCON</t>
  </si>
  <si>
    <t>SAAVEDRA</t>
  </si>
  <si>
    <t>TOLTEN</t>
  </si>
  <si>
    <t>VILCUN</t>
  </si>
  <si>
    <t>CHOLCHOL</t>
  </si>
  <si>
    <t>ANGOL</t>
  </si>
  <si>
    <t>CURACAUTIN</t>
  </si>
  <si>
    <t>ERCILLA</t>
  </si>
  <si>
    <t>LOS SAUCES</t>
  </si>
  <si>
    <t>LUMACO</t>
  </si>
  <si>
    <t>RENAICO</t>
  </si>
  <si>
    <t>VICTORIA</t>
  </si>
  <si>
    <t>NUEVA IMPERIAL</t>
  </si>
  <si>
    <t>GORBEA</t>
  </si>
  <si>
    <t>PUREN</t>
  </si>
  <si>
    <t>LONQUIMAY</t>
  </si>
  <si>
    <t>LONCOCHE</t>
  </si>
  <si>
    <t>VALDIVIA</t>
  </si>
  <si>
    <t>CORRAL</t>
  </si>
  <si>
    <t>LANCO</t>
  </si>
  <si>
    <t>MAFIL</t>
  </si>
  <si>
    <t>SAN JOSE DE LA MARIQUINA</t>
  </si>
  <si>
    <t>PAILLACO</t>
  </si>
  <si>
    <t>PANGUIPULLI</t>
  </si>
  <si>
    <t>LA UNION</t>
  </si>
  <si>
    <t>FUTRONO</t>
  </si>
  <si>
    <t>LAGO RANCO</t>
  </si>
  <si>
    <t>RIO BUENO</t>
  </si>
  <si>
    <t>CALBUCO</t>
  </si>
  <si>
    <t>PUERTO VARAS</t>
  </si>
  <si>
    <t>QUELLON</t>
  </si>
  <si>
    <t>QUINCHAO</t>
  </si>
  <si>
    <t>PURRANQUE</t>
  </si>
  <si>
    <t>RIO NEGRO</t>
  </si>
  <si>
    <t>FUTALEUFU</t>
  </si>
  <si>
    <t>PUERTO MONTT</t>
  </si>
  <si>
    <t>COCHAMO</t>
  </si>
  <si>
    <t>MAULLIN</t>
  </si>
  <si>
    <t>ANCUD</t>
  </si>
  <si>
    <t>PUQUELDON</t>
  </si>
  <si>
    <t>QUEILEN</t>
  </si>
  <si>
    <t>PUYEHUE</t>
  </si>
  <si>
    <t>SAN JUAN DE LA COSTA</t>
  </si>
  <si>
    <t>CHAITEN</t>
  </si>
  <si>
    <t>HUALAIHUE</t>
  </si>
  <si>
    <t>OSORNO</t>
  </si>
  <si>
    <t>SAN PABLO</t>
  </si>
  <si>
    <t>PUERTO OCTAY</t>
  </si>
  <si>
    <t>FRUTILLAR</t>
  </si>
  <si>
    <t>FRESIA</t>
  </si>
  <si>
    <t>LLANQUIHUE</t>
  </si>
  <si>
    <t>LOS MUERMOS</t>
  </si>
  <si>
    <t>CASTRO</t>
  </si>
  <si>
    <t>CHONCHI</t>
  </si>
  <si>
    <t>DALCAHUE</t>
  </si>
  <si>
    <t>CURACO DE VELEZ</t>
  </si>
  <si>
    <t>QUEMCHI</t>
  </si>
  <si>
    <t>PALENA</t>
  </si>
  <si>
    <t>COYHAIQUE</t>
  </si>
  <si>
    <t>LAGO VERDE</t>
  </si>
  <si>
    <t>PUERTO AYSEN</t>
  </si>
  <si>
    <t>CISNES</t>
  </si>
  <si>
    <t>GUAITECAS</t>
  </si>
  <si>
    <t>COCHRANE</t>
  </si>
  <si>
    <t>OHIGGINS</t>
  </si>
  <si>
    <t>TORTEL</t>
  </si>
  <si>
    <t>CHILE CHICO</t>
  </si>
  <si>
    <t>RIO IBAÑEZ</t>
  </si>
  <si>
    <t>PUNTA ARENAS</t>
  </si>
  <si>
    <t>LAGUNA BLANCA</t>
  </si>
  <si>
    <t>RIO VERDE</t>
  </si>
  <si>
    <t>SAN GREGORIO</t>
  </si>
  <si>
    <t>CABO DE HORNOS</t>
  </si>
  <si>
    <t>LA ANTARTICA</t>
  </si>
  <si>
    <t>PORVENIR</t>
  </si>
  <si>
    <t>PRIMAVERA</t>
  </si>
  <si>
    <t>TIMAUKEL</t>
  </si>
  <si>
    <t>NATALES</t>
  </si>
  <si>
    <t>TORRES DEL PAINE</t>
  </si>
  <si>
    <t>SANTIAGO</t>
  </si>
  <si>
    <t>CERRILLOS</t>
  </si>
  <si>
    <t>EL BOSQUE</t>
  </si>
  <si>
    <t>HUECHURABA</t>
  </si>
  <si>
    <t>INDEPENDENCIA</t>
  </si>
  <si>
    <t>LA CISTERNA</t>
  </si>
  <si>
    <t>LA PINTANA</t>
  </si>
  <si>
    <t>LAS CONDES</t>
  </si>
  <si>
    <t>LO BARNECHEA</t>
  </si>
  <si>
    <t>LO PRADO</t>
  </si>
  <si>
    <t>MACUL</t>
  </si>
  <si>
    <t>PEDRO AGUIRRE CERDA</t>
  </si>
  <si>
    <t>PEÑALOLEN</t>
  </si>
  <si>
    <t>QUINTA NORMAL</t>
  </si>
  <si>
    <t>RENCA</t>
  </si>
  <si>
    <t>SAN JOAQUIN</t>
  </si>
  <si>
    <t>PUENTE ALTO</t>
  </si>
  <si>
    <t>SAN JOSE DE MAIPO</t>
  </si>
  <si>
    <t>LAMPA</t>
  </si>
  <si>
    <t>TIL TIL</t>
  </si>
  <si>
    <t>BUIN</t>
  </si>
  <si>
    <t>CALERA DE TANGO</t>
  </si>
  <si>
    <t>ALHUE</t>
  </si>
  <si>
    <t>CURACAVI</t>
  </si>
  <si>
    <t>SAN PEDRO</t>
  </si>
  <si>
    <t>EL MONTE</t>
  </si>
  <si>
    <t>PADRE HURTADO</t>
  </si>
  <si>
    <t>PEÑAFLOR</t>
  </si>
  <si>
    <t>QUILICURA</t>
  </si>
  <si>
    <t>CERRO NAVIA</t>
  </si>
  <si>
    <t>CONCHALI</t>
  </si>
  <si>
    <t>RECOLETA</t>
  </si>
  <si>
    <t>COLINA</t>
  </si>
  <si>
    <t>SAN MIGUEL</t>
  </si>
  <si>
    <t>SAN RAMON</t>
  </si>
  <si>
    <t>LA GRANJA</t>
  </si>
  <si>
    <t>LO ESPEJO</t>
  </si>
  <si>
    <t>PIRQUE</t>
  </si>
  <si>
    <t>PAINE</t>
  </si>
  <si>
    <t>SAN BERNARDO</t>
  </si>
  <si>
    <t>ESTACION CENTRAL</t>
  </si>
  <si>
    <t>PUDAHUEL</t>
  </si>
  <si>
    <t>MAIPU</t>
  </si>
  <si>
    <t>TALAGANTE</t>
  </si>
  <si>
    <t>ISLA DE MAIPO</t>
  </si>
  <si>
    <t>MELIPILLA</t>
  </si>
  <si>
    <t>MARIA PINTO</t>
  </si>
  <si>
    <t>PROVIDENCIA</t>
  </si>
  <si>
    <t>VITACURA</t>
  </si>
  <si>
    <t>ÑUÑOA</t>
  </si>
  <si>
    <t>LA REINA</t>
  </si>
  <si>
    <t>LA FLORIDA</t>
  </si>
  <si>
    <t>Informe Estadístico Mensual del Pilar Solidario</t>
  </si>
  <si>
    <t>Mes</t>
  </si>
  <si>
    <t>Número de concesiones de Bono por Hijo, según tipo de pago y mes</t>
  </si>
  <si>
    <t>NÚMERO DE CONCESIONES DE BONO POR HIJO REALIZADAS CADA MES</t>
  </si>
  <si>
    <t>Pago Mensual Con PBS</t>
  </si>
  <si>
    <t>Pago Mensual Con APS</t>
  </si>
  <si>
    <t xml:space="preserve">Pago Único  </t>
  </si>
  <si>
    <t>Nº Beneficiarias</t>
  </si>
  <si>
    <t>Nº de Hijos</t>
  </si>
  <si>
    <t>Nº de Hijos (causantes)</t>
  </si>
  <si>
    <t>Ago-dic 2009</t>
  </si>
  <si>
    <t>Fuente: IPS</t>
  </si>
  <si>
    <t>Nota: La información corresponde al total de concesiones (beneficiarias) del Bono por Hijo de cada mes.</t>
  </si>
  <si>
    <t>El pago único corresponde a las pensionadas de las AFP y Compañías de Seguros.</t>
  </si>
  <si>
    <t>Número de solicitudes y concesiones de Bono por Hijo, según mes</t>
  </si>
  <si>
    <t>Solicitudes y Concesiones de Bono por Hijo, por mes</t>
  </si>
  <si>
    <t>Número de Solicitudes Concedidas</t>
  </si>
  <si>
    <t>Número de Solicitudes Rechazadas</t>
  </si>
  <si>
    <t>Total Solicitudes</t>
  </si>
  <si>
    <t>S/I</t>
  </si>
  <si>
    <t>Total  2015</t>
  </si>
  <si>
    <t>Nota: Esta estadística reporta el dato del último mes disponible, no se actualizan los meses anteriores.</t>
  </si>
  <si>
    <t>S/I: Sin información</t>
  </si>
  <si>
    <t>Número de concesiones de Bono por Hijo según región y origen de la solicitud</t>
  </si>
  <si>
    <t>Región</t>
  </si>
  <si>
    <t>Total</t>
  </si>
  <si>
    <t>PBS</t>
  </si>
  <si>
    <t>APS</t>
  </si>
  <si>
    <t>Arica y Parinacota</t>
  </si>
  <si>
    <t>Nº Beneficiarios</t>
  </si>
  <si>
    <t>XV</t>
  </si>
  <si>
    <t>Nº de Causantes (hijos)</t>
  </si>
  <si>
    <t>Tarapacá</t>
  </si>
  <si>
    <t>I</t>
  </si>
  <si>
    <t>Antofagasta</t>
  </si>
  <si>
    <t>II</t>
  </si>
  <si>
    <t>Atacama</t>
  </si>
  <si>
    <t>III</t>
  </si>
  <si>
    <t>Coquimbo</t>
  </si>
  <si>
    <t>IV</t>
  </si>
  <si>
    <t>Valparaíso</t>
  </si>
  <si>
    <t>V</t>
  </si>
  <si>
    <t>B.O'Higgins</t>
  </si>
  <si>
    <t>VI</t>
  </si>
  <si>
    <t>Maule</t>
  </si>
  <si>
    <t>VII</t>
  </si>
  <si>
    <t>Bío Bío</t>
  </si>
  <si>
    <t>VIII</t>
  </si>
  <si>
    <t>Araucanía</t>
  </si>
  <si>
    <t>IX</t>
  </si>
  <si>
    <t>Los Ríos</t>
  </si>
  <si>
    <t>XIV</t>
  </si>
  <si>
    <t>Los Lagos</t>
  </si>
  <si>
    <t>X</t>
  </si>
  <si>
    <t>Aysén</t>
  </si>
  <si>
    <t>XI</t>
  </si>
  <si>
    <t>Magallanes</t>
  </si>
  <si>
    <t>XII</t>
  </si>
  <si>
    <t>Metropolitana</t>
  </si>
  <si>
    <t>XIII</t>
  </si>
  <si>
    <t>Índice</t>
  </si>
  <si>
    <t>Número de solicitudes del Subsidio a la Contratación por parte del empleador, según sexo y mes</t>
  </si>
  <si>
    <t xml:space="preserve">MES </t>
  </si>
  <si>
    <t>TOTAL SOLICITUDES CADA MES 
(Subsidio a la Contratación)</t>
  </si>
  <si>
    <t>Total Trabajadores</t>
  </si>
  <si>
    <t xml:space="preserve">Total </t>
  </si>
  <si>
    <t>Mujeres</t>
  </si>
  <si>
    <t>Hombres</t>
  </si>
  <si>
    <t>Oct. a Dic. 2008</t>
  </si>
  <si>
    <t xml:space="preserve">Nota: El Subsidio a la Contratación comenzó a pagarse en marzo de 2009
Esta estadística reporta el dato del último mes disponible, no se actualizan los meses anteriores. </t>
  </si>
  <si>
    <t>Número de solicitudes de subsidio a la contratación, según estado de la solicitud y mes</t>
  </si>
  <si>
    <t>ESTADO DE LAS SOLICITUDES
 (Subsidio a la  Contratación)</t>
  </si>
  <si>
    <t>CONCEDIDAS</t>
  </si>
  <si>
    <t>RECHAZADAS</t>
  </si>
  <si>
    <t>EN TRÁMITE</t>
  </si>
  <si>
    <t>Ene. a Dic. 2012</t>
  </si>
  <si>
    <t>Ene. a Dic. 2013</t>
  </si>
  <si>
    <t>Ene. a Dic. 2014</t>
  </si>
  <si>
    <t>Total a Dic-15</t>
  </si>
  <si>
    <t>Total a Dic-16</t>
  </si>
  <si>
    <t>Total a Dic-17</t>
  </si>
  <si>
    <t>Número de solicitudes del Subsidio a la cotización según sexo y mes</t>
  </si>
  <si>
    <t>TOTAL SOLICITUDES CADA MES 
(Subsidio a la Cotización)</t>
  </si>
  <si>
    <t>Jul. a Dic. 2011</t>
  </si>
  <si>
    <t>Nota: A partir del 1 de julio de 2011 comenzó a pagarse el Subsidio a la Cotización.
Esta estadística reporta el dato del último mes disponible, no se actualizan los meses anteriores.</t>
  </si>
  <si>
    <t>Número mensual de solicitudes del subsidio a la cotización, según estado de las solicitudes, sexo y mes</t>
  </si>
  <si>
    <t>ESTADO DE LAS SOLICITUDES 
(Subsidio a la Cotización)</t>
  </si>
  <si>
    <t>Número de subsidios pagados según tipo de subsidio</t>
  </si>
  <si>
    <t>Subsidio a la Contratación</t>
  </si>
  <si>
    <t>Subsidio a la Cotización</t>
  </si>
  <si>
    <t xml:space="preserve">Número de subsidios pagados </t>
  </si>
  <si>
    <t>Número de empleadores que recibieron pago en el mes</t>
  </si>
  <si>
    <t xml:space="preserve">Número de trabajadores que recibieron pago en el mes  </t>
  </si>
  <si>
    <t xml:space="preserve">Hombre </t>
  </si>
  <si>
    <t>Mujer</t>
  </si>
  <si>
    <t>-</t>
  </si>
  <si>
    <t>jun-16*</t>
  </si>
  <si>
    <t>jun-17**</t>
  </si>
  <si>
    <t xml:space="preserve">A partir del 1 de julio de 2011 comenzó a solicitarse el subsidio a la Cotización. </t>
  </si>
  <si>
    <t xml:space="preserve">El número de subsidios pagados podría ser mayor que el número de trabajadores que originan el beneficio por cuanto algunos de ellos podrían tener más de un empleo con subsidio. Además incluye pagos retroactivos. </t>
  </si>
  <si>
    <t>S/I: Sin Información.</t>
  </si>
  <si>
    <t>A contar de esa fecha, es el propio Fondo de Salud, quien efectúa a través de Previred la recaudación de las cotizaciones de salud. Por este motivo, IPS no cuenta con la información del pago de salud efectuado a través de Previred, sólo dispone de la información de la recaudación manual y de otros portales de recaudación. En estos momentos se encuentra en tramitación un convenio de transferencia de datos con Fonasa que permita a IPS volver a operar con normalidad distintos procesos  como  el STJ.</t>
  </si>
  <si>
    <t xml:space="preserve">** En el mes de Junio 2017, el IPS cursó pagos retroactivos de Subsidios a la Contratación y Cotización.  Esto fue parte del  proceso de regularización de pagos que no se habían cursado por falta de información para otorgan el beneficio. </t>
  </si>
  <si>
    <t>Estadísticas del Sistema de Pensiones Solidarias</t>
  </si>
  <si>
    <t>Estadísticas del Subsidio Previsional a los Trabajadores Jóvenes (STJ)</t>
  </si>
  <si>
    <t>Estadísticas del Bono por Hijo (BxH)</t>
  </si>
  <si>
    <t>Estadísticas Bono por Hijo (BxH)</t>
  </si>
  <si>
    <t>Estadísticas Subsidio Previsional a los Trabajadores Jóvenes (STJ)</t>
  </si>
  <si>
    <t>Se entrega información de los subsidios a la contratación y a la cotización.</t>
  </si>
  <si>
    <t>Sistema de Pensiones Solidarias</t>
  </si>
  <si>
    <t>Volver Sistema de Pensiones Solidadias</t>
  </si>
  <si>
    <t>Volver a Bono por Hijo</t>
  </si>
  <si>
    <t>Volver Sistema de Pensiones Solidarias</t>
  </si>
  <si>
    <t>Volver a Subsidio Previsional a los Trabajadores Jóvenes</t>
  </si>
  <si>
    <t>Volver a Índice</t>
  </si>
  <si>
    <t>Subsecretaría de Previsión Social
Dirección de Estudios Previsionales</t>
  </si>
  <si>
    <r>
      <t>*</t>
    </r>
    <r>
      <rPr>
        <sz val="9"/>
        <color rgb="FF000000"/>
        <rFont val="Calibri"/>
        <family val="2"/>
        <scheme val="minor"/>
      </rPr>
      <t xml:space="preserve"> Con fecha febrero 2016 Fonasa puso término al convenio de recaudación que mantenía con IPS.</t>
    </r>
  </si>
  <si>
    <t>Número de beneficios concedidos mensuales en el Sistema de Pensiones Solidarias, según tipo de beneficio, sexo y origen de tramitación del beneficio</t>
  </si>
  <si>
    <t>Número de Solicitudes de Beneficios del Pilar Solidario según tipo de beneficio - XVI Región de Ñuble</t>
  </si>
  <si>
    <t>Número de Concesiones de Beneficios del Pilar Solidario según tipo de beneficio - XVI Región de Ñuble</t>
  </si>
  <si>
    <t>Cuota Única</t>
  </si>
  <si>
    <t>Ñuble</t>
  </si>
  <si>
    <t>XVI</t>
  </si>
  <si>
    <t>ÑUBLE</t>
  </si>
  <si>
    <t>A dic-18</t>
  </si>
  <si>
    <t>Diciembre de 2018</t>
  </si>
  <si>
    <t>Total 2018</t>
  </si>
  <si>
    <t>Total a Dic-18</t>
  </si>
  <si>
    <t>El número de beneficios concesionados no coincide con el número de beneficios pagados por las siguientes razones:
•El total acumulado de concesiones de la Reforma Previsional incluye personas fallecidas:
El número de personas fallecidas durante el mes de enero -19 con PBS correspondió a 1.743.
El número aproximado de personas fallecidas con PBS durante el periodo jul-08 a enero-19 correspondió a 153.376. 
•Existen personas a quienes se les ha extinguido o suspendido el beneficio.
•El mes de concedida la pensión no necesariamente coincide con el primer mes de pago.</t>
  </si>
  <si>
    <t>IPS</t>
  </si>
  <si>
    <t>AFP y Cías. de Seguros</t>
  </si>
  <si>
    <t>El presente archivo contiene los principales cuadros del Informe Estadístico Mensual del Pilar Solidario del mes de diciembre de 2019. 
Correspondiente a:</t>
  </si>
  <si>
    <t>El presente archivo contiene los principales cuadros sobre el Sistema de Pensiones Solidarias del Informe Estadístico Mensual del Pilar Solidario del mes diciembre de 2019. 
Los cuadros entregan información de los beneficios solicitados y concedidos mensualmente a nivel nacional, desde julio de 2008 a diciembre de 2019, asi como también la información de las solicitudes y concesiones a nivel regional y comunal acumulado a diciembre de 2019.</t>
  </si>
  <si>
    <t>Solicitudes recibidas en el Sistema de Pensiones Solidarias, según mes, desde julio 2008 a diciembre 2019</t>
  </si>
  <si>
    <t>Concesiones en el Sistema de Pensiones Solidarias, por mes, desde julio 2008 a diciembre 2019</t>
  </si>
  <si>
    <t>Solicitudes recibidas en el Sistema de Pensiones Solidarias acumuladas desde julio 2008 a diciembre 2019, según región</t>
  </si>
  <si>
    <t>Concesiones en el Sistema de Pensiones Solidarias acumuladas desde julio 2008 a diciembre 2019, según región</t>
  </si>
  <si>
    <t>Solicitudes y Concesiones en el Sistema de Pensiones Solidarias acumulado a diciembre 2019 por región y comuna:</t>
  </si>
  <si>
    <t>Este archivo contiene información al 27 de enero de 2019.</t>
  </si>
  <si>
    <t>Julio de 2008 a Diciembre 2019</t>
  </si>
  <si>
    <t>Acumuladas de julio de 2008 a diciembre de 2019</t>
  </si>
  <si>
    <t>A continuación se entregan los principales cuadros sobre Bono por Hijo que contiene el Informe Estadístico Mensual del Pilar Solidario del mes de diciembre 2019, incluyendo información de Solicitudes, Concesiones y Rechazos de Bono por hijo a nivel nacional, desde su implementación a la fecha, y las concesiones a nivel regional.</t>
  </si>
  <si>
    <t>Concesiones de Bono por Hijo a nivel nacional, por mes, desde Agosto 2009 a diciembre 2019</t>
  </si>
  <si>
    <t>Solicitudes, Rechazos y concesiones a nivel nacional, por mes, desde Agosto 2009 a diciembre 2019</t>
  </si>
  <si>
    <t>Concesiones de Bono por Hijo a nivel regional en el mes de diciembre 2019</t>
  </si>
  <si>
    <t>Agosto 2009 a diciembre de 2019</t>
  </si>
  <si>
    <t>A continuación se entregan los principales cuadros sobre el Subsidio Previsional a los Trabajadores Jóvenes del Informe Estadístico Mensual del Pilar Solidario a diciembre de 2019</t>
  </si>
  <si>
    <t>Solicitudes del Subsidio a la Contratación por parte del empleador, por mes, desde octubre 2008 a diciembre 2019</t>
  </si>
  <si>
    <t>Solicitudes de subsidio a la contratación, según estado de la solicitud, por mes, desde enero 2012 a diciembre 2019</t>
  </si>
  <si>
    <t>Solicitudes del Subsidio a la cotización según sexo, por mes, julio 2011 a diciembre 2019</t>
  </si>
  <si>
    <t>Solicitudes del subsidio a la cotización, según estado de las solicitudes, sexo, por mes, desde julio 2011 a diciembre 2019</t>
  </si>
  <si>
    <t>Subsidios pagados según tipo de subsidio, por mes, desde abril 2009 a diciembre 2019</t>
  </si>
  <si>
    <t>Octubre de 2008 a dicimbre 2019</t>
  </si>
  <si>
    <t>Enero de 2012 a diciembre de 2019</t>
  </si>
  <si>
    <t>Julio de 2011 a diciembre 2019</t>
  </si>
  <si>
    <t>Julio de 2011 a diciembre de 2019</t>
  </si>
  <si>
    <t>Marzo 2009 a diciembre 2019</t>
  </si>
  <si>
    <t>Total 2019</t>
  </si>
  <si>
    <t>Enero'18</t>
  </si>
  <si>
    <t>Febrero'18</t>
  </si>
  <si>
    <t>Marzo'18</t>
  </si>
  <si>
    <t>Abril'18</t>
  </si>
  <si>
    <t>Mayo'18</t>
  </si>
  <si>
    <t>Junio'18</t>
  </si>
  <si>
    <t>Julio'18</t>
  </si>
  <si>
    <t>Agosto'18</t>
  </si>
  <si>
    <t>Septiembre'18</t>
  </si>
  <si>
    <t>Octubre '18</t>
  </si>
  <si>
    <t>Noviembre '18</t>
  </si>
  <si>
    <t>Diciembre '18</t>
  </si>
  <si>
    <t>Enero'19</t>
  </si>
  <si>
    <t>Febrero '19</t>
  </si>
  <si>
    <t>Marzo '19</t>
  </si>
  <si>
    <t>Abril '19</t>
  </si>
  <si>
    <t>Mayo '19</t>
  </si>
  <si>
    <t>Junio '19</t>
  </si>
  <si>
    <t>Julio '19</t>
  </si>
  <si>
    <t>Agosto '19</t>
  </si>
  <si>
    <t>Septiembre '19</t>
  </si>
  <si>
    <t>Octubre '19</t>
  </si>
  <si>
    <t>Noviembre '19</t>
  </si>
  <si>
    <t>Diciembre '19</t>
  </si>
  <si>
    <t>A Dic-19</t>
  </si>
  <si>
    <t>Enero´18</t>
  </si>
  <si>
    <t>Enero'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</si>
</sst>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_-;\-* #,##0.00_-;_-* &quot;-&quot;??_-;_-@_-"/>
    <numFmt numFmtId="166" formatCode="_-* #,##0_-;\-* #,##0_-;_-* &quot;-&quot;??_-;_-@_-"/>
    <numFmt numFmtId="167" formatCode="0.0%"/>
    <numFmt numFmtId="168" formatCode="0.0"/>
    <numFmt numFmtId="169" formatCode="_-* #,##0_-;\-* #,##0_-;_-* &quot;-&quot;_-;_-@_-"/>
    <numFmt numFmtId="170" formatCode="_-&quot;$&quot;\ * #,##0.00_-;\-&quot;$&quot;\ * #,##0.00_-;_-&quot;$&quot;\ * &quot;-&quot;??_-;_-@_-"/>
    <numFmt numFmtId="171" formatCode="_-[$€-2]\ * #,##0.00_-;\-[$€-2]\ * #,##0.00_-;_-[$€-2]\ * &quot;-&quot;??_-"/>
  </numFmts>
  <fonts count="78"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name val="Arial"/>
      <family val="2"/>
    </font>
    <font>
      <u/>
      <sz val="11"/>
      <color theme="10"/>
      <name val="Calibri"/>
      <family val="2"/>
    </font>
    <font>
      <sz val="9"/>
      <color indexed="8"/>
      <name val="Calibri"/>
      <family val="2"/>
      <scheme val="minor"/>
    </font>
    <font>
      <b/>
      <sz val="9"/>
      <color indexed="8"/>
      <name val="Calibri"/>
      <family val="2"/>
      <scheme val="minor"/>
    </font>
    <font>
      <u/>
      <sz val="9"/>
      <color theme="10"/>
      <name val="Calibri"/>
      <family val="2"/>
      <scheme val="minor"/>
    </font>
    <font>
      <b/>
      <sz val="9"/>
      <color theme="3"/>
      <name val="Calibri"/>
      <family val="2"/>
      <scheme val="minor"/>
    </font>
    <font>
      <b/>
      <u/>
      <sz val="9"/>
      <color indexed="8"/>
      <name val="Calibri"/>
      <family val="2"/>
      <scheme val="minor"/>
    </font>
    <font>
      <b/>
      <sz val="10"/>
      <color theme="1"/>
      <name val="Calibri"/>
      <family val="2"/>
      <scheme val="minor"/>
    </font>
    <font>
      <b/>
      <sz val="9"/>
      <color rgb="FFFFFFFF"/>
      <name val="Calibri"/>
      <family val="2"/>
      <scheme val="minor"/>
    </font>
    <font>
      <b/>
      <sz val="9"/>
      <color rgb="FF000000"/>
      <name val="Calibri"/>
      <family val="2"/>
      <scheme val="minor"/>
    </font>
    <font>
      <sz val="9"/>
      <color rgb="FF000000"/>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0"/>
      <color theme="10"/>
      <name val="Calibri"/>
      <family val="2"/>
    </font>
    <font>
      <b/>
      <sz val="10"/>
      <color indexed="8"/>
      <name val="Calibri"/>
      <family val="2"/>
      <scheme val="minor"/>
    </font>
    <font>
      <b/>
      <u/>
      <sz val="9"/>
      <color theme="10"/>
      <name val="Calibri"/>
      <family val="2"/>
    </font>
    <font>
      <b/>
      <u/>
      <sz val="10"/>
      <color theme="10"/>
      <name val="Calibri"/>
      <family val="2"/>
    </font>
    <font>
      <b/>
      <u/>
      <sz val="9"/>
      <color indexed="30"/>
      <name val="Calibri"/>
      <family val="2"/>
    </font>
    <font>
      <b/>
      <u/>
      <sz val="10"/>
      <color theme="10"/>
      <name val="Calibri"/>
      <family val="2"/>
      <scheme val="minor"/>
    </font>
    <font>
      <sz val="9"/>
      <color rgb="FF000000"/>
      <name val="Calibri"/>
      <family val="2"/>
    </font>
    <font>
      <sz val="8"/>
      <name val="Arial"/>
      <family val="2"/>
    </font>
    <font>
      <b/>
      <sz val="9"/>
      <color rgb="FF000000"/>
      <name val="Calibri"/>
      <family val="2"/>
    </font>
    <font>
      <sz val="8"/>
      <color rgb="FF000000"/>
      <name val="Calibri"/>
      <family val="2"/>
    </font>
    <font>
      <sz val="10"/>
      <name val="Arial"/>
      <family val="2"/>
    </font>
    <font>
      <b/>
      <sz val="8"/>
      <color rgb="FF000000"/>
      <name val="Calibri"/>
      <family val="2"/>
    </font>
    <font>
      <b/>
      <sz val="8"/>
      <color rgb="FFFFFFFF"/>
      <name val="Calibri"/>
      <family val="2"/>
    </font>
    <font>
      <b/>
      <sz val="9"/>
      <color rgb="FFFFFFFF"/>
      <name val="Calibri"/>
      <family val="2"/>
    </font>
    <font>
      <sz val="9"/>
      <color rgb="FFFFFFFF"/>
      <name val="Calibri"/>
      <family val="2"/>
    </font>
    <font>
      <b/>
      <sz val="9"/>
      <name val="Calibri"/>
      <family val="2"/>
    </font>
    <font>
      <sz val="9"/>
      <name val="Calibri"/>
      <family val="2"/>
    </font>
    <font>
      <b/>
      <sz val="9"/>
      <color indexed="81"/>
      <name val="Tahoma"/>
      <family val="2"/>
    </font>
    <font>
      <sz val="9"/>
      <color indexed="81"/>
      <name val="Tahoma"/>
      <family val="2"/>
    </font>
    <font>
      <b/>
      <sz val="10"/>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name val="Comic Sans MS"/>
      <family val="4"/>
    </font>
    <font>
      <sz val="10"/>
      <name val="Verdan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b/>
      <sz val="18"/>
      <color theme="3"/>
      <name val="Calibri Light"/>
      <family val="2"/>
      <scheme val="major"/>
    </font>
    <font>
      <sz val="8"/>
      <name val="Calibri"/>
      <family val="2"/>
      <scheme val="minor"/>
    </font>
    <font>
      <b/>
      <sz val="8"/>
      <name val="Arial"/>
      <family val="2"/>
    </font>
  </fonts>
  <fills count="46">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bgColor indexed="64"/>
      </patternFill>
    </fill>
    <fill>
      <patternFill patternType="solid">
        <fgColor rgb="FFF68A8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242">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165"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20" fillId="0" borderId="0" applyNumberFormat="0" applyFill="0" applyBorder="0" applyAlignment="0" applyProtection="0"/>
    <xf numFmtId="0" fontId="9" fillId="0" borderId="0"/>
    <xf numFmtId="0" fontId="9" fillId="0" borderId="0"/>
    <xf numFmtId="0" fontId="34" fillId="0" borderId="0"/>
    <xf numFmtId="0" fontId="1" fillId="0" borderId="0"/>
    <xf numFmtId="0" fontId="9" fillId="0" borderId="0"/>
    <xf numFmtId="0" fontId="1" fillId="0" borderId="0"/>
    <xf numFmtId="0" fontId="1" fillId="0" borderId="0"/>
    <xf numFmtId="0" fontId="45" fillId="0" borderId="62" applyNumberFormat="0" applyFill="0" applyAlignment="0" applyProtection="0"/>
    <xf numFmtId="0" fontId="46" fillId="0" borderId="63" applyNumberFormat="0" applyFill="0" applyAlignment="0" applyProtection="0"/>
    <xf numFmtId="0" fontId="46" fillId="0" borderId="0" applyNumberFormat="0" applyFill="0" applyBorder="0" applyAlignment="0" applyProtection="0"/>
    <xf numFmtId="0" fontId="48" fillId="16" borderId="0" applyNumberFormat="0" applyBorder="0" applyAlignment="0" applyProtection="0"/>
    <xf numFmtId="0" fontId="49" fillId="18" borderId="64" applyNumberFormat="0" applyAlignment="0" applyProtection="0"/>
    <xf numFmtId="0" fontId="50" fillId="19" borderId="65" applyNumberFormat="0" applyAlignment="0" applyProtection="0"/>
    <xf numFmtId="0" fontId="51" fillId="19" borderId="64" applyNumberFormat="0" applyAlignment="0" applyProtection="0"/>
    <xf numFmtId="0" fontId="52" fillId="0" borderId="66" applyNumberFormat="0" applyFill="0" applyAlignment="0" applyProtection="0"/>
    <xf numFmtId="0" fontId="53" fillId="20" borderId="67"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1" fillId="0" borderId="69" applyNumberFormat="0" applyFill="0" applyAlignment="0" applyProtection="0"/>
    <xf numFmtId="0" fontId="1" fillId="22" borderId="0" applyNumberFormat="0" applyBorder="0" applyAlignment="0" applyProtection="0"/>
    <xf numFmtId="0" fontId="1" fillId="23"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9" fontId="9" fillId="0" borderId="0" applyFont="0" applyFill="0" applyBorder="0" applyAlignment="0" applyProtection="0"/>
    <xf numFmtId="0" fontId="1" fillId="0" borderId="0"/>
    <xf numFmtId="0" fontId="9" fillId="0" borderId="0"/>
    <xf numFmtId="0" fontId="1" fillId="0" borderId="0"/>
    <xf numFmtId="0" fontId="1" fillId="0" borderId="0"/>
    <xf numFmtId="0" fontId="57" fillId="30"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57" fillId="26" borderId="0" applyNumberFormat="0" applyBorder="0" applyAlignment="0" applyProtection="0"/>
    <xf numFmtId="0" fontId="1" fillId="26" borderId="0" applyNumberFormat="0" applyBorder="0" applyAlignment="0" applyProtection="0"/>
    <xf numFmtId="0" fontId="57" fillId="22" borderId="0" applyNumberFormat="0" applyBorder="0" applyAlignment="0" applyProtection="0"/>
    <xf numFmtId="0" fontId="1" fillId="22" borderId="0" applyNumberFormat="0" applyBorder="0" applyAlignment="0" applyProtection="0"/>
    <xf numFmtId="0" fontId="57" fillId="34" borderId="0" applyNumberFormat="0" applyBorder="0" applyAlignment="0" applyProtection="0"/>
    <xf numFmtId="0" fontId="1" fillId="38" borderId="0" applyNumberFormat="0" applyBorder="0" applyAlignment="0" applyProtection="0"/>
    <xf numFmtId="0" fontId="57" fillId="38" borderId="0" applyNumberFormat="0" applyBorder="0" applyAlignment="0" applyProtection="0"/>
    <xf numFmtId="0" fontId="1" fillId="42" borderId="0" applyNumberFormat="0" applyBorder="0" applyAlignment="0" applyProtection="0"/>
    <xf numFmtId="0" fontId="57" fillId="42" borderId="0" applyNumberFormat="0" applyBorder="0" applyAlignment="0" applyProtection="0"/>
    <xf numFmtId="0" fontId="1" fillId="23" borderId="0" applyNumberFormat="0" applyBorder="0" applyAlignment="0" applyProtection="0"/>
    <xf numFmtId="0" fontId="57" fillId="23" borderId="0" applyNumberFormat="0" applyBorder="0" applyAlignment="0" applyProtection="0"/>
    <xf numFmtId="0" fontId="1" fillId="27" borderId="0" applyNumberFormat="0" applyBorder="0" applyAlignment="0" applyProtection="0"/>
    <xf numFmtId="0" fontId="57" fillId="27" borderId="0" applyNumberFormat="0" applyBorder="0" applyAlignment="0" applyProtection="0"/>
    <xf numFmtId="0" fontId="1" fillId="31" borderId="0" applyNumberFormat="0" applyBorder="0" applyAlignment="0" applyProtection="0"/>
    <xf numFmtId="0" fontId="57" fillId="31" borderId="0" applyNumberFormat="0" applyBorder="0" applyAlignment="0" applyProtection="0"/>
    <xf numFmtId="0" fontId="1" fillId="35" borderId="0" applyNumberFormat="0" applyBorder="0" applyAlignment="0" applyProtection="0"/>
    <xf numFmtId="0" fontId="57" fillId="35" borderId="0" applyNumberFormat="0" applyBorder="0" applyAlignment="0" applyProtection="0"/>
    <xf numFmtId="0" fontId="1" fillId="39" borderId="0" applyNumberFormat="0" applyBorder="0" applyAlignment="0" applyProtection="0"/>
    <xf numFmtId="0" fontId="57" fillId="39" borderId="0" applyNumberFormat="0" applyBorder="0" applyAlignment="0" applyProtection="0"/>
    <xf numFmtId="0" fontId="1" fillId="43" borderId="0" applyNumberFormat="0" applyBorder="0" applyAlignment="0" applyProtection="0"/>
    <xf numFmtId="0" fontId="57" fillId="43" borderId="0" applyNumberFormat="0" applyBorder="0" applyAlignment="0" applyProtection="0"/>
    <xf numFmtId="0" fontId="2" fillId="24" borderId="0" applyNumberFormat="0" applyBorder="0" applyAlignment="0" applyProtection="0"/>
    <xf numFmtId="0" fontId="58" fillId="24" borderId="0" applyNumberFormat="0" applyBorder="0" applyAlignment="0" applyProtection="0"/>
    <xf numFmtId="0" fontId="2" fillId="28" borderId="0" applyNumberFormat="0" applyBorder="0" applyAlignment="0" applyProtection="0"/>
    <xf numFmtId="0" fontId="58" fillId="28" borderId="0" applyNumberFormat="0" applyBorder="0" applyAlignment="0" applyProtection="0"/>
    <xf numFmtId="0" fontId="2" fillId="32" borderId="0" applyNumberFormat="0" applyBorder="0" applyAlignment="0" applyProtection="0"/>
    <xf numFmtId="0" fontId="58" fillId="32" borderId="0" applyNumberFormat="0" applyBorder="0" applyAlignment="0" applyProtection="0"/>
    <xf numFmtId="0" fontId="2" fillId="36" borderId="0" applyNumberFormat="0" applyBorder="0" applyAlignment="0" applyProtection="0"/>
    <xf numFmtId="0" fontId="58" fillId="36" borderId="0" applyNumberFormat="0" applyBorder="0" applyAlignment="0" applyProtection="0"/>
    <xf numFmtId="0" fontId="2" fillId="40" borderId="0" applyNumberFormat="0" applyBorder="0" applyAlignment="0" applyProtection="0"/>
    <xf numFmtId="0" fontId="58" fillId="40" borderId="0" applyNumberFormat="0" applyBorder="0" applyAlignment="0" applyProtection="0"/>
    <xf numFmtId="0" fontId="2" fillId="44" borderId="0" applyNumberFormat="0" applyBorder="0" applyAlignment="0" applyProtection="0"/>
    <xf numFmtId="0" fontId="58" fillId="44" borderId="0" applyNumberFormat="0" applyBorder="0" applyAlignment="0" applyProtection="0"/>
    <xf numFmtId="0" fontId="47" fillId="15" borderId="0" applyNumberFormat="0" applyBorder="0" applyAlignment="0" applyProtection="0"/>
    <xf numFmtId="0" fontId="59" fillId="15" borderId="0" applyNumberFormat="0" applyBorder="0" applyAlignment="0" applyProtection="0"/>
    <xf numFmtId="0" fontId="51" fillId="19" borderId="64" applyNumberFormat="0" applyAlignment="0" applyProtection="0"/>
    <xf numFmtId="0" fontId="60" fillId="19" borderId="64" applyNumberFormat="0" applyAlignment="0" applyProtection="0"/>
    <xf numFmtId="0" fontId="53" fillId="20" borderId="67" applyNumberFormat="0" applyAlignment="0" applyProtection="0"/>
    <xf numFmtId="0" fontId="61" fillId="20" borderId="67" applyNumberFormat="0" applyAlignment="0" applyProtection="0"/>
    <xf numFmtId="0" fontId="52" fillId="0" borderId="66" applyNumberFormat="0" applyFill="0" applyAlignment="0" applyProtection="0"/>
    <xf numFmtId="0" fontId="62" fillId="0" borderId="66" applyNumberFormat="0" applyFill="0" applyAlignment="0" applyProtection="0"/>
    <xf numFmtId="0" fontId="46" fillId="0" borderId="0" applyNumberFormat="0" applyFill="0" applyBorder="0" applyAlignment="0" applyProtection="0"/>
    <xf numFmtId="0" fontId="63" fillId="0" borderId="0" applyNumberFormat="0" applyFill="0" applyBorder="0" applyAlignment="0" applyProtection="0"/>
    <xf numFmtId="0" fontId="2" fillId="2" borderId="0" applyNumberFormat="0" applyBorder="0" applyAlignment="0" applyProtection="0"/>
    <xf numFmtId="0" fontId="58" fillId="2" borderId="0" applyNumberFormat="0" applyBorder="0" applyAlignment="0" applyProtection="0"/>
    <xf numFmtId="0" fontId="2" fillId="25" borderId="0" applyNumberFormat="0" applyBorder="0" applyAlignment="0" applyProtection="0"/>
    <xf numFmtId="0" fontId="58" fillId="25" borderId="0" applyNumberFormat="0" applyBorder="0" applyAlignment="0" applyProtection="0"/>
    <xf numFmtId="0" fontId="2" fillId="29" borderId="0" applyNumberFormat="0" applyBorder="0" applyAlignment="0" applyProtection="0"/>
    <xf numFmtId="0" fontId="58" fillId="29" borderId="0" applyNumberFormat="0" applyBorder="0" applyAlignment="0" applyProtection="0"/>
    <xf numFmtId="0" fontId="2" fillId="33" borderId="0" applyNumberFormat="0" applyBorder="0" applyAlignment="0" applyProtection="0"/>
    <xf numFmtId="0" fontId="58" fillId="33" borderId="0" applyNumberFormat="0" applyBorder="0" applyAlignment="0" applyProtection="0"/>
    <xf numFmtId="0" fontId="2" fillId="37" borderId="0" applyNumberFormat="0" applyBorder="0" applyAlignment="0" applyProtection="0"/>
    <xf numFmtId="0" fontId="58" fillId="37" borderId="0" applyNumberFormat="0" applyBorder="0" applyAlignment="0" applyProtection="0"/>
    <xf numFmtId="0" fontId="2" fillId="41" borderId="0" applyNumberFormat="0" applyBorder="0" applyAlignment="0" applyProtection="0"/>
    <xf numFmtId="0" fontId="58" fillId="41" borderId="0" applyNumberFormat="0" applyBorder="0" applyAlignment="0" applyProtection="0"/>
    <xf numFmtId="0" fontId="49" fillId="18" borderId="64" applyNumberFormat="0" applyAlignment="0" applyProtection="0"/>
    <xf numFmtId="0" fontId="64" fillId="18" borderId="64" applyNumberFormat="0" applyAlignment="0" applyProtection="0"/>
    <xf numFmtId="171" fontId="9" fillId="0" borderId="0" applyFont="0" applyFill="0" applyBorder="0" applyAlignment="0" applyProtection="0"/>
    <xf numFmtId="171" fontId="9" fillId="0" borderId="0" applyFont="0" applyFill="0" applyBorder="0" applyAlignment="0" applyProtection="0"/>
    <xf numFmtId="0" fontId="48" fillId="16" borderId="0" applyNumberFormat="0" applyBorder="0" applyAlignment="0" applyProtection="0"/>
    <xf numFmtId="0" fontId="65" fillId="16" borderId="0" applyNumberFormat="0" applyBorder="0" applyAlignment="0" applyProtection="0"/>
    <xf numFmtId="169"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56" fillId="17" borderId="0" applyNumberFormat="0" applyBorder="0" applyAlignment="0" applyProtection="0"/>
    <xf numFmtId="0" fontId="66" fillId="1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21" borderId="68" applyNumberFormat="0" applyFont="0" applyAlignment="0" applyProtection="0"/>
    <xf numFmtId="9" fontId="9" fillId="0" borderId="0" applyFont="0" applyFill="0" applyBorder="0" applyAlignment="0" applyProtection="0"/>
    <xf numFmtId="0" fontId="50" fillId="19" borderId="65" applyNumberFormat="0" applyAlignment="0" applyProtection="0"/>
    <xf numFmtId="0" fontId="69" fillId="19" borderId="65" applyNumberFormat="0" applyAlignment="0" applyProtection="0"/>
    <xf numFmtId="0" fontId="54" fillId="0" borderId="0" applyNumberFormat="0" applyFill="0" applyBorder="0" applyAlignment="0" applyProtection="0"/>
    <xf numFmtId="0" fontId="70"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0" fontId="44" fillId="0" borderId="61" applyNumberFormat="0" applyFill="0" applyAlignment="0" applyProtection="0"/>
    <xf numFmtId="0" fontId="72" fillId="0" borderId="61" applyNumberFormat="0" applyFill="0" applyAlignment="0" applyProtection="0"/>
    <xf numFmtId="0" fontId="45" fillId="0" borderId="62" applyNumberFormat="0" applyFill="0" applyAlignment="0" applyProtection="0"/>
    <xf numFmtId="0" fontId="73" fillId="0" borderId="62" applyNumberFormat="0" applyFill="0" applyAlignment="0" applyProtection="0"/>
    <xf numFmtId="0" fontId="46" fillId="0" borderId="63" applyNumberFormat="0" applyFill="0" applyAlignment="0" applyProtection="0"/>
    <xf numFmtId="0" fontId="63" fillId="0" borderId="63" applyNumberFormat="0" applyFill="0" applyAlignment="0" applyProtection="0"/>
    <xf numFmtId="0" fontId="21" fillId="0" borderId="69" applyNumberFormat="0" applyFill="0" applyAlignment="0" applyProtection="0"/>
    <xf numFmtId="0" fontId="74" fillId="0" borderId="69" applyNumberFormat="0" applyFill="0" applyAlignment="0" applyProtection="0"/>
    <xf numFmtId="170"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0" fontId="9" fillId="0" borderId="0"/>
    <xf numFmtId="0" fontId="1" fillId="21" borderId="68" applyNumberFormat="0" applyFont="0" applyAlignment="0" applyProtection="0"/>
    <xf numFmtId="0" fontId="75" fillId="0" borderId="0" applyNumberForma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34" fillId="0" borderId="0"/>
  </cellStyleXfs>
  <cellXfs count="431">
    <xf numFmtId="0" fontId="0" fillId="0" borderId="0" xfId="0"/>
    <xf numFmtId="166" fontId="6" fillId="3" borderId="9" xfId="3" applyNumberFormat="1" applyFont="1" applyFill="1" applyBorder="1" applyAlignment="1">
      <alignment horizontal="center" vertical="center"/>
    </xf>
    <xf numFmtId="166" fontId="5" fillId="3" borderId="13" xfId="3" applyNumberFormat="1" applyFont="1" applyFill="1" applyBorder="1" applyAlignment="1">
      <alignment vertical="center" wrapText="1"/>
    </xf>
    <xf numFmtId="166" fontId="6" fillId="0" borderId="13" xfId="3" applyNumberFormat="1" applyFont="1" applyFill="1" applyBorder="1" applyAlignment="1">
      <alignment vertical="center" wrapText="1"/>
    </xf>
    <xf numFmtId="166" fontId="6" fillId="4" borderId="13" xfId="3" applyNumberFormat="1" applyFont="1" applyFill="1" applyBorder="1" applyAlignment="1">
      <alignment vertical="center" wrapText="1"/>
    </xf>
    <xf numFmtId="166" fontId="4" fillId="5" borderId="10" xfId="3" applyNumberFormat="1" applyFont="1" applyFill="1" applyBorder="1" applyAlignment="1">
      <alignment horizontal="center" vertical="center"/>
    </xf>
    <xf numFmtId="166" fontId="3" fillId="5" borderId="10" xfId="3" applyNumberFormat="1" applyFont="1" applyFill="1" applyBorder="1" applyAlignment="1">
      <alignment horizontal="center" vertical="center" wrapText="1"/>
    </xf>
    <xf numFmtId="166" fontId="4" fillId="5" borderId="10" xfId="3" applyNumberFormat="1" applyFont="1" applyFill="1" applyBorder="1" applyAlignment="1">
      <alignment horizontal="center" vertical="center" wrapText="1"/>
    </xf>
    <xf numFmtId="166" fontId="3" fillId="5" borderId="9" xfId="3" applyNumberFormat="1" applyFont="1" applyFill="1" applyBorder="1" applyAlignment="1">
      <alignment horizontal="center" vertical="center" wrapText="1"/>
    </xf>
    <xf numFmtId="166" fontId="3" fillId="5" borderId="11" xfId="3" applyNumberFormat="1" applyFont="1" applyFill="1" applyBorder="1" applyAlignment="1">
      <alignment horizontal="center" vertical="center" wrapText="1"/>
    </xf>
    <xf numFmtId="0" fontId="3" fillId="5" borderId="12" xfId="3" applyNumberFormat="1" applyFont="1" applyFill="1" applyBorder="1" applyAlignment="1">
      <alignment horizontal="center" vertical="center" wrapText="1"/>
    </xf>
    <xf numFmtId="0" fontId="3" fillId="5" borderId="10" xfId="3" applyNumberFormat="1" applyFont="1" applyFill="1" applyBorder="1" applyAlignment="1">
      <alignment horizontal="center" vertical="center" wrapText="1"/>
    </xf>
    <xf numFmtId="0" fontId="3" fillId="5" borderId="11" xfId="3" applyNumberFormat="1" applyFont="1" applyFill="1" applyBorder="1" applyAlignment="1">
      <alignment horizontal="center" vertical="center" wrapText="1"/>
    </xf>
    <xf numFmtId="166" fontId="5" fillId="3" borderId="15" xfId="3" applyNumberFormat="1" applyFont="1" applyFill="1" applyBorder="1" applyAlignment="1">
      <alignment horizontal="left" vertical="center" wrapText="1"/>
    </xf>
    <xf numFmtId="166" fontId="6" fillId="4" borderId="15" xfId="3" applyNumberFormat="1" applyFont="1" applyFill="1" applyBorder="1" applyAlignment="1">
      <alignment vertical="center" wrapText="1"/>
    </xf>
    <xf numFmtId="166" fontId="8" fillId="0" borderId="23" xfId="1" applyNumberFormat="1" applyFont="1" applyFill="1" applyBorder="1"/>
    <xf numFmtId="166" fontId="6" fillId="4" borderId="8" xfId="3" applyNumberFormat="1" applyFont="1" applyFill="1" applyBorder="1" applyAlignment="1">
      <alignment vertical="center" wrapText="1"/>
    </xf>
    <xf numFmtId="166" fontId="7" fillId="3" borderId="10" xfId="1" applyNumberFormat="1" applyFont="1" applyFill="1" applyBorder="1"/>
    <xf numFmtId="166" fontId="4" fillId="5" borderId="18" xfId="3" applyNumberFormat="1" applyFont="1" applyFill="1" applyBorder="1" applyAlignment="1">
      <alignment horizontal="center" vertical="center"/>
    </xf>
    <xf numFmtId="166" fontId="4" fillId="5" borderId="19" xfId="3" applyNumberFormat="1" applyFont="1" applyFill="1" applyBorder="1" applyAlignment="1">
      <alignment horizontal="center" vertical="center"/>
    </xf>
    <xf numFmtId="166" fontId="3" fillId="5" borderId="19" xfId="3" applyNumberFormat="1" applyFont="1" applyFill="1" applyBorder="1" applyAlignment="1">
      <alignment horizontal="center" vertical="center"/>
    </xf>
    <xf numFmtId="166" fontId="3" fillId="5" borderId="20" xfId="3" applyNumberFormat="1" applyFont="1" applyFill="1" applyBorder="1" applyAlignment="1">
      <alignment horizontal="center" vertical="center"/>
    </xf>
    <xf numFmtId="0" fontId="3" fillId="5" borderId="21" xfId="3" applyNumberFormat="1" applyFont="1" applyFill="1" applyBorder="1" applyAlignment="1">
      <alignment horizontal="center" vertical="center" wrapText="1"/>
    </xf>
    <xf numFmtId="166" fontId="3" fillId="5" borderId="18" xfId="3" applyNumberFormat="1" applyFont="1" applyFill="1" applyBorder="1" applyAlignment="1">
      <alignment horizontal="center" vertical="center" wrapText="1"/>
    </xf>
    <xf numFmtId="166" fontId="3" fillId="5" borderId="22" xfId="3" applyNumberFormat="1" applyFont="1" applyFill="1" applyBorder="1" applyAlignment="1">
      <alignment horizontal="center" vertical="center" wrapText="1"/>
    </xf>
    <xf numFmtId="0" fontId="3" fillId="5" borderId="18" xfId="3" applyNumberFormat="1" applyFont="1" applyFill="1" applyBorder="1" applyAlignment="1">
      <alignment horizontal="center" vertical="center" wrapText="1"/>
    </xf>
    <xf numFmtId="0" fontId="3" fillId="5" borderId="19" xfId="3" applyNumberFormat="1" applyFont="1" applyFill="1" applyBorder="1" applyAlignment="1">
      <alignment horizontal="center" vertical="center" wrapText="1"/>
    </xf>
    <xf numFmtId="0" fontId="3" fillId="5" borderId="22" xfId="3" applyNumberFormat="1" applyFont="1" applyFill="1" applyBorder="1" applyAlignment="1">
      <alignment horizontal="center" vertical="center" wrapText="1"/>
    </xf>
    <xf numFmtId="166" fontId="5" fillId="0" borderId="34" xfId="3" applyNumberFormat="1" applyFont="1" applyFill="1" applyBorder="1" applyAlignment="1">
      <alignment vertical="center" wrapText="1"/>
    </xf>
    <xf numFmtId="166" fontId="5" fillId="3" borderId="38" xfId="3" applyNumberFormat="1" applyFont="1" applyFill="1" applyBorder="1" applyAlignment="1">
      <alignment vertical="center" wrapText="1"/>
    </xf>
    <xf numFmtId="166" fontId="5" fillId="0" borderId="1" xfId="3" applyNumberFormat="1" applyFont="1" applyFill="1" applyBorder="1" applyAlignment="1">
      <alignment vertical="center" wrapText="1"/>
    </xf>
    <xf numFmtId="166" fontId="4" fillId="5" borderId="28" xfId="3" applyNumberFormat="1" applyFont="1" applyFill="1" applyBorder="1" applyAlignment="1">
      <alignment horizontal="center" vertical="center"/>
    </xf>
    <xf numFmtId="166" fontId="3" fillId="5" borderId="20" xfId="3" applyNumberFormat="1" applyFont="1" applyFill="1" applyBorder="1" applyAlignment="1">
      <alignment horizontal="center" vertical="center" wrapText="1"/>
    </xf>
    <xf numFmtId="0" fontId="3" fillId="5" borderId="29" xfId="3" applyNumberFormat="1" applyFont="1" applyFill="1" applyBorder="1" applyAlignment="1">
      <alignment horizontal="center" vertical="center" wrapText="1"/>
    </xf>
    <xf numFmtId="0" fontId="3" fillId="5" borderId="30" xfId="3" applyNumberFormat="1" applyFont="1" applyFill="1" applyBorder="1" applyAlignment="1">
      <alignment horizontal="center" vertical="center" wrapText="1"/>
    </xf>
    <xf numFmtId="0" fontId="3" fillId="5" borderId="31" xfId="3" applyNumberFormat="1" applyFont="1" applyFill="1" applyBorder="1" applyAlignment="1">
      <alignment horizontal="center" vertical="center" wrapText="1"/>
    </xf>
    <xf numFmtId="0" fontId="3" fillId="5" borderId="32" xfId="3" applyNumberFormat="1" applyFont="1" applyFill="1" applyBorder="1" applyAlignment="1">
      <alignment horizontal="center" vertical="center" wrapText="1"/>
    </xf>
    <xf numFmtId="0" fontId="3" fillId="5" borderId="33" xfId="3" applyNumberFormat="1" applyFont="1" applyFill="1" applyBorder="1" applyAlignment="1">
      <alignment horizontal="center" vertical="center" wrapText="1"/>
    </xf>
    <xf numFmtId="166" fontId="5" fillId="4" borderId="34" xfId="3" applyNumberFormat="1" applyFont="1" applyFill="1" applyBorder="1" applyAlignment="1">
      <alignment vertical="center" wrapText="1"/>
    </xf>
    <xf numFmtId="166" fontId="11" fillId="4" borderId="10" xfId="5" applyNumberFormat="1" applyFont="1" applyFill="1" applyBorder="1" applyAlignment="1">
      <alignment vertical="center" wrapText="1"/>
    </xf>
    <xf numFmtId="167" fontId="11" fillId="4" borderId="10" xfId="2" applyNumberFormat="1" applyFont="1" applyFill="1" applyBorder="1" applyAlignment="1">
      <alignment vertical="center" wrapText="1"/>
    </xf>
    <xf numFmtId="166" fontId="12" fillId="4" borderId="10" xfId="5" applyNumberFormat="1" applyFont="1" applyFill="1" applyBorder="1" applyAlignment="1">
      <alignment vertical="center" wrapText="1"/>
    </xf>
    <xf numFmtId="9" fontId="11" fillId="4" borderId="10" xfId="2" applyFont="1" applyFill="1" applyBorder="1" applyAlignment="1">
      <alignment vertical="center" wrapText="1"/>
    </xf>
    <xf numFmtId="9" fontId="11" fillId="4" borderId="10" xfId="2" applyNumberFormat="1" applyFont="1" applyFill="1" applyBorder="1" applyAlignment="1">
      <alignment vertical="center" wrapText="1"/>
    </xf>
    <xf numFmtId="166" fontId="4" fillId="5" borderId="10" xfId="5" applyNumberFormat="1" applyFont="1" applyFill="1" applyBorder="1" applyAlignment="1">
      <alignment horizontal="center" vertical="center" wrapText="1"/>
    </xf>
    <xf numFmtId="166" fontId="3" fillId="5" borderId="10" xfId="5" applyNumberFormat="1" applyFont="1" applyFill="1" applyBorder="1" applyAlignment="1">
      <alignment horizontal="center" vertical="center" wrapText="1"/>
    </xf>
    <xf numFmtId="0" fontId="8" fillId="0" borderId="0" xfId="0" applyFont="1"/>
    <xf numFmtId="166" fontId="11" fillId="6" borderId="0" xfId="5" applyNumberFormat="1" applyFont="1" applyFill="1"/>
    <xf numFmtId="166" fontId="11" fillId="6" borderId="0" xfId="5" applyNumberFormat="1" applyFont="1" applyFill="1" applyBorder="1"/>
    <xf numFmtId="0" fontId="13" fillId="0" borderId="0" xfId="6" applyFont="1" applyAlignment="1" applyProtection="1"/>
    <xf numFmtId="166" fontId="11" fillId="4" borderId="0" xfId="5" applyNumberFormat="1" applyFont="1" applyFill="1" applyAlignment="1"/>
    <xf numFmtId="166" fontId="11" fillId="4" borderId="0" xfId="5" applyNumberFormat="1" applyFont="1" applyFill="1"/>
    <xf numFmtId="167" fontId="11" fillId="6" borderId="0" xfId="2" applyNumberFormat="1" applyFont="1" applyFill="1"/>
    <xf numFmtId="166" fontId="12" fillId="3" borderId="10" xfId="5" applyNumberFormat="1" applyFont="1" applyFill="1" applyBorder="1" applyAlignment="1">
      <alignment vertical="center" wrapText="1"/>
    </xf>
    <xf numFmtId="9" fontId="11" fillId="3" borderId="10" xfId="2" applyFont="1" applyFill="1" applyBorder="1" applyAlignment="1">
      <alignment vertical="center" wrapText="1"/>
    </xf>
    <xf numFmtId="9" fontId="12" fillId="3" borderId="10" xfId="2" applyFont="1" applyFill="1" applyBorder="1" applyAlignment="1">
      <alignment vertical="center" wrapText="1"/>
    </xf>
    <xf numFmtId="166" fontId="12" fillId="0" borderId="0" xfId="5" applyNumberFormat="1" applyFont="1" applyFill="1" applyBorder="1" applyAlignment="1">
      <alignment vertical="center" wrapText="1"/>
    </xf>
    <xf numFmtId="9" fontId="11" fillId="0" borderId="0" xfId="2" applyFont="1" applyFill="1" applyBorder="1" applyAlignment="1">
      <alignment vertical="center" wrapText="1"/>
    </xf>
    <xf numFmtId="9" fontId="12" fillId="0" borderId="0" xfId="2" applyFont="1" applyFill="1" applyBorder="1" applyAlignment="1">
      <alignment vertical="center" wrapText="1"/>
    </xf>
    <xf numFmtId="166" fontId="11" fillId="6" borderId="0" xfId="5" applyNumberFormat="1" applyFont="1" applyFill="1" applyAlignment="1">
      <alignment wrapText="1"/>
    </xf>
    <xf numFmtId="166" fontId="14" fillId="6" borderId="0" xfId="5" applyNumberFormat="1" applyFont="1" applyFill="1" applyBorder="1" applyAlignment="1">
      <alignment vertical="center" wrapText="1"/>
    </xf>
    <xf numFmtId="0" fontId="8" fillId="0" borderId="0" xfId="0" applyFont="1" applyBorder="1"/>
    <xf numFmtId="167" fontId="11" fillId="4" borderId="26" xfId="2" applyNumberFormat="1" applyFont="1" applyFill="1" applyBorder="1" applyAlignment="1">
      <alignment vertical="center" wrapText="1"/>
    </xf>
    <xf numFmtId="9" fontId="11" fillId="4" borderId="26" xfId="2" applyNumberFormat="1" applyFont="1" applyFill="1" applyBorder="1" applyAlignment="1">
      <alignment vertical="center" wrapText="1"/>
    </xf>
    <xf numFmtId="9" fontId="12" fillId="3" borderId="26" xfId="2" applyFont="1" applyFill="1" applyBorder="1" applyAlignment="1">
      <alignment vertical="center" wrapText="1"/>
    </xf>
    <xf numFmtId="166" fontId="4" fillId="5" borderId="26" xfId="5" applyNumberFormat="1" applyFont="1" applyFill="1" applyBorder="1" applyAlignment="1">
      <alignment horizontal="center" vertical="center" wrapText="1"/>
    </xf>
    <xf numFmtId="166" fontId="14" fillId="0" borderId="0" xfId="5" applyNumberFormat="1" applyFont="1" applyFill="1" applyBorder="1" applyAlignment="1">
      <alignment vertical="center" wrapText="1"/>
    </xf>
    <xf numFmtId="166" fontId="6" fillId="4" borderId="10" xfId="5" applyNumberFormat="1" applyFont="1" applyFill="1" applyBorder="1" applyAlignment="1">
      <alignment vertical="center" wrapText="1"/>
    </xf>
    <xf numFmtId="167" fontId="6" fillId="4" borderId="10" xfId="2" applyNumberFormat="1" applyFont="1" applyFill="1" applyBorder="1" applyAlignment="1">
      <alignment vertical="center" wrapText="1"/>
    </xf>
    <xf numFmtId="166" fontId="5" fillId="4" borderId="10" xfId="5" applyNumberFormat="1" applyFont="1" applyFill="1" applyBorder="1" applyAlignment="1">
      <alignment vertical="center" wrapText="1"/>
    </xf>
    <xf numFmtId="9" fontId="6" fillId="4" borderId="10" xfId="2" applyNumberFormat="1" applyFont="1" applyFill="1" applyBorder="1" applyAlignment="1">
      <alignment vertical="center" wrapText="1"/>
    </xf>
    <xf numFmtId="167" fontId="12" fillId="3" borderId="10" xfId="2" applyNumberFormat="1" applyFont="1" applyFill="1" applyBorder="1" applyAlignment="1">
      <alignment vertical="center" wrapText="1"/>
    </xf>
    <xf numFmtId="9" fontId="12" fillId="4" borderId="10" xfId="2" applyNumberFormat="1" applyFont="1" applyFill="1" applyBorder="1" applyAlignment="1">
      <alignment vertical="center" wrapText="1"/>
    </xf>
    <xf numFmtId="9" fontId="6" fillId="3" borderId="10" xfId="2" applyFont="1" applyFill="1" applyBorder="1" applyAlignment="1">
      <alignment vertical="center" wrapText="1"/>
    </xf>
    <xf numFmtId="9" fontId="5" fillId="3" borderId="10" xfId="2" applyFont="1" applyFill="1" applyBorder="1" applyAlignment="1">
      <alignment vertical="center" wrapText="1"/>
    </xf>
    <xf numFmtId="0" fontId="7" fillId="0" borderId="0" xfId="0" applyFont="1"/>
    <xf numFmtId="0" fontId="8" fillId="0" borderId="0" xfId="0" applyFont="1" applyFill="1"/>
    <xf numFmtId="166" fontId="5" fillId="3" borderId="10" xfId="5" applyNumberFormat="1" applyFont="1" applyFill="1" applyBorder="1" applyAlignment="1">
      <alignment vertical="center" wrapText="1"/>
    </xf>
    <xf numFmtId="9" fontId="11" fillId="3" borderId="10" xfId="7" applyNumberFormat="1" applyFont="1" applyFill="1" applyBorder="1" applyAlignment="1">
      <alignment vertical="center" wrapText="1"/>
    </xf>
    <xf numFmtId="9" fontId="12" fillId="3" borderId="10" xfId="7" applyNumberFormat="1" applyFont="1" applyFill="1" applyBorder="1" applyAlignment="1">
      <alignment vertical="center" wrapText="1"/>
    </xf>
    <xf numFmtId="9" fontId="11" fillId="0" borderId="0" xfId="7" applyNumberFormat="1" applyFont="1" applyFill="1" applyBorder="1" applyAlignment="1">
      <alignment vertical="center" wrapText="1"/>
    </xf>
    <xf numFmtId="9" fontId="12" fillId="0" borderId="0" xfId="7" applyNumberFormat="1" applyFont="1" applyFill="1" applyBorder="1" applyAlignment="1">
      <alignment vertical="center" wrapText="1"/>
    </xf>
    <xf numFmtId="166" fontId="11" fillId="0" borderId="0" xfId="5" applyNumberFormat="1" applyFont="1" applyFill="1" applyAlignment="1">
      <alignment wrapText="1"/>
    </xf>
    <xf numFmtId="166" fontId="11" fillId="0" borderId="0" xfId="5" applyNumberFormat="1" applyFont="1" applyFill="1"/>
    <xf numFmtId="166" fontId="11" fillId="0" borderId="10" xfId="5" applyNumberFormat="1" applyFont="1" applyFill="1" applyBorder="1" applyAlignment="1">
      <alignment vertical="center" wrapText="1"/>
    </xf>
    <xf numFmtId="166" fontId="12" fillId="0" borderId="10" xfId="5" applyNumberFormat="1" applyFont="1" applyFill="1" applyBorder="1" applyAlignment="1">
      <alignment vertical="center" wrapText="1"/>
    </xf>
    <xf numFmtId="166" fontId="11" fillId="4" borderId="0" xfId="5" applyNumberFormat="1" applyFont="1" applyFill="1" applyBorder="1" applyAlignment="1"/>
    <xf numFmtId="166" fontId="11" fillId="4" borderId="10" xfId="5" applyNumberFormat="1" applyFont="1" applyFill="1" applyBorder="1" applyAlignment="1">
      <alignment horizontal="right" vertical="center" wrapText="1"/>
    </xf>
    <xf numFmtId="167" fontId="11" fillId="4" borderId="10" xfId="2" applyNumberFormat="1" applyFont="1" applyFill="1" applyBorder="1" applyAlignment="1">
      <alignment horizontal="right" vertical="center" wrapText="1"/>
    </xf>
    <xf numFmtId="166" fontId="12" fillId="4" borderId="10" xfId="5" applyNumberFormat="1" applyFont="1" applyFill="1" applyBorder="1" applyAlignment="1">
      <alignment horizontal="right" vertical="center" wrapText="1"/>
    </xf>
    <xf numFmtId="9" fontId="11" fillId="4" borderId="10" xfId="2" applyNumberFormat="1" applyFont="1" applyFill="1" applyBorder="1" applyAlignment="1">
      <alignment horizontal="right" vertical="center" wrapText="1"/>
    </xf>
    <xf numFmtId="9" fontId="11" fillId="6" borderId="0" xfId="2" applyNumberFormat="1" applyFont="1" applyFill="1"/>
    <xf numFmtId="9" fontId="12" fillId="3" borderId="10" xfId="2" applyNumberFormat="1" applyFont="1" applyFill="1" applyBorder="1" applyAlignment="1">
      <alignment vertical="center" wrapText="1"/>
    </xf>
    <xf numFmtId="166" fontId="12" fillId="4" borderId="0" xfId="5" applyNumberFormat="1" applyFont="1" applyFill="1" applyBorder="1" applyAlignment="1"/>
    <xf numFmtId="167" fontId="11" fillId="3" borderId="10" xfId="2" applyNumberFormat="1" applyFont="1" applyFill="1" applyBorder="1" applyAlignment="1">
      <alignment vertical="center" wrapText="1"/>
    </xf>
    <xf numFmtId="166" fontId="11" fillId="4" borderId="0" xfId="5" applyNumberFormat="1" applyFont="1" applyFill="1" applyBorder="1"/>
    <xf numFmtId="166" fontId="15" fillId="6" borderId="0" xfId="5" applyNumberFormat="1" applyFont="1" applyFill="1" applyBorder="1" applyAlignment="1">
      <alignment horizontal="center" vertical="center" wrapText="1"/>
    </xf>
    <xf numFmtId="166" fontId="8" fillId="6" borderId="0" xfId="5" applyNumberFormat="1" applyFont="1" applyFill="1" applyBorder="1" applyAlignment="1">
      <alignment horizontal="center" vertical="center"/>
    </xf>
    <xf numFmtId="166" fontId="15" fillId="6" borderId="0" xfId="5" applyNumberFormat="1" applyFont="1" applyFill="1" applyBorder="1" applyAlignment="1">
      <alignment vertical="center" wrapText="1"/>
    </xf>
    <xf numFmtId="166" fontId="12" fillId="6" borderId="0" xfId="5" applyNumberFormat="1" applyFont="1" applyFill="1" applyBorder="1" applyAlignment="1">
      <alignment horizontal="center" vertical="center" wrapText="1"/>
    </xf>
    <xf numFmtId="10" fontId="12" fillId="6" borderId="0" xfId="7" applyNumberFormat="1" applyFont="1" applyFill="1" applyBorder="1" applyAlignment="1">
      <alignment vertical="center" wrapText="1"/>
    </xf>
    <xf numFmtId="0" fontId="8" fillId="0" borderId="0" xfId="0" applyFont="1" applyAlignment="1">
      <alignment vertical="top"/>
    </xf>
    <xf numFmtId="166" fontId="3" fillId="5" borderId="10" xfId="5" applyNumberFormat="1" applyFont="1" applyFill="1" applyBorder="1" applyAlignment="1">
      <alignment horizontal="center" vertical="center" wrapText="1"/>
    </xf>
    <xf numFmtId="0" fontId="16" fillId="0" borderId="0" xfId="0" applyFont="1"/>
    <xf numFmtId="0" fontId="8" fillId="0" borderId="0" xfId="0" applyFont="1" applyBorder="1" applyAlignment="1">
      <alignment horizontal="left" vertical="top" wrapText="1"/>
    </xf>
    <xf numFmtId="168" fontId="8" fillId="0" borderId="0" xfId="0" applyNumberFormat="1" applyFont="1"/>
    <xf numFmtId="167" fontId="8" fillId="0" borderId="0" xfId="2" applyNumberFormat="1" applyFont="1"/>
    <xf numFmtId="17" fontId="7" fillId="11" borderId="10" xfId="0" applyNumberFormat="1" applyFont="1" applyFill="1" applyBorder="1" applyAlignment="1">
      <alignment horizontal="left"/>
    </xf>
    <xf numFmtId="166" fontId="7" fillId="11" borderId="10" xfId="1" applyNumberFormat="1" applyFont="1" applyFill="1" applyBorder="1"/>
    <xf numFmtId="0" fontId="7" fillId="11" borderId="10" xfId="0" applyNumberFormat="1" applyFont="1" applyFill="1" applyBorder="1" applyAlignment="1">
      <alignment horizontal="left"/>
    </xf>
    <xf numFmtId="166" fontId="5" fillId="11" borderId="10" xfId="1" applyNumberFormat="1" applyFont="1" applyFill="1" applyBorder="1"/>
    <xf numFmtId="17" fontId="8" fillId="4" borderId="10" xfId="0" applyNumberFormat="1" applyFont="1" applyFill="1" applyBorder="1" applyAlignment="1">
      <alignment horizontal="left"/>
    </xf>
    <xf numFmtId="166" fontId="6" fillId="4" borderId="10" xfId="1" applyNumberFormat="1" applyFont="1" applyFill="1" applyBorder="1"/>
    <xf numFmtId="166" fontId="8" fillId="4" borderId="10" xfId="1" applyNumberFormat="1" applyFont="1" applyFill="1" applyBorder="1"/>
    <xf numFmtId="166" fontId="8" fillId="4" borderId="10" xfId="1" applyNumberFormat="1" applyFont="1" applyFill="1" applyBorder="1" applyAlignment="1">
      <alignment horizontal="right"/>
    </xf>
    <xf numFmtId="17" fontId="7" fillId="4" borderId="10" xfId="0" applyNumberFormat="1" applyFont="1" applyFill="1" applyBorder="1" applyAlignment="1">
      <alignment horizontal="left"/>
    </xf>
    <xf numFmtId="166" fontId="7" fillId="4" borderId="10" xfId="1" applyNumberFormat="1" applyFont="1" applyFill="1" applyBorder="1" applyAlignment="1">
      <alignment horizontal="right"/>
    </xf>
    <xf numFmtId="0" fontId="7" fillId="4" borderId="10" xfId="0" applyFont="1" applyFill="1" applyBorder="1" applyAlignment="1">
      <alignment horizontal="right"/>
    </xf>
    <xf numFmtId="166" fontId="7" fillId="3" borderId="10" xfId="1" applyNumberFormat="1" applyFont="1" applyFill="1" applyBorder="1" applyAlignment="1">
      <alignment horizontal="right"/>
    </xf>
    <xf numFmtId="0" fontId="8" fillId="4" borderId="10" xfId="0" applyFont="1" applyFill="1" applyBorder="1" applyAlignment="1">
      <alignment horizontal="right"/>
    </xf>
    <xf numFmtId="166" fontId="8" fillId="3" borderId="10" xfId="1" applyNumberFormat="1" applyFont="1" applyFill="1" applyBorder="1" applyAlignment="1">
      <alignment horizontal="right"/>
    </xf>
    <xf numFmtId="166" fontId="7" fillId="3" borderId="10" xfId="0" applyNumberFormat="1" applyFont="1" applyFill="1" applyBorder="1" applyAlignment="1">
      <alignment horizontal="right"/>
    </xf>
    <xf numFmtId="17" fontId="8" fillId="0" borderId="10" xfId="0" applyNumberFormat="1" applyFont="1" applyBorder="1" applyAlignment="1">
      <alignment horizontal="left"/>
    </xf>
    <xf numFmtId="17" fontId="7" fillId="0" borderId="10" xfId="0" applyNumberFormat="1" applyFont="1" applyBorder="1" applyAlignment="1">
      <alignment horizontal="left"/>
    </xf>
    <xf numFmtId="17" fontId="8" fillId="4" borderId="26" xfId="0" applyNumberFormat="1" applyFont="1" applyFill="1" applyBorder="1" applyAlignment="1">
      <alignment horizontal="left"/>
    </xf>
    <xf numFmtId="166" fontId="7" fillId="3" borderId="10" xfId="0" applyNumberFormat="1" applyFont="1" applyFill="1" applyBorder="1"/>
    <xf numFmtId="0" fontId="7" fillId="3" borderId="10" xfId="0" applyNumberFormat="1" applyFont="1" applyFill="1" applyBorder="1" applyAlignment="1">
      <alignment horizontal="left"/>
    </xf>
    <xf numFmtId="166" fontId="7" fillId="3" borderId="10" xfId="0" applyNumberFormat="1" applyFont="1" applyFill="1" applyBorder="1" applyAlignment="1"/>
    <xf numFmtId="17" fontId="8" fillId="8" borderId="10" xfId="0" applyNumberFormat="1" applyFont="1" applyFill="1" applyBorder="1" applyAlignment="1">
      <alignment horizontal="left" vertical="center"/>
    </xf>
    <xf numFmtId="3" fontId="8" fillId="8" borderId="10" xfId="0" applyNumberFormat="1" applyFont="1" applyFill="1" applyBorder="1" applyAlignment="1">
      <alignment horizontal="center" vertical="center"/>
    </xf>
    <xf numFmtId="0" fontId="8" fillId="8" borderId="10" xfId="0" applyFont="1" applyFill="1" applyBorder="1" applyAlignment="1">
      <alignment horizontal="center" vertical="center"/>
    </xf>
    <xf numFmtId="0" fontId="8" fillId="4" borderId="10" xfId="0" applyFont="1" applyFill="1" applyBorder="1" applyAlignment="1">
      <alignment horizontal="center" vertical="center"/>
    </xf>
    <xf numFmtId="3" fontId="8" fillId="4" borderId="10" xfId="0" applyNumberFormat="1" applyFont="1" applyFill="1" applyBorder="1" applyAlignment="1">
      <alignment horizontal="center" vertical="center"/>
    </xf>
    <xf numFmtId="0" fontId="8" fillId="0" borderId="0" xfId="0" applyFont="1" applyAlignment="1"/>
    <xf numFmtId="0" fontId="8" fillId="0" borderId="0" xfId="0" applyFont="1" applyBorder="1" applyAlignment="1">
      <alignment vertical="top" wrapText="1"/>
    </xf>
    <xf numFmtId="0" fontId="8" fillId="13" borderId="0" xfId="0" applyFont="1" applyFill="1"/>
    <xf numFmtId="0" fontId="0" fillId="13" borderId="0" xfId="0" applyFill="1"/>
    <xf numFmtId="0" fontId="10" fillId="0" borderId="0" xfId="6" applyAlignment="1" applyProtection="1"/>
    <xf numFmtId="166" fontId="13" fillId="6" borderId="0" xfId="5" applyNumberFormat="1" applyFont="1" applyFill="1" applyBorder="1"/>
    <xf numFmtId="0" fontId="13" fillId="0" borderId="0" xfId="0" applyFont="1"/>
    <xf numFmtId="0" fontId="22" fillId="0" borderId="0" xfId="0" applyFont="1"/>
    <xf numFmtId="0" fontId="21" fillId="0" borderId="0" xfId="0" applyFont="1" applyBorder="1"/>
    <xf numFmtId="0" fontId="10" fillId="0" borderId="0" xfId="6" quotePrefix="1" applyFont="1" applyBorder="1" applyAlignment="1" applyProtection="1">
      <alignment vertical="top"/>
    </xf>
    <xf numFmtId="0" fontId="10" fillId="0" borderId="0" xfId="6" quotePrefix="1" applyFont="1" applyFill="1" applyBorder="1" applyAlignment="1" applyProtection="1"/>
    <xf numFmtId="0" fontId="10" fillId="0" borderId="0" xfId="6" quotePrefix="1" applyFont="1" applyAlignment="1" applyProtection="1"/>
    <xf numFmtId="0" fontId="21" fillId="0" borderId="0" xfId="0" applyFont="1"/>
    <xf numFmtId="0" fontId="16" fillId="0" borderId="0" xfId="0" applyFont="1" applyAlignment="1">
      <alignment vertical="center" wrapText="1"/>
    </xf>
    <xf numFmtId="0" fontId="21" fillId="13" borderId="0" xfId="0" applyFont="1" applyFill="1"/>
    <xf numFmtId="0" fontId="23" fillId="0" borderId="0" xfId="0" applyFont="1"/>
    <xf numFmtId="0" fontId="16" fillId="0" borderId="39" xfId="0" applyFont="1" applyBorder="1"/>
    <xf numFmtId="0" fontId="23" fillId="0" borderId="47" xfId="0" applyFont="1" applyBorder="1"/>
    <xf numFmtId="0" fontId="23" fillId="0" borderId="14" xfId="0" applyFont="1" applyBorder="1"/>
    <xf numFmtId="0" fontId="23" fillId="0" borderId="48" xfId="0" applyFont="1" applyBorder="1"/>
    <xf numFmtId="0" fontId="23" fillId="0" borderId="23" xfId="0" applyFont="1" applyBorder="1"/>
    <xf numFmtId="0" fontId="24" fillId="0" borderId="0" xfId="6" quotePrefix="1" applyFont="1" applyAlignment="1" applyProtection="1"/>
    <xf numFmtId="0" fontId="24" fillId="0" borderId="0" xfId="6" applyFont="1" applyAlignment="1" applyProtection="1"/>
    <xf numFmtId="0" fontId="26" fillId="0" borderId="0" xfId="6" applyFont="1" applyAlignment="1" applyProtection="1"/>
    <xf numFmtId="0" fontId="16" fillId="0" borderId="0" xfId="0" applyFont="1" applyFill="1" applyBorder="1"/>
    <xf numFmtId="0" fontId="26" fillId="0" borderId="0" xfId="6" quotePrefix="1" applyFont="1" applyAlignment="1" applyProtection="1"/>
    <xf numFmtId="0" fontId="23" fillId="0" borderId="46" xfId="0" applyFont="1" applyBorder="1"/>
    <xf numFmtId="0" fontId="23" fillId="0" borderId="0" xfId="0" applyFont="1" applyBorder="1"/>
    <xf numFmtId="0" fontId="23" fillId="0" borderId="16" xfId="0" applyFont="1" applyBorder="1"/>
    <xf numFmtId="0" fontId="23" fillId="0" borderId="25" xfId="0" applyFont="1" applyBorder="1"/>
    <xf numFmtId="0" fontId="24" fillId="0" borderId="0" xfId="6" quotePrefix="1" applyFont="1" applyFill="1" applyBorder="1" applyAlignment="1" applyProtection="1"/>
    <xf numFmtId="0" fontId="19" fillId="0" borderId="0" xfId="0" applyFont="1" applyAlignment="1">
      <alignment vertical="center"/>
    </xf>
    <xf numFmtId="0" fontId="18" fillId="0" borderId="0" xfId="0" applyFont="1" applyAlignment="1">
      <alignment horizontal="left" vertical="center"/>
    </xf>
    <xf numFmtId="0" fontId="27" fillId="0" borderId="0" xfId="6" applyFont="1" applyAlignment="1" applyProtection="1"/>
    <xf numFmtId="0" fontId="28" fillId="0" borderId="0" xfId="6" applyFont="1" applyAlignment="1" applyProtection="1"/>
    <xf numFmtId="0" fontId="29" fillId="0" borderId="0" xfId="6" applyFont="1" applyAlignment="1" applyProtection="1"/>
    <xf numFmtId="0" fontId="31" fillId="0" borderId="10" xfId="9" applyFont="1" applyBorder="1" applyAlignment="1">
      <alignment horizontal="center" vertical="center"/>
    </xf>
    <xf numFmtId="0" fontId="23" fillId="0" borderId="25" xfId="0" applyFont="1" applyFill="1" applyBorder="1"/>
    <xf numFmtId="0" fontId="31" fillId="0" borderId="10" xfId="10" applyFont="1" applyBorder="1" applyAlignment="1">
      <alignment horizontal="center" vertical="center"/>
    </xf>
    <xf numFmtId="166" fontId="3" fillId="5" borderId="10" xfId="5" applyNumberFormat="1" applyFont="1" applyFill="1" applyBorder="1" applyAlignment="1">
      <alignment horizontal="center" vertical="center" wrapText="1"/>
    </xf>
    <xf numFmtId="17" fontId="23" fillId="0" borderId="10" xfId="0" applyNumberFormat="1" applyFont="1" applyBorder="1" applyAlignment="1">
      <alignment horizontal="left"/>
    </xf>
    <xf numFmtId="166" fontId="23" fillId="0" borderId="10" xfId="1" applyNumberFormat="1" applyFont="1" applyBorder="1"/>
    <xf numFmtId="17" fontId="33" fillId="0" borderId="10" xfId="0" applyNumberFormat="1" applyFont="1" applyFill="1" applyBorder="1" applyAlignment="1">
      <alignment horizontal="left" vertical="center"/>
    </xf>
    <xf numFmtId="3" fontId="33" fillId="0" borderId="10" xfId="0" applyNumberFormat="1" applyFont="1" applyFill="1" applyBorder="1" applyAlignment="1">
      <alignment horizontal="right" vertical="center"/>
    </xf>
    <xf numFmtId="3" fontId="33" fillId="0" borderId="10" xfId="0" applyNumberFormat="1" applyFont="1" applyBorder="1" applyAlignment="1">
      <alignment horizontal="right" vertical="center"/>
    </xf>
    <xf numFmtId="0" fontId="35" fillId="7" borderId="10" xfId="0" applyFont="1" applyFill="1" applyBorder="1" applyAlignment="1">
      <alignment horizontal="left" vertical="center"/>
    </xf>
    <xf numFmtId="3" fontId="35" fillId="3" borderId="10" xfId="0" applyNumberFormat="1" applyFont="1" applyFill="1" applyBorder="1" applyAlignment="1">
      <alignment horizontal="right" vertical="center"/>
    </xf>
    <xf numFmtId="0" fontId="11" fillId="0" borderId="10" xfId="10" applyFont="1" applyBorder="1" applyAlignment="1">
      <alignment horizontal="right"/>
    </xf>
    <xf numFmtId="3" fontId="8" fillId="0" borderId="10" xfId="13" applyNumberFormat="1" applyFont="1" applyBorder="1" applyAlignment="1">
      <alignment horizontal="right"/>
    </xf>
    <xf numFmtId="3" fontId="6" fillId="0" borderId="10" xfId="13" applyNumberFormat="1" applyFont="1" applyBorder="1" applyAlignment="1">
      <alignment horizontal="right"/>
    </xf>
    <xf numFmtId="3" fontId="11" fillId="0" borderId="10" xfId="10" applyNumberFormat="1" applyFont="1" applyBorder="1" applyAlignment="1">
      <alignment horizontal="right"/>
    </xf>
    <xf numFmtId="3" fontId="8" fillId="0" borderId="10" xfId="10" applyNumberFormat="1" applyFont="1" applyBorder="1" applyAlignment="1">
      <alignment horizontal="right"/>
    </xf>
    <xf numFmtId="3" fontId="6" fillId="0" borderId="10" xfId="10" applyNumberFormat="1" applyFont="1" applyBorder="1" applyAlignment="1">
      <alignment horizontal="right"/>
    </xf>
    <xf numFmtId="0" fontId="16" fillId="4" borderId="10" xfId="0" applyNumberFormat="1" applyFont="1" applyFill="1" applyBorder="1" applyAlignment="1">
      <alignment horizontal="left"/>
    </xf>
    <xf numFmtId="166" fontId="16" fillId="0" borderId="10" xfId="1" applyNumberFormat="1" applyFont="1" applyBorder="1"/>
    <xf numFmtId="0" fontId="0" fillId="0" borderId="0" xfId="0" applyFont="1" applyBorder="1" applyAlignment="1">
      <alignment horizontal="left" vertical="top" wrapText="1"/>
    </xf>
    <xf numFmtId="0" fontId="3" fillId="5" borderId="10" xfId="0" applyFont="1" applyFill="1" applyBorder="1" applyAlignment="1">
      <alignment horizontal="center"/>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166" fontId="7" fillId="3" borderId="23" xfId="1" applyNumberFormat="1" applyFont="1" applyFill="1" applyBorder="1"/>
    <xf numFmtId="166" fontId="7" fillId="0" borderId="23" xfId="1" applyNumberFormat="1" applyFont="1" applyFill="1" applyBorder="1"/>
    <xf numFmtId="3" fontId="6" fillId="0" borderId="10" xfId="10" applyNumberFormat="1" applyFont="1" applyBorder="1" applyAlignment="1">
      <alignment horizontal="center"/>
    </xf>
    <xf numFmtId="0" fontId="6" fillId="0" borderId="10" xfId="10" applyFont="1" applyBorder="1" applyAlignment="1">
      <alignment horizontal="center" vertical="center"/>
    </xf>
    <xf numFmtId="0" fontId="35" fillId="7" borderId="10" xfId="0" applyFont="1" applyFill="1" applyBorder="1" applyAlignment="1">
      <alignment horizontal="left" vertical="center" wrapText="1"/>
    </xf>
    <xf numFmtId="0" fontId="33" fillId="7" borderId="10" xfId="0" applyFont="1" applyFill="1" applyBorder="1" applyAlignment="1">
      <alignment horizontal="center" vertical="center" wrapText="1"/>
    </xf>
    <xf numFmtId="3" fontId="35" fillId="7" borderId="10" xfId="0" applyNumberFormat="1" applyFont="1" applyFill="1" applyBorder="1" applyAlignment="1">
      <alignment horizontal="right" vertical="center" wrapText="1"/>
    </xf>
    <xf numFmtId="17" fontId="33" fillId="0" borderId="10" xfId="0" applyNumberFormat="1" applyFont="1" applyBorder="1" applyAlignment="1">
      <alignment horizontal="left" vertical="center"/>
    </xf>
    <xf numFmtId="0" fontId="33" fillId="0" borderId="10" xfId="0" applyFont="1" applyBorder="1" applyAlignment="1">
      <alignment horizontal="right" vertical="center"/>
    </xf>
    <xf numFmtId="3" fontId="33" fillId="8" borderId="10" xfId="0" applyNumberFormat="1" applyFont="1" applyFill="1" applyBorder="1" applyAlignment="1">
      <alignment horizontal="right" vertical="center"/>
    </xf>
    <xf numFmtId="0" fontId="33" fillId="8" borderId="10" xfId="0" applyFont="1" applyFill="1" applyBorder="1" applyAlignment="1">
      <alignment horizontal="right" vertical="center"/>
    </xf>
    <xf numFmtId="3" fontId="35" fillId="7" borderId="10" xfId="0" applyNumberFormat="1" applyFont="1" applyFill="1" applyBorder="1" applyAlignment="1">
      <alignment horizontal="right" vertical="center"/>
    </xf>
    <xf numFmtId="0" fontId="32" fillId="9" borderId="58" xfId="0" applyFont="1" applyFill="1" applyBorder="1" applyAlignment="1">
      <alignment vertical="center"/>
    </xf>
    <xf numFmtId="0" fontId="39" fillId="9" borderId="58" xfId="0" applyFont="1" applyFill="1" applyBorder="1" applyAlignment="1">
      <alignment vertical="center"/>
    </xf>
    <xf numFmtId="166" fontId="8" fillId="11" borderId="10" xfId="1" applyNumberFormat="1" applyFont="1" applyFill="1" applyBorder="1"/>
    <xf numFmtId="17" fontId="16" fillId="4" borderId="10" xfId="0" applyNumberFormat="1" applyFont="1" applyFill="1" applyBorder="1" applyAlignment="1">
      <alignment horizontal="left"/>
    </xf>
    <xf numFmtId="166" fontId="16" fillId="4" borderId="10" xfId="1" applyNumberFormat="1" applyFont="1" applyFill="1" applyBorder="1"/>
    <xf numFmtId="17" fontId="23" fillId="4" borderId="10" xfId="0" applyNumberFormat="1" applyFont="1" applyFill="1" applyBorder="1" applyAlignment="1">
      <alignment horizontal="left"/>
    </xf>
    <xf numFmtId="166" fontId="23" fillId="4" borderId="10" xfId="1" applyNumberFormat="1" applyFont="1" applyFill="1" applyBorder="1"/>
    <xf numFmtId="166" fontId="23" fillId="0" borderId="10" xfId="1" applyNumberFormat="1" applyFont="1" applyFill="1" applyBorder="1"/>
    <xf numFmtId="0" fontId="23" fillId="0" borderId="10" xfId="0" applyFont="1" applyBorder="1"/>
    <xf numFmtId="166" fontId="16" fillId="0" borderId="10" xfId="0" applyNumberFormat="1" applyFont="1" applyFill="1" applyBorder="1"/>
    <xf numFmtId="17" fontId="23" fillId="0" borderId="10" xfId="0" applyNumberFormat="1" applyFont="1" applyFill="1" applyBorder="1" applyAlignment="1">
      <alignment horizontal="left"/>
    </xf>
    <xf numFmtId="166" fontId="16" fillId="0" borderId="10" xfId="1" applyNumberFormat="1" applyFont="1" applyFill="1" applyBorder="1"/>
    <xf numFmtId="0" fontId="16" fillId="0" borderId="10" xfId="0" applyFont="1" applyBorder="1"/>
    <xf numFmtId="0" fontId="43" fillId="5" borderId="10" xfId="0" applyFont="1" applyFill="1" applyBorder="1" applyAlignment="1">
      <alignment horizontal="center" vertical="center"/>
    </xf>
    <xf numFmtId="0" fontId="43" fillId="5" borderId="10" xfId="0" applyFont="1" applyFill="1" applyBorder="1" applyAlignment="1">
      <alignment horizontal="center"/>
    </xf>
    <xf numFmtId="3" fontId="19" fillId="8" borderId="10" xfId="14" applyNumberFormat="1" applyFont="1" applyFill="1" applyBorder="1" applyAlignment="1">
      <alignment horizontal="center" wrapText="1"/>
    </xf>
    <xf numFmtId="0" fontId="6" fillId="14" borderId="10" xfId="0" applyFont="1" applyFill="1" applyBorder="1" applyAlignment="1">
      <alignment horizontal="center" vertical="center" wrapText="1"/>
    </xf>
    <xf numFmtId="0" fontId="5" fillId="14" borderId="10" xfId="0" applyFont="1" applyFill="1" applyBorder="1" applyAlignment="1">
      <alignment horizontal="center" vertical="center" wrapText="1"/>
    </xf>
    <xf numFmtId="17" fontId="8" fillId="4" borderId="10" xfId="0" applyNumberFormat="1" applyFont="1" applyFill="1" applyBorder="1" applyAlignment="1">
      <alignment horizontal="left"/>
    </xf>
    <xf numFmtId="166" fontId="8" fillId="4" borderId="10" xfId="1" applyNumberFormat="1" applyFont="1" applyFill="1" applyBorder="1"/>
    <xf numFmtId="0" fontId="8" fillId="0" borderId="0" xfId="0" applyFont="1"/>
    <xf numFmtId="166" fontId="7" fillId="11" borderId="10" xfId="1" applyNumberFormat="1" applyFont="1" applyFill="1" applyBorder="1"/>
    <xf numFmtId="17" fontId="7" fillId="12" borderId="10" xfId="0" applyNumberFormat="1" applyFont="1" applyFill="1" applyBorder="1" applyAlignment="1">
      <alignment horizontal="left"/>
    </xf>
    <xf numFmtId="166" fontId="7" fillId="12" borderId="10" xfId="0" applyNumberFormat="1" applyFont="1" applyFill="1" applyBorder="1"/>
    <xf numFmtId="0" fontId="8" fillId="0" borderId="0" xfId="0" applyFont="1"/>
    <xf numFmtId="166" fontId="8" fillId="3" borderId="10" xfId="1" applyNumberFormat="1" applyFont="1" applyFill="1" applyBorder="1" applyAlignment="1">
      <alignment horizontal="right"/>
    </xf>
    <xf numFmtId="17" fontId="8" fillId="0" borderId="10" xfId="0" applyNumberFormat="1" applyFont="1" applyBorder="1" applyAlignment="1">
      <alignment horizontal="left"/>
    </xf>
    <xf numFmtId="3" fontId="11" fillId="0" borderId="10" xfId="10" applyNumberFormat="1" applyFont="1" applyBorder="1" applyAlignment="1">
      <alignment horizontal="right"/>
    </xf>
    <xf numFmtId="166" fontId="23" fillId="0" borderId="10" xfId="1" applyNumberFormat="1" applyFont="1" applyBorder="1"/>
    <xf numFmtId="17" fontId="8" fillId="4" borderId="10" xfId="0" applyNumberFormat="1" applyFont="1" applyFill="1" applyBorder="1" applyAlignment="1">
      <alignment horizontal="left"/>
    </xf>
    <xf numFmtId="0" fontId="8" fillId="0" borderId="0" xfId="0" applyFont="1"/>
    <xf numFmtId="17" fontId="8" fillId="8" borderId="10" xfId="0" applyNumberFormat="1" applyFont="1" applyFill="1" applyBorder="1" applyAlignment="1">
      <alignment horizontal="left" vertical="center"/>
    </xf>
    <xf numFmtId="17" fontId="7" fillId="8" borderId="10" xfId="0" applyNumberFormat="1" applyFont="1" applyFill="1" applyBorder="1" applyAlignment="1">
      <alignment horizontal="left" vertical="center"/>
    </xf>
    <xf numFmtId="166" fontId="7" fillId="12" borderId="10" xfId="0" applyNumberFormat="1" applyFont="1" applyFill="1" applyBorder="1" applyAlignment="1">
      <alignment horizontal="right"/>
    </xf>
    <xf numFmtId="3" fontId="6" fillId="0" borderId="10" xfId="10" applyNumberFormat="1" applyFont="1" applyBorder="1" applyAlignment="1">
      <alignment horizontal="right"/>
    </xf>
    <xf numFmtId="3" fontId="8" fillId="0" borderId="10" xfId="10" applyNumberFormat="1" applyFont="1" applyBorder="1" applyAlignment="1">
      <alignment horizontal="right"/>
    </xf>
    <xf numFmtId="3" fontId="6" fillId="0" borderId="10" xfId="10" applyNumberFormat="1" applyFont="1" applyBorder="1" applyAlignment="1">
      <alignment horizontal="center"/>
    </xf>
    <xf numFmtId="0" fontId="6" fillId="0" borderId="10" xfId="10" applyFont="1" applyBorder="1" applyAlignment="1">
      <alignment horizontal="center" vertical="center"/>
    </xf>
    <xf numFmtId="3" fontId="19" fillId="8" borderId="10" xfId="14" applyNumberFormat="1" applyFont="1" applyFill="1" applyBorder="1" applyAlignment="1">
      <alignment horizontal="center" wrapText="1"/>
    </xf>
    <xf numFmtId="0" fontId="17" fillId="5" borderId="10" xfId="0" applyFont="1" applyFill="1" applyBorder="1" applyAlignment="1">
      <alignment horizontal="center" vertical="center"/>
    </xf>
    <xf numFmtId="0" fontId="17" fillId="5" borderId="10" xfId="0" applyFont="1" applyFill="1" applyBorder="1" applyAlignment="1">
      <alignment horizontal="center" vertical="center" wrapText="1"/>
    </xf>
    <xf numFmtId="166" fontId="3" fillId="5" borderId="22" xfId="3" applyNumberFormat="1" applyFont="1" applyFill="1" applyBorder="1" applyAlignment="1">
      <alignment horizontal="center" vertical="center"/>
    </xf>
    <xf numFmtId="0" fontId="3" fillId="5" borderId="28" xfId="3" applyNumberFormat="1" applyFont="1" applyFill="1" applyBorder="1" applyAlignment="1">
      <alignment horizontal="center" vertical="center" wrapText="1"/>
    </xf>
    <xf numFmtId="0" fontId="32" fillId="7" borderId="10" xfId="0" applyFont="1" applyFill="1" applyBorder="1" applyAlignment="1">
      <alignment horizontal="left" vertical="center" wrapText="1"/>
    </xf>
    <xf numFmtId="3" fontId="32" fillId="3" borderId="10" xfId="0" applyNumberFormat="1" applyFont="1" applyFill="1" applyBorder="1" applyAlignment="1">
      <alignment horizontal="right" vertical="center"/>
    </xf>
    <xf numFmtId="0" fontId="32" fillId="3" borderId="10" xfId="0" applyFont="1" applyFill="1" applyBorder="1" applyAlignment="1">
      <alignment horizontal="left" vertical="center"/>
    </xf>
    <xf numFmtId="17" fontId="30" fillId="0" borderId="10" xfId="0" applyNumberFormat="1" applyFont="1" applyBorder="1" applyAlignment="1">
      <alignment horizontal="left" vertical="center"/>
    </xf>
    <xf numFmtId="3" fontId="30" fillId="0" borderId="10" xfId="0" applyNumberFormat="1" applyFont="1" applyBorder="1" applyAlignment="1">
      <alignment horizontal="right" vertical="center"/>
    </xf>
    <xf numFmtId="0" fontId="30" fillId="0" borderId="10" xfId="0" applyFont="1" applyBorder="1" applyAlignment="1">
      <alignment horizontal="right" vertical="center"/>
    </xf>
    <xf numFmtId="3" fontId="30" fillId="0" borderId="10" xfId="0" applyNumberFormat="1" applyFont="1" applyFill="1" applyBorder="1" applyAlignment="1">
      <alignment horizontal="right" vertical="center"/>
    </xf>
    <xf numFmtId="17" fontId="32" fillId="3" borderId="10" xfId="0" applyNumberFormat="1" applyFont="1" applyFill="1" applyBorder="1" applyAlignment="1">
      <alignment horizontal="left" vertical="center"/>
    </xf>
    <xf numFmtId="3" fontId="30" fillId="3" borderId="10" xfId="0" applyNumberFormat="1" applyFont="1" applyFill="1" applyBorder="1" applyAlignment="1">
      <alignment horizontal="right" vertical="center"/>
    </xf>
    <xf numFmtId="3" fontId="8" fillId="0" borderId="10" xfId="12" applyNumberFormat="1" applyFont="1" applyBorder="1"/>
    <xf numFmtId="3" fontId="8" fillId="0" borderId="27" xfId="15" applyNumberFormat="1" applyFont="1" applyBorder="1"/>
    <xf numFmtId="3" fontId="8" fillId="0" borderId="10" xfId="15" applyNumberFormat="1" applyFont="1" applyBorder="1"/>
    <xf numFmtId="17" fontId="30" fillId="0" borderId="10" xfId="10" applyNumberFormat="1" applyFont="1" applyBorder="1" applyAlignment="1">
      <alignment horizontal="left" vertical="center"/>
    </xf>
    <xf numFmtId="3" fontId="8" fillId="0" borderId="10" xfId="49" applyNumberFormat="1" applyFont="1" applyBorder="1"/>
    <xf numFmtId="166" fontId="5" fillId="3" borderId="34" xfId="3" applyNumberFormat="1" applyFont="1" applyFill="1" applyBorder="1" applyAlignment="1">
      <alignment horizontal="left" vertical="center" wrapText="1"/>
    </xf>
    <xf numFmtId="166" fontId="7" fillId="3" borderId="34" xfId="3" applyNumberFormat="1" applyFont="1" applyFill="1" applyBorder="1" applyAlignment="1">
      <alignment horizontal="left" vertical="center" wrapText="1"/>
    </xf>
    <xf numFmtId="166" fontId="5" fillId="3" borderId="34" xfId="3" applyNumberFormat="1" applyFont="1" applyFill="1" applyBorder="1" applyAlignment="1">
      <alignment vertical="center" wrapText="1"/>
    </xf>
    <xf numFmtId="166" fontId="6" fillId="3" borderId="10" xfId="3" applyNumberFormat="1" applyFont="1" applyFill="1" applyBorder="1" applyAlignment="1">
      <alignment horizontal="center" vertical="center"/>
    </xf>
    <xf numFmtId="166" fontId="6" fillId="3" borderId="79" xfId="3" applyNumberFormat="1" applyFont="1" applyFill="1" applyBorder="1" applyAlignment="1">
      <alignment horizontal="center" vertical="center"/>
    </xf>
    <xf numFmtId="0" fontId="36" fillId="5" borderId="10" xfId="0" applyFont="1" applyFill="1" applyBorder="1" applyAlignment="1">
      <alignment horizontal="center" vertical="center" wrapText="1"/>
    </xf>
    <xf numFmtId="166" fontId="4" fillId="5" borderId="31" xfId="3" applyNumberFormat="1" applyFont="1" applyFill="1" applyBorder="1" applyAlignment="1">
      <alignment horizontal="center" vertical="center"/>
    </xf>
    <xf numFmtId="166" fontId="4" fillId="5" borderId="32" xfId="3" applyNumberFormat="1" applyFont="1" applyFill="1" applyBorder="1" applyAlignment="1">
      <alignment horizontal="center" vertical="center"/>
    </xf>
    <xf numFmtId="166" fontId="3" fillId="5" borderId="32" xfId="3" applyNumberFormat="1" applyFont="1" applyFill="1" applyBorder="1" applyAlignment="1">
      <alignment horizontal="center" vertical="center" wrapText="1"/>
    </xf>
    <xf numFmtId="166" fontId="3" fillId="5" borderId="80" xfId="3" applyNumberFormat="1" applyFont="1" applyFill="1" applyBorder="1" applyAlignment="1">
      <alignment horizontal="center" vertical="center" wrapText="1"/>
    </xf>
    <xf numFmtId="166" fontId="3" fillId="5" borderId="85" xfId="3" applyNumberFormat="1" applyFont="1" applyFill="1" applyBorder="1" applyAlignment="1">
      <alignment horizontal="center" vertical="center" wrapText="1"/>
    </xf>
    <xf numFmtId="3" fontId="35" fillId="9" borderId="10" xfId="0" applyNumberFormat="1" applyFont="1" applyFill="1" applyBorder="1" applyAlignment="1">
      <alignment horizontal="right" vertical="center"/>
    </xf>
    <xf numFmtId="17" fontId="23" fillId="0" borderId="10" xfId="1" applyNumberFormat="1" applyFont="1" applyBorder="1" applyAlignment="1">
      <alignment horizontal="left"/>
    </xf>
    <xf numFmtId="167" fontId="12" fillId="0" borderId="10" xfId="2" applyNumberFormat="1" applyFont="1" applyFill="1" applyBorder="1" applyAlignment="1">
      <alignment vertical="center" wrapText="1"/>
    </xf>
    <xf numFmtId="167" fontId="11" fillId="0" borderId="10" xfId="2" applyNumberFormat="1" applyFont="1" applyFill="1" applyBorder="1" applyAlignment="1">
      <alignment vertical="center" wrapText="1"/>
    </xf>
    <xf numFmtId="17" fontId="19" fillId="0" borderId="10" xfId="0" applyNumberFormat="1" applyFont="1" applyBorder="1" applyAlignment="1">
      <alignment horizontal="left" vertical="center"/>
    </xf>
    <xf numFmtId="3" fontId="8" fillId="0" borderId="10" xfId="192" applyNumberFormat="1" applyFont="1" applyBorder="1"/>
    <xf numFmtId="17" fontId="18" fillId="3" borderId="10" xfId="0" applyNumberFormat="1" applyFont="1" applyFill="1" applyBorder="1" applyAlignment="1">
      <alignment horizontal="left" vertical="center"/>
    </xf>
    <xf numFmtId="3" fontId="19" fillId="3" borderId="10" xfId="0" applyNumberFormat="1" applyFont="1" applyFill="1" applyBorder="1" applyAlignment="1">
      <alignment horizontal="right" vertical="center"/>
    </xf>
    <xf numFmtId="0" fontId="18" fillId="10" borderId="10" xfId="0" applyFont="1" applyFill="1" applyBorder="1" applyAlignment="1">
      <alignment horizontal="left" vertical="center"/>
    </xf>
    <xf numFmtId="3" fontId="18" fillId="10" borderId="10" xfId="0" applyNumberFormat="1" applyFont="1" applyFill="1" applyBorder="1" applyAlignment="1">
      <alignment horizontal="right" vertical="center"/>
    </xf>
    <xf numFmtId="0" fontId="37" fillId="5" borderId="1" xfId="0" applyFont="1" applyFill="1" applyBorder="1" applyAlignment="1">
      <alignment vertical="center"/>
    </xf>
    <xf numFmtId="0" fontId="30" fillId="0" borderId="58" xfId="0" applyFont="1" applyBorder="1" applyAlignment="1">
      <alignment vertical="center"/>
    </xf>
    <xf numFmtId="0" fontId="40" fillId="0" borderId="58" xfId="0" applyFont="1" applyBorder="1" applyAlignment="1">
      <alignment vertical="center"/>
    </xf>
    <xf numFmtId="3" fontId="6" fillId="0" borderId="10" xfId="241" applyNumberFormat="1" applyFont="1" applyBorder="1" applyAlignment="1">
      <alignment horizontal="center"/>
    </xf>
    <xf numFmtId="3" fontId="19" fillId="8" borderId="88" xfId="241" applyNumberFormat="1" applyFont="1" applyFill="1" applyBorder="1" applyAlignment="1">
      <alignment horizontal="center" wrapText="1"/>
    </xf>
    <xf numFmtId="3" fontId="5" fillId="0" borderId="10" xfId="241" applyNumberFormat="1" applyFont="1" applyBorder="1" applyAlignment="1">
      <alignment horizontal="center"/>
    </xf>
    <xf numFmtId="3" fontId="18" fillId="8" borderId="88" xfId="241" applyNumberFormat="1" applyFont="1" applyFill="1" applyBorder="1" applyAlignment="1">
      <alignment horizontal="center" wrapText="1"/>
    </xf>
    <xf numFmtId="166" fontId="6" fillId="0" borderId="37" xfId="3" applyNumberFormat="1" applyFont="1" applyFill="1" applyBorder="1" applyAlignment="1">
      <alignment horizontal="center" vertical="center" wrapText="1"/>
    </xf>
    <xf numFmtId="166" fontId="6" fillId="0" borderId="81" xfId="3" applyNumberFormat="1" applyFont="1" applyFill="1" applyBorder="1" applyAlignment="1">
      <alignment horizontal="center" vertical="center" wrapText="1"/>
    </xf>
    <xf numFmtId="166" fontId="6" fillId="0" borderId="75" xfId="3" applyNumberFormat="1" applyFont="1" applyFill="1" applyBorder="1" applyAlignment="1">
      <alignment horizontal="center" vertical="center" wrapText="1"/>
    </xf>
    <xf numFmtId="10" fontId="6" fillId="0" borderId="75" xfId="2" applyNumberFormat="1" applyFont="1" applyFill="1" applyBorder="1" applyAlignment="1">
      <alignment horizontal="center" vertical="center" wrapText="1"/>
    </xf>
    <xf numFmtId="166" fontId="6" fillId="0" borderId="82" xfId="3" applyNumberFormat="1" applyFont="1" applyFill="1" applyBorder="1" applyAlignment="1">
      <alignment horizontal="center" vertical="center" wrapText="1"/>
    </xf>
    <xf numFmtId="166" fontId="6" fillId="0" borderId="12" xfId="3" applyNumberFormat="1" applyFont="1" applyFill="1" applyBorder="1" applyAlignment="1">
      <alignment horizontal="center" vertical="center" wrapText="1"/>
    </xf>
    <xf numFmtId="166" fontId="6" fillId="0" borderId="10" xfId="3" applyNumberFormat="1" applyFont="1" applyFill="1" applyBorder="1" applyAlignment="1">
      <alignment horizontal="center" vertical="center" wrapText="1"/>
    </xf>
    <xf numFmtId="166" fontId="6" fillId="0" borderId="26" xfId="3" applyNumberFormat="1" applyFont="1" applyFill="1" applyBorder="1" applyAlignment="1">
      <alignment horizontal="center" vertical="center" wrapText="1"/>
    </xf>
    <xf numFmtId="10" fontId="6" fillId="0" borderId="26" xfId="2" applyNumberFormat="1" applyFont="1" applyFill="1" applyBorder="1" applyAlignment="1">
      <alignment horizontal="center" vertical="center" wrapText="1"/>
    </xf>
    <xf numFmtId="166" fontId="6" fillId="0" borderId="11" xfId="3" applyNumberFormat="1" applyFont="1" applyFill="1" applyBorder="1" applyAlignment="1">
      <alignment horizontal="center" vertical="center" wrapText="1"/>
    </xf>
    <xf numFmtId="166" fontId="5" fillId="45" borderId="71" xfId="3" applyNumberFormat="1" applyFont="1" applyFill="1" applyBorder="1" applyAlignment="1">
      <alignment horizontal="center" vertical="center" wrapText="1"/>
    </xf>
    <xf numFmtId="166" fontId="5" fillId="45" borderId="72" xfId="3" applyNumberFormat="1" applyFont="1" applyFill="1" applyBorder="1" applyAlignment="1">
      <alignment horizontal="center" vertical="center" wrapText="1"/>
    </xf>
    <xf numFmtId="166" fontId="5" fillId="45" borderId="76" xfId="3" applyNumberFormat="1" applyFont="1" applyFill="1" applyBorder="1" applyAlignment="1">
      <alignment horizontal="center" vertical="center" wrapText="1"/>
    </xf>
    <xf numFmtId="10" fontId="5" fillId="45" borderId="76" xfId="2" applyNumberFormat="1" applyFont="1" applyFill="1" applyBorder="1" applyAlignment="1">
      <alignment horizontal="center" vertical="center" wrapText="1"/>
    </xf>
    <xf numFmtId="166" fontId="5" fillId="45" borderId="73" xfId="3" applyNumberFormat="1" applyFont="1" applyFill="1" applyBorder="1" applyAlignment="1">
      <alignment horizontal="center" vertical="center" wrapText="1"/>
    </xf>
    <xf numFmtId="9" fontId="5" fillId="0" borderId="40" xfId="2" applyFont="1" applyFill="1" applyBorder="1" applyAlignment="1">
      <alignment horizontal="center" vertical="center" wrapText="1"/>
    </xf>
    <xf numFmtId="9" fontId="5" fillId="0" borderId="41" xfId="2" applyFont="1" applyFill="1" applyBorder="1" applyAlignment="1">
      <alignment horizontal="center" vertical="center" wrapText="1"/>
    </xf>
    <xf numFmtId="9" fontId="5" fillId="0" borderId="43" xfId="2" applyFont="1" applyFill="1" applyBorder="1" applyAlignment="1">
      <alignment horizontal="center" vertical="center" wrapText="1"/>
    </xf>
    <xf numFmtId="9" fontId="5" fillId="0" borderId="86" xfId="2" applyFont="1" applyFill="1" applyBorder="1" applyAlignment="1">
      <alignment horizontal="center" vertical="center" wrapText="1"/>
    </xf>
    <xf numFmtId="9" fontId="5" fillId="0" borderId="42" xfId="2" applyFont="1" applyFill="1" applyBorder="1" applyAlignment="1">
      <alignment horizontal="center" vertical="center" wrapText="1"/>
    </xf>
    <xf numFmtId="166" fontId="6" fillId="4" borderId="35" xfId="3" applyNumberFormat="1" applyFont="1" applyFill="1" applyBorder="1" applyAlignment="1">
      <alignment horizontal="center" vertical="center" wrapText="1"/>
    </xf>
    <xf numFmtId="166" fontId="6" fillId="4" borderId="24" xfId="3" applyNumberFormat="1" applyFont="1" applyFill="1" applyBorder="1" applyAlignment="1">
      <alignment horizontal="center" vertical="center" wrapText="1"/>
    </xf>
    <xf numFmtId="166" fontId="6" fillId="4" borderId="74" xfId="3" applyNumberFormat="1" applyFont="1" applyFill="1" applyBorder="1" applyAlignment="1">
      <alignment horizontal="center" vertical="center" wrapText="1"/>
    </xf>
    <xf numFmtId="10" fontId="6" fillId="4" borderId="74" xfId="2" applyNumberFormat="1" applyFont="1" applyFill="1" applyBorder="1" applyAlignment="1">
      <alignment horizontal="center" vertical="center" wrapText="1"/>
    </xf>
    <xf numFmtId="166" fontId="6" fillId="4" borderId="12" xfId="3" applyNumberFormat="1" applyFont="1" applyFill="1" applyBorder="1" applyAlignment="1">
      <alignment horizontal="center" vertical="center" wrapText="1"/>
    </xf>
    <xf numFmtId="166" fontId="6" fillId="4" borderId="10" xfId="3" applyNumberFormat="1" applyFont="1" applyFill="1" applyBorder="1" applyAlignment="1">
      <alignment horizontal="center" vertical="center" wrapText="1"/>
    </xf>
    <xf numFmtId="166" fontId="6" fillId="4" borderId="11" xfId="3" applyNumberFormat="1" applyFont="1" applyFill="1" applyBorder="1" applyAlignment="1">
      <alignment horizontal="center" vertical="center" wrapText="1"/>
    </xf>
    <xf numFmtId="10" fontId="6" fillId="4" borderId="11" xfId="2" applyNumberFormat="1" applyFont="1" applyFill="1" applyBorder="1" applyAlignment="1">
      <alignment horizontal="center" vertical="center" wrapText="1"/>
    </xf>
    <xf numFmtId="9" fontId="5" fillId="0" borderId="71" xfId="2" applyFont="1" applyFill="1" applyBorder="1" applyAlignment="1">
      <alignment horizontal="center" vertical="center" wrapText="1"/>
    </xf>
    <xf numFmtId="9" fontId="5" fillId="0" borderId="72" xfId="2" applyFont="1" applyFill="1" applyBorder="1" applyAlignment="1">
      <alignment horizontal="center" vertical="center" wrapText="1"/>
    </xf>
    <xf numFmtId="9" fontId="5" fillId="0" borderId="73" xfId="2" applyFont="1" applyFill="1" applyBorder="1" applyAlignment="1">
      <alignment horizontal="center" vertical="center" wrapText="1"/>
    </xf>
    <xf numFmtId="3" fontId="40" fillId="0" borderId="58" xfId="0" applyNumberFormat="1" applyFont="1" applyBorder="1" applyAlignment="1">
      <alignment horizontal="center" vertical="center"/>
    </xf>
    <xf numFmtId="3" fontId="39" fillId="9" borderId="58" xfId="0" applyNumberFormat="1" applyFont="1" applyFill="1" applyBorder="1" applyAlignment="1">
      <alignment horizontal="center" vertical="center"/>
    </xf>
    <xf numFmtId="0" fontId="77" fillId="0" borderId="10" xfId="10" applyFont="1" applyBorder="1" applyAlignment="1">
      <alignment horizontal="center" vertical="center"/>
    </xf>
    <xf numFmtId="0" fontId="7" fillId="11" borderId="10" xfId="0" applyFont="1" applyFill="1" applyBorder="1" applyAlignment="1">
      <alignment horizontal="left"/>
    </xf>
    <xf numFmtId="0" fontId="7" fillId="3" borderId="10" xfId="0" applyFont="1" applyFill="1" applyBorder="1" applyAlignment="1">
      <alignment horizontal="left"/>
    </xf>
    <xf numFmtId="0" fontId="23" fillId="0" borderId="46" xfId="0" applyFont="1" applyBorder="1" applyAlignment="1">
      <alignment horizontal="left" vertical="top" wrapText="1"/>
    </xf>
    <xf numFmtId="0" fontId="23" fillId="0" borderId="0" xfId="0" applyFont="1" applyBorder="1" applyAlignment="1">
      <alignment horizontal="left" vertical="top" wrapText="1"/>
    </xf>
    <xf numFmtId="0" fontId="23" fillId="0" borderId="16" xfId="0" applyFont="1" applyBorder="1" applyAlignment="1">
      <alignment horizontal="left" vertical="top" wrapText="1"/>
    </xf>
    <xf numFmtId="0" fontId="24" fillId="0" borderId="0" xfId="6" quotePrefix="1" applyFont="1" applyAlignment="1" applyProtection="1">
      <alignment horizontal="left"/>
    </xf>
    <xf numFmtId="0" fontId="24" fillId="0" borderId="0" xfId="6" applyFont="1" applyAlignment="1" applyProtection="1">
      <alignment horizontal="left"/>
    </xf>
    <xf numFmtId="0" fontId="16" fillId="0" borderId="0" xfId="0" applyFont="1" applyAlignment="1">
      <alignment horizontal="center"/>
    </xf>
    <xf numFmtId="0" fontId="5" fillId="0" borderId="1" xfId="0" applyFont="1" applyBorder="1" applyAlignment="1">
      <alignment horizontal="center"/>
    </xf>
    <xf numFmtId="0" fontId="5" fillId="0" borderId="78"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166" fontId="3" fillId="5" borderId="44" xfId="3" applyNumberFormat="1" applyFont="1" applyFill="1" applyBorder="1" applyAlignment="1">
      <alignment horizontal="center" vertical="center" wrapText="1"/>
    </xf>
    <xf numFmtId="166" fontId="3" fillId="5" borderId="77" xfId="3" applyNumberFormat="1" applyFont="1" applyFill="1" applyBorder="1" applyAlignment="1">
      <alignment horizontal="center" vertical="center" wrapText="1"/>
    </xf>
    <xf numFmtId="0" fontId="5" fillId="0" borderId="1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8" fillId="0" borderId="0" xfId="0" applyFont="1" applyAlignment="1">
      <alignment horizontal="left" vertical="top" wrapText="1"/>
    </xf>
    <xf numFmtId="166" fontId="3" fillId="5" borderId="4" xfId="3" applyNumberFormat="1" applyFont="1" applyFill="1" applyBorder="1" applyAlignment="1">
      <alignment horizontal="center" vertical="center" wrapText="1"/>
    </xf>
    <xf numFmtId="166" fontId="3" fillId="5" borderId="17" xfId="3" applyNumberFormat="1" applyFont="1" applyFill="1" applyBorder="1" applyAlignment="1">
      <alignment horizontal="center" vertical="center" wrapText="1"/>
    </xf>
    <xf numFmtId="9" fontId="5" fillId="0" borderId="83" xfId="2" applyFont="1" applyFill="1" applyBorder="1" applyAlignment="1">
      <alignment horizontal="center" vertical="center" wrapText="1"/>
    </xf>
    <xf numFmtId="9" fontId="5" fillId="0" borderId="84" xfId="2" applyFont="1" applyFill="1" applyBorder="1" applyAlignment="1">
      <alignment horizontal="center" vertical="center" wrapText="1"/>
    </xf>
    <xf numFmtId="17" fontId="16" fillId="0" borderId="0" xfId="0" applyNumberFormat="1" applyFont="1" applyAlignment="1">
      <alignment horizontal="center"/>
    </xf>
    <xf numFmtId="0" fontId="5" fillId="0" borderId="28"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22" xfId="0" applyFont="1" applyBorder="1" applyAlignment="1">
      <alignment horizontal="center"/>
    </xf>
    <xf numFmtId="0" fontId="25" fillId="0" borderId="0" xfId="0" applyFont="1" applyAlignment="1">
      <alignment horizontal="center"/>
    </xf>
    <xf numFmtId="9" fontId="5" fillId="0" borderId="71" xfId="4" applyNumberFormat="1" applyFont="1" applyBorder="1" applyAlignment="1">
      <alignment horizontal="center"/>
    </xf>
    <xf numFmtId="9" fontId="5" fillId="0" borderId="73" xfId="4" applyNumberFormat="1" applyFont="1" applyBorder="1" applyAlignment="1">
      <alignment horizontal="center"/>
    </xf>
    <xf numFmtId="166" fontId="3" fillId="5" borderId="8" xfId="3" applyNumberFormat="1" applyFont="1" applyFill="1" applyBorder="1" applyAlignment="1">
      <alignment horizontal="center" vertical="center" wrapText="1"/>
    </xf>
    <xf numFmtId="166" fontId="3" fillId="5" borderId="70" xfId="3" applyNumberFormat="1" applyFont="1" applyFill="1" applyBorder="1" applyAlignment="1">
      <alignment horizontal="center" vertical="center" wrapText="1"/>
    </xf>
    <xf numFmtId="0" fontId="5" fillId="0" borderId="40" xfId="0" applyFont="1" applyBorder="1" applyAlignment="1">
      <alignment horizontal="center"/>
    </xf>
    <xf numFmtId="0" fontId="5" fillId="0" borderId="41"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42" xfId="0" applyFont="1" applyBorder="1" applyAlignment="1">
      <alignment horizontal="center"/>
    </xf>
    <xf numFmtId="166" fontId="3" fillId="5" borderId="10" xfId="5" applyNumberFormat="1" applyFont="1" applyFill="1" applyBorder="1" applyAlignment="1">
      <alignment horizontal="center" vertical="center" wrapText="1"/>
    </xf>
    <xf numFmtId="166" fontId="3" fillId="5" borderId="26" xfId="5" applyNumberFormat="1" applyFont="1" applyFill="1" applyBorder="1" applyAlignment="1">
      <alignment horizontal="center" vertical="center" wrapText="1"/>
    </xf>
    <xf numFmtId="166" fontId="3" fillId="5" borderId="36" xfId="5" applyNumberFormat="1" applyFont="1" applyFill="1" applyBorder="1" applyAlignment="1">
      <alignment horizontal="center" vertical="center" wrapText="1"/>
    </xf>
    <xf numFmtId="166" fontId="3" fillId="5" borderId="9" xfId="5" applyNumberFormat="1" applyFont="1" applyFill="1" applyBorder="1" applyAlignment="1">
      <alignment horizontal="center" vertical="center" wrapText="1"/>
    </xf>
    <xf numFmtId="166" fontId="25" fillId="0" borderId="0" xfId="5" applyNumberFormat="1" applyFont="1" applyFill="1" applyBorder="1" applyAlignment="1">
      <alignment horizontal="center" vertical="center"/>
    </xf>
    <xf numFmtId="166" fontId="3" fillId="5" borderId="24" xfId="5" applyNumberFormat="1" applyFont="1" applyFill="1" applyBorder="1" applyAlignment="1">
      <alignment horizontal="center" vertical="center" wrapText="1"/>
    </xf>
    <xf numFmtId="166" fontId="3" fillId="5" borderId="27" xfId="5" applyNumberFormat="1" applyFont="1" applyFill="1" applyBorder="1" applyAlignment="1">
      <alignment horizontal="center" vertical="center" wrapText="1"/>
    </xf>
    <xf numFmtId="0" fontId="23" fillId="0" borderId="25" xfId="0" applyFont="1" applyBorder="1" applyAlignment="1">
      <alignment horizontal="left" vertical="top" wrapText="1"/>
    </xf>
    <xf numFmtId="0" fontId="23" fillId="0" borderId="48" xfId="0" applyFont="1" applyBorder="1" applyAlignment="1">
      <alignment horizontal="left" vertical="top" wrapText="1"/>
    </xf>
    <xf numFmtId="0" fontId="23" fillId="0" borderId="23" xfId="0" applyFont="1" applyBorder="1" applyAlignment="1">
      <alignment horizontal="left" vertical="top" wrapText="1"/>
    </xf>
    <xf numFmtId="0" fontId="35" fillId="0" borderId="10" xfId="0" applyFont="1" applyBorder="1" applyAlignment="1">
      <alignment horizontal="center" vertical="center"/>
    </xf>
    <xf numFmtId="0" fontId="36" fillId="5" borderId="27" xfId="0" applyFont="1" applyFill="1" applyBorder="1" applyAlignment="1">
      <alignment horizontal="center" vertical="center" wrapText="1"/>
    </xf>
    <xf numFmtId="0" fontId="36" fillId="5" borderId="87"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6" xfId="0" applyFont="1" applyFill="1" applyBorder="1" applyAlignment="1">
      <alignment horizontal="center" vertical="center"/>
    </xf>
    <xf numFmtId="0" fontId="36" fillId="5" borderId="36" xfId="0" applyFont="1" applyFill="1" applyBorder="1" applyAlignment="1">
      <alignment horizontal="center" vertical="center"/>
    </xf>
    <xf numFmtId="0" fontId="36" fillId="5" borderId="9" xfId="0" applyFont="1" applyFill="1" applyBorder="1" applyAlignment="1">
      <alignment horizontal="center" vertical="center"/>
    </xf>
    <xf numFmtId="0" fontId="3" fillId="5" borderId="10" xfId="0" applyFont="1" applyFill="1" applyBorder="1" applyAlignment="1">
      <alignment horizontal="center"/>
    </xf>
    <xf numFmtId="17" fontId="16" fillId="0" borderId="0" xfId="0" quotePrefix="1" applyNumberFormat="1" applyFont="1" applyAlignment="1">
      <alignment horizontal="center"/>
    </xf>
    <xf numFmtId="0" fontId="16" fillId="0" borderId="0" xfId="0" quotePrefix="1" applyFont="1" applyAlignment="1">
      <alignment horizontal="center"/>
    </xf>
    <xf numFmtId="0" fontId="37" fillId="5" borderId="44" xfId="0" applyFont="1" applyFill="1" applyBorder="1" applyAlignment="1">
      <alignment horizontal="center" vertical="center"/>
    </xf>
    <xf numFmtId="0" fontId="37" fillId="5" borderId="49" xfId="0" applyFont="1" applyFill="1" applyBorder="1" applyAlignment="1">
      <alignment horizontal="center" vertical="center"/>
    </xf>
    <xf numFmtId="0" fontId="37" fillId="5" borderId="53" xfId="0" applyFont="1" applyFill="1" applyBorder="1" applyAlignment="1">
      <alignment horizontal="center" vertical="center"/>
    </xf>
    <xf numFmtId="0" fontId="37" fillId="5" borderId="54" xfId="0" applyFont="1" applyFill="1" applyBorder="1" applyAlignment="1">
      <alignment horizontal="center" vertical="center"/>
    </xf>
    <xf numFmtId="0" fontId="38" fillId="5" borderId="50" xfId="0" applyFont="1" applyFill="1" applyBorder="1" applyAlignment="1">
      <alignment horizontal="center" vertical="center"/>
    </xf>
    <xf numFmtId="0" fontId="38" fillId="5" borderId="55" xfId="0" applyFont="1" applyFill="1" applyBorder="1" applyAlignment="1">
      <alignment horizontal="center" vertical="center"/>
    </xf>
    <xf numFmtId="0" fontId="37" fillId="5" borderId="1" xfId="0" applyFont="1" applyFill="1" applyBorder="1" applyAlignment="1">
      <alignment horizontal="center" vertical="center"/>
    </xf>
    <xf numFmtId="0" fontId="37" fillId="5" borderId="51" xfId="0" applyFont="1" applyFill="1" applyBorder="1" applyAlignment="1">
      <alignment horizontal="center" vertical="center"/>
    </xf>
    <xf numFmtId="0" fontId="37" fillId="5" borderId="5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56" xfId="0" applyFont="1" applyFill="1" applyBorder="1" applyAlignment="1">
      <alignment horizontal="center" vertical="center"/>
    </xf>
    <xf numFmtId="0" fontId="39" fillId="0" borderId="57" xfId="0" applyFont="1" applyBorder="1" applyAlignment="1">
      <alignment horizontal="center" vertical="center"/>
    </xf>
    <xf numFmtId="0" fontId="39" fillId="0" borderId="56" xfId="0" applyFont="1" applyBorder="1" applyAlignment="1">
      <alignment horizontal="center" vertical="center"/>
    </xf>
    <xf numFmtId="0" fontId="39" fillId="9" borderId="59" xfId="0" applyFont="1" applyFill="1" applyBorder="1" applyAlignment="1">
      <alignment horizontal="center" vertical="center"/>
    </xf>
    <xf numFmtId="0" fontId="39" fillId="9" borderId="60" xfId="0" applyFont="1" applyFill="1" applyBorder="1" applyAlignment="1">
      <alignment horizontal="center" vertical="center"/>
    </xf>
    <xf numFmtId="0" fontId="39" fillId="9" borderId="53" xfId="0" applyFont="1" applyFill="1" applyBorder="1" applyAlignment="1">
      <alignment horizontal="center" vertical="center"/>
    </xf>
    <xf numFmtId="0" fontId="39" fillId="9" borderId="54" xfId="0" applyFont="1" applyFill="1" applyBorder="1" applyAlignment="1">
      <alignment horizontal="center" vertical="center"/>
    </xf>
    <xf numFmtId="0" fontId="16" fillId="0" borderId="0" xfId="0" applyFont="1" applyAlignment="1">
      <alignment horizontal="center" vertical="top" wrapText="1"/>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0" xfId="0" applyFont="1" applyFill="1" applyBorder="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xf>
    <xf numFmtId="0" fontId="3" fillId="5" borderId="26" xfId="0" applyFont="1" applyFill="1" applyBorder="1" applyAlignment="1">
      <alignment horizontal="center" vertical="center" wrapText="1"/>
    </xf>
    <xf numFmtId="0" fontId="3" fillId="5" borderId="36"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27" xfId="0" applyNumberFormat="1" applyFont="1" applyFill="1" applyBorder="1" applyAlignment="1">
      <alignment horizontal="center" vertical="center" wrapText="1"/>
    </xf>
    <xf numFmtId="0" fontId="3" fillId="5" borderId="24" xfId="0" applyNumberFormat="1"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9" xfId="0" applyFont="1" applyFill="1" applyBorder="1" applyAlignment="1">
      <alignment horizontal="center" vertical="center" wrapText="1"/>
    </xf>
    <xf numFmtId="17" fontId="7" fillId="3" borderId="26" xfId="0" applyNumberFormat="1" applyFont="1" applyFill="1" applyBorder="1" applyAlignment="1">
      <alignment horizontal="left"/>
    </xf>
    <xf numFmtId="17" fontId="7" fillId="3" borderId="36" xfId="0" applyNumberFormat="1" applyFont="1" applyFill="1" applyBorder="1" applyAlignment="1">
      <alignment horizontal="left"/>
    </xf>
    <xf numFmtId="17" fontId="7" fillId="3" borderId="9" xfId="0" applyNumberFormat="1" applyFont="1" applyFill="1" applyBorder="1" applyAlignment="1">
      <alignment horizontal="left"/>
    </xf>
    <xf numFmtId="0" fontId="7" fillId="3" borderId="26" xfId="0" applyNumberFormat="1" applyFont="1" applyFill="1" applyBorder="1" applyAlignment="1">
      <alignment horizontal="left"/>
    </xf>
    <xf numFmtId="0" fontId="7" fillId="3" borderId="36" xfId="0" applyNumberFormat="1" applyFont="1" applyFill="1" applyBorder="1" applyAlignment="1">
      <alignment horizontal="left"/>
    </xf>
    <xf numFmtId="0" fontId="7" fillId="3" borderId="9" xfId="0" applyNumberFormat="1" applyFont="1" applyFill="1" applyBorder="1" applyAlignment="1">
      <alignment horizontal="left"/>
    </xf>
    <xf numFmtId="17" fontId="7" fillId="12" borderId="10" xfId="0" applyNumberFormat="1" applyFont="1" applyFill="1" applyBorder="1" applyAlignment="1">
      <alignment horizontal="center"/>
    </xf>
    <xf numFmtId="0" fontId="43" fillId="5" borderId="10" xfId="0" applyFont="1" applyFill="1" applyBorder="1" applyAlignment="1">
      <alignment horizontal="center" vertical="center"/>
    </xf>
    <xf numFmtId="0" fontId="43" fillId="5" borderId="10" xfId="0" applyFont="1" applyFill="1" applyBorder="1" applyAlignment="1">
      <alignment horizontal="center" vertical="center" wrapText="1"/>
    </xf>
    <xf numFmtId="0" fontId="43" fillId="5" borderId="10" xfId="0" applyFont="1" applyFill="1" applyBorder="1" applyAlignment="1">
      <alignment horizontal="center"/>
    </xf>
    <xf numFmtId="0" fontId="19"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7" fillId="0" borderId="10" xfId="0" applyFont="1" applyBorder="1" applyAlignment="1">
      <alignment horizontal="center" vertical="center" wrapText="1"/>
    </xf>
    <xf numFmtId="0" fontId="17" fillId="5" borderId="10" xfId="0" applyFont="1" applyFill="1" applyBorder="1" applyAlignment="1">
      <alignment horizontal="center" vertical="center"/>
    </xf>
    <xf numFmtId="0" fontId="5" fillId="14" borderId="10" xfId="0" applyFont="1" applyFill="1" applyBorder="1" applyAlignment="1">
      <alignment horizontal="center" vertical="center"/>
    </xf>
    <xf numFmtId="0" fontId="17" fillId="5" borderId="10" xfId="0" applyFont="1" applyFill="1" applyBorder="1" applyAlignment="1">
      <alignment horizontal="center" vertical="center" wrapText="1"/>
    </xf>
    <xf numFmtId="0" fontId="5" fillId="14" borderId="10" xfId="0" applyFont="1" applyFill="1" applyBorder="1" applyAlignment="1">
      <alignment horizontal="center" vertical="center" wrapText="1"/>
    </xf>
  </cellXfs>
  <cellStyles count="242">
    <cellStyle name="20% - Énfasis1" xfId="28" builtinId="30" customBuiltin="1"/>
    <cellStyle name="20% - Énfasis1 2" xfId="56" xr:uid="{00000000-0005-0000-0000-000000000000}"/>
    <cellStyle name="20% - Énfasis1 3" xfId="55" xr:uid="{00000000-0005-0000-0000-000001000000}"/>
    <cellStyle name="20% - Énfasis2" xfId="31" builtinId="34" customBuiltin="1"/>
    <cellStyle name="20% - Énfasis2 2" xfId="54" xr:uid="{00000000-0005-0000-0000-000002000000}"/>
    <cellStyle name="20% - Énfasis2 3" xfId="53" xr:uid="{00000000-0005-0000-0000-000003000000}"/>
    <cellStyle name="20% - Énfasis3" xfId="34" builtinId="38" customBuiltin="1"/>
    <cellStyle name="20% - Énfasis3 2" xfId="52" xr:uid="{00000000-0005-0000-0000-000004000000}"/>
    <cellStyle name="20% - Énfasis3 3" xfId="50" xr:uid="{00000000-0005-0000-0000-000005000000}"/>
    <cellStyle name="20% - Énfasis4" xfId="37" builtinId="42" customBuiltin="1"/>
    <cellStyle name="20% - Énfasis4 2" xfId="51" xr:uid="{00000000-0005-0000-0000-000006000000}"/>
    <cellStyle name="20% - Énfasis4 3" xfId="57" xr:uid="{00000000-0005-0000-0000-000007000000}"/>
    <cellStyle name="20% - Énfasis5" xfId="40" builtinId="46" customBuiltin="1"/>
    <cellStyle name="20% - Énfasis5 2" xfId="58" xr:uid="{00000000-0005-0000-0000-000008000000}"/>
    <cellStyle name="20% - Énfasis5 3" xfId="59" xr:uid="{00000000-0005-0000-0000-000009000000}"/>
    <cellStyle name="20% - Énfasis6" xfId="43" builtinId="50" customBuiltin="1"/>
    <cellStyle name="20% - Énfasis6 2" xfId="60" xr:uid="{00000000-0005-0000-0000-00000A000000}"/>
    <cellStyle name="20% - Énfasis6 3" xfId="61" xr:uid="{00000000-0005-0000-0000-00000B000000}"/>
    <cellStyle name="40% - Énfasis1" xfId="29" builtinId="31" customBuiltin="1"/>
    <cellStyle name="40% - Énfasis1 2" xfId="62" xr:uid="{00000000-0005-0000-0000-00000C000000}"/>
    <cellStyle name="40% - Énfasis1 3" xfId="63" xr:uid="{00000000-0005-0000-0000-00000D000000}"/>
    <cellStyle name="40% - Énfasis2" xfId="32" builtinId="35" customBuiltin="1"/>
    <cellStyle name="40% - Énfasis2 2" xfId="64" xr:uid="{00000000-0005-0000-0000-00000E000000}"/>
    <cellStyle name="40% - Énfasis2 3" xfId="65" xr:uid="{00000000-0005-0000-0000-00000F000000}"/>
    <cellStyle name="40% - Énfasis3" xfId="35" builtinId="39" customBuiltin="1"/>
    <cellStyle name="40% - Énfasis3 2" xfId="66" xr:uid="{00000000-0005-0000-0000-000010000000}"/>
    <cellStyle name="40% - Énfasis3 3" xfId="67" xr:uid="{00000000-0005-0000-0000-000011000000}"/>
    <cellStyle name="40% - Énfasis4" xfId="38" builtinId="43" customBuiltin="1"/>
    <cellStyle name="40% - Énfasis4 2" xfId="68" xr:uid="{00000000-0005-0000-0000-000012000000}"/>
    <cellStyle name="40% - Énfasis4 3" xfId="69" xr:uid="{00000000-0005-0000-0000-000013000000}"/>
    <cellStyle name="40% - Énfasis5" xfId="41" builtinId="47" customBuiltin="1"/>
    <cellStyle name="40% - Énfasis5 2" xfId="70" xr:uid="{00000000-0005-0000-0000-000014000000}"/>
    <cellStyle name="40% - Énfasis5 3" xfId="71" xr:uid="{00000000-0005-0000-0000-000015000000}"/>
    <cellStyle name="40% - Énfasis6" xfId="44" builtinId="51" customBuiltin="1"/>
    <cellStyle name="40% - Énfasis6 2" xfId="72" xr:uid="{00000000-0005-0000-0000-000016000000}"/>
    <cellStyle name="40% - Énfasis6 3" xfId="73" xr:uid="{00000000-0005-0000-0000-000017000000}"/>
    <cellStyle name="60% - Énfasis1 2" xfId="74" xr:uid="{00000000-0005-0000-0000-000018000000}"/>
    <cellStyle name="60% - Énfasis1 3" xfId="75" xr:uid="{00000000-0005-0000-0000-000019000000}"/>
    <cellStyle name="60% - Énfasis2 2" xfId="76" xr:uid="{00000000-0005-0000-0000-00001A000000}"/>
    <cellStyle name="60% - Énfasis2 3" xfId="77" xr:uid="{00000000-0005-0000-0000-00001B000000}"/>
    <cellStyle name="60% - Énfasis3 2" xfId="78" xr:uid="{00000000-0005-0000-0000-00001C000000}"/>
    <cellStyle name="60% - Énfasis3 3" xfId="79" xr:uid="{00000000-0005-0000-0000-00001D000000}"/>
    <cellStyle name="60% - Énfasis4 2" xfId="80" xr:uid="{00000000-0005-0000-0000-00001E000000}"/>
    <cellStyle name="60% - Énfasis4 3" xfId="81" xr:uid="{00000000-0005-0000-0000-00001F000000}"/>
    <cellStyle name="60% - Énfasis5 2" xfId="82" xr:uid="{00000000-0005-0000-0000-000020000000}"/>
    <cellStyle name="60% - Énfasis5 3" xfId="83" xr:uid="{00000000-0005-0000-0000-000021000000}"/>
    <cellStyle name="60% - Énfasis6 2" xfId="84" xr:uid="{00000000-0005-0000-0000-000022000000}"/>
    <cellStyle name="60% - Énfasis6 3" xfId="85" xr:uid="{00000000-0005-0000-0000-000023000000}"/>
    <cellStyle name="Buena 2" xfId="86" xr:uid="{00000000-0005-0000-0000-000024000000}"/>
    <cellStyle name="Buena 3" xfId="87" xr:uid="{00000000-0005-0000-0000-000025000000}"/>
    <cellStyle name="Cálculo" xfId="22" builtinId="22" customBuiltin="1"/>
    <cellStyle name="Cálculo 2" xfId="88" xr:uid="{00000000-0005-0000-0000-000026000000}"/>
    <cellStyle name="Cálculo 3" xfId="89" xr:uid="{00000000-0005-0000-0000-000027000000}"/>
    <cellStyle name="Celda de comprobación" xfId="24" builtinId="23" customBuiltin="1"/>
    <cellStyle name="Celda de comprobación 2" xfId="90" xr:uid="{00000000-0005-0000-0000-000028000000}"/>
    <cellStyle name="Celda de comprobación 3" xfId="91" xr:uid="{00000000-0005-0000-0000-000029000000}"/>
    <cellStyle name="Celda vinculada" xfId="23" builtinId="24" customBuiltin="1"/>
    <cellStyle name="Celda vinculada 2" xfId="92" xr:uid="{00000000-0005-0000-0000-00002A000000}"/>
    <cellStyle name="Celda vinculada 3" xfId="93" xr:uid="{00000000-0005-0000-0000-00002B000000}"/>
    <cellStyle name="Encabezado 4" xfId="18" builtinId="19" customBuiltin="1"/>
    <cellStyle name="Encabezado 4 2" xfId="94" xr:uid="{00000000-0005-0000-0000-00002C000000}"/>
    <cellStyle name="Encabezado 4 3" xfId="95" xr:uid="{00000000-0005-0000-0000-00002D000000}"/>
    <cellStyle name="Énfasis1" xfId="3" builtinId="29" customBuiltin="1"/>
    <cellStyle name="Énfasis1 2" xfId="96" xr:uid="{00000000-0005-0000-0000-00002E000000}"/>
    <cellStyle name="Énfasis1 3" xfId="97" xr:uid="{00000000-0005-0000-0000-00002F000000}"/>
    <cellStyle name="Énfasis2" xfId="30" builtinId="33" customBuiltin="1"/>
    <cellStyle name="Énfasis2 2" xfId="98" xr:uid="{00000000-0005-0000-0000-000030000000}"/>
    <cellStyle name="Énfasis2 3" xfId="99" xr:uid="{00000000-0005-0000-0000-000031000000}"/>
    <cellStyle name="Énfasis3" xfId="33" builtinId="37" customBuiltin="1"/>
    <cellStyle name="Énfasis3 2" xfId="100" xr:uid="{00000000-0005-0000-0000-000032000000}"/>
    <cellStyle name="Énfasis3 3" xfId="101" xr:uid="{00000000-0005-0000-0000-000033000000}"/>
    <cellStyle name="Énfasis4" xfId="36" builtinId="41" customBuiltin="1"/>
    <cellStyle name="Énfasis4 2" xfId="102" xr:uid="{00000000-0005-0000-0000-000034000000}"/>
    <cellStyle name="Énfasis4 3" xfId="103" xr:uid="{00000000-0005-0000-0000-000035000000}"/>
    <cellStyle name="Énfasis5" xfId="39" builtinId="45" customBuiltin="1"/>
    <cellStyle name="Énfasis5 2" xfId="104" xr:uid="{00000000-0005-0000-0000-000036000000}"/>
    <cellStyle name="Énfasis5 3" xfId="105" xr:uid="{00000000-0005-0000-0000-000037000000}"/>
    <cellStyle name="Énfasis6" xfId="42" builtinId="49" customBuiltin="1"/>
    <cellStyle name="Énfasis6 2" xfId="106" xr:uid="{00000000-0005-0000-0000-000038000000}"/>
    <cellStyle name="Énfasis6 3" xfId="107" xr:uid="{00000000-0005-0000-0000-000039000000}"/>
    <cellStyle name="Entrada" xfId="20" builtinId="20" customBuiltin="1"/>
    <cellStyle name="Entrada 2" xfId="108" xr:uid="{00000000-0005-0000-0000-00003A000000}"/>
    <cellStyle name="Entrada 3" xfId="109" xr:uid="{00000000-0005-0000-0000-00003B000000}"/>
    <cellStyle name="Euro" xfId="110" xr:uid="{00000000-0005-0000-0000-00003C000000}"/>
    <cellStyle name="Euro 2" xfId="111" xr:uid="{00000000-0005-0000-0000-00003D000000}"/>
    <cellStyle name="Hipervínculo" xfId="6" builtinId="8"/>
    <cellStyle name="Hipervínculo 2" xfId="8" xr:uid="{00000000-0005-0000-0000-000002000000}"/>
    <cellStyle name="Incorrecto" xfId="19" builtinId="27" customBuiltin="1"/>
    <cellStyle name="Incorrecto 2" xfId="112" xr:uid="{00000000-0005-0000-0000-00003E000000}"/>
    <cellStyle name="Incorrecto 3" xfId="113" xr:uid="{00000000-0005-0000-0000-00003F000000}"/>
    <cellStyle name="Millares" xfId="1" builtinId="3"/>
    <cellStyle name="Millares [0] 2" xfId="114" xr:uid="{00000000-0005-0000-0000-000041000000}"/>
    <cellStyle name="Millares 10" xfId="211" xr:uid="{00000000-0005-0000-0000-0000E3000000}"/>
    <cellStyle name="Millares 11" xfId="223" xr:uid="{00000000-0005-0000-0000-0000E4000000}"/>
    <cellStyle name="Millares 12" xfId="212" xr:uid="{00000000-0005-0000-0000-0000E5000000}"/>
    <cellStyle name="Millares 13" xfId="225" xr:uid="{00000000-0005-0000-0000-0000E6000000}"/>
    <cellStyle name="Millares 14" xfId="224" xr:uid="{00000000-0005-0000-0000-0000E7000000}"/>
    <cellStyle name="Millares 15" xfId="226" xr:uid="{00000000-0005-0000-0000-0000E8000000}"/>
    <cellStyle name="Millares 16" xfId="231" xr:uid="{00000000-0005-0000-0000-0000E9000000}"/>
    <cellStyle name="Millares 17" xfId="230" xr:uid="{00000000-0005-0000-0000-0000EA000000}"/>
    <cellStyle name="Millares 18" xfId="232" xr:uid="{00000000-0005-0000-0000-0000EB000000}"/>
    <cellStyle name="Millares 19" xfId="229" xr:uid="{00000000-0005-0000-0000-0000EC000000}"/>
    <cellStyle name="Millares 2" xfId="115" xr:uid="{00000000-0005-0000-0000-000042000000}"/>
    <cellStyle name="Millares 2 3" xfId="5" xr:uid="{00000000-0005-0000-0000-000004000000}"/>
    <cellStyle name="Millares 20" xfId="233" xr:uid="{00000000-0005-0000-0000-0000ED000000}"/>
    <cellStyle name="Millares 21" xfId="228" xr:uid="{00000000-0005-0000-0000-0000EE000000}"/>
    <cellStyle name="Millares 22" xfId="227" xr:uid="{00000000-0005-0000-0000-0000EF000000}"/>
    <cellStyle name="Millares 23" xfId="234" xr:uid="{00000000-0005-0000-0000-0000F0000000}"/>
    <cellStyle name="Millares 24" xfId="235" xr:uid="{00000000-0005-0000-0000-0000F1000000}"/>
    <cellStyle name="Millares 25" xfId="236" xr:uid="{00000000-0005-0000-0000-0000F2000000}"/>
    <cellStyle name="Millares 26" xfId="237" xr:uid="{00000000-0005-0000-0000-0000F3000000}"/>
    <cellStyle name="Millares 27" xfId="238" xr:uid="{00000000-0005-0000-0000-0000F4000000}"/>
    <cellStyle name="Millares 28" xfId="239" xr:uid="{00000000-0005-0000-0000-0000F5000000}"/>
    <cellStyle name="Millares 29" xfId="240" xr:uid="{00000000-0005-0000-0000-0000F6000000}"/>
    <cellStyle name="Millares 3" xfId="116" xr:uid="{00000000-0005-0000-0000-000043000000}"/>
    <cellStyle name="Millares 4" xfId="215" xr:uid="{00000000-0005-0000-0000-0000D7000000}"/>
    <cellStyle name="Millares 5" xfId="221" xr:uid="{00000000-0005-0000-0000-0000DE000000}"/>
    <cellStyle name="Millares 6" xfId="213" xr:uid="{00000000-0005-0000-0000-0000DF000000}"/>
    <cellStyle name="Millares 7" xfId="220" xr:uid="{00000000-0005-0000-0000-0000E0000000}"/>
    <cellStyle name="Millares 8" xfId="214" xr:uid="{00000000-0005-0000-0000-0000E1000000}"/>
    <cellStyle name="Millares 9" xfId="222" xr:uid="{00000000-0005-0000-0000-0000E2000000}"/>
    <cellStyle name="Moneda 2" xfId="209" xr:uid="{00000000-0005-0000-0000-000044000000}"/>
    <cellStyle name="Moneda 3" xfId="216" xr:uid="{00000000-0005-0000-0000-0000D8000000}"/>
    <cellStyle name="Neutral 2" xfId="117" xr:uid="{00000000-0005-0000-0000-000045000000}"/>
    <cellStyle name="Neutral 3" xfId="118" xr:uid="{00000000-0005-0000-0000-000046000000}"/>
    <cellStyle name="Normal" xfId="0" builtinId="0"/>
    <cellStyle name="Normal 10" xfId="10" xr:uid="{00000000-0005-0000-0000-000006000000}"/>
    <cellStyle name="Normal 11" xfId="119" xr:uid="{00000000-0005-0000-0000-000049000000}"/>
    <cellStyle name="Normal 12" xfId="120" xr:uid="{00000000-0005-0000-0000-00004A000000}"/>
    <cellStyle name="Normal 13" xfId="121" xr:uid="{00000000-0005-0000-0000-00004B000000}"/>
    <cellStyle name="Normal 14" xfId="122" xr:uid="{00000000-0005-0000-0000-00004C000000}"/>
    <cellStyle name="Normal 15" xfId="123" xr:uid="{00000000-0005-0000-0000-00004D000000}"/>
    <cellStyle name="Normal 16" xfId="124" xr:uid="{00000000-0005-0000-0000-00004E000000}"/>
    <cellStyle name="Normal 17" xfId="125" xr:uid="{00000000-0005-0000-0000-00004F000000}"/>
    <cellStyle name="Normal 18" xfId="126" xr:uid="{00000000-0005-0000-0000-000050000000}"/>
    <cellStyle name="Normal 19" xfId="127" xr:uid="{00000000-0005-0000-0000-000051000000}"/>
    <cellStyle name="Normal 2" xfId="4" xr:uid="{00000000-0005-0000-0000-000007000000}"/>
    <cellStyle name="Normal 2 2" xfId="12" xr:uid="{AD8D70B4-15B0-46A9-B495-D2EED57924BF}"/>
    <cellStyle name="Normal 2 2 2" xfId="128" xr:uid="{00000000-0005-0000-0000-000053000000}"/>
    <cellStyle name="Normal 2 3" xfId="129" xr:uid="{00000000-0005-0000-0000-000054000000}"/>
    <cellStyle name="Normal 2 4" xfId="217" xr:uid="{00000000-0005-0000-0000-0000DA000000}"/>
    <cellStyle name="Normal 2 5" xfId="241" xr:uid="{FB3F563A-5932-4263-B39C-1DBB1FE10936}"/>
    <cellStyle name="Normal 20" xfId="130" xr:uid="{00000000-0005-0000-0000-000055000000}"/>
    <cellStyle name="Normal 21" xfId="131" xr:uid="{00000000-0005-0000-0000-000056000000}"/>
    <cellStyle name="Normal 22" xfId="132" xr:uid="{00000000-0005-0000-0000-000057000000}"/>
    <cellStyle name="Normal 23" xfId="133" xr:uid="{00000000-0005-0000-0000-000058000000}"/>
    <cellStyle name="Normal 24" xfId="134" xr:uid="{00000000-0005-0000-0000-000059000000}"/>
    <cellStyle name="Normal 25" xfId="135" xr:uid="{00000000-0005-0000-0000-00005A000000}"/>
    <cellStyle name="Normal 26" xfId="136" xr:uid="{00000000-0005-0000-0000-00005B000000}"/>
    <cellStyle name="Normal 27" xfId="137" xr:uid="{00000000-0005-0000-0000-00005C000000}"/>
    <cellStyle name="Normal 28" xfId="138" xr:uid="{00000000-0005-0000-0000-00005D000000}"/>
    <cellStyle name="Normal 29" xfId="139" xr:uid="{00000000-0005-0000-0000-00005E000000}"/>
    <cellStyle name="Normal 3" xfId="46" xr:uid="{00000000-0005-0000-0000-000030000000}"/>
    <cellStyle name="Normal 3 2" xfId="141" xr:uid="{00000000-0005-0000-0000-000060000000}"/>
    <cellStyle name="Normal 3 3" xfId="142" xr:uid="{00000000-0005-0000-0000-000061000000}"/>
    <cellStyle name="Normal 3 4" xfId="143" xr:uid="{00000000-0005-0000-0000-000062000000}"/>
    <cellStyle name="Normal 3 5" xfId="14" xr:uid="{B5E88061-3E82-4911-99DC-4A6F142C6635}"/>
    <cellStyle name="Normal 3 6" xfId="140" xr:uid="{00000000-0005-0000-0000-00005F000000}"/>
    <cellStyle name="Normal 30" xfId="144" xr:uid="{00000000-0005-0000-0000-000063000000}"/>
    <cellStyle name="Normal 31" xfId="145" xr:uid="{00000000-0005-0000-0000-000064000000}"/>
    <cellStyle name="Normal 32" xfId="146" xr:uid="{00000000-0005-0000-0000-000065000000}"/>
    <cellStyle name="Normal 33" xfId="147" xr:uid="{00000000-0005-0000-0000-000066000000}"/>
    <cellStyle name="Normal 34" xfId="148" xr:uid="{00000000-0005-0000-0000-000067000000}"/>
    <cellStyle name="Normal 35" xfId="149" xr:uid="{00000000-0005-0000-0000-000068000000}"/>
    <cellStyle name="Normal 36" xfId="150" xr:uid="{00000000-0005-0000-0000-000069000000}"/>
    <cellStyle name="Normal 37" xfId="151" xr:uid="{00000000-0005-0000-0000-00006A000000}"/>
    <cellStyle name="Normal 38" xfId="152" xr:uid="{00000000-0005-0000-0000-00006B000000}"/>
    <cellStyle name="Normal 39" xfId="153" xr:uid="{00000000-0005-0000-0000-00006C000000}"/>
    <cellStyle name="Normal 4" xfId="11" xr:uid="{8AFD6744-2EF9-46B9-8B9B-F1A116C0DB66}"/>
    <cellStyle name="Normal 4 2" xfId="47" xr:uid="{00000000-0005-0000-0000-000033000000}"/>
    <cellStyle name="Normal 40" xfId="154" xr:uid="{00000000-0005-0000-0000-00006F000000}"/>
    <cellStyle name="Normal 41" xfId="155" xr:uid="{00000000-0005-0000-0000-000070000000}"/>
    <cellStyle name="Normal 42" xfId="156" xr:uid="{00000000-0005-0000-0000-000071000000}"/>
    <cellStyle name="Normal 43" xfId="157" xr:uid="{00000000-0005-0000-0000-000072000000}"/>
    <cellStyle name="Normal 44" xfId="158" xr:uid="{00000000-0005-0000-0000-000073000000}"/>
    <cellStyle name="Normal 45" xfId="159" xr:uid="{00000000-0005-0000-0000-000074000000}"/>
    <cellStyle name="Normal 46" xfId="9" xr:uid="{00000000-0005-0000-0000-000008000000}"/>
    <cellStyle name="Normal 47" xfId="160" xr:uid="{00000000-0005-0000-0000-000076000000}"/>
    <cellStyle name="Normal 48" xfId="161" xr:uid="{00000000-0005-0000-0000-000077000000}"/>
    <cellStyle name="Normal 49" xfId="162" xr:uid="{00000000-0005-0000-0000-000078000000}"/>
    <cellStyle name="Normal 5" xfId="48" xr:uid="{00000000-0005-0000-0000-000032000000}"/>
    <cellStyle name="Normal 5 2" xfId="163" xr:uid="{00000000-0005-0000-0000-000079000000}"/>
    <cellStyle name="Normal 50" xfId="164" xr:uid="{00000000-0005-0000-0000-00007A000000}"/>
    <cellStyle name="Normal 51" xfId="165" xr:uid="{00000000-0005-0000-0000-00007B000000}"/>
    <cellStyle name="Normal 52" xfId="166" xr:uid="{00000000-0005-0000-0000-00007C000000}"/>
    <cellStyle name="Normal 53" xfId="167" xr:uid="{00000000-0005-0000-0000-00007D000000}"/>
    <cellStyle name="Normal 54" xfId="168" xr:uid="{00000000-0005-0000-0000-00007E000000}"/>
    <cellStyle name="Normal 55" xfId="169" xr:uid="{00000000-0005-0000-0000-00007F000000}"/>
    <cellStyle name="Normal 56" xfId="170" xr:uid="{00000000-0005-0000-0000-000080000000}"/>
    <cellStyle name="Normal 57" xfId="171" xr:uid="{00000000-0005-0000-0000-000081000000}"/>
    <cellStyle name="Normal 58" xfId="172" xr:uid="{00000000-0005-0000-0000-000082000000}"/>
    <cellStyle name="Normal 59" xfId="173" xr:uid="{00000000-0005-0000-0000-000083000000}"/>
    <cellStyle name="Normal 6" xfId="15" xr:uid="{2386CD2D-1CA8-43A2-9EAB-1ED60A171689}"/>
    <cellStyle name="Normal 6 2" xfId="174" xr:uid="{00000000-0005-0000-0000-000084000000}"/>
    <cellStyle name="Normal 60" xfId="175" xr:uid="{00000000-0005-0000-0000-000085000000}"/>
    <cellStyle name="Normal 61" xfId="176" xr:uid="{00000000-0005-0000-0000-000086000000}"/>
    <cellStyle name="Normal 62" xfId="177" xr:uid="{00000000-0005-0000-0000-000087000000}"/>
    <cellStyle name="Normal 63" xfId="178" xr:uid="{00000000-0005-0000-0000-000088000000}"/>
    <cellStyle name="Normal 64" xfId="179" xr:uid="{00000000-0005-0000-0000-000089000000}"/>
    <cellStyle name="Normal 65" xfId="180" xr:uid="{00000000-0005-0000-0000-00008A000000}"/>
    <cellStyle name="Normal 66" xfId="181" xr:uid="{00000000-0005-0000-0000-00008B000000}"/>
    <cellStyle name="Normal 67" xfId="182" xr:uid="{00000000-0005-0000-0000-00008C000000}"/>
    <cellStyle name="Normal 68" xfId="183" xr:uid="{00000000-0005-0000-0000-00008D000000}"/>
    <cellStyle name="Normal 69" xfId="184" xr:uid="{00000000-0005-0000-0000-00008E000000}"/>
    <cellStyle name="Normal 7" xfId="49" xr:uid="{00000000-0005-0000-0000-000034000000}"/>
    <cellStyle name="Normal 7 2" xfId="210" xr:uid="{00000000-0005-0000-0000-00008F000000}"/>
    <cellStyle name="Normal 70" xfId="185" xr:uid="{00000000-0005-0000-0000-000090000000}"/>
    <cellStyle name="Normal 71" xfId="186" xr:uid="{00000000-0005-0000-0000-000091000000}"/>
    <cellStyle name="Normal 72" xfId="187" xr:uid="{00000000-0005-0000-0000-000092000000}"/>
    <cellStyle name="Normal 73" xfId="188" xr:uid="{00000000-0005-0000-0000-000093000000}"/>
    <cellStyle name="Normal 74" xfId="189" xr:uid="{00000000-0005-0000-0000-000094000000}"/>
    <cellStyle name="Normal 75" xfId="190" xr:uid="{00000000-0005-0000-0000-000095000000}"/>
    <cellStyle name="Normal 76" xfId="13" xr:uid="{D108788F-6AE9-4F6A-A51A-1BA12445A123}"/>
    <cellStyle name="Normal 8" xfId="191" xr:uid="{00000000-0005-0000-0000-000096000000}"/>
    <cellStyle name="Normal 9" xfId="192" xr:uid="{00000000-0005-0000-0000-000097000000}"/>
    <cellStyle name="Notas 2" xfId="193" xr:uid="{00000000-0005-0000-0000-000098000000}"/>
    <cellStyle name="Notas 2 2" xfId="218" xr:uid="{00000000-0005-0000-0000-0000DC000000}"/>
    <cellStyle name="Porcentaje" xfId="2" builtinId="5"/>
    <cellStyle name="Porcentaje 2" xfId="45" xr:uid="{00000000-0005-0000-0000-000040000000}"/>
    <cellStyle name="Porcentaje 3" xfId="194" xr:uid="{00000000-0005-0000-0000-00009B000000}"/>
    <cellStyle name="Porcentual 2" xfId="7" xr:uid="{00000000-0005-0000-0000-00000A000000}"/>
    <cellStyle name="Salida" xfId="21" builtinId="21" customBuiltin="1"/>
    <cellStyle name="Salida 2" xfId="195" xr:uid="{00000000-0005-0000-0000-00009D000000}"/>
    <cellStyle name="Salida 3" xfId="196" xr:uid="{00000000-0005-0000-0000-00009E000000}"/>
    <cellStyle name="Texto de advertencia" xfId="25" builtinId="11" customBuiltin="1"/>
    <cellStyle name="Texto de advertencia 2" xfId="197" xr:uid="{00000000-0005-0000-0000-00009F000000}"/>
    <cellStyle name="Texto de advertencia 3" xfId="198" xr:uid="{00000000-0005-0000-0000-0000A0000000}"/>
    <cellStyle name="Texto explicativo" xfId="26" builtinId="53" customBuiltin="1"/>
    <cellStyle name="Texto explicativo 2" xfId="199" xr:uid="{00000000-0005-0000-0000-0000A1000000}"/>
    <cellStyle name="Texto explicativo 3" xfId="200" xr:uid="{00000000-0005-0000-0000-0000A2000000}"/>
    <cellStyle name="Título 1 2" xfId="201" xr:uid="{00000000-0005-0000-0000-0000A3000000}"/>
    <cellStyle name="Título 1 3" xfId="202" xr:uid="{00000000-0005-0000-0000-0000A4000000}"/>
    <cellStyle name="Título 2" xfId="16" builtinId="17" customBuiltin="1"/>
    <cellStyle name="Título 2 2" xfId="203" xr:uid="{00000000-0005-0000-0000-0000A5000000}"/>
    <cellStyle name="Título 2 3" xfId="204" xr:uid="{00000000-0005-0000-0000-0000A6000000}"/>
    <cellStyle name="Título 3" xfId="17" builtinId="18" customBuiltin="1"/>
    <cellStyle name="Título 3 2" xfId="205" xr:uid="{00000000-0005-0000-0000-0000A7000000}"/>
    <cellStyle name="Título 3 3" xfId="206" xr:uid="{00000000-0005-0000-0000-0000A8000000}"/>
    <cellStyle name="Título 4" xfId="219" xr:uid="{00000000-0005-0000-0000-0000DD000000}"/>
    <cellStyle name="Total" xfId="27" builtinId="25" customBuiltin="1"/>
    <cellStyle name="Total 2" xfId="207" xr:uid="{00000000-0005-0000-0000-0000A9000000}"/>
    <cellStyle name="Total 3" xfId="208" xr:uid="{00000000-0005-0000-0000-0000AA000000}"/>
  </cellStyles>
  <dxfs count="0"/>
  <tableStyles count="0" defaultTableStyle="TableStyleMedium2" defaultPivotStyle="PivotStyleLight16"/>
  <colors>
    <mruColors>
      <color rgb="FFF68A8A"/>
      <color rgb="FFFF7C80"/>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0</xdr:rowOff>
    </xdr:to>
    <xdr:pic>
      <xdr:nvPicPr>
        <xdr:cNvPr id="2" name="Imagen 1" descr="cid:image001.png@01CC8988.715F248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bwMode="auto">
        <a:xfrm>
          <a:off x="0" y="0"/>
          <a:ext cx="885825"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
  <sheetViews>
    <sheetView workbookViewId="0">
      <selection activeCell="B3" sqref="B3"/>
    </sheetView>
  </sheetViews>
  <sheetFormatPr baseColWidth="10" defaultRowHeight="15" x14ac:dyDescent="0.25"/>
  <sheetData>
    <row r="2" spans="1:2" x14ac:dyDescent="0.25">
      <c r="A2" t="s">
        <v>467</v>
      </c>
      <c r="B2" t="s">
        <v>591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pageSetUpPr fitToPage="1"/>
  </sheetPr>
  <dimension ref="A1:Q131"/>
  <sheetViews>
    <sheetView showGridLines="0" zoomScaleNormal="100" workbookViewId="0">
      <selection activeCell="K37" sqref="K37"/>
    </sheetView>
  </sheetViews>
  <sheetFormatPr baseColWidth="10" defaultRowHeight="12" x14ac:dyDescent="0.2"/>
  <cols>
    <col min="1" max="1" width="6" style="47" customWidth="1"/>
    <col min="2" max="2" width="18.140625" style="47" customWidth="1"/>
    <col min="3" max="4" width="8.5703125" style="47" bestFit="1" customWidth="1"/>
    <col min="5" max="6" width="8.5703125" style="47" customWidth="1"/>
    <col min="7" max="7" width="9.42578125" style="47" bestFit="1" customWidth="1"/>
    <col min="8" max="8" width="7.5703125" style="47" bestFit="1" customWidth="1"/>
    <col min="9" max="10" width="7.5703125" style="47" customWidth="1"/>
    <col min="11" max="11" width="9.7109375" style="47" customWidth="1"/>
    <col min="12" max="12" width="11.140625" style="47" customWidth="1"/>
    <col min="13" max="14" width="11.42578125" style="47"/>
    <col min="15" max="15" width="12.42578125" style="47" bestFit="1" customWidth="1"/>
    <col min="16" max="251" width="11.42578125" style="47"/>
    <col min="252" max="252" width="18.140625" style="47" customWidth="1"/>
    <col min="253" max="254" width="8.5703125" style="47" bestFit="1" customWidth="1"/>
    <col min="255" max="256" width="8.5703125" style="47" customWidth="1"/>
    <col min="257" max="257" width="9.42578125" style="47" bestFit="1" customWidth="1"/>
    <col min="258" max="258" width="7.5703125" style="47" bestFit="1" customWidth="1"/>
    <col min="259" max="260" width="7.5703125" style="47" customWidth="1"/>
    <col min="261" max="261" width="9.7109375" style="47" customWidth="1"/>
    <col min="262" max="267" width="0" style="47" hidden="1" customWidth="1"/>
    <col min="268" max="268" width="11.140625" style="47" customWidth="1"/>
    <col min="269" max="270" width="11.42578125" style="47"/>
    <col min="271" max="271" width="12.42578125" style="47" bestFit="1" customWidth="1"/>
    <col min="272" max="507" width="11.42578125" style="47"/>
    <col min="508" max="508" width="18.140625" style="47" customWidth="1"/>
    <col min="509" max="510" width="8.5703125" style="47" bestFit="1" customWidth="1"/>
    <col min="511" max="512" width="8.5703125" style="47" customWidth="1"/>
    <col min="513" max="513" width="9.42578125" style="47" bestFit="1" customWidth="1"/>
    <col min="514" max="514" width="7.5703125" style="47" bestFit="1" customWidth="1"/>
    <col min="515" max="516" width="7.5703125" style="47" customWidth="1"/>
    <col min="517" max="517" width="9.7109375" style="47" customWidth="1"/>
    <col min="518" max="523" width="0" style="47" hidden="1" customWidth="1"/>
    <col min="524" max="524" width="11.140625" style="47" customWidth="1"/>
    <col min="525" max="526" width="11.42578125" style="47"/>
    <col min="527" max="527" width="12.42578125" style="47" bestFit="1" customWidth="1"/>
    <col min="528" max="763" width="11.42578125" style="47"/>
    <col min="764" max="764" width="18.140625" style="47" customWidth="1"/>
    <col min="765" max="766" width="8.5703125" style="47" bestFit="1" customWidth="1"/>
    <col min="767" max="768" width="8.5703125" style="47" customWidth="1"/>
    <col min="769" max="769" width="9.42578125" style="47" bestFit="1" customWidth="1"/>
    <col min="770" max="770" width="7.5703125" style="47" bestFit="1" customWidth="1"/>
    <col min="771" max="772" width="7.5703125" style="47" customWidth="1"/>
    <col min="773" max="773" width="9.7109375" style="47" customWidth="1"/>
    <col min="774" max="779" width="0" style="47" hidden="1" customWidth="1"/>
    <col min="780" max="780" width="11.140625" style="47" customWidth="1"/>
    <col min="781" max="782" width="11.42578125" style="47"/>
    <col min="783" max="783" width="12.42578125" style="47" bestFit="1" customWidth="1"/>
    <col min="784" max="1019" width="11.42578125" style="47"/>
    <col min="1020" max="1020" width="18.140625" style="47" customWidth="1"/>
    <col min="1021" max="1022" width="8.5703125" style="47" bestFit="1" customWidth="1"/>
    <col min="1023" max="1024" width="8.5703125" style="47" customWidth="1"/>
    <col min="1025" max="1025" width="9.42578125" style="47" bestFit="1" customWidth="1"/>
    <col min="1026" max="1026" width="7.5703125" style="47" bestFit="1" customWidth="1"/>
    <col min="1027" max="1028" width="7.5703125" style="47" customWidth="1"/>
    <col min="1029" max="1029" width="9.7109375" style="47" customWidth="1"/>
    <col min="1030" max="1035" width="0" style="47" hidden="1" customWidth="1"/>
    <col min="1036" max="1036" width="11.140625" style="47" customWidth="1"/>
    <col min="1037" max="1038" width="11.42578125" style="47"/>
    <col min="1039" max="1039" width="12.42578125" style="47" bestFit="1" customWidth="1"/>
    <col min="1040" max="1275" width="11.42578125" style="47"/>
    <col min="1276" max="1276" width="18.140625" style="47" customWidth="1"/>
    <col min="1277" max="1278" width="8.5703125" style="47" bestFit="1" customWidth="1"/>
    <col min="1279" max="1280" width="8.5703125" style="47" customWidth="1"/>
    <col min="1281" max="1281" width="9.42578125" style="47" bestFit="1" customWidth="1"/>
    <col min="1282" max="1282" width="7.5703125" style="47" bestFit="1" customWidth="1"/>
    <col min="1283" max="1284" width="7.5703125" style="47" customWidth="1"/>
    <col min="1285" max="1285" width="9.7109375" style="47" customWidth="1"/>
    <col min="1286" max="1291" width="0" style="47" hidden="1" customWidth="1"/>
    <col min="1292" max="1292" width="11.140625" style="47" customWidth="1"/>
    <col min="1293" max="1294" width="11.42578125" style="47"/>
    <col min="1295" max="1295" width="12.42578125" style="47" bestFit="1" customWidth="1"/>
    <col min="1296" max="1531" width="11.42578125" style="47"/>
    <col min="1532" max="1532" width="18.140625" style="47" customWidth="1"/>
    <col min="1533" max="1534" width="8.5703125" style="47" bestFit="1" customWidth="1"/>
    <col min="1535" max="1536" width="8.5703125" style="47" customWidth="1"/>
    <col min="1537" max="1537" width="9.42578125" style="47" bestFit="1" customWidth="1"/>
    <col min="1538" max="1538" width="7.5703125" style="47" bestFit="1" customWidth="1"/>
    <col min="1539" max="1540" width="7.5703125" style="47" customWidth="1"/>
    <col min="1541" max="1541" width="9.7109375" style="47" customWidth="1"/>
    <col min="1542" max="1547" width="0" style="47" hidden="1" customWidth="1"/>
    <col min="1548" max="1548" width="11.140625" style="47" customWidth="1"/>
    <col min="1549" max="1550" width="11.42578125" style="47"/>
    <col min="1551" max="1551" width="12.42578125" style="47" bestFit="1" customWidth="1"/>
    <col min="1552" max="1787" width="11.42578125" style="47"/>
    <col min="1788" max="1788" width="18.140625" style="47" customWidth="1"/>
    <col min="1789" max="1790" width="8.5703125" style="47" bestFit="1" customWidth="1"/>
    <col min="1791" max="1792" width="8.5703125" style="47" customWidth="1"/>
    <col min="1793" max="1793" width="9.42578125" style="47" bestFit="1" customWidth="1"/>
    <col min="1794" max="1794" width="7.5703125" style="47" bestFit="1" customWidth="1"/>
    <col min="1795" max="1796" width="7.5703125" style="47" customWidth="1"/>
    <col min="1797" max="1797" width="9.7109375" style="47" customWidth="1"/>
    <col min="1798" max="1803" width="0" style="47" hidden="1" customWidth="1"/>
    <col min="1804" max="1804" width="11.140625" style="47" customWidth="1"/>
    <col min="1805" max="1806" width="11.42578125" style="47"/>
    <col min="1807" max="1807" width="12.42578125" style="47" bestFit="1" customWidth="1"/>
    <col min="1808" max="2043" width="11.42578125" style="47"/>
    <col min="2044" max="2044" width="18.140625" style="47" customWidth="1"/>
    <col min="2045" max="2046" width="8.5703125" style="47" bestFit="1" customWidth="1"/>
    <col min="2047" max="2048" width="8.5703125" style="47" customWidth="1"/>
    <col min="2049" max="2049" width="9.42578125" style="47" bestFit="1" customWidth="1"/>
    <col min="2050" max="2050" width="7.5703125" style="47" bestFit="1" customWidth="1"/>
    <col min="2051" max="2052" width="7.5703125" style="47" customWidth="1"/>
    <col min="2053" max="2053" width="9.7109375" style="47" customWidth="1"/>
    <col min="2054" max="2059" width="0" style="47" hidden="1" customWidth="1"/>
    <col min="2060" max="2060" width="11.140625" style="47" customWidth="1"/>
    <col min="2061" max="2062" width="11.42578125" style="47"/>
    <col min="2063" max="2063" width="12.42578125" style="47" bestFit="1" customWidth="1"/>
    <col min="2064" max="2299" width="11.42578125" style="47"/>
    <col min="2300" max="2300" width="18.140625" style="47" customWidth="1"/>
    <col min="2301" max="2302" width="8.5703125" style="47" bestFit="1" customWidth="1"/>
    <col min="2303" max="2304" width="8.5703125" style="47" customWidth="1"/>
    <col min="2305" max="2305" width="9.42578125" style="47" bestFit="1" customWidth="1"/>
    <col min="2306" max="2306" width="7.5703125" style="47" bestFit="1" customWidth="1"/>
    <col min="2307" max="2308" width="7.5703125" style="47" customWidth="1"/>
    <col min="2309" max="2309" width="9.7109375" style="47" customWidth="1"/>
    <col min="2310" max="2315" width="0" style="47" hidden="1" customWidth="1"/>
    <col min="2316" max="2316" width="11.140625" style="47" customWidth="1"/>
    <col min="2317" max="2318" width="11.42578125" style="47"/>
    <col min="2319" max="2319" width="12.42578125" style="47" bestFit="1" customWidth="1"/>
    <col min="2320" max="2555" width="11.42578125" style="47"/>
    <col min="2556" max="2556" width="18.140625" style="47" customWidth="1"/>
    <col min="2557" max="2558" width="8.5703125" style="47" bestFit="1" customWidth="1"/>
    <col min="2559" max="2560" width="8.5703125" style="47" customWidth="1"/>
    <col min="2561" max="2561" width="9.42578125" style="47" bestFit="1" customWidth="1"/>
    <col min="2562" max="2562" width="7.5703125" style="47" bestFit="1" customWidth="1"/>
    <col min="2563" max="2564" width="7.5703125" style="47" customWidth="1"/>
    <col min="2565" max="2565" width="9.7109375" style="47" customWidth="1"/>
    <col min="2566" max="2571" width="0" style="47" hidden="1" customWidth="1"/>
    <col min="2572" max="2572" width="11.140625" style="47" customWidth="1"/>
    <col min="2573" max="2574" width="11.42578125" style="47"/>
    <col min="2575" max="2575" width="12.42578125" style="47" bestFit="1" customWidth="1"/>
    <col min="2576" max="2811" width="11.42578125" style="47"/>
    <col min="2812" max="2812" width="18.140625" style="47" customWidth="1"/>
    <col min="2813" max="2814" width="8.5703125" style="47" bestFit="1" customWidth="1"/>
    <col min="2815" max="2816" width="8.5703125" style="47" customWidth="1"/>
    <col min="2817" max="2817" width="9.42578125" style="47" bestFit="1" customWidth="1"/>
    <col min="2818" max="2818" width="7.5703125" style="47" bestFit="1" customWidth="1"/>
    <col min="2819" max="2820" width="7.5703125" style="47" customWidth="1"/>
    <col min="2821" max="2821" width="9.7109375" style="47" customWidth="1"/>
    <col min="2822" max="2827" width="0" style="47" hidden="1" customWidth="1"/>
    <col min="2828" max="2828" width="11.140625" style="47" customWidth="1"/>
    <col min="2829" max="2830" width="11.42578125" style="47"/>
    <col min="2831" max="2831" width="12.42578125" style="47" bestFit="1" customWidth="1"/>
    <col min="2832" max="3067" width="11.42578125" style="47"/>
    <col min="3068" max="3068" width="18.140625" style="47" customWidth="1"/>
    <col min="3069" max="3070" width="8.5703125" style="47" bestFit="1" customWidth="1"/>
    <col min="3071" max="3072" width="8.5703125" style="47" customWidth="1"/>
    <col min="3073" max="3073" width="9.42578125" style="47" bestFit="1" customWidth="1"/>
    <col min="3074" max="3074" width="7.5703125" style="47" bestFit="1" customWidth="1"/>
    <col min="3075" max="3076" width="7.5703125" style="47" customWidth="1"/>
    <col min="3077" max="3077" width="9.7109375" style="47" customWidth="1"/>
    <col min="3078" max="3083" width="0" style="47" hidden="1" customWidth="1"/>
    <col min="3084" max="3084" width="11.140625" style="47" customWidth="1"/>
    <col min="3085" max="3086" width="11.42578125" style="47"/>
    <col min="3087" max="3087" width="12.42578125" style="47" bestFit="1" customWidth="1"/>
    <col min="3088" max="3323" width="11.42578125" style="47"/>
    <col min="3324" max="3324" width="18.140625" style="47" customWidth="1"/>
    <col min="3325" max="3326" width="8.5703125" style="47" bestFit="1" customWidth="1"/>
    <col min="3327" max="3328" width="8.5703125" style="47" customWidth="1"/>
    <col min="3329" max="3329" width="9.42578125" style="47" bestFit="1" customWidth="1"/>
    <col min="3330" max="3330" width="7.5703125" style="47" bestFit="1" customWidth="1"/>
    <col min="3331" max="3332" width="7.5703125" style="47" customWidth="1"/>
    <col min="3333" max="3333" width="9.7109375" style="47" customWidth="1"/>
    <col min="3334" max="3339" width="0" style="47" hidden="1" customWidth="1"/>
    <col min="3340" max="3340" width="11.140625" style="47" customWidth="1"/>
    <col min="3341" max="3342" width="11.42578125" style="47"/>
    <col min="3343" max="3343" width="12.42578125" style="47" bestFit="1" customWidth="1"/>
    <col min="3344" max="3579" width="11.42578125" style="47"/>
    <col min="3580" max="3580" width="18.140625" style="47" customWidth="1"/>
    <col min="3581" max="3582" width="8.5703125" style="47" bestFit="1" customWidth="1"/>
    <col min="3583" max="3584" width="8.5703125" style="47" customWidth="1"/>
    <col min="3585" max="3585" width="9.42578125" style="47" bestFit="1" customWidth="1"/>
    <col min="3586" max="3586" width="7.5703125" style="47" bestFit="1" customWidth="1"/>
    <col min="3587" max="3588" width="7.5703125" style="47" customWidth="1"/>
    <col min="3589" max="3589" width="9.7109375" style="47" customWidth="1"/>
    <col min="3590" max="3595" width="0" style="47" hidden="1" customWidth="1"/>
    <col min="3596" max="3596" width="11.140625" style="47" customWidth="1"/>
    <col min="3597" max="3598" width="11.42578125" style="47"/>
    <col min="3599" max="3599" width="12.42578125" style="47" bestFit="1" customWidth="1"/>
    <col min="3600" max="3835" width="11.42578125" style="47"/>
    <col min="3836" max="3836" width="18.140625" style="47" customWidth="1"/>
    <col min="3837" max="3838" width="8.5703125" style="47" bestFit="1" customWidth="1"/>
    <col min="3839" max="3840" width="8.5703125" style="47" customWidth="1"/>
    <col min="3841" max="3841" width="9.42578125" style="47" bestFit="1" customWidth="1"/>
    <col min="3842" max="3842" width="7.5703125" style="47" bestFit="1" customWidth="1"/>
    <col min="3843" max="3844" width="7.5703125" style="47" customWidth="1"/>
    <col min="3845" max="3845" width="9.7109375" style="47" customWidth="1"/>
    <col min="3846" max="3851" width="0" style="47" hidden="1" customWidth="1"/>
    <col min="3852" max="3852" width="11.140625" style="47" customWidth="1"/>
    <col min="3853" max="3854" width="11.42578125" style="47"/>
    <col min="3855" max="3855" width="12.42578125" style="47" bestFit="1" customWidth="1"/>
    <col min="3856" max="4091" width="11.42578125" style="47"/>
    <col min="4092" max="4092" width="18.140625" style="47" customWidth="1"/>
    <col min="4093" max="4094" width="8.5703125" style="47" bestFit="1" customWidth="1"/>
    <col min="4095" max="4096" width="8.5703125" style="47" customWidth="1"/>
    <col min="4097" max="4097" width="9.42578125" style="47" bestFit="1" customWidth="1"/>
    <col min="4098" max="4098" width="7.5703125" style="47" bestFit="1" customWidth="1"/>
    <col min="4099" max="4100" width="7.5703125" style="47" customWidth="1"/>
    <col min="4101" max="4101" width="9.7109375" style="47" customWidth="1"/>
    <col min="4102" max="4107" width="0" style="47" hidden="1" customWidth="1"/>
    <col min="4108" max="4108" width="11.140625" style="47" customWidth="1"/>
    <col min="4109" max="4110" width="11.42578125" style="47"/>
    <col min="4111" max="4111" width="12.42578125" style="47" bestFit="1" customWidth="1"/>
    <col min="4112" max="4347" width="11.42578125" style="47"/>
    <col min="4348" max="4348" width="18.140625" style="47" customWidth="1"/>
    <col min="4349" max="4350" width="8.5703125" style="47" bestFit="1" customWidth="1"/>
    <col min="4351" max="4352" width="8.5703125" style="47" customWidth="1"/>
    <col min="4353" max="4353" width="9.42578125" style="47" bestFit="1" customWidth="1"/>
    <col min="4354" max="4354" width="7.5703125" style="47" bestFit="1" customWidth="1"/>
    <col min="4355" max="4356" width="7.5703125" style="47" customWidth="1"/>
    <col min="4357" max="4357" width="9.7109375" style="47" customWidth="1"/>
    <col min="4358" max="4363" width="0" style="47" hidden="1" customWidth="1"/>
    <col min="4364" max="4364" width="11.140625" style="47" customWidth="1"/>
    <col min="4365" max="4366" width="11.42578125" style="47"/>
    <col min="4367" max="4367" width="12.42578125" style="47" bestFit="1" customWidth="1"/>
    <col min="4368" max="4603" width="11.42578125" style="47"/>
    <col min="4604" max="4604" width="18.140625" style="47" customWidth="1"/>
    <col min="4605" max="4606" width="8.5703125" style="47" bestFit="1" customWidth="1"/>
    <col min="4607" max="4608" width="8.5703125" style="47" customWidth="1"/>
    <col min="4609" max="4609" width="9.42578125" style="47" bestFit="1" customWidth="1"/>
    <col min="4610" max="4610" width="7.5703125" style="47" bestFit="1" customWidth="1"/>
    <col min="4611" max="4612" width="7.5703125" style="47" customWidth="1"/>
    <col min="4613" max="4613" width="9.7109375" style="47" customWidth="1"/>
    <col min="4614" max="4619" width="0" style="47" hidden="1" customWidth="1"/>
    <col min="4620" max="4620" width="11.140625" style="47" customWidth="1"/>
    <col min="4621" max="4622" width="11.42578125" style="47"/>
    <col min="4623" max="4623" width="12.42578125" style="47" bestFit="1" customWidth="1"/>
    <col min="4624" max="4859" width="11.42578125" style="47"/>
    <col min="4860" max="4860" width="18.140625" style="47" customWidth="1"/>
    <col min="4861" max="4862" width="8.5703125" style="47" bestFit="1" customWidth="1"/>
    <col min="4863" max="4864" width="8.5703125" style="47" customWidth="1"/>
    <col min="4865" max="4865" width="9.42578125" style="47" bestFit="1" customWidth="1"/>
    <col min="4866" max="4866" width="7.5703125" style="47" bestFit="1" customWidth="1"/>
    <col min="4867" max="4868" width="7.5703125" style="47" customWidth="1"/>
    <col min="4869" max="4869" width="9.7109375" style="47" customWidth="1"/>
    <col min="4870" max="4875" width="0" style="47" hidden="1" customWidth="1"/>
    <col min="4876" max="4876" width="11.140625" style="47" customWidth="1"/>
    <col min="4877" max="4878" width="11.42578125" style="47"/>
    <col min="4879" max="4879" width="12.42578125" style="47" bestFit="1" customWidth="1"/>
    <col min="4880" max="5115" width="11.42578125" style="47"/>
    <col min="5116" max="5116" width="18.140625" style="47" customWidth="1"/>
    <col min="5117" max="5118" width="8.5703125" style="47" bestFit="1" customWidth="1"/>
    <col min="5119" max="5120" width="8.5703125" style="47" customWidth="1"/>
    <col min="5121" max="5121" width="9.42578125" style="47" bestFit="1" customWidth="1"/>
    <col min="5122" max="5122" width="7.5703125" style="47" bestFit="1" customWidth="1"/>
    <col min="5123" max="5124" width="7.5703125" style="47" customWidth="1"/>
    <col min="5125" max="5125" width="9.7109375" style="47" customWidth="1"/>
    <col min="5126" max="5131" width="0" style="47" hidden="1" customWidth="1"/>
    <col min="5132" max="5132" width="11.140625" style="47" customWidth="1"/>
    <col min="5133" max="5134" width="11.42578125" style="47"/>
    <col min="5135" max="5135" width="12.42578125" style="47" bestFit="1" customWidth="1"/>
    <col min="5136" max="5371" width="11.42578125" style="47"/>
    <col min="5372" max="5372" width="18.140625" style="47" customWidth="1"/>
    <col min="5373" max="5374" width="8.5703125" style="47" bestFit="1" customWidth="1"/>
    <col min="5375" max="5376" width="8.5703125" style="47" customWidth="1"/>
    <col min="5377" max="5377" width="9.42578125" style="47" bestFit="1" customWidth="1"/>
    <col min="5378" max="5378" width="7.5703125" style="47" bestFit="1" customWidth="1"/>
    <col min="5379" max="5380" width="7.5703125" style="47" customWidth="1"/>
    <col min="5381" max="5381" width="9.7109375" style="47" customWidth="1"/>
    <col min="5382" max="5387" width="0" style="47" hidden="1" customWidth="1"/>
    <col min="5388" max="5388" width="11.140625" style="47" customWidth="1"/>
    <col min="5389" max="5390" width="11.42578125" style="47"/>
    <col min="5391" max="5391" width="12.42578125" style="47" bestFit="1" customWidth="1"/>
    <col min="5392" max="5627" width="11.42578125" style="47"/>
    <col min="5628" max="5628" width="18.140625" style="47" customWidth="1"/>
    <col min="5629" max="5630" width="8.5703125" style="47" bestFit="1" customWidth="1"/>
    <col min="5631" max="5632" width="8.5703125" style="47" customWidth="1"/>
    <col min="5633" max="5633" width="9.42578125" style="47" bestFit="1" customWidth="1"/>
    <col min="5634" max="5634" width="7.5703125" style="47" bestFit="1" customWidth="1"/>
    <col min="5635" max="5636" width="7.5703125" style="47" customWidth="1"/>
    <col min="5637" max="5637" width="9.7109375" style="47" customWidth="1"/>
    <col min="5638" max="5643" width="0" style="47" hidden="1" customWidth="1"/>
    <col min="5644" max="5644" width="11.140625" style="47" customWidth="1"/>
    <col min="5645" max="5646" width="11.42578125" style="47"/>
    <col min="5647" max="5647" width="12.42578125" style="47" bestFit="1" customWidth="1"/>
    <col min="5648" max="5883" width="11.42578125" style="47"/>
    <col min="5884" max="5884" width="18.140625" style="47" customWidth="1"/>
    <col min="5885" max="5886" width="8.5703125" style="47" bestFit="1" customWidth="1"/>
    <col min="5887" max="5888" width="8.5703125" style="47" customWidth="1"/>
    <col min="5889" max="5889" width="9.42578125" style="47" bestFit="1" customWidth="1"/>
    <col min="5890" max="5890" width="7.5703125" style="47" bestFit="1" customWidth="1"/>
    <col min="5891" max="5892" width="7.5703125" style="47" customWidth="1"/>
    <col min="5893" max="5893" width="9.7109375" style="47" customWidth="1"/>
    <col min="5894" max="5899" width="0" style="47" hidden="1" customWidth="1"/>
    <col min="5900" max="5900" width="11.140625" style="47" customWidth="1"/>
    <col min="5901" max="5902" width="11.42578125" style="47"/>
    <col min="5903" max="5903" width="12.42578125" style="47" bestFit="1" customWidth="1"/>
    <col min="5904" max="6139" width="11.42578125" style="47"/>
    <col min="6140" max="6140" width="18.140625" style="47" customWidth="1"/>
    <col min="6141" max="6142" width="8.5703125" style="47" bestFit="1" customWidth="1"/>
    <col min="6143" max="6144" width="8.5703125" style="47" customWidth="1"/>
    <col min="6145" max="6145" width="9.42578125" style="47" bestFit="1" customWidth="1"/>
    <col min="6146" max="6146" width="7.5703125" style="47" bestFit="1" customWidth="1"/>
    <col min="6147" max="6148" width="7.5703125" style="47" customWidth="1"/>
    <col min="6149" max="6149" width="9.7109375" style="47" customWidth="1"/>
    <col min="6150" max="6155" width="0" style="47" hidden="1" customWidth="1"/>
    <col min="6156" max="6156" width="11.140625" style="47" customWidth="1"/>
    <col min="6157" max="6158" width="11.42578125" style="47"/>
    <col min="6159" max="6159" width="12.42578125" style="47" bestFit="1" customWidth="1"/>
    <col min="6160" max="6395" width="11.42578125" style="47"/>
    <col min="6396" max="6396" width="18.140625" style="47" customWidth="1"/>
    <col min="6397" max="6398" width="8.5703125" style="47" bestFit="1" customWidth="1"/>
    <col min="6399" max="6400" width="8.5703125" style="47" customWidth="1"/>
    <col min="6401" max="6401" width="9.42578125" style="47" bestFit="1" customWidth="1"/>
    <col min="6402" max="6402" width="7.5703125" style="47" bestFit="1" customWidth="1"/>
    <col min="6403" max="6404" width="7.5703125" style="47" customWidth="1"/>
    <col min="6405" max="6405" width="9.7109375" style="47" customWidth="1"/>
    <col min="6406" max="6411" width="0" style="47" hidden="1" customWidth="1"/>
    <col min="6412" max="6412" width="11.140625" style="47" customWidth="1"/>
    <col min="6413" max="6414" width="11.42578125" style="47"/>
    <col min="6415" max="6415" width="12.42578125" style="47" bestFit="1" customWidth="1"/>
    <col min="6416" max="6651" width="11.42578125" style="47"/>
    <col min="6652" max="6652" width="18.140625" style="47" customWidth="1"/>
    <col min="6653" max="6654" width="8.5703125" style="47" bestFit="1" customWidth="1"/>
    <col min="6655" max="6656" width="8.5703125" style="47" customWidth="1"/>
    <col min="6657" max="6657" width="9.42578125" style="47" bestFit="1" customWidth="1"/>
    <col min="6658" max="6658" width="7.5703125" style="47" bestFit="1" customWidth="1"/>
    <col min="6659" max="6660" width="7.5703125" style="47" customWidth="1"/>
    <col min="6661" max="6661" width="9.7109375" style="47" customWidth="1"/>
    <col min="6662" max="6667" width="0" style="47" hidden="1" customWidth="1"/>
    <col min="6668" max="6668" width="11.140625" style="47" customWidth="1"/>
    <col min="6669" max="6670" width="11.42578125" style="47"/>
    <col min="6671" max="6671" width="12.42578125" style="47" bestFit="1" customWidth="1"/>
    <col min="6672" max="6907" width="11.42578125" style="47"/>
    <col min="6908" max="6908" width="18.140625" style="47" customWidth="1"/>
    <col min="6909" max="6910" width="8.5703125" style="47" bestFit="1" customWidth="1"/>
    <col min="6911" max="6912" width="8.5703125" style="47" customWidth="1"/>
    <col min="6913" max="6913" width="9.42578125" style="47" bestFit="1" customWidth="1"/>
    <col min="6914" max="6914" width="7.5703125" style="47" bestFit="1" customWidth="1"/>
    <col min="6915" max="6916" width="7.5703125" style="47" customWidth="1"/>
    <col min="6917" max="6917" width="9.7109375" style="47" customWidth="1"/>
    <col min="6918" max="6923" width="0" style="47" hidden="1" customWidth="1"/>
    <col min="6924" max="6924" width="11.140625" style="47" customWidth="1"/>
    <col min="6925" max="6926" width="11.42578125" style="47"/>
    <col min="6927" max="6927" width="12.42578125" style="47" bestFit="1" customWidth="1"/>
    <col min="6928" max="7163" width="11.42578125" style="47"/>
    <col min="7164" max="7164" width="18.140625" style="47" customWidth="1"/>
    <col min="7165" max="7166" width="8.5703125" style="47" bestFit="1" customWidth="1"/>
    <col min="7167" max="7168" width="8.5703125" style="47" customWidth="1"/>
    <col min="7169" max="7169" width="9.42578125" style="47" bestFit="1" customWidth="1"/>
    <col min="7170" max="7170" width="7.5703125" style="47" bestFit="1" customWidth="1"/>
    <col min="7171" max="7172" width="7.5703125" style="47" customWidth="1"/>
    <col min="7173" max="7173" width="9.7109375" style="47" customWidth="1"/>
    <col min="7174" max="7179" width="0" style="47" hidden="1" customWidth="1"/>
    <col min="7180" max="7180" width="11.140625" style="47" customWidth="1"/>
    <col min="7181" max="7182" width="11.42578125" style="47"/>
    <col min="7183" max="7183" width="12.42578125" style="47" bestFit="1" customWidth="1"/>
    <col min="7184" max="7419" width="11.42578125" style="47"/>
    <col min="7420" max="7420" width="18.140625" style="47" customWidth="1"/>
    <col min="7421" max="7422" width="8.5703125" style="47" bestFit="1" customWidth="1"/>
    <col min="7423" max="7424" width="8.5703125" style="47" customWidth="1"/>
    <col min="7425" max="7425" width="9.42578125" style="47" bestFit="1" customWidth="1"/>
    <col min="7426" max="7426" width="7.5703125" style="47" bestFit="1" customWidth="1"/>
    <col min="7427" max="7428" width="7.5703125" style="47" customWidth="1"/>
    <col min="7429" max="7429" width="9.7109375" style="47" customWidth="1"/>
    <col min="7430" max="7435" width="0" style="47" hidden="1" customWidth="1"/>
    <col min="7436" max="7436" width="11.140625" style="47" customWidth="1"/>
    <col min="7437" max="7438" width="11.42578125" style="47"/>
    <col min="7439" max="7439" width="12.42578125" style="47" bestFit="1" customWidth="1"/>
    <col min="7440" max="7675" width="11.42578125" style="47"/>
    <col min="7676" max="7676" width="18.140625" style="47" customWidth="1"/>
    <col min="7677" max="7678" width="8.5703125" style="47" bestFit="1" customWidth="1"/>
    <col min="7679" max="7680" width="8.5703125" style="47" customWidth="1"/>
    <col min="7681" max="7681" width="9.42578125" style="47" bestFit="1" customWidth="1"/>
    <col min="7682" max="7682" width="7.5703125" style="47" bestFit="1" customWidth="1"/>
    <col min="7683" max="7684" width="7.5703125" style="47" customWidth="1"/>
    <col min="7685" max="7685" width="9.7109375" style="47" customWidth="1"/>
    <col min="7686" max="7691" width="0" style="47" hidden="1" customWidth="1"/>
    <col min="7692" max="7692" width="11.140625" style="47" customWidth="1"/>
    <col min="7693" max="7694" width="11.42578125" style="47"/>
    <col min="7695" max="7695" width="12.42578125" style="47" bestFit="1" customWidth="1"/>
    <col min="7696" max="7931" width="11.42578125" style="47"/>
    <col min="7932" max="7932" width="18.140625" style="47" customWidth="1"/>
    <col min="7933" max="7934" width="8.5703125" style="47" bestFit="1" customWidth="1"/>
    <col min="7935" max="7936" width="8.5703125" style="47" customWidth="1"/>
    <col min="7937" max="7937" width="9.42578125" style="47" bestFit="1" customWidth="1"/>
    <col min="7938" max="7938" width="7.5703125" style="47" bestFit="1" customWidth="1"/>
    <col min="7939" max="7940" width="7.5703125" style="47" customWidth="1"/>
    <col min="7941" max="7941" width="9.7109375" style="47" customWidth="1"/>
    <col min="7942" max="7947" width="0" style="47" hidden="1" customWidth="1"/>
    <col min="7948" max="7948" width="11.140625" style="47" customWidth="1"/>
    <col min="7949" max="7950" width="11.42578125" style="47"/>
    <col min="7951" max="7951" width="12.42578125" style="47" bestFit="1" customWidth="1"/>
    <col min="7952" max="8187" width="11.42578125" style="47"/>
    <col min="8188" max="8188" width="18.140625" style="47" customWidth="1"/>
    <col min="8189" max="8190" width="8.5703125" style="47" bestFit="1" customWidth="1"/>
    <col min="8191" max="8192" width="8.5703125" style="47" customWidth="1"/>
    <col min="8193" max="8193" width="9.42578125" style="47" bestFit="1" customWidth="1"/>
    <col min="8194" max="8194" width="7.5703125" style="47" bestFit="1" customWidth="1"/>
    <col min="8195" max="8196" width="7.5703125" style="47" customWidth="1"/>
    <col min="8197" max="8197" width="9.7109375" style="47" customWidth="1"/>
    <col min="8198" max="8203" width="0" style="47" hidden="1" customWidth="1"/>
    <col min="8204" max="8204" width="11.140625" style="47" customWidth="1"/>
    <col min="8205" max="8206" width="11.42578125" style="47"/>
    <col min="8207" max="8207" width="12.42578125" style="47" bestFit="1" customWidth="1"/>
    <col min="8208" max="8443" width="11.42578125" style="47"/>
    <col min="8444" max="8444" width="18.140625" style="47" customWidth="1"/>
    <col min="8445" max="8446" width="8.5703125" style="47" bestFit="1" customWidth="1"/>
    <col min="8447" max="8448" width="8.5703125" style="47" customWidth="1"/>
    <col min="8449" max="8449" width="9.42578125" style="47" bestFit="1" customWidth="1"/>
    <col min="8450" max="8450" width="7.5703125" style="47" bestFit="1" customWidth="1"/>
    <col min="8451" max="8452" width="7.5703125" style="47" customWidth="1"/>
    <col min="8453" max="8453" width="9.7109375" style="47" customWidth="1"/>
    <col min="8454" max="8459" width="0" style="47" hidden="1" customWidth="1"/>
    <col min="8460" max="8460" width="11.140625" style="47" customWidth="1"/>
    <col min="8461" max="8462" width="11.42578125" style="47"/>
    <col min="8463" max="8463" width="12.42578125" style="47" bestFit="1" customWidth="1"/>
    <col min="8464" max="8699" width="11.42578125" style="47"/>
    <col min="8700" max="8700" width="18.140625" style="47" customWidth="1"/>
    <col min="8701" max="8702" width="8.5703125" style="47" bestFit="1" customWidth="1"/>
    <col min="8703" max="8704" width="8.5703125" style="47" customWidth="1"/>
    <col min="8705" max="8705" width="9.42578125" style="47" bestFit="1" customWidth="1"/>
    <col min="8706" max="8706" width="7.5703125" style="47" bestFit="1" customWidth="1"/>
    <col min="8707" max="8708" width="7.5703125" style="47" customWidth="1"/>
    <col min="8709" max="8709" width="9.7109375" style="47" customWidth="1"/>
    <col min="8710" max="8715" width="0" style="47" hidden="1" customWidth="1"/>
    <col min="8716" max="8716" width="11.140625" style="47" customWidth="1"/>
    <col min="8717" max="8718" width="11.42578125" style="47"/>
    <col min="8719" max="8719" width="12.42578125" style="47" bestFit="1" customWidth="1"/>
    <col min="8720" max="8955" width="11.42578125" style="47"/>
    <col min="8956" max="8956" width="18.140625" style="47" customWidth="1"/>
    <col min="8957" max="8958" width="8.5703125" style="47" bestFit="1" customWidth="1"/>
    <col min="8959" max="8960" width="8.5703125" style="47" customWidth="1"/>
    <col min="8961" max="8961" width="9.42578125" style="47" bestFit="1" customWidth="1"/>
    <col min="8962" max="8962" width="7.5703125" style="47" bestFit="1" customWidth="1"/>
    <col min="8963" max="8964" width="7.5703125" style="47" customWidth="1"/>
    <col min="8965" max="8965" width="9.7109375" style="47" customWidth="1"/>
    <col min="8966" max="8971" width="0" style="47" hidden="1" customWidth="1"/>
    <col min="8972" max="8972" width="11.140625" style="47" customWidth="1"/>
    <col min="8973" max="8974" width="11.42578125" style="47"/>
    <col min="8975" max="8975" width="12.42578125" style="47" bestFit="1" customWidth="1"/>
    <col min="8976" max="9211" width="11.42578125" style="47"/>
    <col min="9212" max="9212" width="18.140625" style="47" customWidth="1"/>
    <col min="9213" max="9214" width="8.5703125" style="47" bestFit="1" customWidth="1"/>
    <col min="9215" max="9216" width="8.5703125" style="47" customWidth="1"/>
    <col min="9217" max="9217" width="9.42578125" style="47" bestFit="1" customWidth="1"/>
    <col min="9218" max="9218" width="7.5703125" style="47" bestFit="1" customWidth="1"/>
    <col min="9219" max="9220" width="7.5703125" style="47" customWidth="1"/>
    <col min="9221" max="9221" width="9.7109375" style="47" customWidth="1"/>
    <col min="9222" max="9227" width="0" style="47" hidden="1" customWidth="1"/>
    <col min="9228" max="9228" width="11.140625" style="47" customWidth="1"/>
    <col min="9229" max="9230" width="11.42578125" style="47"/>
    <col min="9231" max="9231" width="12.42578125" style="47" bestFit="1" customWidth="1"/>
    <col min="9232" max="9467" width="11.42578125" style="47"/>
    <col min="9468" max="9468" width="18.140625" style="47" customWidth="1"/>
    <col min="9469" max="9470" width="8.5703125" style="47" bestFit="1" customWidth="1"/>
    <col min="9471" max="9472" width="8.5703125" style="47" customWidth="1"/>
    <col min="9473" max="9473" width="9.42578125" style="47" bestFit="1" customWidth="1"/>
    <col min="9474" max="9474" width="7.5703125" style="47" bestFit="1" customWidth="1"/>
    <col min="9475" max="9476" width="7.5703125" style="47" customWidth="1"/>
    <col min="9477" max="9477" width="9.7109375" style="47" customWidth="1"/>
    <col min="9478" max="9483" width="0" style="47" hidden="1" customWidth="1"/>
    <col min="9484" max="9484" width="11.140625" style="47" customWidth="1"/>
    <col min="9485" max="9486" width="11.42578125" style="47"/>
    <col min="9487" max="9487" width="12.42578125" style="47" bestFit="1" customWidth="1"/>
    <col min="9488" max="9723" width="11.42578125" style="47"/>
    <col min="9724" max="9724" width="18.140625" style="47" customWidth="1"/>
    <col min="9725" max="9726" width="8.5703125" style="47" bestFit="1" customWidth="1"/>
    <col min="9727" max="9728" width="8.5703125" style="47" customWidth="1"/>
    <col min="9729" max="9729" width="9.42578125" style="47" bestFit="1" customWidth="1"/>
    <col min="9730" max="9730" width="7.5703125" style="47" bestFit="1" customWidth="1"/>
    <col min="9731" max="9732" width="7.5703125" style="47" customWidth="1"/>
    <col min="9733" max="9733" width="9.7109375" style="47" customWidth="1"/>
    <col min="9734" max="9739" width="0" style="47" hidden="1" customWidth="1"/>
    <col min="9740" max="9740" width="11.140625" style="47" customWidth="1"/>
    <col min="9741" max="9742" width="11.42578125" style="47"/>
    <col min="9743" max="9743" width="12.42578125" style="47" bestFit="1" customWidth="1"/>
    <col min="9744" max="9979" width="11.42578125" style="47"/>
    <col min="9980" max="9980" width="18.140625" style="47" customWidth="1"/>
    <col min="9981" max="9982" width="8.5703125" style="47" bestFit="1" customWidth="1"/>
    <col min="9983" max="9984" width="8.5703125" style="47" customWidth="1"/>
    <col min="9985" max="9985" width="9.42578125" style="47" bestFit="1" customWidth="1"/>
    <col min="9986" max="9986" width="7.5703125" style="47" bestFit="1" customWidth="1"/>
    <col min="9987" max="9988" width="7.5703125" style="47" customWidth="1"/>
    <col min="9989" max="9989" width="9.7109375" style="47" customWidth="1"/>
    <col min="9990" max="9995" width="0" style="47" hidden="1" customWidth="1"/>
    <col min="9996" max="9996" width="11.140625" style="47" customWidth="1"/>
    <col min="9997" max="9998" width="11.42578125" style="47"/>
    <col min="9999" max="9999" width="12.42578125" style="47" bestFit="1" customWidth="1"/>
    <col min="10000" max="10235" width="11.42578125" style="47"/>
    <col min="10236" max="10236" width="18.140625" style="47" customWidth="1"/>
    <col min="10237" max="10238" width="8.5703125" style="47" bestFit="1" customWidth="1"/>
    <col min="10239" max="10240" width="8.5703125" style="47" customWidth="1"/>
    <col min="10241" max="10241" width="9.42578125" style="47" bestFit="1" customWidth="1"/>
    <col min="10242" max="10242" width="7.5703125" style="47" bestFit="1" customWidth="1"/>
    <col min="10243" max="10244" width="7.5703125" style="47" customWidth="1"/>
    <col min="10245" max="10245" width="9.7109375" style="47" customWidth="1"/>
    <col min="10246" max="10251" width="0" style="47" hidden="1" customWidth="1"/>
    <col min="10252" max="10252" width="11.140625" style="47" customWidth="1"/>
    <col min="10253" max="10254" width="11.42578125" style="47"/>
    <col min="10255" max="10255" width="12.42578125" style="47" bestFit="1" customWidth="1"/>
    <col min="10256" max="10491" width="11.42578125" style="47"/>
    <col min="10492" max="10492" width="18.140625" style="47" customWidth="1"/>
    <col min="10493" max="10494" width="8.5703125" style="47" bestFit="1" customWidth="1"/>
    <col min="10495" max="10496" width="8.5703125" style="47" customWidth="1"/>
    <col min="10497" max="10497" width="9.42578125" style="47" bestFit="1" customWidth="1"/>
    <col min="10498" max="10498" width="7.5703125" style="47" bestFit="1" customWidth="1"/>
    <col min="10499" max="10500" width="7.5703125" style="47" customWidth="1"/>
    <col min="10501" max="10501" width="9.7109375" style="47" customWidth="1"/>
    <col min="10502" max="10507" width="0" style="47" hidden="1" customWidth="1"/>
    <col min="10508" max="10508" width="11.140625" style="47" customWidth="1"/>
    <col min="10509" max="10510" width="11.42578125" style="47"/>
    <col min="10511" max="10511" width="12.42578125" style="47" bestFit="1" customWidth="1"/>
    <col min="10512" max="10747" width="11.42578125" style="47"/>
    <col min="10748" max="10748" width="18.140625" style="47" customWidth="1"/>
    <col min="10749" max="10750" width="8.5703125" style="47" bestFit="1" customWidth="1"/>
    <col min="10751" max="10752" width="8.5703125" style="47" customWidth="1"/>
    <col min="10753" max="10753" width="9.42578125" style="47" bestFit="1" customWidth="1"/>
    <col min="10754" max="10754" width="7.5703125" style="47" bestFit="1" customWidth="1"/>
    <col min="10755" max="10756" width="7.5703125" style="47" customWidth="1"/>
    <col min="10757" max="10757" width="9.7109375" style="47" customWidth="1"/>
    <col min="10758" max="10763" width="0" style="47" hidden="1" customWidth="1"/>
    <col min="10764" max="10764" width="11.140625" style="47" customWidth="1"/>
    <col min="10765" max="10766" width="11.42578125" style="47"/>
    <col min="10767" max="10767" width="12.42578125" style="47" bestFit="1" customWidth="1"/>
    <col min="10768" max="11003" width="11.42578125" style="47"/>
    <col min="11004" max="11004" width="18.140625" style="47" customWidth="1"/>
    <col min="11005" max="11006" width="8.5703125" style="47" bestFit="1" customWidth="1"/>
    <col min="11007" max="11008" width="8.5703125" style="47" customWidth="1"/>
    <col min="11009" max="11009" width="9.42578125" style="47" bestFit="1" customWidth="1"/>
    <col min="11010" max="11010" width="7.5703125" style="47" bestFit="1" customWidth="1"/>
    <col min="11011" max="11012" width="7.5703125" style="47" customWidth="1"/>
    <col min="11013" max="11013" width="9.7109375" style="47" customWidth="1"/>
    <col min="11014" max="11019" width="0" style="47" hidden="1" customWidth="1"/>
    <col min="11020" max="11020" width="11.140625" style="47" customWidth="1"/>
    <col min="11021" max="11022" width="11.42578125" style="47"/>
    <col min="11023" max="11023" width="12.42578125" style="47" bestFit="1" customWidth="1"/>
    <col min="11024" max="11259" width="11.42578125" style="47"/>
    <col min="11260" max="11260" width="18.140625" style="47" customWidth="1"/>
    <col min="11261" max="11262" width="8.5703125" style="47" bestFit="1" customWidth="1"/>
    <col min="11263" max="11264" width="8.5703125" style="47" customWidth="1"/>
    <col min="11265" max="11265" width="9.42578125" style="47" bestFit="1" customWidth="1"/>
    <col min="11266" max="11266" width="7.5703125" style="47" bestFit="1" customWidth="1"/>
    <col min="11267" max="11268" width="7.5703125" style="47" customWidth="1"/>
    <col min="11269" max="11269" width="9.7109375" style="47" customWidth="1"/>
    <col min="11270" max="11275" width="0" style="47" hidden="1" customWidth="1"/>
    <col min="11276" max="11276" width="11.140625" style="47" customWidth="1"/>
    <col min="11277" max="11278" width="11.42578125" style="47"/>
    <col min="11279" max="11279" width="12.42578125" style="47" bestFit="1" customWidth="1"/>
    <col min="11280" max="11515" width="11.42578125" style="47"/>
    <col min="11516" max="11516" width="18.140625" style="47" customWidth="1"/>
    <col min="11517" max="11518" width="8.5703125" style="47" bestFit="1" customWidth="1"/>
    <col min="11519" max="11520" width="8.5703125" style="47" customWidth="1"/>
    <col min="11521" max="11521" width="9.42578125" style="47" bestFit="1" customWidth="1"/>
    <col min="11522" max="11522" width="7.5703125" style="47" bestFit="1" customWidth="1"/>
    <col min="11523" max="11524" width="7.5703125" style="47" customWidth="1"/>
    <col min="11525" max="11525" width="9.7109375" style="47" customWidth="1"/>
    <col min="11526" max="11531" width="0" style="47" hidden="1" customWidth="1"/>
    <col min="11532" max="11532" width="11.140625" style="47" customWidth="1"/>
    <col min="11533" max="11534" width="11.42578125" style="47"/>
    <col min="11535" max="11535" width="12.42578125" style="47" bestFit="1" customWidth="1"/>
    <col min="11536" max="11771" width="11.42578125" style="47"/>
    <col min="11772" max="11772" width="18.140625" style="47" customWidth="1"/>
    <col min="11773" max="11774" width="8.5703125" style="47" bestFit="1" customWidth="1"/>
    <col min="11775" max="11776" width="8.5703125" style="47" customWidth="1"/>
    <col min="11777" max="11777" width="9.42578125" style="47" bestFit="1" customWidth="1"/>
    <col min="11778" max="11778" width="7.5703125" style="47" bestFit="1" customWidth="1"/>
    <col min="11779" max="11780" width="7.5703125" style="47" customWidth="1"/>
    <col min="11781" max="11781" width="9.7109375" style="47" customWidth="1"/>
    <col min="11782" max="11787" width="0" style="47" hidden="1" customWidth="1"/>
    <col min="11788" max="11788" width="11.140625" style="47" customWidth="1"/>
    <col min="11789" max="11790" width="11.42578125" style="47"/>
    <col min="11791" max="11791" width="12.42578125" style="47" bestFit="1" customWidth="1"/>
    <col min="11792" max="12027" width="11.42578125" style="47"/>
    <col min="12028" max="12028" width="18.140625" style="47" customWidth="1"/>
    <col min="12029" max="12030" width="8.5703125" style="47" bestFit="1" customWidth="1"/>
    <col min="12031" max="12032" width="8.5703125" style="47" customWidth="1"/>
    <col min="12033" max="12033" width="9.42578125" style="47" bestFit="1" customWidth="1"/>
    <col min="12034" max="12034" width="7.5703125" style="47" bestFit="1" customWidth="1"/>
    <col min="12035" max="12036" width="7.5703125" style="47" customWidth="1"/>
    <col min="12037" max="12037" width="9.7109375" style="47" customWidth="1"/>
    <col min="12038" max="12043" width="0" style="47" hidden="1" customWidth="1"/>
    <col min="12044" max="12044" width="11.140625" style="47" customWidth="1"/>
    <col min="12045" max="12046" width="11.42578125" style="47"/>
    <col min="12047" max="12047" width="12.42578125" style="47" bestFit="1" customWidth="1"/>
    <col min="12048" max="12283" width="11.42578125" style="47"/>
    <col min="12284" max="12284" width="18.140625" style="47" customWidth="1"/>
    <col min="12285" max="12286" width="8.5703125" style="47" bestFit="1" customWidth="1"/>
    <col min="12287" max="12288" width="8.5703125" style="47" customWidth="1"/>
    <col min="12289" max="12289" width="9.42578125" style="47" bestFit="1" customWidth="1"/>
    <col min="12290" max="12290" width="7.5703125" style="47" bestFit="1" customWidth="1"/>
    <col min="12291" max="12292" width="7.5703125" style="47" customWidth="1"/>
    <col min="12293" max="12293" width="9.7109375" style="47" customWidth="1"/>
    <col min="12294" max="12299" width="0" style="47" hidden="1" customWidth="1"/>
    <col min="12300" max="12300" width="11.140625" style="47" customWidth="1"/>
    <col min="12301" max="12302" width="11.42578125" style="47"/>
    <col min="12303" max="12303" width="12.42578125" style="47" bestFit="1" customWidth="1"/>
    <col min="12304" max="12539" width="11.42578125" style="47"/>
    <col min="12540" max="12540" width="18.140625" style="47" customWidth="1"/>
    <col min="12541" max="12542" width="8.5703125" style="47" bestFit="1" customWidth="1"/>
    <col min="12543" max="12544" width="8.5703125" style="47" customWidth="1"/>
    <col min="12545" max="12545" width="9.42578125" style="47" bestFit="1" customWidth="1"/>
    <col min="12546" max="12546" width="7.5703125" style="47" bestFit="1" customWidth="1"/>
    <col min="12547" max="12548" width="7.5703125" style="47" customWidth="1"/>
    <col min="12549" max="12549" width="9.7109375" style="47" customWidth="1"/>
    <col min="12550" max="12555" width="0" style="47" hidden="1" customWidth="1"/>
    <col min="12556" max="12556" width="11.140625" style="47" customWidth="1"/>
    <col min="12557" max="12558" width="11.42578125" style="47"/>
    <col min="12559" max="12559" width="12.42578125" style="47" bestFit="1" customWidth="1"/>
    <col min="12560" max="12795" width="11.42578125" style="47"/>
    <col min="12796" max="12796" width="18.140625" style="47" customWidth="1"/>
    <col min="12797" max="12798" width="8.5703125" style="47" bestFit="1" customWidth="1"/>
    <col min="12799" max="12800" width="8.5703125" style="47" customWidth="1"/>
    <col min="12801" max="12801" width="9.42578125" style="47" bestFit="1" customWidth="1"/>
    <col min="12802" max="12802" width="7.5703125" style="47" bestFit="1" customWidth="1"/>
    <col min="12803" max="12804" width="7.5703125" style="47" customWidth="1"/>
    <col min="12805" max="12805" width="9.7109375" style="47" customWidth="1"/>
    <col min="12806" max="12811" width="0" style="47" hidden="1" customWidth="1"/>
    <col min="12812" max="12812" width="11.140625" style="47" customWidth="1"/>
    <col min="12813" max="12814" width="11.42578125" style="47"/>
    <col min="12815" max="12815" width="12.42578125" style="47" bestFit="1" customWidth="1"/>
    <col min="12816" max="13051" width="11.42578125" style="47"/>
    <col min="13052" max="13052" width="18.140625" style="47" customWidth="1"/>
    <col min="13053" max="13054" width="8.5703125" style="47" bestFit="1" customWidth="1"/>
    <col min="13055" max="13056" width="8.5703125" style="47" customWidth="1"/>
    <col min="13057" max="13057" width="9.42578125" style="47" bestFit="1" customWidth="1"/>
    <col min="13058" max="13058" width="7.5703125" style="47" bestFit="1" customWidth="1"/>
    <col min="13059" max="13060" width="7.5703125" style="47" customWidth="1"/>
    <col min="13061" max="13061" width="9.7109375" style="47" customWidth="1"/>
    <col min="13062" max="13067" width="0" style="47" hidden="1" customWidth="1"/>
    <col min="13068" max="13068" width="11.140625" style="47" customWidth="1"/>
    <col min="13069" max="13070" width="11.42578125" style="47"/>
    <col min="13071" max="13071" width="12.42578125" style="47" bestFit="1" customWidth="1"/>
    <col min="13072" max="13307" width="11.42578125" style="47"/>
    <col min="13308" max="13308" width="18.140625" style="47" customWidth="1"/>
    <col min="13309" max="13310" width="8.5703125" style="47" bestFit="1" customWidth="1"/>
    <col min="13311" max="13312" width="8.5703125" style="47" customWidth="1"/>
    <col min="13313" max="13313" width="9.42578125" style="47" bestFit="1" customWidth="1"/>
    <col min="13314" max="13314" width="7.5703125" style="47" bestFit="1" customWidth="1"/>
    <col min="13315" max="13316" width="7.5703125" style="47" customWidth="1"/>
    <col min="13317" max="13317" width="9.7109375" style="47" customWidth="1"/>
    <col min="13318" max="13323" width="0" style="47" hidden="1" customWidth="1"/>
    <col min="13324" max="13324" width="11.140625" style="47" customWidth="1"/>
    <col min="13325" max="13326" width="11.42578125" style="47"/>
    <col min="13327" max="13327" width="12.42578125" style="47" bestFit="1" customWidth="1"/>
    <col min="13328" max="13563" width="11.42578125" style="47"/>
    <col min="13564" max="13564" width="18.140625" style="47" customWidth="1"/>
    <col min="13565" max="13566" width="8.5703125" style="47" bestFit="1" customWidth="1"/>
    <col min="13567" max="13568" width="8.5703125" style="47" customWidth="1"/>
    <col min="13569" max="13569" width="9.42578125" style="47" bestFit="1" customWidth="1"/>
    <col min="13570" max="13570" width="7.5703125" style="47" bestFit="1" customWidth="1"/>
    <col min="13571" max="13572" width="7.5703125" style="47" customWidth="1"/>
    <col min="13573" max="13573" width="9.7109375" style="47" customWidth="1"/>
    <col min="13574" max="13579" width="0" style="47" hidden="1" customWidth="1"/>
    <col min="13580" max="13580" width="11.140625" style="47" customWidth="1"/>
    <col min="13581" max="13582" width="11.42578125" style="47"/>
    <col min="13583" max="13583" width="12.42578125" style="47" bestFit="1" customWidth="1"/>
    <col min="13584" max="13819" width="11.42578125" style="47"/>
    <col min="13820" max="13820" width="18.140625" style="47" customWidth="1"/>
    <col min="13821" max="13822" width="8.5703125" style="47" bestFit="1" customWidth="1"/>
    <col min="13823" max="13824" width="8.5703125" style="47" customWidth="1"/>
    <col min="13825" max="13825" width="9.42578125" style="47" bestFit="1" customWidth="1"/>
    <col min="13826" max="13826" width="7.5703125" style="47" bestFit="1" customWidth="1"/>
    <col min="13827" max="13828" width="7.5703125" style="47" customWidth="1"/>
    <col min="13829" max="13829" width="9.7109375" style="47" customWidth="1"/>
    <col min="13830" max="13835" width="0" style="47" hidden="1" customWidth="1"/>
    <col min="13836" max="13836" width="11.140625" style="47" customWidth="1"/>
    <col min="13837" max="13838" width="11.42578125" style="47"/>
    <col min="13839" max="13839" width="12.42578125" style="47" bestFit="1" customWidth="1"/>
    <col min="13840" max="14075" width="11.42578125" style="47"/>
    <col min="14076" max="14076" width="18.140625" style="47" customWidth="1"/>
    <col min="14077" max="14078" width="8.5703125" style="47" bestFit="1" customWidth="1"/>
    <col min="14079" max="14080" width="8.5703125" style="47" customWidth="1"/>
    <col min="14081" max="14081" width="9.42578125" style="47" bestFit="1" customWidth="1"/>
    <col min="14082" max="14082" width="7.5703125" style="47" bestFit="1" customWidth="1"/>
    <col min="14083" max="14084" width="7.5703125" style="47" customWidth="1"/>
    <col min="14085" max="14085" width="9.7109375" style="47" customWidth="1"/>
    <col min="14086" max="14091" width="0" style="47" hidden="1" customWidth="1"/>
    <col min="14092" max="14092" width="11.140625" style="47" customWidth="1"/>
    <col min="14093" max="14094" width="11.42578125" style="47"/>
    <col min="14095" max="14095" width="12.42578125" style="47" bestFit="1" customWidth="1"/>
    <col min="14096" max="14331" width="11.42578125" style="47"/>
    <col min="14332" max="14332" width="18.140625" style="47" customWidth="1"/>
    <col min="14333" max="14334" width="8.5703125" style="47" bestFit="1" customWidth="1"/>
    <col min="14335" max="14336" width="8.5703125" style="47" customWidth="1"/>
    <col min="14337" max="14337" width="9.42578125" style="47" bestFit="1" customWidth="1"/>
    <col min="14338" max="14338" width="7.5703125" style="47" bestFit="1" customWidth="1"/>
    <col min="14339" max="14340" width="7.5703125" style="47" customWidth="1"/>
    <col min="14341" max="14341" width="9.7109375" style="47" customWidth="1"/>
    <col min="14342" max="14347" width="0" style="47" hidden="1" customWidth="1"/>
    <col min="14348" max="14348" width="11.140625" style="47" customWidth="1"/>
    <col min="14349" max="14350" width="11.42578125" style="47"/>
    <col min="14351" max="14351" width="12.42578125" style="47" bestFit="1" customWidth="1"/>
    <col min="14352" max="14587" width="11.42578125" style="47"/>
    <col min="14588" max="14588" width="18.140625" style="47" customWidth="1"/>
    <col min="14589" max="14590" width="8.5703125" style="47" bestFit="1" customWidth="1"/>
    <col min="14591" max="14592" width="8.5703125" style="47" customWidth="1"/>
    <col min="14593" max="14593" width="9.42578125" style="47" bestFit="1" customWidth="1"/>
    <col min="14594" max="14594" width="7.5703125" style="47" bestFit="1" customWidth="1"/>
    <col min="14595" max="14596" width="7.5703125" style="47" customWidth="1"/>
    <col min="14597" max="14597" width="9.7109375" style="47" customWidth="1"/>
    <col min="14598" max="14603" width="0" style="47" hidden="1" customWidth="1"/>
    <col min="14604" max="14604" width="11.140625" style="47" customWidth="1"/>
    <col min="14605" max="14606" width="11.42578125" style="47"/>
    <col min="14607" max="14607" width="12.42578125" style="47" bestFit="1" customWidth="1"/>
    <col min="14608" max="14843" width="11.42578125" style="47"/>
    <col min="14844" max="14844" width="18.140625" style="47" customWidth="1"/>
    <col min="14845" max="14846" width="8.5703125" style="47" bestFit="1" customWidth="1"/>
    <col min="14847" max="14848" width="8.5703125" style="47" customWidth="1"/>
    <col min="14849" max="14849" width="9.42578125" style="47" bestFit="1" customWidth="1"/>
    <col min="14850" max="14850" width="7.5703125" style="47" bestFit="1" customWidth="1"/>
    <col min="14851" max="14852" width="7.5703125" style="47" customWidth="1"/>
    <col min="14853" max="14853" width="9.7109375" style="47" customWidth="1"/>
    <col min="14854" max="14859" width="0" style="47" hidden="1" customWidth="1"/>
    <col min="14860" max="14860" width="11.140625" style="47" customWidth="1"/>
    <col min="14861" max="14862" width="11.42578125" style="47"/>
    <col min="14863" max="14863" width="12.42578125" style="47" bestFit="1" customWidth="1"/>
    <col min="14864" max="15099" width="11.42578125" style="47"/>
    <col min="15100" max="15100" width="18.140625" style="47" customWidth="1"/>
    <col min="15101" max="15102" width="8.5703125" style="47" bestFit="1" customWidth="1"/>
    <col min="15103" max="15104" width="8.5703125" style="47" customWidth="1"/>
    <col min="15105" max="15105" width="9.42578125" style="47" bestFit="1" customWidth="1"/>
    <col min="15106" max="15106" width="7.5703125" style="47" bestFit="1" customWidth="1"/>
    <col min="15107" max="15108" width="7.5703125" style="47" customWidth="1"/>
    <col min="15109" max="15109" width="9.7109375" style="47" customWidth="1"/>
    <col min="15110" max="15115" width="0" style="47" hidden="1" customWidth="1"/>
    <col min="15116" max="15116" width="11.140625" style="47" customWidth="1"/>
    <col min="15117" max="15118" width="11.42578125" style="47"/>
    <col min="15119" max="15119" width="12.42578125" style="47" bestFit="1" customWidth="1"/>
    <col min="15120" max="15355" width="11.42578125" style="47"/>
    <col min="15356" max="15356" width="18.140625" style="47" customWidth="1"/>
    <col min="15357" max="15358" width="8.5703125" style="47" bestFit="1" customWidth="1"/>
    <col min="15359" max="15360" width="8.5703125" style="47" customWidth="1"/>
    <col min="15361" max="15361" width="9.42578125" style="47" bestFit="1" customWidth="1"/>
    <col min="15362" max="15362" width="7.5703125" style="47" bestFit="1" customWidth="1"/>
    <col min="15363" max="15364" width="7.5703125" style="47" customWidth="1"/>
    <col min="15365" max="15365" width="9.7109375" style="47" customWidth="1"/>
    <col min="15366" max="15371" width="0" style="47" hidden="1" customWidth="1"/>
    <col min="15372" max="15372" width="11.140625" style="47" customWidth="1"/>
    <col min="15373" max="15374" width="11.42578125" style="47"/>
    <col min="15375" max="15375" width="12.42578125" style="47" bestFit="1" customWidth="1"/>
    <col min="15376" max="15611" width="11.42578125" style="47"/>
    <col min="15612" max="15612" width="18.140625" style="47" customWidth="1"/>
    <col min="15613" max="15614" width="8.5703125" style="47" bestFit="1" customWidth="1"/>
    <col min="15615" max="15616" width="8.5703125" style="47" customWidth="1"/>
    <col min="15617" max="15617" width="9.42578125" style="47" bestFit="1" customWidth="1"/>
    <col min="15618" max="15618" width="7.5703125" style="47" bestFit="1" customWidth="1"/>
    <col min="15619" max="15620" width="7.5703125" style="47" customWidth="1"/>
    <col min="15621" max="15621" width="9.7109375" style="47" customWidth="1"/>
    <col min="15622" max="15627" width="0" style="47" hidden="1" customWidth="1"/>
    <col min="15628" max="15628" width="11.140625" style="47" customWidth="1"/>
    <col min="15629" max="15630" width="11.42578125" style="47"/>
    <col min="15631" max="15631" width="12.42578125" style="47" bestFit="1" customWidth="1"/>
    <col min="15632" max="15867" width="11.42578125" style="47"/>
    <col min="15868" max="15868" width="18.140625" style="47" customWidth="1"/>
    <col min="15869" max="15870" width="8.5703125" style="47" bestFit="1" customWidth="1"/>
    <col min="15871" max="15872" width="8.5703125" style="47" customWidth="1"/>
    <col min="15873" max="15873" width="9.42578125" style="47" bestFit="1" customWidth="1"/>
    <col min="15874" max="15874" width="7.5703125" style="47" bestFit="1" customWidth="1"/>
    <col min="15875" max="15876" width="7.5703125" style="47" customWidth="1"/>
    <col min="15877" max="15877" width="9.7109375" style="47" customWidth="1"/>
    <col min="15878" max="15883" width="0" style="47" hidden="1" customWidth="1"/>
    <col min="15884" max="15884" width="11.140625" style="47" customWidth="1"/>
    <col min="15885" max="15886" width="11.42578125" style="47"/>
    <col min="15887" max="15887" width="12.42578125" style="47" bestFit="1" customWidth="1"/>
    <col min="15888" max="16123" width="11.42578125" style="47"/>
    <col min="16124" max="16124" width="18.140625" style="47" customWidth="1"/>
    <col min="16125" max="16126" width="8.5703125" style="47" bestFit="1" customWidth="1"/>
    <col min="16127" max="16128" width="8.5703125" style="47" customWidth="1"/>
    <col min="16129" max="16129" width="9.42578125" style="47" bestFit="1" customWidth="1"/>
    <col min="16130" max="16130" width="7.5703125" style="47" bestFit="1" customWidth="1"/>
    <col min="16131" max="16132" width="7.5703125" style="47" customWidth="1"/>
    <col min="16133" max="16133" width="9.7109375" style="47" customWidth="1"/>
    <col min="16134" max="16139" width="0" style="47" hidden="1" customWidth="1"/>
    <col min="16140" max="16140" width="11.140625" style="47" customWidth="1"/>
    <col min="16141" max="16142" width="11.42578125" style="47"/>
    <col min="16143" max="16143" width="12.42578125" style="47" bestFit="1" customWidth="1"/>
    <col min="16144" max="16384" width="11.42578125" style="47"/>
  </cols>
  <sheetData>
    <row r="1" spans="1:17" s="48" customFormat="1" x14ac:dyDescent="0.2"/>
    <row r="2" spans="1:17" s="48" customFormat="1" x14ac:dyDescent="0.2">
      <c r="A2" s="75" t="s">
        <v>105</v>
      </c>
    </row>
    <row r="3" spans="1:17" s="48" customFormat="1" ht="15" x14ac:dyDescent="0.25">
      <c r="A3" s="75" t="s">
        <v>106</v>
      </c>
      <c r="J3" s="137"/>
    </row>
    <row r="4" spans="1:17" s="48" customFormat="1" x14ac:dyDescent="0.2"/>
    <row r="5" spans="1:17" s="48" customFormat="1" ht="12.75" x14ac:dyDescent="0.2">
      <c r="B5" s="330" t="s">
        <v>83</v>
      </c>
      <c r="C5" s="330"/>
      <c r="D5" s="330"/>
      <c r="E5" s="330"/>
      <c r="F5" s="330"/>
      <c r="G5" s="330"/>
      <c r="H5" s="330"/>
      <c r="I5" s="330"/>
      <c r="J5" s="330"/>
      <c r="K5" s="330"/>
      <c r="M5" s="167" t="s">
        <v>576</v>
      </c>
      <c r="O5" s="138"/>
    </row>
    <row r="6" spans="1:17" s="48" customFormat="1" ht="12.75" x14ac:dyDescent="0.2">
      <c r="B6" s="346" t="str">
        <f>'Solicitudes Regiones'!$B$6:$P$6</f>
        <v>Acumuladas de julio de 2008 a diciembre de 2019</v>
      </c>
      <c r="C6" s="346"/>
      <c r="D6" s="346"/>
      <c r="E6" s="346"/>
      <c r="F6" s="346"/>
      <c r="G6" s="346"/>
      <c r="H6" s="346"/>
      <c r="I6" s="346"/>
      <c r="J6" s="346"/>
      <c r="K6" s="346"/>
    </row>
    <row r="7" spans="1:17" s="51" customFormat="1" x14ac:dyDescent="0.2">
      <c r="B7" s="49"/>
      <c r="C7" s="50"/>
      <c r="D7" s="50"/>
      <c r="E7" s="50"/>
      <c r="F7" s="50"/>
      <c r="G7" s="50"/>
      <c r="H7" s="50"/>
      <c r="I7" s="50"/>
      <c r="J7" s="50"/>
      <c r="K7" s="50"/>
      <c r="L7" s="50"/>
    </row>
    <row r="8" spans="1:17" ht="15" customHeight="1" x14ac:dyDescent="0.2">
      <c r="B8" s="362" t="s">
        <v>82</v>
      </c>
      <c r="C8" s="362"/>
      <c r="D8" s="362"/>
      <c r="E8" s="362"/>
      <c r="F8" s="362"/>
      <c r="G8" s="362"/>
      <c r="H8" s="362"/>
      <c r="I8" s="362"/>
      <c r="J8" s="362"/>
      <c r="K8" s="362"/>
    </row>
    <row r="9" spans="1:17" ht="20.25" customHeight="1" x14ac:dyDescent="0.2">
      <c r="B9" s="362" t="s">
        <v>58</v>
      </c>
      <c r="C9" s="363" t="s">
        <v>2</v>
      </c>
      <c r="D9" s="364"/>
      <c r="E9" s="364"/>
      <c r="F9" s="364"/>
      <c r="G9" s="364"/>
      <c r="H9" s="364"/>
      <c r="I9" s="364"/>
      <c r="J9" s="364"/>
      <c r="K9" s="365"/>
    </row>
    <row r="10" spans="1:17" ht="24" x14ac:dyDescent="0.2">
      <c r="B10" s="362"/>
      <c r="C10" s="44" t="s">
        <v>59</v>
      </c>
      <c r="D10" s="44" t="s">
        <v>60</v>
      </c>
      <c r="E10" s="44" t="s">
        <v>61</v>
      </c>
      <c r="F10" s="44" t="s">
        <v>62</v>
      </c>
      <c r="G10" s="44" t="s">
        <v>8</v>
      </c>
      <c r="H10" s="44" t="s">
        <v>63</v>
      </c>
      <c r="I10" s="44" t="s">
        <v>64</v>
      </c>
      <c r="J10" s="44" t="s">
        <v>65</v>
      </c>
      <c r="K10" s="45" t="s">
        <v>31</v>
      </c>
    </row>
    <row r="11" spans="1:17" x14ac:dyDescent="0.2">
      <c r="B11" s="39" t="s">
        <v>37</v>
      </c>
      <c r="C11" s="39">
        <v>6739</v>
      </c>
      <c r="D11" s="39">
        <v>3271</v>
      </c>
      <c r="E11" s="39">
        <f>C11+D11</f>
        <v>10010</v>
      </c>
      <c r="F11" s="40">
        <f>E11/$E$20</f>
        <v>0.622706065318818</v>
      </c>
      <c r="G11" s="39">
        <v>21742</v>
      </c>
      <c r="H11" s="39">
        <v>1178</v>
      </c>
      <c r="I11" s="39">
        <f>G11+H11</f>
        <v>22920</v>
      </c>
      <c r="J11" s="40">
        <f>I11/$I$20</f>
        <v>0.65463269736090479</v>
      </c>
      <c r="K11" s="39">
        <f t="shared" ref="K11:K19" si="0">E11+I11</f>
        <v>32930</v>
      </c>
      <c r="Q11" s="52"/>
    </row>
    <row r="12" spans="1:17" x14ac:dyDescent="0.2">
      <c r="B12" s="39" t="s">
        <v>136</v>
      </c>
      <c r="C12" s="39">
        <v>197</v>
      </c>
      <c r="D12" s="39">
        <v>76</v>
      </c>
      <c r="E12" s="39">
        <f t="shared" ref="E12:E19" si="1">C12+D12</f>
        <v>273</v>
      </c>
      <c r="F12" s="40">
        <f t="shared" ref="F12:F19" si="2">E12/$E$20</f>
        <v>1.6982892690513219E-2</v>
      </c>
      <c r="G12" s="39">
        <v>620</v>
      </c>
      <c r="H12" s="39">
        <v>26</v>
      </c>
      <c r="I12" s="39">
        <f t="shared" ref="I12:I19" si="3">G12+H12</f>
        <v>646</v>
      </c>
      <c r="J12" s="40">
        <f t="shared" ref="J12:J19" si="4">I12/$I$20</f>
        <v>1.84508168627899E-2</v>
      </c>
      <c r="K12" s="39">
        <f t="shared" si="0"/>
        <v>919</v>
      </c>
      <c r="Q12" s="52"/>
    </row>
    <row r="13" spans="1:17" x14ac:dyDescent="0.2">
      <c r="B13" s="39" t="s">
        <v>137</v>
      </c>
      <c r="C13" s="39">
        <v>22</v>
      </c>
      <c r="D13" s="39">
        <v>7</v>
      </c>
      <c r="E13" s="39">
        <f t="shared" si="1"/>
        <v>29</v>
      </c>
      <c r="F13" s="40">
        <f t="shared" si="2"/>
        <v>1.8040435458786936E-3</v>
      </c>
      <c r="G13" s="39">
        <v>43</v>
      </c>
      <c r="H13" s="39">
        <v>3</v>
      </c>
      <c r="I13" s="39">
        <f t="shared" si="3"/>
        <v>46</v>
      </c>
      <c r="J13" s="40">
        <f t="shared" si="4"/>
        <v>1.3138352564834913E-3</v>
      </c>
      <c r="K13" s="39">
        <f t="shared" si="0"/>
        <v>75</v>
      </c>
      <c r="Q13" s="52"/>
    </row>
    <row r="14" spans="1:17" x14ac:dyDescent="0.2">
      <c r="B14" s="39" t="s">
        <v>138</v>
      </c>
      <c r="C14" s="39">
        <v>317</v>
      </c>
      <c r="D14" s="39">
        <v>247</v>
      </c>
      <c r="E14" s="39">
        <f t="shared" si="1"/>
        <v>564</v>
      </c>
      <c r="F14" s="40">
        <f t="shared" si="2"/>
        <v>3.5085536547433904E-2</v>
      </c>
      <c r="G14" s="39">
        <v>1078</v>
      </c>
      <c r="H14" s="39">
        <v>53</v>
      </c>
      <c r="I14" s="39">
        <f t="shared" si="3"/>
        <v>1131</v>
      </c>
      <c r="J14" s="40">
        <f t="shared" si="4"/>
        <v>3.2303210327887584E-2</v>
      </c>
      <c r="K14" s="39">
        <f t="shared" si="0"/>
        <v>1695</v>
      </c>
      <c r="Q14" s="52"/>
    </row>
    <row r="15" spans="1:17" x14ac:dyDescent="0.2">
      <c r="B15" s="39" t="s">
        <v>139</v>
      </c>
      <c r="C15" s="39">
        <v>2719</v>
      </c>
      <c r="D15" s="39">
        <v>965</v>
      </c>
      <c r="E15" s="39">
        <f t="shared" si="1"/>
        <v>3684</v>
      </c>
      <c r="F15" s="40">
        <f t="shared" si="2"/>
        <v>0.22917573872472785</v>
      </c>
      <c r="G15" s="39">
        <v>6938</v>
      </c>
      <c r="H15" s="39">
        <v>317</v>
      </c>
      <c r="I15" s="39">
        <f t="shared" si="3"/>
        <v>7255</v>
      </c>
      <c r="J15" s="40">
        <f t="shared" si="4"/>
        <v>0.20721466925625501</v>
      </c>
      <c r="K15" s="39">
        <f t="shared" si="0"/>
        <v>10939</v>
      </c>
      <c r="Q15" s="52"/>
    </row>
    <row r="16" spans="1:17" x14ac:dyDescent="0.2">
      <c r="B16" s="39" t="s">
        <v>140</v>
      </c>
      <c r="C16" s="39">
        <v>16</v>
      </c>
      <c r="D16" s="39">
        <v>1</v>
      </c>
      <c r="E16" s="39">
        <f t="shared" si="1"/>
        <v>17</v>
      </c>
      <c r="F16" s="40">
        <f t="shared" si="2"/>
        <v>1.0575427682737169E-3</v>
      </c>
      <c r="G16" s="39">
        <v>14</v>
      </c>
      <c r="H16" s="39">
        <v>0</v>
      </c>
      <c r="I16" s="39">
        <f t="shared" si="3"/>
        <v>14</v>
      </c>
      <c r="J16" s="40">
        <f t="shared" si="4"/>
        <v>3.9986290414714953E-4</v>
      </c>
      <c r="K16" s="39">
        <f t="shared" si="0"/>
        <v>31</v>
      </c>
      <c r="Q16" s="52"/>
    </row>
    <row r="17" spans="2:17" ht="24" x14ac:dyDescent="0.2">
      <c r="B17" s="39" t="s">
        <v>141</v>
      </c>
      <c r="C17" s="39">
        <v>155</v>
      </c>
      <c r="D17" s="39">
        <v>43</v>
      </c>
      <c r="E17" s="39">
        <f t="shared" si="1"/>
        <v>198</v>
      </c>
      <c r="F17" s="40">
        <f t="shared" si="2"/>
        <v>1.2317262830482114E-2</v>
      </c>
      <c r="G17" s="39">
        <v>297</v>
      </c>
      <c r="H17" s="39">
        <v>10</v>
      </c>
      <c r="I17" s="39">
        <f t="shared" si="3"/>
        <v>307</v>
      </c>
      <c r="J17" s="40">
        <f t="shared" si="4"/>
        <v>8.7684222552267786E-3</v>
      </c>
      <c r="K17" s="39">
        <f t="shared" si="0"/>
        <v>505</v>
      </c>
      <c r="Q17" s="52"/>
    </row>
    <row r="18" spans="2:17" x14ac:dyDescent="0.2">
      <c r="B18" s="39" t="s">
        <v>142</v>
      </c>
      <c r="C18" s="39">
        <v>745</v>
      </c>
      <c r="D18" s="39">
        <v>458</v>
      </c>
      <c r="E18" s="39">
        <f t="shared" si="1"/>
        <v>1203</v>
      </c>
      <c r="F18" s="40">
        <f t="shared" si="2"/>
        <v>7.4836702954898915E-2</v>
      </c>
      <c r="G18" s="39">
        <v>2378</v>
      </c>
      <c r="H18" s="39">
        <v>113</v>
      </c>
      <c r="I18" s="39">
        <f t="shared" si="3"/>
        <v>2491</v>
      </c>
      <c r="J18" s="40">
        <f t="shared" si="4"/>
        <v>7.114703530218211E-2</v>
      </c>
      <c r="K18" s="39">
        <f t="shared" si="0"/>
        <v>3694</v>
      </c>
      <c r="Q18" s="52"/>
    </row>
    <row r="19" spans="2:17" x14ac:dyDescent="0.2">
      <c r="B19" s="39" t="s">
        <v>143</v>
      </c>
      <c r="C19" s="39">
        <v>77</v>
      </c>
      <c r="D19" s="39">
        <v>20</v>
      </c>
      <c r="E19" s="39">
        <f t="shared" si="1"/>
        <v>97</v>
      </c>
      <c r="F19" s="40">
        <f t="shared" si="2"/>
        <v>6.0342146189735612E-3</v>
      </c>
      <c r="G19" s="39">
        <v>195</v>
      </c>
      <c r="H19" s="39">
        <v>7</v>
      </c>
      <c r="I19" s="39">
        <f t="shared" si="3"/>
        <v>202</v>
      </c>
      <c r="J19" s="40">
        <f t="shared" si="4"/>
        <v>5.769450474123158E-3</v>
      </c>
      <c r="K19" s="39">
        <f t="shared" si="0"/>
        <v>299</v>
      </c>
      <c r="Q19" s="52"/>
    </row>
    <row r="20" spans="2:17" x14ac:dyDescent="0.2">
      <c r="B20" s="41" t="s">
        <v>50</v>
      </c>
      <c r="C20" s="39">
        <f>SUM(C11:C19)</f>
        <v>10987</v>
      </c>
      <c r="D20" s="39">
        <f>SUM(D11:D19)</f>
        <v>5088</v>
      </c>
      <c r="E20" s="41">
        <f t="shared" ref="E20" si="5">C20+D20</f>
        <v>16075</v>
      </c>
      <c r="F20" s="43">
        <f t="shared" ref="F20" si="6">E20/$E$20</f>
        <v>1</v>
      </c>
      <c r="G20" s="39">
        <f t="shared" ref="G20:H20" si="7">SUM(G11:G19)</f>
        <v>33305</v>
      </c>
      <c r="H20" s="39">
        <f t="shared" si="7"/>
        <v>1707</v>
      </c>
      <c r="I20" s="41">
        <f t="shared" ref="I20" si="8">G20+H20</f>
        <v>35012</v>
      </c>
      <c r="J20" s="43">
        <f t="shared" ref="J20" si="9">I20/$I$20</f>
        <v>1</v>
      </c>
      <c r="K20" s="41">
        <f t="shared" ref="K20:K21" si="10">E20+I20</f>
        <v>51087</v>
      </c>
      <c r="Q20" s="52"/>
    </row>
    <row r="21" spans="2:17" ht="25.5" customHeight="1" x14ac:dyDescent="0.2">
      <c r="B21" s="53" t="s">
        <v>66</v>
      </c>
      <c r="C21" s="54">
        <f>+C20/$K$20</f>
        <v>0.21506449781744866</v>
      </c>
      <c r="D21" s="54">
        <f>+D20/$K$20</f>
        <v>9.9594808855481831E-2</v>
      </c>
      <c r="E21" s="55">
        <f>C21+D21</f>
        <v>0.31465930667293052</v>
      </c>
      <c r="F21" s="55"/>
      <c r="G21" s="54">
        <f>+G20/$K$20</f>
        <v>0.65192710474288962</v>
      </c>
      <c r="H21" s="54">
        <f>+H20/$K$20</f>
        <v>3.3413588584179928E-2</v>
      </c>
      <c r="I21" s="55">
        <f>G21+H21</f>
        <v>0.68534069332706959</v>
      </c>
      <c r="J21" s="55"/>
      <c r="K21" s="55">
        <f t="shared" si="10"/>
        <v>1</v>
      </c>
    </row>
    <row r="22" spans="2:17" ht="15.75" customHeight="1" x14ac:dyDescent="0.2">
      <c r="B22" s="56"/>
      <c r="C22" s="57"/>
      <c r="D22" s="57"/>
      <c r="E22" s="58"/>
      <c r="F22" s="58"/>
      <c r="G22" s="57"/>
      <c r="H22" s="57"/>
      <c r="I22" s="58"/>
      <c r="J22" s="58"/>
      <c r="K22" s="58"/>
      <c r="L22" s="58"/>
    </row>
    <row r="23" spans="2:17" ht="15.75" customHeight="1" x14ac:dyDescent="0.2">
      <c r="B23" s="330" t="s">
        <v>84</v>
      </c>
      <c r="C23" s="330"/>
      <c r="D23" s="330"/>
      <c r="E23" s="330"/>
      <c r="F23" s="330"/>
      <c r="G23" s="330"/>
      <c r="H23" s="330"/>
      <c r="I23" s="330"/>
      <c r="J23" s="330"/>
      <c r="K23" s="330"/>
      <c r="L23" s="58"/>
    </row>
    <row r="24" spans="2:17" ht="15.75" customHeight="1" x14ac:dyDescent="0.2">
      <c r="B24" s="346" t="str">
        <f>'Solicitudes Regiones'!$B$6:$P$6</f>
        <v>Acumuladas de julio de 2008 a diciembre de 2019</v>
      </c>
      <c r="C24" s="346"/>
      <c r="D24" s="346"/>
      <c r="E24" s="346"/>
      <c r="F24" s="346"/>
      <c r="G24" s="346"/>
      <c r="H24" s="346"/>
      <c r="I24" s="346"/>
      <c r="J24" s="346"/>
      <c r="K24" s="346"/>
      <c r="L24" s="58"/>
    </row>
    <row r="25" spans="2:17" x14ac:dyDescent="0.2">
      <c r="B25" s="59"/>
      <c r="C25" s="59"/>
      <c r="D25" s="59"/>
      <c r="E25" s="59"/>
      <c r="F25" s="59"/>
      <c r="G25" s="59"/>
      <c r="H25" s="59"/>
      <c r="I25" s="59"/>
      <c r="J25" s="59"/>
      <c r="K25" s="59"/>
    </row>
    <row r="26" spans="2:17" ht="12.75" customHeight="1" x14ac:dyDescent="0.2">
      <c r="B26" s="362" t="s">
        <v>67</v>
      </c>
      <c r="C26" s="362"/>
      <c r="D26" s="362"/>
      <c r="E26" s="362"/>
      <c r="F26" s="362"/>
      <c r="G26" s="362"/>
      <c r="H26" s="362"/>
      <c r="I26" s="362"/>
      <c r="J26" s="362"/>
      <c r="K26" s="362"/>
      <c r="L26" s="60"/>
    </row>
    <row r="27" spans="2:17" ht="20.25" customHeight="1" x14ac:dyDescent="0.2">
      <c r="B27" s="362" t="s">
        <v>58</v>
      </c>
      <c r="C27" s="362" t="s">
        <v>2</v>
      </c>
      <c r="D27" s="362"/>
      <c r="E27" s="362"/>
      <c r="F27" s="362"/>
      <c r="G27" s="362"/>
      <c r="H27" s="362"/>
      <c r="I27" s="362"/>
      <c r="J27" s="362"/>
      <c r="K27" s="362"/>
    </row>
    <row r="28" spans="2:17" ht="24" customHeight="1" x14ac:dyDescent="0.2">
      <c r="B28" s="362"/>
      <c r="C28" s="44" t="s">
        <v>59</v>
      </c>
      <c r="D28" s="44" t="s">
        <v>60</v>
      </c>
      <c r="E28" s="44" t="s">
        <v>61</v>
      </c>
      <c r="F28" s="44" t="s">
        <v>62</v>
      </c>
      <c r="G28" s="44" t="s">
        <v>8</v>
      </c>
      <c r="H28" s="44" t="s">
        <v>63</v>
      </c>
      <c r="I28" s="44" t="s">
        <v>64</v>
      </c>
      <c r="J28" s="44" t="s">
        <v>65</v>
      </c>
      <c r="K28" s="45" t="s">
        <v>31</v>
      </c>
    </row>
    <row r="29" spans="2:17" ht="15.75" customHeight="1" x14ac:dyDescent="0.2">
      <c r="B29" s="39" t="s">
        <v>37</v>
      </c>
      <c r="C29" s="39">
        <v>5514</v>
      </c>
      <c r="D29" s="39">
        <v>2077</v>
      </c>
      <c r="E29" s="39">
        <f>D29+C29</f>
        <v>7591</v>
      </c>
      <c r="F29" s="40">
        <f>E29/$E$38</f>
        <v>0.62246822468224683</v>
      </c>
      <c r="G29" s="39">
        <v>17249</v>
      </c>
      <c r="H29" s="39">
        <v>929</v>
      </c>
      <c r="I29" s="39">
        <f>G29+H29</f>
        <v>18178</v>
      </c>
      <c r="J29" s="40">
        <f>I29/$I$38</f>
        <v>0.65313308421960337</v>
      </c>
      <c r="K29" s="39">
        <f t="shared" ref="K29:K37" si="11">E29+I29</f>
        <v>25769</v>
      </c>
    </row>
    <row r="30" spans="2:17" x14ac:dyDescent="0.2">
      <c r="B30" s="39" t="s">
        <v>136</v>
      </c>
      <c r="C30" s="39">
        <v>148</v>
      </c>
      <c r="D30" s="39">
        <v>46</v>
      </c>
      <c r="E30" s="39">
        <f t="shared" ref="E30:E37" si="12">D30+C30</f>
        <v>194</v>
      </c>
      <c r="F30" s="40">
        <f t="shared" ref="F30:F37" si="13">E30/$E$38</f>
        <v>1.5908159081590816E-2</v>
      </c>
      <c r="G30" s="39">
        <v>480</v>
      </c>
      <c r="H30" s="39">
        <v>21</v>
      </c>
      <c r="I30" s="39">
        <f t="shared" ref="I30:I37" si="14">G30+H30</f>
        <v>501</v>
      </c>
      <c r="J30" s="40">
        <f t="shared" ref="J30:J37" si="15">I30/$I$38</f>
        <v>1.8000862316757689E-2</v>
      </c>
      <c r="K30" s="39">
        <f t="shared" si="11"/>
        <v>695</v>
      </c>
    </row>
    <row r="31" spans="2:17" x14ac:dyDescent="0.2">
      <c r="B31" s="39" t="s">
        <v>137</v>
      </c>
      <c r="C31" s="39">
        <v>19</v>
      </c>
      <c r="D31" s="39">
        <v>2</v>
      </c>
      <c r="E31" s="39">
        <f t="shared" si="12"/>
        <v>21</v>
      </c>
      <c r="F31" s="40">
        <f t="shared" si="13"/>
        <v>1.7220172201722018E-3</v>
      </c>
      <c r="G31" s="39">
        <v>33</v>
      </c>
      <c r="H31" s="39">
        <v>2</v>
      </c>
      <c r="I31" s="39">
        <f t="shared" si="14"/>
        <v>35</v>
      </c>
      <c r="J31" s="40">
        <f t="shared" si="15"/>
        <v>1.2575452716297787E-3</v>
      </c>
      <c r="K31" s="39">
        <f t="shared" si="11"/>
        <v>56</v>
      </c>
    </row>
    <row r="32" spans="2:17" x14ac:dyDescent="0.2">
      <c r="B32" s="39" t="s">
        <v>138</v>
      </c>
      <c r="C32" s="39">
        <v>247</v>
      </c>
      <c r="D32" s="39">
        <v>123</v>
      </c>
      <c r="E32" s="39">
        <f t="shared" si="12"/>
        <v>370</v>
      </c>
      <c r="F32" s="40">
        <f t="shared" si="13"/>
        <v>3.0340303403034029E-2</v>
      </c>
      <c r="G32" s="39">
        <v>843</v>
      </c>
      <c r="H32" s="39">
        <v>37</v>
      </c>
      <c r="I32" s="39">
        <f t="shared" si="14"/>
        <v>880</v>
      </c>
      <c r="J32" s="40">
        <f t="shared" si="15"/>
        <v>3.1618281115263006E-2</v>
      </c>
      <c r="K32" s="39">
        <f t="shared" si="11"/>
        <v>1250</v>
      </c>
    </row>
    <row r="33" spans="2:11" x14ac:dyDescent="0.2">
      <c r="B33" s="39" t="s">
        <v>139</v>
      </c>
      <c r="C33" s="39">
        <v>2210</v>
      </c>
      <c r="D33" s="39">
        <v>683</v>
      </c>
      <c r="E33" s="39">
        <f t="shared" si="12"/>
        <v>2893</v>
      </c>
      <c r="F33" s="40">
        <f t="shared" si="13"/>
        <v>0.23722837228372284</v>
      </c>
      <c r="G33" s="39">
        <v>5536</v>
      </c>
      <c r="H33" s="39">
        <v>241</v>
      </c>
      <c r="I33" s="39">
        <f t="shared" si="14"/>
        <v>5777</v>
      </c>
      <c r="J33" s="40">
        <f t="shared" si="15"/>
        <v>0.20756682954872091</v>
      </c>
      <c r="K33" s="39">
        <f t="shared" si="11"/>
        <v>8670</v>
      </c>
    </row>
    <row r="34" spans="2:11" x14ac:dyDescent="0.2">
      <c r="B34" s="39" t="s">
        <v>140</v>
      </c>
      <c r="C34" s="39">
        <v>15</v>
      </c>
      <c r="D34" s="39">
        <v>1</v>
      </c>
      <c r="E34" s="39">
        <f t="shared" si="12"/>
        <v>16</v>
      </c>
      <c r="F34" s="40">
        <f t="shared" si="13"/>
        <v>1.3120131201312013E-3</v>
      </c>
      <c r="G34" s="39">
        <v>14</v>
      </c>
      <c r="H34" s="39">
        <v>0</v>
      </c>
      <c r="I34" s="39">
        <f t="shared" si="14"/>
        <v>14</v>
      </c>
      <c r="J34" s="40">
        <f t="shared" si="15"/>
        <v>5.0301810865191151E-4</v>
      </c>
      <c r="K34" s="39">
        <f t="shared" si="11"/>
        <v>30</v>
      </c>
    </row>
    <row r="35" spans="2:11" ht="24" x14ac:dyDescent="0.2">
      <c r="B35" s="39" t="s">
        <v>141</v>
      </c>
      <c r="C35" s="39">
        <v>137</v>
      </c>
      <c r="D35" s="39">
        <v>29</v>
      </c>
      <c r="E35" s="39">
        <f t="shared" si="12"/>
        <v>166</v>
      </c>
      <c r="F35" s="40">
        <f t="shared" si="13"/>
        <v>1.3612136121361213E-2</v>
      </c>
      <c r="G35" s="39">
        <v>249</v>
      </c>
      <c r="H35" s="39">
        <v>7</v>
      </c>
      <c r="I35" s="39">
        <f t="shared" si="14"/>
        <v>256</v>
      </c>
      <c r="J35" s="40">
        <f t="shared" si="15"/>
        <v>9.1980454153492378E-3</v>
      </c>
      <c r="K35" s="39">
        <f t="shared" si="11"/>
        <v>422</v>
      </c>
    </row>
    <row r="36" spans="2:11" x14ac:dyDescent="0.2">
      <c r="B36" s="39" t="s">
        <v>142</v>
      </c>
      <c r="C36" s="39">
        <v>627</v>
      </c>
      <c r="D36" s="39">
        <v>247</v>
      </c>
      <c r="E36" s="39">
        <f t="shared" si="12"/>
        <v>874</v>
      </c>
      <c r="F36" s="40">
        <f t="shared" si="13"/>
        <v>7.1668716687166872E-2</v>
      </c>
      <c r="G36" s="39">
        <v>1949</v>
      </c>
      <c r="H36" s="39">
        <v>86</v>
      </c>
      <c r="I36" s="39">
        <f t="shared" si="14"/>
        <v>2035</v>
      </c>
      <c r="J36" s="40">
        <f t="shared" si="15"/>
        <v>7.3117275079045696E-2</v>
      </c>
      <c r="K36" s="39">
        <f t="shared" si="11"/>
        <v>2909</v>
      </c>
    </row>
    <row r="37" spans="2:11" x14ac:dyDescent="0.2">
      <c r="B37" s="39" t="s">
        <v>143</v>
      </c>
      <c r="C37" s="39">
        <v>57</v>
      </c>
      <c r="D37" s="39">
        <v>13</v>
      </c>
      <c r="E37" s="39">
        <f t="shared" si="12"/>
        <v>70</v>
      </c>
      <c r="F37" s="40">
        <f t="shared" si="13"/>
        <v>5.7400574005740061E-3</v>
      </c>
      <c r="G37" s="39">
        <v>151</v>
      </c>
      <c r="H37" s="39">
        <v>5</v>
      </c>
      <c r="I37" s="39">
        <f t="shared" si="14"/>
        <v>156</v>
      </c>
      <c r="J37" s="40">
        <f t="shared" si="15"/>
        <v>5.6050589249784424E-3</v>
      </c>
      <c r="K37" s="39">
        <f t="shared" si="11"/>
        <v>226</v>
      </c>
    </row>
    <row r="38" spans="2:11" x14ac:dyDescent="0.2">
      <c r="B38" s="41" t="s">
        <v>50</v>
      </c>
      <c r="C38" s="39">
        <f t="shared" ref="C38:H38" si="16">SUM(C29:C37)</f>
        <v>8974</v>
      </c>
      <c r="D38" s="39">
        <f t="shared" si="16"/>
        <v>3221</v>
      </c>
      <c r="E38" s="41">
        <f t="shared" ref="E38" si="17">D38+C38</f>
        <v>12195</v>
      </c>
      <c r="F38" s="43">
        <f t="shared" ref="F38" si="18">E38/$E$38</f>
        <v>1</v>
      </c>
      <c r="G38" s="39">
        <f t="shared" si="16"/>
        <v>26504</v>
      </c>
      <c r="H38" s="39">
        <f t="shared" si="16"/>
        <v>1328</v>
      </c>
      <c r="I38" s="41">
        <f t="shared" ref="I38" si="19">G38+H38</f>
        <v>27832</v>
      </c>
      <c r="J38" s="43">
        <f t="shared" ref="J38" si="20">I38/$I$38</f>
        <v>1</v>
      </c>
      <c r="K38" s="41">
        <f>SUM(K29:K37)</f>
        <v>40027</v>
      </c>
    </row>
    <row r="39" spans="2:11" ht="24" x14ac:dyDescent="0.2">
      <c r="B39" s="53" t="s">
        <v>68</v>
      </c>
      <c r="C39" s="54">
        <f>+C38/$K$38</f>
        <v>0.22419866590051715</v>
      </c>
      <c r="D39" s="54">
        <f>+D38/$K$38</f>
        <v>8.0470682289454615E-2</v>
      </c>
      <c r="E39" s="55">
        <f>C39+D39</f>
        <v>0.30466934818997177</v>
      </c>
      <c r="F39" s="55"/>
      <c r="G39" s="54">
        <f>+G38/$K$38</f>
        <v>0.66215304669348185</v>
      </c>
      <c r="H39" s="54">
        <f>+H38/$K$38</f>
        <v>3.3177605116546334E-2</v>
      </c>
      <c r="I39" s="55">
        <f>G39+H39</f>
        <v>0.69533065181002818</v>
      </c>
      <c r="J39" s="55"/>
      <c r="K39" s="55">
        <f>E39+I39</f>
        <v>1</v>
      </c>
    </row>
    <row r="40" spans="2:11" x14ac:dyDescent="0.2">
      <c r="B40" s="46" t="s">
        <v>133</v>
      </c>
    </row>
    <row r="41" spans="2:11" x14ac:dyDescent="0.2">
      <c r="B41" s="46" t="s">
        <v>134</v>
      </c>
    </row>
    <row r="131" spans="2:2" x14ac:dyDescent="0.2">
      <c r="B131" s="47" t="s">
        <v>80</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xr:uid="{00000000-0004-0000-0900-000000000000}"/>
  </hyperlinks>
  <pageMargins left="0.74803149606299213" right="0.74803149606299213" top="0.98425196850393704" bottom="0.98425196850393704" header="0" footer="0"/>
  <pageSetup scale="78" orientation="portrait" r:id="rId1"/>
  <headerFooter alignWithMargins="0"/>
  <ignoredErrors>
    <ignoredError sqref="K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1">
    <pageSetUpPr fitToPage="1"/>
  </sheetPr>
  <dimension ref="A1:Q131"/>
  <sheetViews>
    <sheetView showGridLines="0" zoomScaleNormal="100" workbookViewId="0">
      <selection activeCell="M17" sqref="M17"/>
    </sheetView>
  </sheetViews>
  <sheetFormatPr baseColWidth="10" defaultRowHeight="12" x14ac:dyDescent="0.2"/>
  <cols>
    <col min="1" max="1" width="6" style="47" customWidth="1"/>
    <col min="2" max="2" width="18.140625" style="47" customWidth="1"/>
    <col min="3" max="3" width="8.42578125" style="47" bestFit="1" customWidth="1"/>
    <col min="4" max="4" width="8.28515625" style="47" bestFit="1" customWidth="1"/>
    <col min="5" max="6" width="8.28515625" style="47" customWidth="1"/>
    <col min="7" max="7" width="8.42578125" style="47" bestFit="1" customWidth="1"/>
    <col min="8" max="8" width="7.42578125" style="47" bestFit="1" customWidth="1"/>
    <col min="9" max="11" width="7.42578125" style="47" customWidth="1"/>
    <col min="12" max="12" width="10.140625" style="47" customWidth="1"/>
    <col min="13" max="14" width="11.42578125" style="47"/>
    <col min="15" max="15" width="12.42578125" style="47" bestFit="1" customWidth="1"/>
    <col min="16" max="251" width="11.42578125" style="47"/>
    <col min="252" max="252" width="18.140625" style="47" customWidth="1"/>
    <col min="253" max="253" width="8.42578125" style="47" bestFit="1" customWidth="1"/>
    <col min="254" max="254" width="8.28515625" style="47" bestFit="1" customWidth="1"/>
    <col min="255" max="256" width="8.28515625" style="47" customWidth="1"/>
    <col min="257" max="257" width="8.42578125" style="47" bestFit="1" customWidth="1"/>
    <col min="258" max="258" width="7.42578125" style="47" bestFit="1" customWidth="1"/>
    <col min="259" max="261" width="7.42578125" style="47" customWidth="1"/>
    <col min="262" max="267" width="0" style="47" hidden="1" customWidth="1"/>
    <col min="268" max="268" width="10.140625" style="47" customWidth="1"/>
    <col min="269" max="270" width="11.42578125" style="47"/>
    <col min="271" max="271" width="12.42578125" style="47" bestFit="1" customWidth="1"/>
    <col min="272" max="507" width="11.42578125" style="47"/>
    <col min="508" max="508" width="18.140625" style="47" customWidth="1"/>
    <col min="509" max="509" width="8.42578125" style="47" bestFit="1" customWidth="1"/>
    <col min="510" max="510" width="8.28515625" style="47" bestFit="1" customWidth="1"/>
    <col min="511" max="512" width="8.28515625" style="47" customWidth="1"/>
    <col min="513" max="513" width="8.42578125" style="47" bestFit="1" customWidth="1"/>
    <col min="514" max="514" width="7.42578125" style="47" bestFit="1" customWidth="1"/>
    <col min="515" max="517" width="7.42578125" style="47" customWidth="1"/>
    <col min="518" max="523" width="0" style="47" hidden="1" customWidth="1"/>
    <col min="524" max="524" width="10.140625" style="47" customWidth="1"/>
    <col min="525" max="526" width="11.42578125" style="47"/>
    <col min="527" max="527" width="12.42578125" style="47" bestFit="1" customWidth="1"/>
    <col min="528" max="763" width="11.42578125" style="47"/>
    <col min="764" max="764" width="18.140625" style="47" customWidth="1"/>
    <col min="765" max="765" width="8.42578125" style="47" bestFit="1" customWidth="1"/>
    <col min="766" max="766" width="8.28515625" style="47" bestFit="1" customWidth="1"/>
    <col min="767" max="768" width="8.28515625" style="47" customWidth="1"/>
    <col min="769" max="769" width="8.42578125" style="47" bestFit="1" customWidth="1"/>
    <col min="770" max="770" width="7.42578125" style="47" bestFit="1" customWidth="1"/>
    <col min="771" max="773" width="7.42578125" style="47" customWidth="1"/>
    <col min="774" max="779" width="0" style="47" hidden="1" customWidth="1"/>
    <col min="780" max="780" width="10.140625" style="47" customWidth="1"/>
    <col min="781" max="782" width="11.42578125" style="47"/>
    <col min="783" max="783" width="12.42578125" style="47" bestFit="1" customWidth="1"/>
    <col min="784" max="1019" width="11.42578125" style="47"/>
    <col min="1020" max="1020" width="18.140625" style="47" customWidth="1"/>
    <col min="1021" max="1021" width="8.42578125" style="47" bestFit="1" customWidth="1"/>
    <col min="1022" max="1022" width="8.28515625" style="47" bestFit="1" customWidth="1"/>
    <col min="1023" max="1024" width="8.28515625" style="47" customWidth="1"/>
    <col min="1025" max="1025" width="8.42578125" style="47" bestFit="1" customWidth="1"/>
    <col min="1026" max="1026" width="7.42578125" style="47" bestFit="1" customWidth="1"/>
    <col min="1027" max="1029" width="7.42578125" style="47" customWidth="1"/>
    <col min="1030" max="1035" width="0" style="47" hidden="1" customWidth="1"/>
    <col min="1036" max="1036" width="10.140625" style="47" customWidth="1"/>
    <col min="1037" max="1038" width="11.42578125" style="47"/>
    <col min="1039" max="1039" width="12.42578125" style="47" bestFit="1" customWidth="1"/>
    <col min="1040" max="1275" width="11.42578125" style="47"/>
    <col min="1276" max="1276" width="18.140625" style="47" customWidth="1"/>
    <col min="1277" max="1277" width="8.42578125" style="47" bestFit="1" customWidth="1"/>
    <col min="1278" max="1278" width="8.28515625" style="47" bestFit="1" customWidth="1"/>
    <col min="1279" max="1280" width="8.28515625" style="47" customWidth="1"/>
    <col min="1281" max="1281" width="8.42578125" style="47" bestFit="1" customWidth="1"/>
    <col min="1282" max="1282" width="7.42578125" style="47" bestFit="1" customWidth="1"/>
    <col min="1283" max="1285" width="7.42578125" style="47" customWidth="1"/>
    <col min="1286" max="1291" width="0" style="47" hidden="1" customWidth="1"/>
    <col min="1292" max="1292" width="10.140625" style="47" customWidth="1"/>
    <col min="1293" max="1294" width="11.42578125" style="47"/>
    <col min="1295" max="1295" width="12.42578125" style="47" bestFit="1" customWidth="1"/>
    <col min="1296" max="1531" width="11.42578125" style="47"/>
    <col min="1532" max="1532" width="18.140625" style="47" customWidth="1"/>
    <col min="1533" max="1533" width="8.42578125" style="47" bestFit="1" customWidth="1"/>
    <col min="1534" max="1534" width="8.28515625" style="47" bestFit="1" customWidth="1"/>
    <col min="1535" max="1536" width="8.28515625" style="47" customWidth="1"/>
    <col min="1537" max="1537" width="8.42578125" style="47" bestFit="1" customWidth="1"/>
    <col min="1538" max="1538" width="7.42578125" style="47" bestFit="1" customWidth="1"/>
    <col min="1539" max="1541" width="7.42578125" style="47" customWidth="1"/>
    <col min="1542" max="1547" width="0" style="47" hidden="1" customWidth="1"/>
    <col min="1548" max="1548" width="10.140625" style="47" customWidth="1"/>
    <col min="1549" max="1550" width="11.42578125" style="47"/>
    <col min="1551" max="1551" width="12.42578125" style="47" bestFit="1" customWidth="1"/>
    <col min="1552" max="1787" width="11.42578125" style="47"/>
    <col min="1788" max="1788" width="18.140625" style="47" customWidth="1"/>
    <col min="1789" max="1789" width="8.42578125" style="47" bestFit="1" customWidth="1"/>
    <col min="1790" max="1790" width="8.28515625" style="47" bestFit="1" customWidth="1"/>
    <col min="1791" max="1792" width="8.28515625" style="47" customWidth="1"/>
    <col min="1793" max="1793" width="8.42578125" style="47" bestFit="1" customWidth="1"/>
    <col min="1794" max="1794" width="7.42578125" style="47" bestFit="1" customWidth="1"/>
    <col min="1795" max="1797" width="7.42578125" style="47" customWidth="1"/>
    <col min="1798" max="1803" width="0" style="47" hidden="1" customWidth="1"/>
    <col min="1804" max="1804" width="10.140625" style="47" customWidth="1"/>
    <col min="1805" max="1806" width="11.42578125" style="47"/>
    <col min="1807" max="1807" width="12.42578125" style="47" bestFit="1" customWidth="1"/>
    <col min="1808" max="2043" width="11.42578125" style="47"/>
    <col min="2044" max="2044" width="18.140625" style="47" customWidth="1"/>
    <col min="2045" max="2045" width="8.42578125" style="47" bestFit="1" customWidth="1"/>
    <col min="2046" max="2046" width="8.28515625" style="47" bestFit="1" customWidth="1"/>
    <col min="2047" max="2048" width="8.28515625" style="47" customWidth="1"/>
    <col min="2049" max="2049" width="8.42578125" style="47" bestFit="1" customWidth="1"/>
    <col min="2050" max="2050" width="7.42578125" style="47" bestFit="1" customWidth="1"/>
    <col min="2051" max="2053" width="7.42578125" style="47" customWidth="1"/>
    <col min="2054" max="2059" width="0" style="47" hidden="1" customWidth="1"/>
    <col min="2060" max="2060" width="10.140625" style="47" customWidth="1"/>
    <col min="2061" max="2062" width="11.42578125" style="47"/>
    <col min="2063" max="2063" width="12.42578125" style="47" bestFit="1" customWidth="1"/>
    <col min="2064" max="2299" width="11.42578125" style="47"/>
    <col min="2300" max="2300" width="18.140625" style="47" customWidth="1"/>
    <col min="2301" max="2301" width="8.42578125" style="47" bestFit="1" customWidth="1"/>
    <col min="2302" max="2302" width="8.28515625" style="47" bestFit="1" customWidth="1"/>
    <col min="2303" max="2304" width="8.28515625" style="47" customWidth="1"/>
    <col min="2305" max="2305" width="8.42578125" style="47" bestFit="1" customWidth="1"/>
    <col min="2306" max="2306" width="7.42578125" style="47" bestFit="1" customWidth="1"/>
    <col min="2307" max="2309" width="7.42578125" style="47" customWidth="1"/>
    <col min="2310" max="2315" width="0" style="47" hidden="1" customWidth="1"/>
    <col min="2316" max="2316" width="10.140625" style="47" customWidth="1"/>
    <col min="2317" max="2318" width="11.42578125" style="47"/>
    <col min="2319" max="2319" width="12.42578125" style="47" bestFit="1" customWidth="1"/>
    <col min="2320" max="2555" width="11.42578125" style="47"/>
    <col min="2556" max="2556" width="18.140625" style="47" customWidth="1"/>
    <col min="2557" max="2557" width="8.42578125" style="47" bestFit="1" customWidth="1"/>
    <col min="2558" max="2558" width="8.28515625" style="47" bestFit="1" customWidth="1"/>
    <col min="2559" max="2560" width="8.28515625" style="47" customWidth="1"/>
    <col min="2561" max="2561" width="8.42578125" style="47" bestFit="1" customWidth="1"/>
    <col min="2562" max="2562" width="7.42578125" style="47" bestFit="1" customWidth="1"/>
    <col min="2563" max="2565" width="7.42578125" style="47" customWidth="1"/>
    <col min="2566" max="2571" width="0" style="47" hidden="1" customWidth="1"/>
    <col min="2572" max="2572" width="10.140625" style="47" customWidth="1"/>
    <col min="2573" max="2574" width="11.42578125" style="47"/>
    <col min="2575" max="2575" width="12.42578125" style="47" bestFit="1" customWidth="1"/>
    <col min="2576" max="2811" width="11.42578125" style="47"/>
    <col min="2812" max="2812" width="18.140625" style="47" customWidth="1"/>
    <col min="2813" max="2813" width="8.42578125" style="47" bestFit="1" customWidth="1"/>
    <col min="2814" max="2814" width="8.28515625" style="47" bestFit="1" customWidth="1"/>
    <col min="2815" max="2816" width="8.28515625" style="47" customWidth="1"/>
    <col min="2817" max="2817" width="8.42578125" style="47" bestFit="1" customWidth="1"/>
    <col min="2818" max="2818" width="7.42578125" style="47" bestFit="1" customWidth="1"/>
    <col min="2819" max="2821" width="7.42578125" style="47" customWidth="1"/>
    <col min="2822" max="2827" width="0" style="47" hidden="1" customWidth="1"/>
    <col min="2828" max="2828" width="10.140625" style="47" customWidth="1"/>
    <col min="2829" max="2830" width="11.42578125" style="47"/>
    <col min="2831" max="2831" width="12.42578125" style="47" bestFit="1" customWidth="1"/>
    <col min="2832" max="3067" width="11.42578125" style="47"/>
    <col min="3068" max="3068" width="18.140625" style="47" customWidth="1"/>
    <col min="3069" max="3069" width="8.42578125" style="47" bestFit="1" customWidth="1"/>
    <col min="3070" max="3070" width="8.28515625" style="47" bestFit="1" customWidth="1"/>
    <col min="3071" max="3072" width="8.28515625" style="47" customWidth="1"/>
    <col min="3073" max="3073" width="8.42578125" style="47" bestFit="1" customWidth="1"/>
    <col min="3074" max="3074" width="7.42578125" style="47" bestFit="1" customWidth="1"/>
    <col min="3075" max="3077" width="7.42578125" style="47" customWidth="1"/>
    <col min="3078" max="3083" width="0" style="47" hidden="1" customWidth="1"/>
    <col min="3084" max="3084" width="10.140625" style="47" customWidth="1"/>
    <col min="3085" max="3086" width="11.42578125" style="47"/>
    <col min="3087" max="3087" width="12.42578125" style="47" bestFit="1" customWidth="1"/>
    <col min="3088" max="3323" width="11.42578125" style="47"/>
    <col min="3324" max="3324" width="18.140625" style="47" customWidth="1"/>
    <col min="3325" max="3325" width="8.42578125" style="47" bestFit="1" customWidth="1"/>
    <col min="3326" max="3326" width="8.28515625" style="47" bestFit="1" customWidth="1"/>
    <col min="3327" max="3328" width="8.28515625" style="47" customWidth="1"/>
    <col min="3329" max="3329" width="8.42578125" style="47" bestFit="1" customWidth="1"/>
    <col min="3330" max="3330" width="7.42578125" style="47" bestFit="1" customWidth="1"/>
    <col min="3331" max="3333" width="7.42578125" style="47" customWidth="1"/>
    <col min="3334" max="3339" width="0" style="47" hidden="1" customWidth="1"/>
    <col min="3340" max="3340" width="10.140625" style="47" customWidth="1"/>
    <col min="3341" max="3342" width="11.42578125" style="47"/>
    <col min="3343" max="3343" width="12.42578125" style="47" bestFit="1" customWidth="1"/>
    <col min="3344" max="3579" width="11.42578125" style="47"/>
    <col min="3580" max="3580" width="18.140625" style="47" customWidth="1"/>
    <col min="3581" max="3581" width="8.42578125" style="47" bestFit="1" customWidth="1"/>
    <col min="3582" max="3582" width="8.28515625" style="47" bestFit="1" customWidth="1"/>
    <col min="3583" max="3584" width="8.28515625" style="47" customWidth="1"/>
    <col min="3585" max="3585" width="8.42578125" style="47" bestFit="1" customWidth="1"/>
    <col min="3586" max="3586" width="7.42578125" style="47" bestFit="1" customWidth="1"/>
    <col min="3587" max="3589" width="7.42578125" style="47" customWidth="1"/>
    <col min="3590" max="3595" width="0" style="47" hidden="1" customWidth="1"/>
    <col min="3596" max="3596" width="10.140625" style="47" customWidth="1"/>
    <col min="3597" max="3598" width="11.42578125" style="47"/>
    <col min="3599" max="3599" width="12.42578125" style="47" bestFit="1" customWidth="1"/>
    <col min="3600" max="3835" width="11.42578125" style="47"/>
    <col min="3836" max="3836" width="18.140625" style="47" customWidth="1"/>
    <col min="3837" max="3837" width="8.42578125" style="47" bestFit="1" customWidth="1"/>
    <col min="3838" max="3838" width="8.28515625" style="47" bestFit="1" customWidth="1"/>
    <col min="3839" max="3840" width="8.28515625" style="47" customWidth="1"/>
    <col min="3841" max="3841" width="8.42578125" style="47" bestFit="1" customWidth="1"/>
    <col min="3842" max="3842" width="7.42578125" style="47" bestFit="1" customWidth="1"/>
    <col min="3843" max="3845" width="7.42578125" style="47" customWidth="1"/>
    <col min="3846" max="3851" width="0" style="47" hidden="1" customWidth="1"/>
    <col min="3852" max="3852" width="10.140625" style="47" customWidth="1"/>
    <col min="3853" max="3854" width="11.42578125" style="47"/>
    <col min="3855" max="3855" width="12.42578125" style="47" bestFit="1" customWidth="1"/>
    <col min="3856" max="4091" width="11.42578125" style="47"/>
    <col min="4092" max="4092" width="18.140625" style="47" customWidth="1"/>
    <col min="4093" max="4093" width="8.42578125" style="47" bestFit="1" customWidth="1"/>
    <col min="4094" max="4094" width="8.28515625" style="47" bestFit="1" customWidth="1"/>
    <col min="4095" max="4096" width="8.28515625" style="47" customWidth="1"/>
    <col min="4097" max="4097" width="8.42578125" style="47" bestFit="1" customWidth="1"/>
    <col min="4098" max="4098" width="7.42578125" style="47" bestFit="1" customWidth="1"/>
    <col min="4099" max="4101" width="7.42578125" style="47" customWidth="1"/>
    <col min="4102" max="4107" width="0" style="47" hidden="1" customWidth="1"/>
    <col min="4108" max="4108" width="10.140625" style="47" customWidth="1"/>
    <col min="4109" max="4110" width="11.42578125" style="47"/>
    <col min="4111" max="4111" width="12.42578125" style="47" bestFit="1" customWidth="1"/>
    <col min="4112" max="4347" width="11.42578125" style="47"/>
    <col min="4348" max="4348" width="18.140625" style="47" customWidth="1"/>
    <col min="4349" max="4349" width="8.42578125" style="47" bestFit="1" customWidth="1"/>
    <col min="4350" max="4350" width="8.28515625" style="47" bestFit="1" customWidth="1"/>
    <col min="4351" max="4352" width="8.28515625" style="47" customWidth="1"/>
    <col min="4353" max="4353" width="8.42578125" style="47" bestFit="1" customWidth="1"/>
    <col min="4354" max="4354" width="7.42578125" style="47" bestFit="1" customWidth="1"/>
    <col min="4355" max="4357" width="7.42578125" style="47" customWidth="1"/>
    <col min="4358" max="4363" width="0" style="47" hidden="1" customWidth="1"/>
    <col min="4364" max="4364" width="10.140625" style="47" customWidth="1"/>
    <col min="4365" max="4366" width="11.42578125" style="47"/>
    <col min="4367" max="4367" width="12.42578125" style="47" bestFit="1" customWidth="1"/>
    <col min="4368" max="4603" width="11.42578125" style="47"/>
    <col min="4604" max="4604" width="18.140625" style="47" customWidth="1"/>
    <col min="4605" max="4605" width="8.42578125" style="47" bestFit="1" customWidth="1"/>
    <col min="4606" max="4606" width="8.28515625" style="47" bestFit="1" customWidth="1"/>
    <col min="4607" max="4608" width="8.28515625" style="47" customWidth="1"/>
    <col min="4609" max="4609" width="8.42578125" style="47" bestFit="1" customWidth="1"/>
    <col min="4610" max="4610" width="7.42578125" style="47" bestFit="1" customWidth="1"/>
    <col min="4611" max="4613" width="7.42578125" style="47" customWidth="1"/>
    <col min="4614" max="4619" width="0" style="47" hidden="1" customWidth="1"/>
    <col min="4620" max="4620" width="10.140625" style="47" customWidth="1"/>
    <col min="4621" max="4622" width="11.42578125" style="47"/>
    <col min="4623" max="4623" width="12.42578125" style="47" bestFit="1" customWidth="1"/>
    <col min="4624" max="4859" width="11.42578125" style="47"/>
    <col min="4860" max="4860" width="18.140625" style="47" customWidth="1"/>
    <col min="4861" max="4861" width="8.42578125" style="47" bestFit="1" customWidth="1"/>
    <col min="4862" max="4862" width="8.28515625" style="47" bestFit="1" customWidth="1"/>
    <col min="4863" max="4864" width="8.28515625" style="47" customWidth="1"/>
    <col min="4865" max="4865" width="8.42578125" style="47" bestFit="1" customWidth="1"/>
    <col min="4866" max="4866" width="7.42578125" style="47" bestFit="1" customWidth="1"/>
    <col min="4867" max="4869" width="7.42578125" style="47" customWidth="1"/>
    <col min="4870" max="4875" width="0" style="47" hidden="1" customWidth="1"/>
    <col min="4876" max="4876" width="10.140625" style="47" customWidth="1"/>
    <col min="4877" max="4878" width="11.42578125" style="47"/>
    <col min="4879" max="4879" width="12.42578125" style="47" bestFit="1" customWidth="1"/>
    <col min="4880" max="5115" width="11.42578125" style="47"/>
    <col min="5116" max="5116" width="18.140625" style="47" customWidth="1"/>
    <col min="5117" max="5117" width="8.42578125" style="47" bestFit="1" customWidth="1"/>
    <col min="5118" max="5118" width="8.28515625" style="47" bestFit="1" customWidth="1"/>
    <col min="5119" max="5120" width="8.28515625" style="47" customWidth="1"/>
    <col min="5121" max="5121" width="8.42578125" style="47" bestFit="1" customWidth="1"/>
    <col min="5122" max="5122" width="7.42578125" style="47" bestFit="1" customWidth="1"/>
    <col min="5123" max="5125" width="7.42578125" style="47" customWidth="1"/>
    <col min="5126" max="5131" width="0" style="47" hidden="1" customWidth="1"/>
    <col min="5132" max="5132" width="10.140625" style="47" customWidth="1"/>
    <col min="5133" max="5134" width="11.42578125" style="47"/>
    <col min="5135" max="5135" width="12.42578125" style="47" bestFit="1" customWidth="1"/>
    <col min="5136" max="5371" width="11.42578125" style="47"/>
    <col min="5372" max="5372" width="18.140625" style="47" customWidth="1"/>
    <col min="5373" max="5373" width="8.42578125" style="47" bestFit="1" customWidth="1"/>
    <col min="5374" max="5374" width="8.28515625" style="47" bestFit="1" customWidth="1"/>
    <col min="5375" max="5376" width="8.28515625" style="47" customWidth="1"/>
    <col min="5377" max="5377" width="8.42578125" style="47" bestFit="1" customWidth="1"/>
    <col min="5378" max="5378" width="7.42578125" style="47" bestFit="1" customWidth="1"/>
    <col min="5379" max="5381" width="7.42578125" style="47" customWidth="1"/>
    <col min="5382" max="5387" width="0" style="47" hidden="1" customWidth="1"/>
    <col min="5388" max="5388" width="10.140625" style="47" customWidth="1"/>
    <col min="5389" max="5390" width="11.42578125" style="47"/>
    <col min="5391" max="5391" width="12.42578125" style="47" bestFit="1" customWidth="1"/>
    <col min="5392" max="5627" width="11.42578125" style="47"/>
    <col min="5628" max="5628" width="18.140625" style="47" customWidth="1"/>
    <col min="5629" max="5629" width="8.42578125" style="47" bestFit="1" customWidth="1"/>
    <col min="5630" max="5630" width="8.28515625" style="47" bestFit="1" customWidth="1"/>
    <col min="5631" max="5632" width="8.28515625" style="47" customWidth="1"/>
    <col min="5633" max="5633" width="8.42578125" style="47" bestFit="1" customWidth="1"/>
    <col min="5634" max="5634" width="7.42578125" style="47" bestFit="1" customWidth="1"/>
    <col min="5635" max="5637" width="7.42578125" style="47" customWidth="1"/>
    <col min="5638" max="5643" width="0" style="47" hidden="1" customWidth="1"/>
    <col min="5644" max="5644" width="10.140625" style="47" customWidth="1"/>
    <col min="5645" max="5646" width="11.42578125" style="47"/>
    <col min="5647" max="5647" width="12.42578125" style="47" bestFit="1" customWidth="1"/>
    <col min="5648" max="5883" width="11.42578125" style="47"/>
    <col min="5884" max="5884" width="18.140625" style="47" customWidth="1"/>
    <col min="5885" max="5885" width="8.42578125" style="47" bestFit="1" customWidth="1"/>
    <col min="5886" max="5886" width="8.28515625" style="47" bestFit="1" customWidth="1"/>
    <col min="5887" max="5888" width="8.28515625" style="47" customWidth="1"/>
    <col min="5889" max="5889" width="8.42578125" style="47" bestFit="1" customWidth="1"/>
    <col min="5890" max="5890" width="7.42578125" style="47" bestFit="1" customWidth="1"/>
    <col min="5891" max="5893" width="7.42578125" style="47" customWidth="1"/>
    <col min="5894" max="5899" width="0" style="47" hidden="1" customWidth="1"/>
    <col min="5900" max="5900" width="10.140625" style="47" customWidth="1"/>
    <col min="5901" max="5902" width="11.42578125" style="47"/>
    <col min="5903" max="5903" width="12.42578125" style="47" bestFit="1" customWidth="1"/>
    <col min="5904" max="6139" width="11.42578125" style="47"/>
    <col min="6140" max="6140" width="18.140625" style="47" customWidth="1"/>
    <col min="6141" max="6141" width="8.42578125" style="47" bestFit="1" customWidth="1"/>
    <col min="6142" max="6142" width="8.28515625" style="47" bestFit="1" customWidth="1"/>
    <col min="6143" max="6144" width="8.28515625" style="47" customWidth="1"/>
    <col min="6145" max="6145" width="8.42578125" style="47" bestFit="1" customWidth="1"/>
    <col min="6146" max="6146" width="7.42578125" style="47" bestFit="1" customWidth="1"/>
    <col min="6147" max="6149" width="7.42578125" style="47" customWidth="1"/>
    <col min="6150" max="6155" width="0" style="47" hidden="1" customWidth="1"/>
    <col min="6156" max="6156" width="10.140625" style="47" customWidth="1"/>
    <col min="6157" max="6158" width="11.42578125" style="47"/>
    <col min="6159" max="6159" width="12.42578125" style="47" bestFit="1" customWidth="1"/>
    <col min="6160" max="6395" width="11.42578125" style="47"/>
    <col min="6396" max="6396" width="18.140625" style="47" customWidth="1"/>
    <col min="6397" max="6397" width="8.42578125" style="47" bestFit="1" customWidth="1"/>
    <col min="6398" max="6398" width="8.28515625" style="47" bestFit="1" customWidth="1"/>
    <col min="6399" max="6400" width="8.28515625" style="47" customWidth="1"/>
    <col min="6401" max="6401" width="8.42578125" style="47" bestFit="1" customWidth="1"/>
    <col min="6402" max="6402" width="7.42578125" style="47" bestFit="1" customWidth="1"/>
    <col min="6403" max="6405" width="7.42578125" style="47" customWidth="1"/>
    <col min="6406" max="6411" width="0" style="47" hidden="1" customWidth="1"/>
    <col min="6412" max="6412" width="10.140625" style="47" customWidth="1"/>
    <col min="6413" max="6414" width="11.42578125" style="47"/>
    <col min="6415" max="6415" width="12.42578125" style="47" bestFit="1" customWidth="1"/>
    <col min="6416" max="6651" width="11.42578125" style="47"/>
    <col min="6652" max="6652" width="18.140625" style="47" customWidth="1"/>
    <col min="6653" max="6653" width="8.42578125" style="47" bestFit="1" customWidth="1"/>
    <col min="6654" max="6654" width="8.28515625" style="47" bestFit="1" customWidth="1"/>
    <col min="6655" max="6656" width="8.28515625" style="47" customWidth="1"/>
    <col min="6657" max="6657" width="8.42578125" style="47" bestFit="1" customWidth="1"/>
    <col min="6658" max="6658" width="7.42578125" style="47" bestFit="1" customWidth="1"/>
    <col min="6659" max="6661" width="7.42578125" style="47" customWidth="1"/>
    <col min="6662" max="6667" width="0" style="47" hidden="1" customWidth="1"/>
    <col min="6668" max="6668" width="10.140625" style="47" customWidth="1"/>
    <col min="6669" max="6670" width="11.42578125" style="47"/>
    <col min="6671" max="6671" width="12.42578125" style="47" bestFit="1" customWidth="1"/>
    <col min="6672" max="6907" width="11.42578125" style="47"/>
    <col min="6908" max="6908" width="18.140625" style="47" customWidth="1"/>
    <col min="6909" max="6909" width="8.42578125" style="47" bestFit="1" customWidth="1"/>
    <col min="6910" max="6910" width="8.28515625" style="47" bestFit="1" customWidth="1"/>
    <col min="6911" max="6912" width="8.28515625" style="47" customWidth="1"/>
    <col min="6913" max="6913" width="8.42578125" style="47" bestFit="1" customWidth="1"/>
    <col min="6914" max="6914" width="7.42578125" style="47" bestFit="1" customWidth="1"/>
    <col min="6915" max="6917" width="7.42578125" style="47" customWidth="1"/>
    <col min="6918" max="6923" width="0" style="47" hidden="1" customWidth="1"/>
    <col min="6924" max="6924" width="10.140625" style="47" customWidth="1"/>
    <col min="6925" max="6926" width="11.42578125" style="47"/>
    <col min="6927" max="6927" width="12.42578125" style="47" bestFit="1" customWidth="1"/>
    <col min="6928" max="7163" width="11.42578125" style="47"/>
    <col min="7164" max="7164" width="18.140625" style="47" customWidth="1"/>
    <col min="7165" max="7165" width="8.42578125" style="47" bestFit="1" customWidth="1"/>
    <col min="7166" max="7166" width="8.28515625" style="47" bestFit="1" customWidth="1"/>
    <col min="7167" max="7168" width="8.28515625" style="47" customWidth="1"/>
    <col min="7169" max="7169" width="8.42578125" style="47" bestFit="1" customWidth="1"/>
    <col min="7170" max="7170" width="7.42578125" style="47" bestFit="1" customWidth="1"/>
    <col min="7171" max="7173" width="7.42578125" style="47" customWidth="1"/>
    <col min="7174" max="7179" width="0" style="47" hidden="1" customWidth="1"/>
    <col min="7180" max="7180" width="10.140625" style="47" customWidth="1"/>
    <col min="7181" max="7182" width="11.42578125" style="47"/>
    <col min="7183" max="7183" width="12.42578125" style="47" bestFit="1" customWidth="1"/>
    <col min="7184" max="7419" width="11.42578125" style="47"/>
    <col min="7420" max="7420" width="18.140625" style="47" customWidth="1"/>
    <col min="7421" max="7421" width="8.42578125" style="47" bestFit="1" customWidth="1"/>
    <col min="7422" max="7422" width="8.28515625" style="47" bestFit="1" customWidth="1"/>
    <col min="7423" max="7424" width="8.28515625" style="47" customWidth="1"/>
    <col min="7425" max="7425" width="8.42578125" style="47" bestFit="1" customWidth="1"/>
    <col min="7426" max="7426" width="7.42578125" style="47" bestFit="1" customWidth="1"/>
    <col min="7427" max="7429" width="7.42578125" style="47" customWidth="1"/>
    <col min="7430" max="7435" width="0" style="47" hidden="1" customWidth="1"/>
    <col min="7436" max="7436" width="10.140625" style="47" customWidth="1"/>
    <col min="7437" max="7438" width="11.42578125" style="47"/>
    <col min="7439" max="7439" width="12.42578125" style="47" bestFit="1" customWidth="1"/>
    <col min="7440" max="7675" width="11.42578125" style="47"/>
    <col min="7676" max="7676" width="18.140625" style="47" customWidth="1"/>
    <col min="7677" max="7677" width="8.42578125" style="47" bestFit="1" customWidth="1"/>
    <col min="7678" max="7678" width="8.28515625" style="47" bestFit="1" customWidth="1"/>
    <col min="7679" max="7680" width="8.28515625" style="47" customWidth="1"/>
    <col min="7681" max="7681" width="8.42578125" style="47" bestFit="1" customWidth="1"/>
    <col min="7682" max="7682" width="7.42578125" style="47" bestFit="1" customWidth="1"/>
    <col min="7683" max="7685" width="7.42578125" style="47" customWidth="1"/>
    <col min="7686" max="7691" width="0" style="47" hidden="1" customWidth="1"/>
    <col min="7692" max="7692" width="10.140625" style="47" customWidth="1"/>
    <col min="7693" max="7694" width="11.42578125" style="47"/>
    <col min="7695" max="7695" width="12.42578125" style="47" bestFit="1" customWidth="1"/>
    <col min="7696" max="7931" width="11.42578125" style="47"/>
    <col min="7932" max="7932" width="18.140625" style="47" customWidth="1"/>
    <col min="7933" max="7933" width="8.42578125" style="47" bestFit="1" customWidth="1"/>
    <col min="7934" max="7934" width="8.28515625" style="47" bestFit="1" customWidth="1"/>
    <col min="7935" max="7936" width="8.28515625" style="47" customWidth="1"/>
    <col min="7937" max="7937" width="8.42578125" style="47" bestFit="1" customWidth="1"/>
    <col min="7938" max="7938" width="7.42578125" style="47" bestFit="1" customWidth="1"/>
    <col min="7939" max="7941" width="7.42578125" style="47" customWidth="1"/>
    <col min="7942" max="7947" width="0" style="47" hidden="1" customWidth="1"/>
    <col min="7948" max="7948" width="10.140625" style="47" customWidth="1"/>
    <col min="7949" max="7950" width="11.42578125" style="47"/>
    <col min="7951" max="7951" width="12.42578125" style="47" bestFit="1" customWidth="1"/>
    <col min="7952" max="8187" width="11.42578125" style="47"/>
    <col min="8188" max="8188" width="18.140625" style="47" customWidth="1"/>
    <col min="8189" max="8189" width="8.42578125" style="47" bestFit="1" customWidth="1"/>
    <col min="8190" max="8190" width="8.28515625" style="47" bestFit="1" customWidth="1"/>
    <col min="8191" max="8192" width="8.28515625" style="47" customWidth="1"/>
    <col min="8193" max="8193" width="8.42578125" style="47" bestFit="1" customWidth="1"/>
    <col min="8194" max="8194" width="7.42578125" style="47" bestFit="1" customWidth="1"/>
    <col min="8195" max="8197" width="7.42578125" style="47" customWidth="1"/>
    <col min="8198" max="8203" width="0" style="47" hidden="1" customWidth="1"/>
    <col min="8204" max="8204" width="10.140625" style="47" customWidth="1"/>
    <col min="8205" max="8206" width="11.42578125" style="47"/>
    <col min="8207" max="8207" width="12.42578125" style="47" bestFit="1" customWidth="1"/>
    <col min="8208" max="8443" width="11.42578125" style="47"/>
    <col min="8444" max="8444" width="18.140625" style="47" customWidth="1"/>
    <col min="8445" max="8445" width="8.42578125" style="47" bestFit="1" customWidth="1"/>
    <col min="8446" max="8446" width="8.28515625" style="47" bestFit="1" customWidth="1"/>
    <col min="8447" max="8448" width="8.28515625" style="47" customWidth="1"/>
    <col min="8449" max="8449" width="8.42578125" style="47" bestFit="1" customWidth="1"/>
    <col min="8450" max="8450" width="7.42578125" style="47" bestFit="1" customWidth="1"/>
    <col min="8451" max="8453" width="7.42578125" style="47" customWidth="1"/>
    <col min="8454" max="8459" width="0" style="47" hidden="1" customWidth="1"/>
    <col min="8460" max="8460" width="10.140625" style="47" customWidth="1"/>
    <col min="8461" max="8462" width="11.42578125" style="47"/>
    <col min="8463" max="8463" width="12.42578125" style="47" bestFit="1" customWidth="1"/>
    <col min="8464" max="8699" width="11.42578125" style="47"/>
    <col min="8700" max="8700" width="18.140625" style="47" customWidth="1"/>
    <col min="8701" max="8701" width="8.42578125" style="47" bestFit="1" customWidth="1"/>
    <col min="8702" max="8702" width="8.28515625" style="47" bestFit="1" customWidth="1"/>
    <col min="8703" max="8704" width="8.28515625" style="47" customWidth="1"/>
    <col min="8705" max="8705" width="8.42578125" style="47" bestFit="1" customWidth="1"/>
    <col min="8706" max="8706" width="7.42578125" style="47" bestFit="1" customWidth="1"/>
    <col min="8707" max="8709" width="7.42578125" style="47" customWidth="1"/>
    <col min="8710" max="8715" width="0" style="47" hidden="1" customWidth="1"/>
    <col min="8716" max="8716" width="10.140625" style="47" customWidth="1"/>
    <col min="8717" max="8718" width="11.42578125" style="47"/>
    <col min="8719" max="8719" width="12.42578125" style="47" bestFit="1" customWidth="1"/>
    <col min="8720" max="8955" width="11.42578125" style="47"/>
    <col min="8956" max="8956" width="18.140625" style="47" customWidth="1"/>
    <col min="8957" max="8957" width="8.42578125" style="47" bestFit="1" customWidth="1"/>
    <col min="8958" max="8958" width="8.28515625" style="47" bestFit="1" customWidth="1"/>
    <col min="8959" max="8960" width="8.28515625" style="47" customWidth="1"/>
    <col min="8961" max="8961" width="8.42578125" style="47" bestFit="1" customWidth="1"/>
    <col min="8962" max="8962" width="7.42578125" style="47" bestFit="1" customWidth="1"/>
    <col min="8963" max="8965" width="7.42578125" style="47" customWidth="1"/>
    <col min="8966" max="8971" width="0" style="47" hidden="1" customWidth="1"/>
    <col min="8972" max="8972" width="10.140625" style="47" customWidth="1"/>
    <col min="8973" max="8974" width="11.42578125" style="47"/>
    <col min="8975" max="8975" width="12.42578125" style="47" bestFit="1" customWidth="1"/>
    <col min="8976" max="9211" width="11.42578125" style="47"/>
    <col min="9212" max="9212" width="18.140625" style="47" customWidth="1"/>
    <col min="9213" max="9213" width="8.42578125" style="47" bestFit="1" customWidth="1"/>
    <col min="9214" max="9214" width="8.28515625" style="47" bestFit="1" customWidth="1"/>
    <col min="9215" max="9216" width="8.28515625" style="47" customWidth="1"/>
    <col min="9217" max="9217" width="8.42578125" style="47" bestFit="1" customWidth="1"/>
    <col min="9218" max="9218" width="7.42578125" style="47" bestFit="1" customWidth="1"/>
    <col min="9219" max="9221" width="7.42578125" style="47" customWidth="1"/>
    <col min="9222" max="9227" width="0" style="47" hidden="1" customWidth="1"/>
    <col min="9228" max="9228" width="10.140625" style="47" customWidth="1"/>
    <col min="9229" max="9230" width="11.42578125" style="47"/>
    <col min="9231" max="9231" width="12.42578125" style="47" bestFit="1" customWidth="1"/>
    <col min="9232" max="9467" width="11.42578125" style="47"/>
    <col min="9468" max="9468" width="18.140625" style="47" customWidth="1"/>
    <col min="9469" max="9469" width="8.42578125" style="47" bestFit="1" customWidth="1"/>
    <col min="9470" max="9470" width="8.28515625" style="47" bestFit="1" customWidth="1"/>
    <col min="9471" max="9472" width="8.28515625" style="47" customWidth="1"/>
    <col min="9473" max="9473" width="8.42578125" style="47" bestFit="1" customWidth="1"/>
    <col min="9474" max="9474" width="7.42578125" style="47" bestFit="1" customWidth="1"/>
    <col min="9475" max="9477" width="7.42578125" style="47" customWidth="1"/>
    <col min="9478" max="9483" width="0" style="47" hidden="1" customWidth="1"/>
    <col min="9484" max="9484" width="10.140625" style="47" customWidth="1"/>
    <col min="9485" max="9486" width="11.42578125" style="47"/>
    <col min="9487" max="9487" width="12.42578125" style="47" bestFit="1" customWidth="1"/>
    <col min="9488" max="9723" width="11.42578125" style="47"/>
    <col min="9724" max="9724" width="18.140625" style="47" customWidth="1"/>
    <col min="9725" max="9725" width="8.42578125" style="47" bestFit="1" customWidth="1"/>
    <col min="9726" max="9726" width="8.28515625" style="47" bestFit="1" customWidth="1"/>
    <col min="9727" max="9728" width="8.28515625" style="47" customWidth="1"/>
    <col min="9729" max="9729" width="8.42578125" style="47" bestFit="1" customWidth="1"/>
    <col min="9730" max="9730" width="7.42578125" style="47" bestFit="1" customWidth="1"/>
    <col min="9731" max="9733" width="7.42578125" style="47" customWidth="1"/>
    <col min="9734" max="9739" width="0" style="47" hidden="1" customWidth="1"/>
    <col min="9740" max="9740" width="10.140625" style="47" customWidth="1"/>
    <col min="9741" max="9742" width="11.42578125" style="47"/>
    <col min="9743" max="9743" width="12.42578125" style="47" bestFit="1" customWidth="1"/>
    <col min="9744" max="9979" width="11.42578125" style="47"/>
    <col min="9980" max="9980" width="18.140625" style="47" customWidth="1"/>
    <col min="9981" max="9981" width="8.42578125" style="47" bestFit="1" customWidth="1"/>
    <col min="9982" max="9982" width="8.28515625" style="47" bestFit="1" customWidth="1"/>
    <col min="9983" max="9984" width="8.28515625" style="47" customWidth="1"/>
    <col min="9985" max="9985" width="8.42578125" style="47" bestFit="1" customWidth="1"/>
    <col min="9986" max="9986" width="7.42578125" style="47" bestFit="1" customWidth="1"/>
    <col min="9987" max="9989" width="7.42578125" style="47" customWidth="1"/>
    <col min="9990" max="9995" width="0" style="47" hidden="1" customWidth="1"/>
    <col min="9996" max="9996" width="10.140625" style="47" customWidth="1"/>
    <col min="9997" max="9998" width="11.42578125" style="47"/>
    <col min="9999" max="9999" width="12.42578125" style="47" bestFit="1" customWidth="1"/>
    <col min="10000" max="10235" width="11.42578125" style="47"/>
    <col min="10236" max="10236" width="18.140625" style="47" customWidth="1"/>
    <col min="10237" max="10237" width="8.42578125" style="47" bestFit="1" customWidth="1"/>
    <col min="10238" max="10238" width="8.28515625" style="47" bestFit="1" customWidth="1"/>
    <col min="10239" max="10240" width="8.28515625" style="47" customWidth="1"/>
    <col min="10241" max="10241" width="8.42578125" style="47" bestFit="1" customWidth="1"/>
    <col min="10242" max="10242" width="7.42578125" style="47" bestFit="1" customWidth="1"/>
    <col min="10243" max="10245" width="7.42578125" style="47" customWidth="1"/>
    <col min="10246" max="10251" width="0" style="47" hidden="1" customWidth="1"/>
    <col min="10252" max="10252" width="10.140625" style="47" customWidth="1"/>
    <col min="10253" max="10254" width="11.42578125" style="47"/>
    <col min="10255" max="10255" width="12.42578125" style="47" bestFit="1" customWidth="1"/>
    <col min="10256" max="10491" width="11.42578125" style="47"/>
    <col min="10492" max="10492" width="18.140625" style="47" customWidth="1"/>
    <col min="10493" max="10493" width="8.42578125" style="47" bestFit="1" customWidth="1"/>
    <col min="10494" max="10494" width="8.28515625" style="47" bestFit="1" customWidth="1"/>
    <col min="10495" max="10496" width="8.28515625" style="47" customWidth="1"/>
    <col min="10497" max="10497" width="8.42578125" style="47" bestFit="1" customWidth="1"/>
    <col min="10498" max="10498" width="7.42578125" style="47" bestFit="1" customWidth="1"/>
    <col min="10499" max="10501" width="7.42578125" style="47" customWidth="1"/>
    <col min="10502" max="10507" width="0" style="47" hidden="1" customWidth="1"/>
    <col min="10508" max="10508" width="10.140625" style="47" customWidth="1"/>
    <col min="10509" max="10510" width="11.42578125" style="47"/>
    <col min="10511" max="10511" width="12.42578125" style="47" bestFit="1" customWidth="1"/>
    <col min="10512" max="10747" width="11.42578125" style="47"/>
    <col min="10748" max="10748" width="18.140625" style="47" customWidth="1"/>
    <col min="10749" max="10749" width="8.42578125" style="47" bestFit="1" customWidth="1"/>
    <col min="10750" max="10750" width="8.28515625" style="47" bestFit="1" customWidth="1"/>
    <col min="10751" max="10752" width="8.28515625" style="47" customWidth="1"/>
    <col min="10753" max="10753" width="8.42578125" style="47" bestFit="1" customWidth="1"/>
    <col min="10754" max="10754" width="7.42578125" style="47" bestFit="1" customWidth="1"/>
    <col min="10755" max="10757" width="7.42578125" style="47" customWidth="1"/>
    <col min="10758" max="10763" width="0" style="47" hidden="1" customWidth="1"/>
    <col min="10764" max="10764" width="10.140625" style="47" customWidth="1"/>
    <col min="10765" max="10766" width="11.42578125" style="47"/>
    <col min="10767" max="10767" width="12.42578125" style="47" bestFit="1" customWidth="1"/>
    <col min="10768" max="11003" width="11.42578125" style="47"/>
    <col min="11004" max="11004" width="18.140625" style="47" customWidth="1"/>
    <col min="11005" max="11005" width="8.42578125" style="47" bestFit="1" customWidth="1"/>
    <col min="11006" max="11006" width="8.28515625" style="47" bestFit="1" customWidth="1"/>
    <col min="11007" max="11008" width="8.28515625" style="47" customWidth="1"/>
    <col min="11009" max="11009" width="8.42578125" style="47" bestFit="1" customWidth="1"/>
    <col min="11010" max="11010" width="7.42578125" style="47" bestFit="1" customWidth="1"/>
    <col min="11011" max="11013" width="7.42578125" style="47" customWidth="1"/>
    <col min="11014" max="11019" width="0" style="47" hidden="1" customWidth="1"/>
    <col min="11020" max="11020" width="10.140625" style="47" customWidth="1"/>
    <col min="11021" max="11022" width="11.42578125" style="47"/>
    <col min="11023" max="11023" width="12.42578125" style="47" bestFit="1" customWidth="1"/>
    <col min="11024" max="11259" width="11.42578125" style="47"/>
    <col min="11260" max="11260" width="18.140625" style="47" customWidth="1"/>
    <col min="11261" max="11261" width="8.42578125" style="47" bestFit="1" customWidth="1"/>
    <col min="11262" max="11262" width="8.28515625" style="47" bestFit="1" customWidth="1"/>
    <col min="11263" max="11264" width="8.28515625" style="47" customWidth="1"/>
    <col min="11265" max="11265" width="8.42578125" style="47" bestFit="1" customWidth="1"/>
    <col min="11266" max="11266" width="7.42578125" style="47" bestFit="1" customWidth="1"/>
    <col min="11267" max="11269" width="7.42578125" style="47" customWidth="1"/>
    <col min="11270" max="11275" width="0" style="47" hidden="1" customWidth="1"/>
    <col min="11276" max="11276" width="10.140625" style="47" customWidth="1"/>
    <col min="11277" max="11278" width="11.42578125" style="47"/>
    <col min="11279" max="11279" width="12.42578125" style="47" bestFit="1" customWidth="1"/>
    <col min="11280" max="11515" width="11.42578125" style="47"/>
    <col min="11516" max="11516" width="18.140625" style="47" customWidth="1"/>
    <col min="11517" max="11517" width="8.42578125" style="47" bestFit="1" customWidth="1"/>
    <col min="11518" max="11518" width="8.28515625" style="47" bestFit="1" customWidth="1"/>
    <col min="11519" max="11520" width="8.28515625" style="47" customWidth="1"/>
    <col min="11521" max="11521" width="8.42578125" style="47" bestFit="1" customWidth="1"/>
    <col min="11522" max="11522" width="7.42578125" style="47" bestFit="1" customWidth="1"/>
    <col min="11523" max="11525" width="7.42578125" style="47" customWidth="1"/>
    <col min="11526" max="11531" width="0" style="47" hidden="1" customWidth="1"/>
    <col min="11532" max="11532" width="10.140625" style="47" customWidth="1"/>
    <col min="11533" max="11534" width="11.42578125" style="47"/>
    <col min="11535" max="11535" width="12.42578125" style="47" bestFit="1" customWidth="1"/>
    <col min="11536" max="11771" width="11.42578125" style="47"/>
    <col min="11772" max="11772" width="18.140625" style="47" customWidth="1"/>
    <col min="11773" max="11773" width="8.42578125" style="47" bestFit="1" customWidth="1"/>
    <col min="11774" max="11774" width="8.28515625" style="47" bestFit="1" customWidth="1"/>
    <col min="11775" max="11776" width="8.28515625" style="47" customWidth="1"/>
    <col min="11777" max="11777" width="8.42578125" style="47" bestFit="1" customWidth="1"/>
    <col min="11778" max="11778" width="7.42578125" style="47" bestFit="1" customWidth="1"/>
    <col min="11779" max="11781" width="7.42578125" style="47" customWidth="1"/>
    <col min="11782" max="11787" width="0" style="47" hidden="1" customWidth="1"/>
    <col min="11788" max="11788" width="10.140625" style="47" customWidth="1"/>
    <col min="11789" max="11790" width="11.42578125" style="47"/>
    <col min="11791" max="11791" width="12.42578125" style="47" bestFit="1" customWidth="1"/>
    <col min="11792" max="12027" width="11.42578125" style="47"/>
    <col min="12028" max="12028" width="18.140625" style="47" customWidth="1"/>
    <col min="12029" max="12029" width="8.42578125" style="47" bestFit="1" customWidth="1"/>
    <col min="12030" max="12030" width="8.28515625" style="47" bestFit="1" customWidth="1"/>
    <col min="12031" max="12032" width="8.28515625" style="47" customWidth="1"/>
    <col min="12033" max="12033" width="8.42578125" style="47" bestFit="1" customWidth="1"/>
    <col min="12034" max="12034" width="7.42578125" style="47" bestFit="1" customWidth="1"/>
    <col min="12035" max="12037" width="7.42578125" style="47" customWidth="1"/>
    <col min="12038" max="12043" width="0" style="47" hidden="1" customWidth="1"/>
    <col min="12044" max="12044" width="10.140625" style="47" customWidth="1"/>
    <col min="12045" max="12046" width="11.42578125" style="47"/>
    <col min="12047" max="12047" width="12.42578125" style="47" bestFit="1" customWidth="1"/>
    <col min="12048" max="12283" width="11.42578125" style="47"/>
    <col min="12284" max="12284" width="18.140625" style="47" customWidth="1"/>
    <col min="12285" max="12285" width="8.42578125" style="47" bestFit="1" customWidth="1"/>
    <col min="12286" max="12286" width="8.28515625" style="47" bestFit="1" customWidth="1"/>
    <col min="12287" max="12288" width="8.28515625" style="47" customWidth="1"/>
    <col min="12289" max="12289" width="8.42578125" style="47" bestFit="1" customWidth="1"/>
    <col min="12290" max="12290" width="7.42578125" style="47" bestFit="1" customWidth="1"/>
    <col min="12291" max="12293" width="7.42578125" style="47" customWidth="1"/>
    <col min="12294" max="12299" width="0" style="47" hidden="1" customWidth="1"/>
    <col min="12300" max="12300" width="10.140625" style="47" customWidth="1"/>
    <col min="12301" max="12302" width="11.42578125" style="47"/>
    <col min="12303" max="12303" width="12.42578125" style="47" bestFit="1" customWidth="1"/>
    <col min="12304" max="12539" width="11.42578125" style="47"/>
    <col min="12540" max="12540" width="18.140625" style="47" customWidth="1"/>
    <col min="12541" max="12541" width="8.42578125" style="47" bestFit="1" customWidth="1"/>
    <col min="12542" max="12542" width="8.28515625" style="47" bestFit="1" customWidth="1"/>
    <col min="12543" max="12544" width="8.28515625" style="47" customWidth="1"/>
    <col min="12545" max="12545" width="8.42578125" style="47" bestFit="1" customWidth="1"/>
    <col min="12546" max="12546" width="7.42578125" style="47" bestFit="1" customWidth="1"/>
    <col min="12547" max="12549" width="7.42578125" style="47" customWidth="1"/>
    <col min="12550" max="12555" width="0" style="47" hidden="1" customWidth="1"/>
    <col min="12556" max="12556" width="10.140625" style="47" customWidth="1"/>
    <col min="12557" max="12558" width="11.42578125" style="47"/>
    <col min="12559" max="12559" width="12.42578125" style="47" bestFit="1" customWidth="1"/>
    <col min="12560" max="12795" width="11.42578125" style="47"/>
    <col min="12796" max="12796" width="18.140625" style="47" customWidth="1"/>
    <col min="12797" max="12797" width="8.42578125" style="47" bestFit="1" customWidth="1"/>
    <col min="12798" max="12798" width="8.28515625" style="47" bestFit="1" customWidth="1"/>
    <col min="12799" max="12800" width="8.28515625" style="47" customWidth="1"/>
    <col min="12801" max="12801" width="8.42578125" style="47" bestFit="1" customWidth="1"/>
    <col min="12802" max="12802" width="7.42578125" style="47" bestFit="1" customWidth="1"/>
    <col min="12803" max="12805" width="7.42578125" style="47" customWidth="1"/>
    <col min="12806" max="12811" width="0" style="47" hidden="1" customWidth="1"/>
    <col min="12812" max="12812" width="10.140625" style="47" customWidth="1"/>
    <col min="12813" max="12814" width="11.42578125" style="47"/>
    <col min="12815" max="12815" width="12.42578125" style="47" bestFit="1" customWidth="1"/>
    <col min="12816" max="13051" width="11.42578125" style="47"/>
    <col min="13052" max="13052" width="18.140625" style="47" customWidth="1"/>
    <col min="13053" max="13053" width="8.42578125" style="47" bestFit="1" customWidth="1"/>
    <col min="13054" max="13054" width="8.28515625" style="47" bestFit="1" customWidth="1"/>
    <col min="13055" max="13056" width="8.28515625" style="47" customWidth="1"/>
    <col min="13057" max="13057" width="8.42578125" style="47" bestFit="1" customWidth="1"/>
    <col min="13058" max="13058" width="7.42578125" style="47" bestFit="1" customWidth="1"/>
    <col min="13059" max="13061" width="7.42578125" style="47" customWidth="1"/>
    <col min="13062" max="13067" width="0" style="47" hidden="1" customWidth="1"/>
    <col min="13068" max="13068" width="10.140625" style="47" customWidth="1"/>
    <col min="13069" max="13070" width="11.42578125" style="47"/>
    <col min="13071" max="13071" width="12.42578125" style="47" bestFit="1" customWidth="1"/>
    <col min="13072" max="13307" width="11.42578125" style="47"/>
    <col min="13308" max="13308" width="18.140625" style="47" customWidth="1"/>
    <col min="13309" max="13309" width="8.42578125" style="47" bestFit="1" customWidth="1"/>
    <col min="13310" max="13310" width="8.28515625" style="47" bestFit="1" customWidth="1"/>
    <col min="13311" max="13312" width="8.28515625" style="47" customWidth="1"/>
    <col min="13313" max="13313" width="8.42578125" style="47" bestFit="1" customWidth="1"/>
    <col min="13314" max="13314" width="7.42578125" style="47" bestFit="1" customWidth="1"/>
    <col min="13315" max="13317" width="7.42578125" style="47" customWidth="1"/>
    <col min="13318" max="13323" width="0" style="47" hidden="1" customWidth="1"/>
    <col min="13324" max="13324" width="10.140625" style="47" customWidth="1"/>
    <col min="13325" max="13326" width="11.42578125" style="47"/>
    <col min="13327" max="13327" width="12.42578125" style="47" bestFit="1" customWidth="1"/>
    <col min="13328" max="13563" width="11.42578125" style="47"/>
    <col min="13564" max="13564" width="18.140625" style="47" customWidth="1"/>
    <col min="13565" max="13565" width="8.42578125" style="47" bestFit="1" customWidth="1"/>
    <col min="13566" max="13566" width="8.28515625" style="47" bestFit="1" customWidth="1"/>
    <col min="13567" max="13568" width="8.28515625" style="47" customWidth="1"/>
    <col min="13569" max="13569" width="8.42578125" style="47" bestFit="1" customWidth="1"/>
    <col min="13570" max="13570" width="7.42578125" style="47" bestFit="1" customWidth="1"/>
    <col min="13571" max="13573" width="7.42578125" style="47" customWidth="1"/>
    <col min="13574" max="13579" width="0" style="47" hidden="1" customWidth="1"/>
    <col min="13580" max="13580" width="10.140625" style="47" customWidth="1"/>
    <col min="13581" max="13582" width="11.42578125" style="47"/>
    <col min="13583" max="13583" width="12.42578125" style="47" bestFit="1" customWidth="1"/>
    <col min="13584" max="13819" width="11.42578125" style="47"/>
    <col min="13820" max="13820" width="18.140625" style="47" customWidth="1"/>
    <col min="13821" max="13821" width="8.42578125" style="47" bestFit="1" customWidth="1"/>
    <col min="13822" max="13822" width="8.28515625" style="47" bestFit="1" customWidth="1"/>
    <col min="13823" max="13824" width="8.28515625" style="47" customWidth="1"/>
    <col min="13825" max="13825" width="8.42578125" style="47" bestFit="1" customWidth="1"/>
    <col min="13826" max="13826" width="7.42578125" style="47" bestFit="1" customWidth="1"/>
    <col min="13827" max="13829" width="7.42578125" style="47" customWidth="1"/>
    <col min="13830" max="13835" width="0" style="47" hidden="1" customWidth="1"/>
    <col min="13836" max="13836" width="10.140625" style="47" customWidth="1"/>
    <col min="13837" max="13838" width="11.42578125" style="47"/>
    <col min="13839" max="13839" width="12.42578125" style="47" bestFit="1" customWidth="1"/>
    <col min="13840" max="14075" width="11.42578125" style="47"/>
    <col min="14076" max="14076" width="18.140625" style="47" customWidth="1"/>
    <col min="14077" max="14077" width="8.42578125" style="47" bestFit="1" customWidth="1"/>
    <col min="14078" max="14078" width="8.28515625" style="47" bestFit="1" customWidth="1"/>
    <col min="14079" max="14080" width="8.28515625" style="47" customWidth="1"/>
    <col min="14081" max="14081" width="8.42578125" style="47" bestFit="1" customWidth="1"/>
    <col min="14082" max="14082" width="7.42578125" style="47" bestFit="1" customWidth="1"/>
    <col min="14083" max="14085" width="7.42578125" style="47" customWidth="1"/>
    <col min="14086" max="14091" width="0" style="47" hidden="1" customWidth="1"/>
    <col min="14092" max="14092" width="10.140625" style="47" customWidth="1"/>
    <col min="14093" max="14094" width="11.42578125" style="47"/>
    <col min="14095" max="14095" width="12.42578125" style="47" bestFit="1" customWidth="1"/>
    <col min="14096" max="14331" width="11.42578125" style="47"/>
    <col min="14332" max="14332" width="18.140625" style="47" customWidth="1"/>
    <col min="14333" max="14333" width="8.42578125" style="47" bestFit="1" customWidth="1"/>
    <col min="14334" max="14334" width="8.28515625" style="47" bestFit="1" customWidth="1"/>
    <col min="14335" max="14336" width="8.28515625" style="47" customWidth="1"/>
    <col min="14337" max="14337" width="8.42578125" style="47" bestFit="1" customWidth="1"/>
    <col min="14338" max="14338" width="7.42578125" style="47" bestFit="1" customWidth="1"/>
    <col min="14339" max="14341" width="7.42578125" style="47" customWidth="1"/>
    <col min="14342" max="14347" width="0" style="47" hidden="1" customWidth="1"/>
    <col min="14348" max="14348" width="10.140625" style="47" customWidth="1"/>
    <col min="14349" max="14350" width="11.42578125" style="47"/>
    <col min="14351" max="14351" width="12.42578125" style="47" bestFit="1" customWidth="1"/>
    <col min="14352" max="14587" width="11.42578125" style="47"/>
    <col min="14588" max="14588" width="18.140625" style="47" customWidth="1"/>
    <col min="14589" max="14589" width="8.42578125" style="47" bestFit="1" customWidth="1"/>
    <col min="14590" max="14590" width="8.28515625" style="47" bestFit="1" customWidth="1"/>
    <col min="14591" max="14592" width="8.28515625" style="47" customWidth="1"/>
    <col min="14593" max="14593" width="8.42578125" style="47" bestFit="1" customWidth="1"/>
    <col min="14594" max="14594" width="7.42578125" style="47" bestFit="1" customWidth="1"/>
    <col min="14595" max="14597" width="7.42578125" style="47" customWidth="1"/>
    <col min="14598" max="14603" width="0" style="47" hidden="1" customWidth="1"/>
    <col min="14604" max="14604" width="10.140625" style="47" customWidth="1"/>
    <col min="14605" max="14606" width="11.42578125" style="47"/>
    <col min="14607" max="14607" width="12.42578125" style="47" bestFit="1" customWidth="1"/>
    <col min="14608" max="14843" width="11.42578125" style="47"/>
    <col min="14844" max="14844" width="18.140625" style="47" customWidth="1"/>
    <col min="14845" max="14845" width="8.42578125" style="47" bestFit="1" customWidth="1"/>
    <col min="14846" max="14846" width="8.28515625" style="47" bestFit="1" customWidth="1"/>
    <col min="14847" max="14848" width="8.28515625" style="47" customWidth="1"/>
    <col min="14849" max="14849" width="8.42578125" style="47" bestFit="1" customWidth="1"/>
    <col min="14850" max="14850" width="7.42578125" style="47" bestFit="1" customWidth="1"/>
    <col min="14851" max="14853" width="7.42578125" style="47" customWidth="1"/>
    <col min="14854" max="14859" width="0" style="47" hidden="1" customWidth="1"/>
    <col min="14860" max="14860" width="10.140625" style="47" customWidth="1"/>
    <col min="14861" max="14862" width="11.42578125" style="47"/>
    <col min="14863" max="14863" width="12.42578125" style="47" bestFit="1" customWidth="1"/>
    <col min="14864" max="15099" width="11.42578125" style="47"/>
    <col min="15100" max="15100" width="18.140625" style="47" customWidth="1"/>
    <col min="15101" max="15101" width="8.42578125" style="47" bestFit="1" customWidth="1"/>
    <col min="15102" max="15102" width="8.28515625" style="47" bestFit="1" customWidth="1"/>
    <col min="15103" max="15104" width="8.28515625" style="47" customWidth="1"/>
    <col min="15105" max="15105" width="8.42578125" style="47" bestFit="1" customWidth="1"/>
    <col min="15106" max="15106" width="7.42578125" style="47" bestFit="1" customWidth="1"/>
    <col min="15107" max="15109" width="7.42578125" style="47" customWidth="1"/>
    <col min="15110" max="15115" width="0" style="47" hidden="1" customWidth="1"/>
    <col min="15116" max="15116" width="10.140625" style="47" customWidth="1"/>
    <col min="15117" max="15118" width="11.42578125" style="47"/>
    <col min="15119" max="15119" width="12.42578125" style="47" bestFit="1" customWidth="1"/>
    <col min="15120" max="15355" width="11.42578125" style="47"/>
    <col min="15356" max="15356" width="18.140625" style="47" customWidth="1"/>
    <col min="15357" max="15357" width="8.42578125" style="47" bestFit="1" customWidth="1"/>
    <col min="15358" max="15358" width="8.28515625" style="47" bestFit="1" customWidth="1"/>
    <col min="15359" max="15360" width="8.28515625" style="47" customWidth="1"/>
    <col min="15361" max="15361" width="8.42578125" style="47" bestFit="1" customWidth="1"/>
    <col min="15362" max="15362" width="7.42578125" style="47" bestFit="1" customWidth="1"/>
    <col min="15363" max="15365" width="7.42578125" style="47" customWidth="1"/>
    <col min="15366" max="15371" width="0" style="47" hidden="1" customWidth="1"/>
    <col min="15372" max="15372" width="10.140625" style="47" customWidth="1"/>
    <col min="15373" max="15374" width="11.42578125" style="47"/>
    <col min="15375" max="15375" width="12.42578125" style="47" bestFit="1" customWidth="1"/>
    <col min="15376" max="15611" width="11.42578125" style="47"/>
    <col min="15612" max="15612" width="18.140625" style="47" customWidth="1"/>
    <col min="15613" max="15613" width="8.42578125" style="47" bestFit="1" customWidth="1"/>
    <col min="15614" max="15614" width="8.28515625" style="47" bestFit="1" customWidth="1"/>
    <col min="15615" max="15616" width="8.28515625" style="47" customWidth="1"/>
    <col min="15617" max="15617" width="8.42578125" style="47" bestFit="1" customWidth="1"/>
    <col min="15618" max="15618" width="7.42578125" style="47" bestFit="1" customWidth="1"/>
    <col min="15619" max="15621" width="7.42578125" style="47" customWidth="1"/>
    <col min="15622" max="15627" width="0" style="47" hidden="1" customWidth="1"/>
    <col min="15628" max="15628" width="10.140625" style="47" customWidth="1"/>
    <col min="15629" max="15630" width="11.42578125" style="47"/>
    <col min="15631" max="15631" width="12.42578125" style="47" bestFit="1" customWidth="1"/>
    <col min="15632" max="15867" width="11.42578125" style="47"/>
    <col min="15868" max="15868" width="18.140625" style="47" customWidth="1"/>
    <col min="15869" max="15869" width="8.42578125" style="47" bestFit="1" customWidth="1"/>
    <col min="15870" max="15870" width="8.28515625" style="47" bestFit="1" customWidth="1"/>
    <col min="15871" max="15872" width="8.28515625" style="47" customWidth="1"/>
    <col min="15873" max="15873" width="8.42578125" style="47" bestFit="1" customWidth="1"/>
    <col min="15874" max="15874" width="7.42578125" style="47" bestFit="1" customWidth="1"/>
    <col min="15875" max="15877" width="7.42578125" style="47" customWidth="1"/>
    <col min="15878" max="15883" width="0" style="47" hidden="1" customWidth="1"/>
    <col min="15884" max="15884" width="10.140625" style="47" customWidth="1"/>
    <col min="15885" max="15886" width="11.42578125" style="47"/>
    <col min="15887" max="15887" width="12.42578125" style="47" bestFit="1" customWidth="1"/>
    <col min="15888" max="16123" width="11.42578125" style="47"/>
    <col min="16124" max="16124" width="18.140625" style="47" customWidth="1"/>
    <col min="16125" max="16125" width="8.42578125" style="47" bestFit="1" customWidth="1"/>
    <col min="16126" max="16126" width="8.28515625" style="47" bestFit="1" customWidth="1"/>
    <col min="16127" max="16128" width="8.28515625" style="47" customWidth="1"/>
    <col min="16129" max="16129" width="8.42578125" style="47" bestFit="1" customWidth="1"/>
    <col min="16130" max="16130" width="7.42578125" style="47" bestFit="1" customWidth="1"/>
    <col min="16131" max="16133" width="7.42578125" style="47" customWidth="1"/>
    <col min="16134" max="16139" width="0" style="47" hidden="1" customWidth="1"/>
    <col min="16140" max="16140" width="10.140625" style="47" customWidth="1"/>
    <col min="16141" max="16142" width="11.42578125" style="47"/>
    <col min="16143" max="16143" width="12.42578125" style="47" bestFit="1" customWidth="1"/>
    <col min="16144" max="16384" width="11.42578125" style="47"/>
  </cols>
  <sheetData>
    <row r="1" spans="1:17" s="48" customFormat="1" x14ac:dyDescent="0.2">
      <c r="B1" s="61"/>
      <c r="C1" s="61"/>
      <c r="D1" s="61"/>
      <c r="E1" s="61"/>
      <c r="F1" s="61"/>
      <c r="G1" s="61"/>
      <c r="H1" s="61"/>
      <c r="I1" s="61"/>
      <c r="J1" s="61"/>
      <c r="K1" s="61"/>
      <c r="L1" s="61"/>
    </row>
    <row r="2" spans="1:17" s="48" customFormat="1" x14ac:dyDescent="0.2">
      <c r="A2" s="75" t="s">
        <v>105</v>
      </c>
      <c r="B2" s="61"/>
      <c r="C2" s="61"/>
      <c r="D2" s="61"/>
      <c r="E2" s="61"/>
      <c r="F2" s="61"/>
      <c r="G2" s="61"/>
      <c r="H2" s="61"/>
      <c r="I2" s="61"/>
      <c r="K2" s="61"/>
      <c r="L2" s="61"/>
    </row>
    <row r="3" spans="1:17" s="48" customFormat="1" ht="15" x14ac:dyDescent="0.25">
      <c r="A3" s="75" t="s">
        <v>106</v>
      </c>
      <c r="B3" s="61"/>
      <c r="C3" s="61"/>
      <c r="D3" s="61"/>
      <c r="E3" s="61"/>
      <c r="F3" s="61"/>
      <c r="G3" s="61"/>
      <c r="H3" s="61"/>
      <c r="I3" s="61"/>
      <c r="J3" s="137"/>
      <c r="K3" s="61"/>
      <c r="L3" s="61"/>
    </row>
    <row r="4" spans="1:17" s="48" customFormat="1" x14ac:dyDescent="0.2">
      <c r="B4" s="61"/>
      <c r="C4" s="61"/>
      <c r="D4" s="61"/>
      <c r="E4" s="61"/>
      <c r="F4" s="61"/>
      <c r="G4" s="61"/>
      <c r="H4" s="61"/>
      <c r="I4" s="61"/>
      <c r="J4" s="61"/>
      <c r="K4" s="61"/>
      <c r="L4" s="61"/>
    </row>
    <row r="5" spans="1:17" s="48" customFormat="1" ht="12.75" x14ac:dyDescent="0.2">
      <c r="B5" s="330" t="s">
        <v>123</v>
      </c>
      <c r="C5" s="330"/>
      <c r="D5" s="330"/>
      <c r="E5" s="330"/>
      <c r="F5" s="330"/>
      <c r="G5" s="330"/>
      <c r="H5" s="330"/>
      <c r="I5" s="330"/>
      <c r="J5" s="330"/>
      <c r="K5" s="330"/>
      <c r="L5" s="61"/>
      <c r="M5" s="167" t="s">
        <v>576</v>
      </c>
      <c r="O5" s="138"/>
    </row>
    <row r="6" spans="1:17" s="48" customFormat="1" ht="12.75" x14ac:dyDescent="0.2">
      <c r="B6" s="346" t="str">
        <f>'Solicitudes Regiones'!$B$6:$P$6</f>
        <v>Acumuladas de julio de 2008 a diciembre de 2019</v>
      </c>
      <c r="C6" s="346"/>
      <c r="D6" s="346"/>
      <c r="E6" s="346"/>
      <c r="F6" s="346"/>
      <c r="G6" s="346"/>
      <c r="H6" s="346"/>
      <c r="I6" s="346"/>
      <c r="J6" s="346"/>
      <c r="K6" s="346"/>
    </row>
    <row r="7" spans="1:17" s="51" customFormat="1" x14ac:dyDescent="0.2">
      <c r="B7" s="49"/>
      <c r="C7" s="50"/>
      <c r="D7" s="50"/>
      <c r="E7" s="50"/>
      <c r="F7" s="50"/>
      <c r="G7" s="50"/>
      <c r="H7" s="50"/>
      <c r="I7" s="50"/>
      <c r="J7" s="50"/>
      <c r="K7" s="50"/>
      <c r="L7" s="50"/>
    </row>
    <row r="8" spans="1:17" ht="15" customHeight="1" x14ac:dyDescent="0.2">
      <c r="B8" s="363" t="s">
        <v>82</v>
      </c>
      <c r="C8" s="364"/>
      <c r="D8" s="364"/>
      <c r="E8" s="364"/>
      <c r="F8" s="364"/>
      <c r="G8" s="364"/>
      <c r="H8" s="364"/>
      <c r="I8" s="364"/>
      <c r="J8" s="364"/>
      <c r="K8" s="365"/>
    </row>
    <row r="9" spans="1:17" ht="20.25" customHeight="1" x14ac:dyDescent="0.2">
      <c r="B9" s="362" t="s">
        <v>58</v>
      </c>
      <c r="C9" s="363" t="s">
        <v>2</v>
      </c>
      <c r="D9" s="364"/>
      <c r="E9" s="364"/>
      <c r="F9" s="364"/>
      <c r="G9" s="364"/>
      <c r="H9" s="364"/>
      <c r="I9" s="364"/>
      <c r="J9" s="364"/>
      <c r="K9" s="365"/>
    </row>
    <row r="10" spans="1:17" ht="24" x14ac:dyDescent="0.2">
      <c r="B10" s="362"/>
      <c r="C10" s="44" t="s">
        <v>59</v>
      </c>
      <c r="D10" s="44" t="s">
        <v>60</v>
      </c>
      <c r="E10" s="44" t="s">
        <v>61</v>
      </c>
      <c r="F10" s="44" t="s">
        <v>62</v>
      </c>
      <c r="G10" s="44" t="s">
        <v>8</v>
      </c>
      <c r="H10" s="44" t="s">
        <v>63</v>
      </c>
      <c r="I10" s="44" t="s">
        <v>64</v>
      </c>
      <c r="J10" s="65" t="s">
        <v>65</v>
      </c>
      <c r="K10" s="102" t="s">
        <v>31</v>
      </c>
    </row>
    <row r="11" spans="1:17" x14ac:dyDescent="0.2">
      <c r="B11" s="41" t="s">
        <v>144</v>
      </c>
      <c r="C11" s="39">
        <v>3344</v>
      </c>
      <c r="D11" s="39">
        <v>1618</v>
      </c>
      <c r="E11" s="39">
        <f>C11+D11</f>
        <v>4962</v>
      </c>
      <c r="F11" s="40">
        <f>E11/$E$20</f>
        <v>0.46639721778362631</v>
      </c>
      <c r="G11" s="39">
        <v>10539</v>
      </c>
      <c r="H11" s="39">
        <v>608</v>
      </c>
      <c r="I11" s="39">
        <f>G11+H11</f>
        <v>11147</v>
      </c>
      <c r="J11" s="62">
        <f>I11/$I$20</f>
        <v>0.48715147277335896</v>
      </c>
      <c r="K11" s="39">
        <f t="shared" ref="K11:K19" si="0">E11+I11</f>
        <v>16109</v>
      </c>
      <c r="Q11" s="52"/>
    </row>
    <row r="12" spans="1:17" x14ac:dyDescent="0.2">
      <c r="B12" s="41" t="s">
        <v>145</v>
      </c>
      <c r="C12" s="39">
        <v>383</v>
      </c>
      <c r="D12" s="39">
        <v>198</v>
      </c>
      <c r="E12" s="39">
        <f t="shared" ref="E12:E19" si="1">C12+D12</f>
        <v>581</v>
      </c>
      <c r="F12" s="40">
        <f t="shared" ref="F12:F19" si="2">E12/$E$20</f>
        <v>5.4610395713882882E-2</v>
      </c>
      <c r="G12" s="39">
        <v>1233</v>
      </c>
      <c r="H12" s="39">
        <v>75</v>
      </c>
      <c r="I12" s="39">
        <f t="shared" ref="I12:I19" si="3">G12+H12</f>
        <v>1308</v>
      </c>
      <c r="J12" s="62">
        <f t="shared" ref="J12:J19" si="4">I12/$I$20</f>
        <v>5.7162835416484571E-2</v>
      </c>
      <c r="K12" s="39">
        <f t="shared" si="0"/>
        <v>1889</v>
      </c>
      <c r="Q12" s="52"/>
    </row>
    <row r="13" spans="1:17" x14ac:dyDescent="0.2">
      <c r="B13" s="41" t="s">
        <v>146</v>
      </c>
      <c r="C13" s="39">
        <v>248</v>
      </c>
      <c r="D13" s="39">
        <v>179</v>
      </c>
      <c r="E13" s="39">
        <f t="shared" si="1"/>
        <v>427</v>
      </c>
      <c r="F13" s="40">
        <f t="shared" si="2"/>
        <v>4.013535106682959E-2</v>
      </c>
      <c r="G13" s="39">
        <v>815</v>
      </c>
      <c r="H13" s="39">
        <v>54</v>
      </c>
      <c r="I13" s="39">
        <f t="shared" si="3"/>
        <v>869</v>
      </c>
      <c r="J13" s="62">
        <f t="shared" si="4"/>
        <v>3.7977449523643035E-2</v>
      </c>
      <c r="K13" s="39">
        <f t="shared" si="0"/>
        <v>1296</v>
      </c>
      <c r="Q13" s="52"/>
    </row>
    <row r="14" spans="1:17" x14ac:dyDescent="0.2">
      <c r="B14" s="41" t="s">
        <v>147</v>
      </c>
      <c r="C14" s="39">
        <v>457</v>
      </c>
      <c r="D14" s="39">
        <v>198</v>
      </c>
      <c r="E14" s="39">
        <f t="shared" si="1"/>
        <v>655</v>
      </c>
      <c r="F14" s="40">
        <f t="shared" si="2"/>
        <v>6.1565936648181219E-2</v>
      </c>
      <c r="G14" s="39">
        <v>1205</v>
      </c>
      <c r="H14" s="39">
        <v>70</v>
      </c>
      <c r="I14" s="39">
        <f t="shared" si="3"/>
        <v>1275</v>
      </c>
      <c r="J14" s="62">
        <f t="shared" si="4"/>
        <v>5.5720653789004461E-2</v>
      </c>
      <c r="K14" s="39">
        <f t="shared" si="0"/>
        <v>1930</v>
      </c>
      <c r="Q14" s="52"/>
    </row>
    <row r="15" spans="1:17" x14ac:dyDescent="0.2">
      <c r="B15" s="41" t="s">
        <v>148</v>
      </c>
      <c r="C15" s="39">
        <v>284</v>
      </c>
      <c r="D15" s="39">
        <v>200</v>
      </c>
      <c r="E15" s="39">
        <f t="shared" si="1"/>
        <v>484</v>
      </c>
      <c r="F15" s="40">
        <f t="shared" si="2"/>
        <v>4.5492997462167499E-2</v>
      </c>
      <c r="G15" s="39">
        <v>725</v>
      </c>
      <c r="H15" s="39">
        <v>39</v>
      </c>
      <c r="I15" s="39">
        <f t="shared" si="3"/>
        <v>764</v>
      </c>
      <c r="J15" s="62">
        <f t="shared" si="4"/>
        <v>3.338868979984267E-2</v>
      </c>
      <c r="K15" s="39">
        <f t="shared" si="0"/>
        <v>1248</v>
      </c>
      <c r="Q15" s="52"/>
    </row>
    <row r="16" spans="1:17" x14ac:dyDescent="0.2">
      <c r="B16" s="41" t="s">
        <v>149</v>
      </c>
      <c r="C16" s="39">
        <v>1722</v>
      </c>
      <c r="D16" s="39">
        <v>810</v>
      </c>
      <c r="E16" s="39">
        <f t="shared" si="1"/>
        <v>2532</v>
      </c>
      <c r="F16" s="40">
        <f t="shared" si="2"/>
        <v>0.23799229250869441</v>
      </c>
      <c r="G16" s="39">
        <v>5278</v>
      </c>
      <c r="H16" s="39">
        <v>218</v>
      </c>
      <c r="I16" s="39">
        <f t="shared" si="3"/>
        <v>5496</v>
      </c>
      <c r="J16" s="62">
        <f t="shared" si="4"/>
        <v>0.24018879468577922</v>
      </c>
      <c r="K16" s="39">
        <f t="shared" si="0"/>
        <v>8028</v>
      </c>
      <c r="Q16" s="52"/>
    </row>
    <row r="17" spans="2:17" x14ac:dyDescent="0.2">
      <c r="B17" s="41" t="s">
        <v>150</v>
      </c>
      <c r="C17" s="39">
        <v>188</v>
      </c>
      <c r="D17" s="39">
        <v>100</v>
      </c>
      <c r="E17" s="39">
        <f t="shared" si="1"/>
        <v>288</v>
      </c>
      <c r="F17" s="40">
        <f t="shared" si="2"/>
        <v>2.7070213365917851E-2</v>
      </c>
      <c r="G17" s="39">
        <v>513</v>
      </c>
      <c r="H17" s="39">
        <v>18</v>
      </c>
      <c r="I17" s="39">
        <f t="shared" si="3"/>
        <v>531</v>
      </c>
      <c r="J17" s="62">
        <f t="shared" si="4"/>
        <v>2.3206013460361857E-2</v>
      </c>
      <c r="K17" s="39">
        <f t="shared" si="0"/>
        <v>819</v>
      </c>
      <c r="Q17" s="52"/>
    </row>
    <row r="18" spans="2:17" x14ac:dyDescent="0.2">
      <c r="B18" s="41" t="s">
        <v>151</v>
      </c>
      <c r="C18" s="39">
        <v>206</v>
      </c>
      <c r="D18" s="39">
        <v>94</v>
      </c>
      <c r="E18" s="39">
        <f t="shared" si="1"/>
        <v>300</v>
      </c>
      <c r="F18" s="40">
        <f t="shared" si="2"/>
        <v>2.8198138922831094E-2</v>
      </c>
      <c r="G18" s="39">
        <v>597</v>
      </c>
      <c r="H18" s="39">
        <v>26</v>
      </c>
      <c r="I18" s="39">
        <f t="shared" si="3"/>
        <v>623</v>
      </c>
      <c r="J18" s="62">
        <f t="shared" si="4"/>
        <v>2.7226641027882179E-2</v>
      </c>
      <c r="K18" s="39">
        <f t="shared" si="0"/>
        <v>923</v>
      </c>
      <c r="M18" s="51"/>
      <c r="Q18" s="52"/>
    </row>
    <row r="19" spans="2:17" x14ac:dyDescent="0.2">
      <c r="B19" s="41" t="s">
        <v>152</v>
      </c>
      <c r="C19" s="39">
        <v>298</v>
      </c>
      <c r="D19" s="39">
        <v>112</v>
      </c>
      <c r="E19" s="39">
        <f t="shared" si="1"/>
        <v>410</v>
      </c>
      <c r="F19" s="40">
        <f t="shared" si="2"/>
        <v>3.8537456527869163E-2</v>
      </c>
      <c r="G19" s="39">
        <v>832</v>
      </c>
      <c r="H19" s="39">
        <v>37</v>
      </c>
      <c r="I19" s="39">
        <f t="shared" si="3"/>
        <v>869</v>
      </c>
      <c r="J19" s="62">
        <f t="shared" si="4"/>
        <v>3.7977449523643035E-2</v>
      </c>
      <c r="K19" s="39">
        <f t="shared" si="0"/>
        <v>1279</v>
      </c>
      <c r="Q19" s="52"/>
    </row>
    <row r="20" spans="2:17" x14ac:dyDescent="0.2">
      <c r="B20" s="41" t="s">
        <v>50</v>
      </c>
      <c r="C20" s="39">
        <f>SUM(C11:C19)</f>
        <v>7130</v>
      </c>
      <c r="D20" s="39">
        <f>SUM(D11:D19)</f>
        <v>3509</v>
      </c>
      <c r="E20" s="41">
        <f t="shared" ref="E20" si="5">C20+D20</f>
        <v>10639</v>
      </c>
      <c r="F20" s="43">
        <f t="shared" ref="F20" si="6">E20/$E$20</f>
        <v>1</v>
      </c>
      <c r="G20" s="39">
        <f t="shared" ref="G20:H20" si="7">SUM(G11:G19)</f>
        <v>21737</v>
      </c>
      <c r="H20" s="39">
        <f t="shared" si="7"/>
        <v>1145</v>
      </c>
      <c r="I20" s="41">
        <f t="shared" ref="I20" si="8">G20+H20</f>
        <v>22882</v>
      </c>
      <c r="J20" s="63">
        <f t="shared" ref="J20" si="9">I20/$I$20</f>
        <v>1</v>
      </c>
      <c r="K20" s="41">
        <f t="shared" ref="K20:K21" si="10">E20+I20</f>
        <v>33521</v>
      </c>
      <c r="Q20" s="52"/>
    </row>
    <row r="21" spans="2:17" ht="25.5" customHeight="1" x14ac:dyDescent="0.2">
      <c r="B21" s="53" t="s">
        <v>66</v>
      </c>
      <c r="C21" s="54">
        <f>+C20/$K$20</f>
        <v>0.21270248500939709</v>
      </c>
      <c r="D21" s="54">
        <f>+D20/$K$20</f>
        <v>0.10468064795203007</v>
      </c>
      <c r="E21" s="55">
        <f>C21+D21</f>
        <v>0.31738313296142717</v>
      </c>
      <c r="F21" s="55"/>
      <c r="G21" s="54">
        <f>+G20/$K$20</f>
        <v>0.64845917484561921</v>
      </c>
      <c r="H21" s="54">
        <f>+H20/$K$20</f>
        <v>3.415769219295367E-2</v>
      </c>
      <c r="I21" s="55">
        <f>G21+H21</f>
        <v>0.68261686703857283</v>
      </c>
      <c r="J21" s="64"/>
      <c r="K21" s="55">
        <f t="shared" si="10"/>
        <v>1</v>
      </c>
    </row>
    <row r="22" spans="2:17" x14ac:dyDescent="0.2">
      <c r="B22" s="56"/>
      <c r="C22" s="57"/>
      <c r="D22" s="57"/>
      <c r="E22" s="58"/>
      <c r="F22" s="58"/>
      <c r="G22" s="57"/>
      <c r="H22" s="57"/>
      <c r="I22" s="58"/>
      <c r="J22" s="58"/>
      <c r="K22" s="58"/>
      <c r="L22" s="83"/>
    </row>
    <row r="23" spans="2:17" ht="12.75" x14ac:dyDescent="0.2">
      <c r="B23" s="366" t="s">
        <v>122</v>
      </c>
      <c r="C23" s="366"/>
      <c r="D23" s="366"/>
      <c r="E23" s="366"/>
      <c r="F23" s="366"/>
      <c r="G23" s="366"/>
      <c r="H23" s="366"/>
      <c r="I23" s="366"/>
      <c r="J23" s="366"/>
      <c r="K23" s="366"/>
      <c r="L23" s="83"/>
    </row>
    <row r="24" spans="2:17" ht="12.75" x14ac:dyDescent="0.2">
      <c r="B24" s="346" t="str">
        <f>'Solicitudes Regiones'!$B$6:$P$6</f>
        <v>Acumuladas de julio de 2008 a diciembre de 2019</v>
      </c>
      <c r="C24" s="346"/>
      <c r="D24" s="346"/>
      <c r="E24" s="346"/>
      <c r="F24" s="346"/>
      <c r="G24" s="346"/>
      <c r="H24" s="346"/>
      <c r="I24" s="346"/>
      <c r="J24" s="346"/>
      <c r="K24" s="346"/>
      <c r="L24" s="83"/>
    </row>
    <row r="25" spans="2:17" x14ac:dyDescent="0.2">
      <c r="B25" s="56"/>
      <c r="C25" s="58"/>
      <c r="D25" s="58"/>
      <c r="E25" s="58"/>
      <c r="F25" s="58"/>
      <c r="G25" s="58"/>
      <c r="H25" s="58"/>
      <c r="I25" s="58"/>
      <c r="J25" s="58"/>
      <c r="K25" s="58"/>
      <c r="L25" s="58"/>
      <c r="M25" s="83"/>
    </row>
    <row r="26" spans="2:17" ht="12.75" customHeight="1" x14ac:dyDescent="0.2">
      <c r="B26" s="362" t="s">
        <v>67</v>
      </c>
      <c r="C26" s="362"/>
      <c r="D26" s="362"/>
      <c r="E26" s="362"/>
      <c r="F26" s="362"/>
      <c r="G26" s="362"/>
      <c r="H26" s="362"/>
      <c r="I26" s="362"/>
      <c r="J26" s="362"/>
      <c r="K26" s="362"/>
    </row>
    <row r="27" spans="2:17" ht="20.25" customHeight="1" x14ac:dyDescent="0.2">
      <c r="B27" s="362" t="s">
        <v>58</v>
      </c>
      <c r="C27" s="362" t="s">
        <v>2</v>
      </c>
      <c r="D27" s="362"/>
      <c r="E27" s="362"/>
      <c r="F27" s="362"/>
      <c r="G27" s="362"/>
      <c r="H27" s="362"/>
      <c r="I27" s="362"/>
      <c r="J27" s="362"/>
      <c r="K27" s="362"/>
    </row>
    <row r="28" spans="2:17" ht="24" customHeight="1" x14ac:dyDescent="0.2">
      <c r="B28" s="362"/>
      <c r="C28" s="44" t="s">
        <v>59</v>
      </c>
      <c r="D28" s="44" t="s">
        <v>60</v>
      </c>
      <c r="E28" s="44" t="s">
        <v>61</v>
      </c>
      <c r="F28" s="44" t="s">
        <v>62</v>
      </c>
      <c r="G28" s="44" t="s">
        <v>8</v>
      </c>
      <c r="H28" s="44" t="s">
        <v>63</v>
      </c>
      <c r="I28" s="44" t="s">
        <v>64</v>
      </c>
      <c r="J28" s="44" t="s">
        <v>65</v>
      </c>
      <c r="K28" s="45" t="s">
        <v>31</v>
      </c>
    </row>
    <row r="29" spans="2:17" ht="15.75" customHeight="1" x14ac:dyDescent="0.2">
      <c r="B29" s="41" t="s">
        <v>144</v>
      </c>
      <c r="C29" s="39">
        <v>2900</v>
      </c>
      <c r="D29" s="39">
        <v>1084</v>
      </c>
      <c r="E29" s="39">
        <f>C29+D29</f>
        <v>3984</v>
      </c>
      <c r="F29" s="40">
        <f>E29/$E$38</f>
        <v>0.47025495750708213</v>
      </c>
      <c r="G29" s="39">
        <v>8710</v>
      </c>
      <c r="H29" s="39">
        <v>488</v>
      </c>
      <c r="I29" s="39">
        <f>G29+H29</f>
        <v>9198</v>
      </c>
      <c r="J29" s="40">
        <f>I29/$I$38</f>
        <v>0.48144464799790632</v>
      </c>
      <c r="K29" s="39">
        <f t="shared" ref="K29:K37" si="11">E29+I29</f>
        <v>13182</v>
      </c>
    </row>
    <row r="30" spans="2:17" x14ac:dyDescent="0.2">
      <c r="B30" s="41" t="s">
        <v>145</v>
      </c>
      <c r="C30" s="39">
        <v>334</v>
      </c>
      <c r="D30" s="39">
        <v>130</v>
      </c>
      <c r="E30" s="39">
        <f t="shared" ref="E30:E37" si="12">C30+D30</f>
        <v>464</v>
      </c>
      <c r="F30" s="40">
        <f t="shared" ref="F30:F37" si="13">E30/$E$38</f>
        <v>5.4768649669499528E-2</v>
      </c>
      <c r="G30" s="39">
        <v>1017</v>
      </c>
      <c r="H30" s="39">
        <v>59</v>
      </c>
      <c r="I30" s="39">
        <f t="shared" ref="I30:I37" si="14">G30+H30</f>
        <v>1076</v>
      </c>
      <c r="J30" s="40">
        <f t="shared" ref="J30:J37" si="15">I30/$I$38</f>
        <v>5.6320334990840097E-2</v>
      </c>
      <c r="K30" s="39">
        <f t="shared" si="11"/>
        <v>1540</v>
      </c>
    </row>
    <row r="31" spans="2:17" x14ac:dyDescent="0.2">
      <c r="B31" s="41" t="s">
        <v>146</v>
      </c>
      <c r="C31" s="39">
        <v>219</v>
      </c>
      <c r="D31" s="39">
        <v>109</v>
      </c>
      <c r="E31" s="39">
        <f t="shared" si="12"/>
        <v>328</v>
      </c>
      <c r="F31" s="40">
        <f t="shared" si="13"/>
        <v>3.8715769593956562E-2</v>
      </c>
      <c r="G31" s="39">
        <v>704</v>
      </c>
      <c r="H31" s="39">
        <v>42</v>
      </c>
      <c r="I31" s="39">
        <f t="shared" si="14"/>
        <v>746</v>
      </c>
      <c r="J31" s="40">
        <f t="shared" si="15"/>
        <v>3.9047369798482071E-2</v>
      </c>
      <c r="K31" s="39">
        <f t="shared" si="11"/>
        <v>1074</v>
      </c>
    </row>
    <row r="32" spans="2:17" x14ac:dyDescent="0.2">
      <c r="B32" s="41" t="s">
        <v>147</v>
      </c>
      <c r="C32" s="39">
        <v>385</v>
      </c>
      <c r="D32" s="39">
        <v>132</v>
      </c>
      <c r="E32" s="39">
        <f t="shared" si="12"/>
        <v>517</v>
      </c>
      <c r="F32" s="40">
        <f t="shared" si="13"/>
        <v>6.1024551463644945E-2</v>
      </c>
      <c r="G32" s="39">
        <v>1004</v>
      </c>
      <c r="H32" s="39">
        <v>37</v>
      </c>
      <c r="I32" s="39">
        <f t="shared" si="14"/>
        <v>1041</v>
      </c>
      <c r="J32" s="40">
        <f t="shared" si="15"/>
        <v>5.4488353834074847E-2</v>
      </c>
      <c r="K32" s="39">
        <f t="shared" si="11"/>
        <v>1558</v>
      </c>
    </row>
    <row r="33" spans="2:11" x14ac:dyDescent="0.2">
      <c r="B33" s="41" t="s">
        <v>148</v>
      </c>
      <c r="C33" s="39">
        <v>217</v>
      </c>
      <c r="D33" s="39">
        <v>112</v>
      </c>
      <c r="E33" s="39">
        <f t="shared" si="12"/>
        <v>329</v>
      </c>
      <c r="F33" s="40">
        <f t="shared" si="13"/>
        <v>3.883380547686497E-2</v>
      </c>
      <c r="G33" s="39">
        <v>604</v>
      </c>
      <c r="H33" s="39">
        <v>22</v>
      </c>
      <c r="I33" s="39">
        <f t="shared" si="14"/>
        <v>626</v>
      </c>
      <c r="J33" s="40">
        <f t="shared" si="15"/>
        <v>3.2766291546715516E-2</v>
      </c>
      <c r="K33" s="39">
        <f t="shared" si="11"/>
        <v>955</v>
      </c>
    </row>
    <row r="34" spans="2:11" x14ac:dyDescent="0.2">
      <c r="B34" s="41" t="s">
        <v>149</v>
      </c>
      <c r="C34" s="39">
        <v>1508</v>
      </c>
      <c r="D34" s="39">
        <v>533</v>
      </c>
      <c r="E34" s="39">
        <f t="shared" si="12"/>
        <v>2041</v>
      </c>
      <c r="F34" s="40">
        <f t="shared" si="13"/>
        <v>0.24091123701605288</v>
      </c>
      <c r="G34" s="39">
        <v>4481</v>
      </c>
      <c r="H34" s="39">
        <v>183</v>
      </c>
      <c r="I34" s="39">
        <f t="shared" si="14"/>
        <v>4664</v>
      </c>
      <c r="J34" s="40">
        <f t="shared" si="15"/>
        <v>0.24412457471866003</v>
      </c>
      <c r="K34" s="39">
        <f t="shared" si="11"/>
        <v>6705</v>
      </c>
    </row>
    <row r="35" spans="2:11" x14ac:dyDescent="0.2">
      <c r="B35" s="41" t="s">
        <v>150</v>
      </c>
      <c r="C35" s="39">
        <v>175</v>
      </c>
      <c r="D35" s="39">
        <v>61</v>
      </c>
      <c r="E35" s="39">
        <f t="shared" si="12"/>
        <v>236</v>
      </c>
      <c r="F35" s="40">
        <f t="shared" si="13"/>
        <v>2.7856468366383381E-2</v>
      </c>
      <c r="G35" s="39">
        <v>445</v>
      </c>
      <c r="H35" s="39">
        <v>17</v>
      </c>
      <c r="I35" s="39">
        <f t="shared" si="14"/>
        <v>462</v>
      </c>
      <c r="J35" s="40">
        <f t="shared" si="15"/>
        <v>2.418215126930123E-2</v>
      </c>
      <c r="K35" s="39">
        <f t="shared" si="11"/>
        <v>698</v>
      </c>
    </row>
    <row r="36" spans="2:11" x14ac:dyDescent="0.2">
      <c r="B36" s="41" t="s">
        <v>151</v>
      </c>
      <c r="C36" s="39">
        <v>176</v>
      </c>
      <c r="D36" s="39">
        <v>72</v>
      </c>
      <c r="E36" s="39">
        <f t="shared" si="12"/>
        <v>248</v>
      </c>
      <c r="F36" s="40">
        <f t="shared" si="13"/>
        <v>2.9272898961284231E-2</v>
      </c>
      <c r="G36" s="39">
        <v>520</v>
      </c>
      <c r="H36" s="39">
        <v>16</v>
      </c>
      <c r="I36" s="39">
        <f t="shared" si="14"/>
        <v>536</v>
      </c>
      <c r="J36" s="40">
        <f t="shared" si="15"/>
        <v>2.8055482857890605E-2</v>
      </c>
      <c r="K36" s="39">
        <f t="shared" si="11"/>
        <v>784</v>
      </c>
    </row>
    <row r="37" spans="2:11" x14ac:dyDescent="0.2">
      <c r="B37" s="41" t="s">
        <v>152</v>
      </c>
      <c r="C37" s="39">
        <v>250</v>
      </c>
      <c r="D37" s="39">
        <v>75</v>
      </c>
      <c r="E37" s="39">
        <f t="shared" si="12"/>
        <v>325</v>
      </c>
      <c r="F37" s="40">
        <f t="shared" si="13"/>
        <v>3.836166194523135E-2</v>
      </c>
      <c r="G37" s="39">
        <v>721</v>
      </c>
      <c r="H37" s="39">
        <v>35</v>
      </c>
      <c r="I37" s="39">
        <f t="shared" si="14"/>
        <v>756</v>
      </c>
      <c r="J37" s="40">
        <f t="shared" si="15"/>
        <v>3.9570792986129283E-2</v>
      </c>
      <c r="K37" s="39">
        <f t="shared" si="11"/>
        <v>1081</v>
      </c>
    </row>
    <row r="38" spans="2:11" x14ac:dyDescent="0.2">
      <c r="B38" s="41" t="s">
        <v>50</v>
      </c>
      <c r="C38" s="39">
        <f>SUM(C29:C37)</f>
        <v>6164</v>
      </c>
      <c r="D38" s="39">
        <f>SUM(D29:D37)</f>
        <v>2308</v>
      </c>
      <c r="E38" s="41">
        <f t="shared" ref="E38" si="16">C38+D38</f>
        <v>8472</v>
      </c>
      <c r="F38" s="43">
        <f t="shared" ref="F38" si="17">E38/$E$38</f>
        <v>1</v>
      </c>
      <c r="G38" s="39">
        <f t="shared" ref="G38:H38" si="18">SUM(G29:G37)</f>
        <v>18206</v>
      </c>
      <c r="H38" s="39">
        <f t="shared" si="18"/>
        <v>899</v>
      </c>
      <c r="I38" s="41">
        <f t="shared" ref="I38" si="19">G38+H38</f>
        <v>19105</v>
      </c>
      <c r="J38" s="43">
        <f t="shared" ref="J38" si="20">I38/$I$38</f>
        <v>1</v>
      </c>
      <c r="K38" s="41">
        <f t="shared" ref="K38:K39" si="21">E38+I38</f>
        <v>27577</v>
      </c>
    </row>
    <row r="39" spans="2:11" ht="24" x14ac:dyDescent="0.2">
      <c r="B39" s="53" t="s">
        <v>68</v>
      </c>
      <c r="C39" s="54">
        <f>+C38/$K$38</f>
        <v>0.22351959966638865</v>
      </c>
      <c r="D39" s="54">
        <f>+D38/$K$38</f>
        <v>8.3692932516227295E-2</v>
      </c>
      <c r="E39" s="55">
        <f>C39+D39</f>
        <v>0.30721253218261596</v>
      </c>
      <c r="F39" s="55"/>
      <c r="G39" s="54">
        <f>+G38/$K$38</f>
        <v>0.66018783769082934</v>
      </c>
      <c r="H39" s="54">
        <f>+H38/$K$38</f>
        <v>3.2599630126554736E-2</v>
      </c>
      <c r="I39" s="55">
        <f>G39+H39</f>
        <v>0.69278746781738409</v>
      </c>
      <c r="J39" s="55"/>
      <c r="K39" s="55">
        <f t="shared" si="21"/>
        <v>1</v>
      </c>
    </row>
    <row r="40" spans="2:11" x14ac:dyDescent="0.2">
      <c r="B40" s="46" t="s">
        <v>133</v>
      </c>
    </row>
    <row r="41" spans="2:11" x14ac:dyDescent="0.2">
      <c r="B41" s="46" t="s">
        <v>134</v>
      </c>
    </row>
    <row r="131" spans="2:2" x14ac:dyDescent="0.2">
      <c r="B131" s="47" t="s">
        <v>80</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xr:uid="{00000000-0004-0000-0A00-000000000000}"/>
  </hyperlinks>
  <pageMargins left="0.74803149606299213" right="0.74803149606299213" top="0.98425196850393704" bottom="0.98425196850393704"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2">
    <pageSetUpPr fitToPage="1"/>
  </sheetPr>
  <dimension ref="A1:Q143"/>
  <sheetViews>
    <sheetView showGridLines="0" zoomScaleNormal="100" workbookViewId="0">
      <selection activeCell="H49" sqref="H49"/>
    </sheetView>
  </sheetViews>
  <sheetFormatPr baseColWidth="10" defaultRowHeight="12" x14ac:dyDescent="0.2"/>
  <cols>
    <col min="1" max="1" width="6" style="47" customWidth="1"/>
    <col min="2" max="2" width="18.140625" style="47" customWidth="1"/>
    <col min="3" max="4" width="8.42578125" style="47" bestFit="1" customWidth="1"/>
    <col min="5" max="6" width="8.42578125" style="47" customWidth="1"/>
    <col min="7" max="7" width="9.7109375" style="47" bestFit="1" customWidth="1"/>
    <col min="8" max="8" width="8.28515625" style="47" bestFit="1" customWidth="1"/>
    <col min="9" max="11" width="8.28515625" style="47" customWidth="1"/>
    <col min="12" max="12" width="9.140625" style="47" customWidth="1"/>
    <col min="13" max="13" width="11.42578125" style="47"/>
    <col min="14" max="14" width="11.28515625" style="47" customWidth="1"/>
    <col min="15" max="15" width="12.42578125" style="47" bestFit="1" customWidth="1"/>
    <col min="16" max="251" width="11.42578125" style="47"/>
    <col min="252" max="252" width="18.140625" style="47" customWidth="1"/>
    <col min="253" max="254" width="8.42578125" style="47" bestFit="1" customWidth="1"/>
    <col min="255" max="256" width="8.42578125" style="47" customWidth="1"/>
    <col min="257" max="257" width="9.7109375" style="47" bestFit="1" customWidth="1"/>
    <col min="258" max="258" width="8.28515625" style="47" bestFit="1" customWidth="1"/>
    <col min="259" max="261" width="8.28515625" style="47" customWidth="1"/>
    <col min="262" max="267" width="0" style="47" hidden="1" customWidth="1"/>
    <col min="268" max="268" width="9.140625" style="47" customWidth="1"/>
    <col min="269" max="270" width="11.42578125" style="47"/>
    <col min="271" max="271" width="12.42578125" style="47" bestFit="1" customWidth="1"/>
    <col min="272" max="507" width="11.42578125" style="47"/>
    <col min="508" max="508" width="18.140625" style="47" customWidth="1"/>
    <col min="509" max="510" width="8.42578125" style="47" bestFit="1" customWidth="1"/>
    <col min="511" max="512" width="8.42578125" style="47" customWidth="1"/>
    <col min="513" max="513" width="9.7109375" style="47" bestFit="1" customWidth="1"/>
    <col min="514" max="514" width="8.28515625" style="47" bestFit="1" customWidth="1"/>
    <col min="515" max="517" width="8.28515625" style="47" customWidth="1"/>
    <col min="518" max="523" width="0" style="47" hidden="1" customWidth="1"/>
    <col min="524" max="524" width="9.140625" style="47" customWidth="1"/>
    <col min="525" max="526" width="11.42578125" style="47"/>
    <col min="527" max="527" width="12.42578125" style="47" bestFit="1" customWidth="1"/>
    <col min="528" max="763" width="11.42578125" style="47"/>
    <col min="764" max="764" width="18.140625" style="47" customWidth="1"/>
    <col min="765" max="766" width="8.42578125" style="47" bestFit="1" customWidth="1"/>
    <col min="767" max="768" width="8.42578125" style="47" customWidth="1"/>
    <col min="769" max="769" width="9.7109375" style="47" bestFit="1" customWidth="1"/>
    <col min="770" max="770" width="8.28515625" style="47" bestFit="1" customWidth="1"/>
    <col min="771" max="773" width="8.28515625" style="47" customWidth="1"/>
    <col min="774" max="779" width="0" style="47" hidden="1" customWidth="1"/>
    <col min="780" max="780" width="9.140625" style="47" customWidth="1"/>
    <col min="781" max="782" width="11.42578125" style="47"/>
    <col min="783" max="783" width="12.42578125" style="47" bestFit="1" customWidth="1"/>
    <col min="784" max="1019" width="11.42578125" style="47"/>
    <col min="1020" max="1020" width="18.140625" style="47" customWidth="1"/>
    <col min="1021" max="1022" width="8.42578125" style="47" bestFit="1" customWidth="1"/>
    <col min="1023" max="1024" width="8.42578125" style="47" customWidth="1"/>
    <col min="1025" max="1025" width="9.7109375" style="47" bestFit="1" customWidth="1"/>
    <col min="1026" max="1026" width="8.28515625" style="47" bestFit="1" customWidth="1"/>
    <col min="1027" max="1029" width="8.28515625" style="47" customWidth="1"/>
    <col min="1030" max="1035" width="0" style="47" hidden="1" customWidth="1"/>
    <col min="1036" max="1036" width="9.140625" style="47" customWidth="1"/>
    <col min="1037" max="1038" width="11.42578125" style="47"/>
    <col min="1039" max="1039" width="12.42578125" style="47" bestFit="1" customWidth="1"/>
    <col min="1040" max="1275" width="11.42578125" style="47"/>
    <col min="1276" max="1276" width="18.140625" style="47" customWidth="1"/>
    <col min="1277" max="1278" width="8.42578125" style="47" bestFit="1" customWidth="1"/>
    <col min="1279" max="1280" width="8.42578125" style="47" customWidth="1"/>
    <col min="1281" max="1281" width="9.7109375" style="47" bestFit="1" customWidth="1"/>
    <col min="1282" max="1282" width="8.28515625" style="47" bestFit="1" customWidth="1"/>
    <col min="1283" max="1285" width="8.28515625" style="47" customWidth="1"/>
    <col min="1286" max="1291" width="0" style="47" hidden="1" customWidth="1"/>
    <col min="1292" max="1292" width="9.140625" style="47" customWidth="1"/>
    <col min="1293" max="1294" width="11.42578125" style="47"/>
    <col min="1295" max="1295" width="12.42578125" style="47" bestFit="1" customWidth="1"/>
    <col min="1296" max="1531" width="11.42578125" style="47"/>
    <col min="1532" max="1532" width="18.140625" style="47" customWidth="1"/>
    <col min="1533" max="1534" width="8.42578125" style="47" bestFit="1" customWidth="1"/>
    <col min="1535" max="1536" width="8.42578125" style="47" customWidth="1"/>
    <col min="1537" max="1537" width="9.7109375" style="47" bestFit="1" customWidth="1"/>
    <col min="1538" max="1538" width="8.28515625" style="47" bestFit="1" customWidth="1"/>
    <col min="1539" max="1541" width="8.28515625" style="47" customWidth="1"/>
    <col min="1542" max="1547" width="0" style="47" hidden="1" customWidth="1"/>
    <col min="1548" max="1548" width="9.140625" style="47" customWidth="1"/>
    <col min="1549" max="1550" width="11.42578125" style="47"/>
    <col min="1551" max="1551" width="12.42578125" style="47" bestFit="1" customWidth="1"/>
    <col min="1552" max="1787" width="11.42578125" style="47"/>
    <col min="1788" max="1788" width="18.140625" style="47" customWidth="1"/>
    <col min="1789" max="1790" width="8.42578125" style="47" bestFit="1" customWidth="1"/>
    <col min="1791" max="1792" width="8.42578125" style="47" customWidth="1"/>
    <col min="1793" max="1793" width="9.7109375" style="47" bestFit="1" customWidth="1"/>
    <col min="1794" max="1794" width="8.28515625" style="47" bestFit="1" customWidth="1"/>
    <col min="1795" max="1797" width="8.28515625" style="47" customWidth="1"/>
    <col min="1798" max="1803" width="0" style="47" hidden="1" customWidth="1"/>
    <col min="1804" max="1804" width="9.140625" style="47" customWidth="1"/>
    <col min="1805" max="1806" width="11.42578125" style="47"/>
    <col min="1807" max="1807" width="12.42578125" style="47" bestFit="1" customWidth="1"/>
    <col min="1808" max="2043" width="11.42578125" style="47"/>
    <col min="2044" max="2044" width="18.140625" style="47" customWidth="1"/>
    <col min="2045" max="2046" width="8.42578125" style="47" bestFit="1" customWidth="1"/>
    <col min="2047" max="2048" width="8.42578125" style="47" customWidth="1"/>
    <col min="2049" max="2049" width="9.7109375" style="47" bestFit="1" customWidth="1"/>
    <col min="2050" max="2050" width="8.28515625" style="47" bestFit="1" customWidth="1"/>
    <col min="2051" max="2053" width="8.28515625" style="47" customWidth="1"/>
    <col min="2054" max="2059" width="0" style="47" hidden="1" customWidth="1"/>
    <col min="2060" max="2060" width="9.140625" style="47" customWidth="1"/>
    <col min="2061" max="2062" width="11.42578125" style="47"/>
    <col min="2063" max="2063" width="12.42578125" style="47" bestFit="1" customWidth="1"/>
    <col min="2064" max="2299" width="11.42578125" style="47"/>
    <col min="2300" max="2300" width="18.140625" style="47" customWidth="1"/>
    <col min="2301" max="2302" width="8.42578125" style="47" bestFit="1" customWidth="1"/>
    <col min="2303" max="2304" width="8.42578125" style="47" customWidth="1"/>
    <col min="2305" max="2305" width="9.7109375" style="47" bestFit="1" customWidth="1"/>
    <col min="2306" max="2306" width="8.28515625" style="47" bestFit="1" customWidth="1"/>
    <col min="2307" max="2309" width="8.28515625" style="47" customWidth="1"/>
    <col min="2310" max="2315" width="0" style="47" hidden="1" customWidth="1"/>
    <col min="2316" max="2316" width="9.140625" style="47" customWidth="1"/>
    <col min="2317" max="2318" width="11.42578125" style="47"/>
    <col min="2319" max="2319" width="12.42578125" style="47" bestFit="1" customWidth="1"/>
    <col min="2320" max="2555" width="11.42578125" style="47"/>
    <col min="2556" max="2556" width="18.140625" style="47" customWidth="1"/>
    <col min="2557" max="2558" width="8.42578125" style="47" bestFit="1" customWidth="1"/>
    <col min="2559" max="2560" width="8.42578125" style="47" customWidth="1"/>
    <col min="2561" max="2561" width="9.7109375" style="47" bestFit="1" customWidth="1"/>
    <col min="2562" max="2562" width="8.28515625" style="47" bestFit="1" customWidth="1"/>
    <col min="2563" max="2565" width="8.28515625" style="47" customWidth="1"/>
    <col min="2566" max="2571" width="0" style="47" hidden="1" customWidth="1"/>
    <col min="2572" max="2572" width="9.140625" style="47" customWidth="1"/>
    <col min="2573" max="2574" width="11.42578125" style="47"/>
    <col min="2575" max="2575" width="12.42578125" style="47" bestFit="1" customWidth="1"/>
    <col min="2576" max="2811" width="11.42578125" style="47"/>
    <col min="2812" max="2812" width="18.140625" style="47" customWidth="1"/>
    <col min="2813" max="2814" width="8.42578125" style="47" bestFit="1" customWidth="1"/>
    <col min="2815" max="2816" width="8.42578125" style="47" customWidth="1"/>
    <col min="2817" max="2817" width="9.7109375" style="47" bestFit="1" customWidth="1"/>
    <col min="2818" max="2818" width="8.28515625" style="47" bestFit="1" customWidth="1"/>
    <col min="2819" max="2821" width="8.28515625" style="47" customWidth="1"/>
    <col min="2822" max="2827" width="0" style="47" hidden="1" customWidth="1"/>
    <col min="2828" max="2828" width="9.140625" style="47" customWidth="1"/>
    <col min="2829" max="2830" width="11.42578125" style="47"/>
    <col min="2831" max="2831" width="12.42578125" style="47" bestFit="1" customWidth="1"/>
    <col min="2832" max="3067" width="11.42578125" style="47"/>
    <col min="3068" max="3068" width="18.140625" style="47" customWidth="1"/>
    <col min="3069" max="3070" width="8.42578125" style="47" bestFit="1" customWidth="1"/>
    <col min="3071" max="3072" width="8.42578125" style="47" customWidth="1"/>
    <col min="3073" max="3073" width="9.7109375" style="47" bestFit="1" customWidth="1"/>
    <col min="3074" max="3074" width="8.28515625" style="47" bestFit="1" customWidth="1"/>
    <col min="3075" max="3077" width="8.28515625" style="47" customWidth="1"/>
    <col min="3078" max="3083" width="0" style="47" hidden="1" customWidth="1"/>
    <col min="3084" max="3084" width="9.140625" style="47" customWidth="1"/>
    <col min="3085" max="3086" width="11.42578125" style="47"/>
    <col min="3087" max="3087" width="12.42578125" style="47" bestFit="1" customWidth="1"/>
    <col min="3088" max="3323" width="11.42578125" style="47"/>
    <col min="3324" max="3324" width="18.140625" style="47" customWidth="1"/>
    <col min="3325" max="3326" width="8.42578125" style="47" bestFit="1" customWidth="1"/>
    <col min="3327" max="3328" width="8.42578125" style="47" customWidth="1"/>
    <col min="3329" max="3329" width="9.7109375" style="47" bestFit="1" customWidth="1"/>
    <col min="3330" max="3330" width="8.28515625" style="47" bestFit="1" customWidth="1"/>
    <col min="3331" max="3333" width="8.28515625" style="47" customWidth="1"/>
    <col min="3334" max="3339" width="0" style="47" hidden="1" customWidth="1"/>
    <col min="3340" max="3340" width="9.140625" style="47" customWidth="1"/>
    <col min="3341" max="3342" width="11.42578125" style="47"/>
    <col min="3343" max="3343" width="12.42578125" style="47" bestFit="1" customWidth="1"/>
    <col min="3344" max="3579" width="11.42578125" style="47"/>
    <col min="3580" max="3580" width="18.140625" style="47" customWidth="1"/>
    <col min="3581" max="3582" width="8.42578125" style="47" bestFit="1" customWidth="1"/>
    <col min="3583" max="3584" width="8.42578125" style="47" customWidth="1"/>
    <col min="3585" max="3585" width="9.7109375" style="47" bestFit="1" customWidth="1"/>
    <col min="3586" max="3586" width="8.28515625" style="47" bestFit="1" customWidth="1"/>
    <col min="3587" max="3589" width="8.28515625" style="47" customWidth="1"/>
    <col min="3590" max="3595" width="0" style="47" hidden="1" customWidth="1"/>
    <col min="3596" max="3596" width="9.140625" style="47" customWidth="1"/>
    <col min="3597" max="3598" width="11.42578125" style="47"/>
    <col min="3599" max="3599" width="12.42578125" style="47" bestFit="1" customWidth="1"/>
    <col min="3600" max="3835" width="11.42578125" style="47"/>
    <col min="3836" max="3836" width="18.140625" style="47" customWidth="1"/>
    <col min="3837" max="3838" width="8.42578125" style="47" bestFit="1" customWidth="1"/>
    <col min="3839" max="3840" width="8.42578125" style="47" customWidth="1"/>
    <col min="3841" max="3841" width="9.7109375" style="47" bestFit="1" customWidth="1"/>
    <col min="3842" max="3842" width="8.28515625" style="47" bestFit="1" customWidth="1"/>
    <col min="3843" max="3845" width="8.28515625" style="47" customWidth="1"/>
    <col min="3846" max="3851" width="0" style="47" hidden="1" customWidth="1"/>
    <col min="3852" max="3852" width="9.140625" style="47" customWidth="1"/>
    <col min="3853" max="3854" width="11.42578125" style="47"/>
    <col min="3855" max="3855" width="12.42578125" style="47" bestFit="1" customWidth="1"/>
    <col min="3856" max="4091" width="11.42578125" style="47"/>
    <col min="4092" max="4092" width="18.140625" style="47" customWidth="1"/>
    <col min="4093" max="4094" width="8.42578125" style="47" bestFit="1" customWidth="1"/>
    <col min="4095" max="4096" width="8.42578125" style="47" customWidth="1"/>
    <col min="4097" max="4097" width="9.7109375" style="47" bestFit="1" customWidth="1"/>
    <col min="4098" max="4098" width="8.28515625" style="47" bestFit="1" customWidth="1"/>
    <col min="4099" max="4101" width="8.28515625" style="47" customWidth="1"/>
    <col min="4102" max="4107" width="0" style="47" hidden="1" customWidth="1"/>
    <col min="4108" max="4108" width="9.140625" style="47" customWidth="1"/>
    <col min="4109" max="4110" width="11.42578125" style="47"/>
    <col min="4111" max="4111" width="12.42578125" style="47" bestFit="1" customWidth="1"/>
    <col min="4112" max="4347" width="11.42578125" style="47"/>
    <col min="4348" max="4348" width="18.140625" style="47" customWidth="1"/>
    <col min="4349" max="4350" width="8.42578125" style="47" bestFit="1" customWidth="1"/>
    <col min="4351" max="4352" width="8.42578125" style="47" customWidth="1"/>
    <col min="4353" max="4353" width="9.7109375" style="47" bestFit="1" customWidth="1"/>
    <col min="4354" max="4354" width="8.28515625" style="47" bestFit="1" customWidth="1"/>
    <col min="4355" max="4357" width="8.28515625" style="47" customWidth="1"/>
    <col min="4358" max="4363" width="0" style="47" hidden="1" customWidth="1"/>
    <col min="4364" max="4364" width="9.140625" style="47" customWidth="1"/>
    <col min="4365" max="4366" width="11.42578125" style="47"/>
    <col min="4367" max="4367" width="12.42578125" style="47" bestFit="1" customWidth="1"/>
    <col min="4368" max="4603" width="11.42578125" style="47"/>
    <col min="4604" max="4604" width="18.140625" style="47" customWidth="1"/>
    <col min="4605" max="4606" width="8.42578125" style="47" bestFit="1" customWidth="1"/>
    <col min="4607" max="4608" width="8.42578125" style="47" customWidth="1"/>
    <col min="4609" max="4609" width="9.7109375" style="47" bestFit="1" customWidth="1"/>
    <col min="4610" max="4610" width="8.28515625" style="47" bestFit="1" customWidth="1"/>
    <col min="4611" max="4613" width="8.28515625" style="47" customWidth="1"/>
    <col min="4614" max="4619" width="0" style="47" hidden="1" customWidth="1"/>
    <col min="4620" max="4620" width="9.140625" style="47" customWidth="1"/>
    <col min="4621" max="4622" width="11.42578125" style="47"/>
    <col min="4623" max="4623" width="12.42578125" style="47" bestFit="1" customWidth="1"/>
    <col min="4624" max="4859" width="11.42578125" style="47"/>
    <col min="4860" max="4860" width="18.140625" style="47" customWidth="1"/>
    <col min="4861" max="4862" width="8.42578125" style="47" bestFit="1" customWidth="1"/>
    <col min="4863" max="4864" width="8.42578125" style="47" customWidth="1"/>
    <col min="4865" max="4865" width="9.7109375" style="47" bestFit="1" customWidth="1"/>
    <col min="4866" max="4866" width="8.28515625" style="47" bestFit="1" customWidth="1"/>
    <col min="4867" max="4869" width="8.28515625" style="47" customWidth="1"/>
    <col min="4870" max="4875" width="0" style="47" hidden="1" customWidth="1"/>
    <col min="4876" max="4876" width="9.140625" style="47" customWidth="1"/>
    <col min="4877" max="4878" width="11.42578125" style="47"/>
    <col min="4879" max="4879" width="12.42578125" style="47" bestFit="1" customWidth="1"/>
    <col min="4880" max="5115" width="11.42578125" style="47"/>
    <col min="5116" max="5116" width="18.140625" style="47" customWidth="1"/>
    <col min="5117" max="5118" width="8.42578125" style="47" bestFit="1" customWidth="1"/>
    <col min="5119" max="5120" width="8.42578125" style="47" customWidth="1"/>
    <col min="5121" max="5121" width="9.7109375" style="47" bestFit="1" customWidth="1"/>
    <col min="5122" max="5122" width="8.28515625" style="47" bestFit="1" customWidth="1"/>
    <col min="5123" max="5125" width="8.28515625" style="47" customWidth="1"/>
    <col min="5126" max="5131" width="0" style="47" hidden="1" customWidth="1"/>
    <col min="5132" max="5132" width="9.140625" style="47" customWidth="1"/>
    <col min="5133" max="5134" width="11.42578125" style="47"/>
    <col min="5135" max="5135" width="12.42578125" style="47" bestFit="1" customWidth="1"/>
    <col min="5136" max="5371" width="11.42578125" style="47"/>
    <col min="5372" max="5372" width="18.140625" style="47" customWidth="1"/>
    <col min="5373" max="5374" width="8.42578125" style="47" bestFit="1" customWidth="1"/>
    <col min="5375" max="5376" width="8.42578125" style="47" customWidth="1"/>
    <col min="5377" max="5377" width="9.7109375" style="47" bestFit="1" customWidth="1"/>
    <col min="5378" max="5378" width="8.28515625" style="47" bestFit="1" customWidth="1"/>
    <col min="5379" max="5381" width="8.28515625" style="47" customWidth="1"/>
    <col min="5382" max="5387" width="0" style="47" hidden="1" customWidth="1"/>
    <col min="5388" max="5388" width="9.140625" style="47" customWidth="1"/>
    <col min="5389" max="5390" width="11.42578125" style="47"/>
    <col min="5391" max="5391" width="12.42578125" style="47" bestFit="1" customWidth="1"/>
    <col min="5392" max="5627" width="11.42578125" style="47"/>
    <col min="5628" max="5628" width="18.140625" style="47" customWidth="1"/>
    <col min="5629" max="5630" width="8.42578125" style="47" bestFit="1" customWidth="1"/>
    <col min="5631" max="5632" width="8.42578125" style="47" customWidth="1"/>
    <col min="5633" max="5633" width="9.7109375" style="47" bestFit="1" customWidth="1"/>
    <col min="5634" max="5634" width="8.28515625" style="47" bestFit="1" customWidth="1"/>
    <col min="5635" max="5637" width="8.28515625" style="47" customWidth="1"/>
    <col min="5638" max="5643" width="0" style="47" hidden="1" customWidth="1"/>
    <col min="5644" max="5644" width="9.140625" style="47" customWidth="1"/>
    <col min="5645" max="5646" width="11.42578125" style="47"/>
    <col min="5647" max="5647" width="12.42578125" style="47" bestFit="1" customWidth="1"/>
    <col min="5648" max="5883" width="11.42578125" style="47"/>
    <col min="5884" max="5884" width="18.140625" style="47" customWidth="1"/>
    <col min="5885" max="5886" width="8.42578125" style="47" bestFit="1" customWidth="1"/>
    <col min="5887" max="5888" width="8.42578125" style="47" customWidth="1"/>
    <col min="5889" max="5889" width="9.7109375" style="47" bestFit="1" customWidth="1"/>
    <col min="5890" max="5890" width="8.28515625" style="47" bestFit="1" customWidth="1"/>
    <col min="5891" max="5893" width="8.28515625" style="47" customWidth="1"/>
    <col min="5894" max="5899" width="0" style="47" hidden="1" customWidth="1"/>
    <col min="5900" max="5900" width="9.140625" style="47" customWidth="1"/>
    <col min="5901" max="5902" width="11.42578125" style="47"/>
    <col min="5903" max="5903" width="12.42578125" style="47" bestFit="1" customWidth="1"/>
    <col min="5904" max="6139" width="11.42578125" style="47"/>
    <col min="6140" max="6140" width="18.140625" style="47" customWidth="1"/>
    <col min="6141" max="6142" width="8.42578125" style="47" bestFit="1" customWidth="1"/>
    <col min="6143" max="6144" width="8.42578125" style="47" customWidth="1"/>
    <col min="6145" max="6145" width="9.7109375" style="47" bestFit="1" customWidth="1"/>
    <col min="6146" max="6146" width="8.28515625" style="47" bestFit="1" customWidth="1"/>
    <col min="6147" max="6149" width="8.28515625" style="47" customWidth="1"/>
    <col min="6150" max="6155" width="0" style="47" hidden="1" customWidth="1"/>
    <col min="6156" max="6156" width="9.140625" style="47" customWidth="1"/>
    <col min="6157" max="6158" width="11.42578125" style="47"/>
    <col min="6159" max="6159" width="12.42578125" style="47" bestFit="1" customWidth="1"/>
    <col min="6160" max="6395" width="11.42578125" style="47"/>
    <col min="6396" max="6396" width="18.140625" style="47" customWidth="1"/>
    <col min="6397" max="6398" width="8.42578125" style="47" bestFit="1" customWidth="1"/>
    <col min="6399" max="6400" width="8.42578125" style="47" customWidth="1"/>
    <col min="6401" max="6401" width="9.7109375" style="47" bestFit="1" customWidth="1"/>
    <col min="6402" max="6402" width="8.28515625" style="47" bestFit="1" customWidth="1"/>
    <col min="6403" max="6405" width="8.28515625" style="47" customWidth="1"/>
    <col min="6406" max="6411" width="0" style="47" hidden="1" customWidth="1"/>
    <col min="6412" max="6412" width="9.140625" style="47" customWidth="1"/>
    <col min="6413" max="6414" width="11.42578125" style="47"/>
    <col min="6415" max="6415" width="12.42578125" style="47" bestFit="1" customWidth="1"/>
    <col min="6416" max="6651" width="11.42578125" style="47"/>
    <col min="6652" max="6652" width="18.140625" style="47" customWidth="1"/>
    <col min="6653" max="6654" width="8.42578125" style="47" bestFit="1" customWidth="1"/>
    <col min="6655" max="6656" width="8.42578125" style="47" customWidth="1"/>
    <col min="6657" max="6657" width="9.7109375" style="47" bestFit="1" customWidth="1"/>
    <col min="6658" max="6658" width="8.28515625" style="47" bestFit="1" customWidth="1"/>
    <col min="6659" max="6661" width="8.28515625" style="47" customWidth="1"/>
    <col min="6662" max="6667" width="0" style="47" hidden="1" customWidth="1"/>
    <col min="6668" max="6668" width="9.140625" style="47" customWidth="1"/>
    <col min="6669" max="6670" width="11.42578125" style="47"/>
    <col min="6671" max="6671" width="12.42578125" style="47" bestFit="1" customWidth="1"/>
    <col min="6672" max="6907" width="11.42578125" style="47"/>
    <col min="6908" max="6908" width="18.140625" style="47" customWidth="1"/>
    <col min="6909" max="6910" width="8.42578125" style="47" bestFit="1" customWidth="1"/>
    <col min="6911" max="6912" width="8.42578125" style="47" customWidth="1"/>
    <col min="6913" max="6913" width="9.7109375" style="47" bestFit="1" customWidth="1"/>
    <col min="6914" max="6914" width="8.28515625" style="47" bestFit="1" customWidth="1"/>
    <col min="6915" max="6917" width="8.28515625" style="47" customWidth="1"/>
    <col min="6918" max="6923" width="0" style="47" hidden="1" customWidth="1"/>
    <col min="6924" max="6924" width="9.140625" style="47" customWidth="1"/>
    <col min="6925" max="6926" width="11.42578125" style="47"/>
    <col min="6927" max="6927" width="12.42578125" style="47" bestFit="1" customWidth="1"/>
    <col min="6928" max="7163" width="11.42578125" style="47"/>
    <col min="7164" max="7164" width="18.140625" style="47" customWidth="1"/>
    <col min="7165" max="7166" width="8.42578125" style="47" bestFit="1" customWidth="1"/>
    <col min="7167" max="7168" width="8.42578125" style="47" customWidth="1"/>
    <col min="7169" max="7169" width="9.7109375" style="47" bestFit="1" customWidth="1"/>
    <col min="7170" max="7170" width="8.28515625" style="47" bestFit="1" customWidth="1"/>
    <col min="7171" max="7173" width="8.28515625" style="47" customWidth="1"/>
    <col min="7174" max="7179" width="0" style="47" hidden="1" customWidth="1"/>
    <col min="7180" max="7180" width="9.140625" style="47" customWidth="1"/>
    <col min="7181" max="7182" width="11.42578125" style="47"/>
    <col min="7183" max="7183" width="12.42578125" style="47" bestFit="1" customWidth="1"/>
    <col min="7184" max="7419" width="11.42578125" style="47"/>
    <col min="7420" max="7420" width="18.140625" style="47" customWidth="1"/>
    <col min="7421" max="7422" width="8.42578125" style="47" bestFit="1" customWidth="1"/>
    <col min="7423" max="7424" width="8.42578125" style="47" customWidth="1"/>
    <col min="7425" max="7425" width="9.7109375" style="47" bestFit="1" customWidth="1"/>
    <col min="7426" max="7426" width="8.28515625" style="47" bestFit="1" customWidth="1"/>
    <col min="7427" max="7429" width="8.28515625" style="47" customWidth="1"/>
    <col min="7430" max="7435" width="0" style="47" hidden="1" customWidth="1"/>
    <col min="7436" max="7436" width="9.140625" style="47" customWidth="1"/>
    <col min="7437" max="7438" width="11.42578125" style="47"/>
    <col min="7439" max="7439" width="12.42578125" style="47" bestFit="1" customWidth="1"/>
    <col min="7440" max="7675" width="11.42578125" style="47"/>
    <col min="7676" max="7676" width="18.140625" style="47" customWidth="1"/>
    <col min="7677" max="7678" width="8.42578125" style="47" bestFit="1" customWidth="1"/>
    <col min="7679" max="7680" width="8.42578125" style="47" customWidth="1"/>
    <col min="7681" max="7681" width="9.7109375" style="47" bestFit="1" customWidth="1"/>
    <col min="7682" max="7682" width="8.28515625" style="47" bestFit="1" customWidth="1"/>
    <col min="7683" max="7685" width="8.28515625" style="47" customWidth="1"/>
    <col min="7686" max="7691" width="0" style="47" hidden="1" customWidth="1"/>
    <col min="7692" max="7692" width="9.140625" style="47" customWidth="1"/>
    <col min="7693" max="7694" width="11.42578125" style="47"/>
    <col min="7695" max="7695" width="12.42578125" style="47" bestFit="1" customWidth="1"/>
    <col min="7696" max="7931" width="11.42578125" style="47"/>
    <col min="7932" max="7932" width="18.140625" style="47" customWidth="1"/>
    <col min="7933" max="7934" width="8.42578125" style="47" bestFit="1" customWidth="1"/>
    <col min="7935" max="7936" width="8.42578125" style="47" customWidth="1"/>
    <col min="7937" max="7937" width="9.7109375" style="47" bestFit="1" customWidth="1"/>
    <col min="7938" max="7938" width="8.28515625" style="47" bestFit="1" customWidth="1"/>
    <col min="7939" max="7941" width="8.28515625" style="47" customWidth="1"/>
    <col min="7942" max="7947" width="0" style="47" hidden="1" customWidth="1"/>
    <col min="7948" max="7948" width="9.140625" style="47" customWidth="1"/>
    <col min="7949" max="7950" width="11.42578125" style="47"/>
    <col min="7951" max="7951" width="12.42578125" style="47" bestFit="1" customWidth="1"/>
    <col min="7952" max="8187" width="11.42578125" style="47"/>
    <col min="8188" max="8188" width="18.140625" style="47" customWidth="1"/>
    <col min="8189" max="8190" width="8.42578125" style="47" bestFit="1" customWidth="1"/>
    <col min="8191" max="8192" width="8.42578125" style="47" customWidth="1"/>
    <col min="8193" max="8193" width="9.7109375" style="47" bestFit="1" customWidth="1"/>
    <col min="8194" max="8194" width="8.28515625" style="47" bestFit="1" customWidth="1"/>
    <col min="8195" max="8197" width="8.28515625" style="47" customWidth="1"/>
    <col min="8198" max="8203" width="0" style="47" hidden="1" customWidth="1"/>
    <col min="8204" max="8204" width="9.140625" style="47" customWidth="1"/>
    <col min="8205" max="8206" width="11.42578125" style="47"/>
    <col min="8207" max="8207" width="12.42578125" style="47" bestFit="1" customWidth="1"/>
    <col min="8208" max="8443" width="11.42578125" style="47"/>
    <col min="8444" max="8444" width="18.140625" style="47" customWidth="1"/>
    <col min="8445" max="8446" width="8.42578125" style="47" bestFit="1" customWidth="1"/>
    <col min="8447" max="8448" width="8.42578125" style="47" customWidth="1"/>
    <col min="8449" max="8449" width="9.7109375" style="47" bestFit="1" customWidth="1"/>
    <col min="8450" max="8450" width="8.28515625" style="47" bestFit="1" customWidth="1"/>
    <col min="8451" max="8453" width="8.28515625" style="47" customWidth="1"/>
    <col min="8454" max="8459" width="0" style="47" hidden="1" customWidth="1"/>
    <col min="8460" max="8460" width="9.140625" style="47" customWidth="1"/>
    <col min="8461" max="8462" width="11.42578125" style="47"/>
    <col min="8463" max="8463" width="12.42578125" style="47" bestFit="1" customWidth="1"/>
    <col min="8464" max="8699" width="11.42578125" style="47"/>
    <col min="8700" max="8700" width="18.140625" style="47" customWidth="1"/>
    <col min="8701" max="8702" width="8.42578125" style="47" bestFit="1" customWidth="1"/>
    <col min="8703" max="8704" width="8.42578125" style="47" customWidth="1"/>
    <col min="8705" max="8705" width="9.7109375" style="47" bestFit="1" customWidth="1"/>
    <col min="8706" max="8706" width="8.28515625" style="47" bestFit="1" customWidth="1"/>
    <col min="8707" max="8709" width="8.28515625" style="47" customWidth="1"/>
    <col min="8710" max="8715" width="0" style="47" hidden="1" customWidth="1"/>
    <col min="8716" max="8716" width="9.140625" style="47" customWidth="1"/>
    <col min="8717" max="8718" width="11.42578125" style="47"/>
    <col min="8719" max="8719" width="12.42578125" style="47" bestFit="1" customWidth="1"/>
    <col min="8720" max="8955" width="11.42578125" style="47"/>
    <col min="8956" max="8956" width="18.140625" style="47" customWidth="1"/>
    <col min="8957" max="8958" width="8.42578125" style="47" bestFit="1" customWidth="1"/>
    <col min="8959" max="8960" width="8.42578125" style="47" customWidth="1"/>
    <col min="8961" max="8961" width="9.7109375" style="47" bestFit="1" customWidth="1"/>
    <col min="8962" max="8962" width="8.28515625" style="47" bestFit="1" customWidth="1"/>
    <col min="8963" max="8965" width="8.28515625" style="47" customWidth="1"/>
    <col min="8966" max="8971" width="0" style="47" hidden="1" customWidth="1"/>
    <col min="8972" max="8972" width="9.140625" style="47" customWidth="1"/>
    <col min="8973" max="8974" width="11.42578125" style="47"/>
    <col min="8975" max="8975" width="12.42578125" style="47" bestFit="1" customWidth="1"/>
    <col min="8976" max="9211" width="11.42578125" style="47"/>
    <col min="9212" max="9212" width="18.140625" style="47" customWidth="1"/>
    <col min="9213" max="9214" width="8.42578125" style="47" bestFit="1" customWidth="1"/>
    <col min="9215" max="9216" width="8.42578125" style="47" customWidth="1"/>
    <col min="9217" max="9217" width="9.7109375" style="47" bestFit="1" customWidth="1"/>
    <col min="9218" max="9218" width="8.28515625" style="47" bestFit="1" customWidth="1"/>
    <col min="9219" max="9221" width="8.28515625" style="47" customWidth="1"/>
    <col min="9222" max="9227" width="0" style="47" hidden="1" customWidth="1"/>
    <col min="9228" max="9228" width="9.140625" style="47" customWidth="1"/>
    <col min="9229" max="9230" width="11.42578125" style="47"/>
    <col min="9231" max="9231" width="12.42578125" style="47" bestFit="1" customWidth="1"/>
    <col min="9232" max="9467" width="11.42578125" style="47"/>
    <col min="9468" max="9468" width="18.140625" style="47" customWidth="1"/>
    <col min="9469" max="9470" width="8.42578125" style="47" bestFit="1" customWidth="1"/>
    <col min="9471" max="9472" width="8.42578125" style="47" customWidth="1"/>
    <col min="9473" max="9473" width="9.7109375" style="47" bestFit="1" customWidth="1"/>
    <col min="9474" max="9474" width="8.28515625" style="47" bestFit="1" customWidth="1"/>
    <col min="9475" max="9477" width="8.28515625" style="47" customWidth="1"/>
    <col min="9478" max="9483" width="0" style="47" hidden="1" customWidth="1"/>
    <col min="9484" max="9484" width="9.140625" style="47" customWidth="1"/>
    <col min="9485" max="9486" width="11.42578125" style="47"/>
    <col min="9487" max="9487" width="12.42578125" style="47" bestFit="1" customWidth="1"/>
    <col min="9488" max="9723" width="11.42578125" style="47"/>
    <col min="9724" max="9724" width="18.140625" style="47" customWidth="1"/>
    <col min="9725" max="9726" width="8.42578125" style="47" bestFit="1" customWidth="1"/>
    <col min="9727" max="9728" width="8.42578125" style="47" customWidth="1"/>
    <col min="9729" max="9729" width="9.7109375" style="47" bestFit="1" customWidth="1"/>
    <col min="9730" max="9730" width="8.28515625" style="47" bestFit="1" customWidth="1"/>
    <col min="9731" max="9733" width="8.28515625" style="47" customWidth="1"/>
    <col min="9734" max="9739" width="0" style="47" hidden="1" customWidth="1"/>
    <col min="9740" max="9740" width="9.140625" style="47" customWidth="1"/>
    <col min="9741" max="9742" width="11.42578125" style="47"/>
    <col min="9743" max="9743" width="12.42578125" style="47" bestFit="1" customWidth="1"/>
    <col min="9744" max="9979" width="11.42578125" style="47"/>
    <col min="9980" max="9980" width="18.140625" style="47" customWidth="1"/>
    <col min="9981" max="9982" width="8.42578125" style="47" bestFit="1" customWidth="1"/>
    <col min="9983" max="9984" width="8.42578125" style="47" customWidth="1"/>
    <col min="9985" max="9985" width="9.7109375" style="47" bestFit="1" customWidth="1"/>
    <col min="9986" max="9986" width="8.28515625" style="47" bestFit="1" customWidth="1"/>
    <col min="9987" max="9989" width="8.28515625" style="47" customWidth="1"/>
    <col min="9990" max="9995" width="0" style="47" hidden="1" customWidth="1"/>
    <col min="9996" max="9996" width="9.140625" style="47" customWidth="1"/>
    <col min="9997" max="9998" width="11.42578125" style="47"/>
    <col min="9999" max="9999" width="12.42578125" style="47" bestFit="1" customWidth="1"/>
    <col min="10000" max="10235" width="11.42578125" style="47"/>
    <col min="10236" max="10236" width="18.140625" style="47" customWidth="1"/>
    <col min="10237" max="10238" width="8.42578125" style="47" bestFit="1" customWidth="1"/>
    <col min="10239" max="10240" width="8.42578125" style="47" customWidth="1"/>
    <col min="10241" max="10241" width="9.7109375" style="47" bestFit="1" customWidth="1"/>
    <col min="10242" max="10242" width="8.28515625" style="47" bestFit="1" customWidth="1"/>
    <col min="10243" max="10245" width="8.28515625" style="47" customWidth="1"/>
    <col min="10246" max="10251" width="0" style="47" hidden="1" customWidth="1"/>
    <col min="10252" max="10252" width="9.140625" style="47" customWidth="1"/>
    <col min="10253" max="10254" width="11.42578125" style="47"/>
    <col min="10255" max="10255" width="12.42578125" style="47" bestFit="1" customWidth="1"/>
    <col min="10256" max="10491" width="11.42578125" style="47"/>
    <col min="10492" max="10492" width="18.140625" style="47" customWidth="1"/>
    <col min="10493" max="10494" width="8.42578125" style="47" bestFit="1" customWidth="1"/>
    <col min="10495" max="10496" width="8.42578125" style="47" customWidth="1"/>
    <col min="10497" max="10497" width="9.7109375" style="47" bestFit="1" customWidth="1"/>
    <col min="10498" max="10498" width="8.28515625" style="47" bestFit="1" customWidth="1"/>
    <col min="10499" max="10501" width="8.28515625" style="47" customWidth="1"/>
    <col min="10502" max="10507" width="0" style="47" hidden="1" customWidth="1"/>
    <col min="10508" max="10508" width="9.140625" style="47" customWidth="1"/>
    <col min="10509" max="10510" width="11.42578125" style="47"/>
    <col min="10511" max="10511" width="12.42578125" style="47" bestFit="1" customWidth="1"/>
    <col min="10512" max="10747" width="11.42578125" style="47"/>
    <col min="10748" max="10748" width="18.140625" style="47" customWidth="1"/>
    <col min="10749" max="10750" width="8.42578125" style="47" bestFit="1" customWidth="1"/>
    <col min="10751" max="10752" width="8.42578125" style="47" customWidth="1"/>
    <col min="10753" max="10753" width="9.7109375" style="47" bestFit="1" customWidth="1"/>
    <col min="10754" max="10754" width="8.28515625" style="47" bestFit="1" customWidth="1"/>
    <col min="10755" max="10757" width="8.28515625" style="47" customWidth="1"/>
    <col min="10758" max="10763" width="0" style="47" hidden="1" customWidth="1"/>
    <col min="10764" max="10764" width="9.140625" style="47" customWidth="1"/>
    <col min="10765" max="10766" width="11.42578125" style="47"/>
    <col min="10767" max="10767" width="12.42578125" style="47" bestFit="1" customWidth="1"/>
    <col min="10768" max="11003" width="11.42578125" style="47"/>
    <col min="11004" max="11004" width="18.140625" style="47" customWidth="1"/>
    <col min="11005" max="11006" width="8.42578125" style="47" bestFit="1" customWidth="1"/>
    <col min="11007" max="11008" width="8.42578125" style="47" customWidth="1"/>
    <col min="11009" max="11009" width="9.7109375" style="47" bestFit="1" customWidth="1"/>
    <col min="11010" max="11010" width="8.28515625" style="47" bestFit="1" customWidth="1"/>
    <col min="11011" max="11013" width="8.28515625" style="47" customWidth="1"/>
    <col min="11014" max="11019" width="0" style="47" hidden="1" customWidth="1"/>
    <col min="11020" max="11020" width="9.140625" style="47" customWidth="1"/>
    <col min="11021" max="11022" width="11.42578125" style="47"/>
    <col min="11023" max="11023" width="12.42578125" style="47" bestFit="1" customWidth="1"/>
    <col min="11024" max="11259" width="11.42578125" style="47"/>
    <col min="11260" max="11260" width="18.140625" style="47" customWidth="1"/>
    <col min="11261" max="11262" width="8.42578125" style="47" bestFit="1" customWidth="1"/>
    <col min="11263" max="11264" width="8.42578125" style="47" customWidth="1"/>
    <col min="11265" max="11265" width="9.7109375" style="47" bestFit="1" customWidth="1"/>
    <col min="11266" max="11266" width="8.28515625" style="47" bestFit="1" customWidth="1"/>
    <col min="11267" max="11269" width="8.28515625" style="47" customWidth="1"/>
    <col min="11270" max="11275" width="0" style="47" hidden="1" customWidth="1"/>
    <col min="11276" max="11276" width="9.140625" style="47" customWidth="1"/>
    <col min="11277" max="11278" width="11.42578125" style="47"/>
    <col min="11279" max="11279" width="12.42578125" style="47" bestFit="1" customWidth="1"/>
    <col min="11280" max="11515" width="11.42578125" style="47"/>
    <col min="11516" max="11516" width="18.140625" style="47" customWidth="1"/>
    <col min="11517" max="11518" width="8.42578125" style="47" bestFit="1" customWidth="1"/>
    <col min="11519" max="11520" width="8.42578125" style="47" customWidth="1"/>
    <col min="11521" max="11521" width="9.7109375" style="47" bestFit="1" customWidth="1"/>
    <col min="11522" max="11522" width="8.28515625" style="47" bestFit="1" customWidth="1"/>
    <col min="11523" max="11525" width="8.28515625" style="47" customWidth="1"/>
    <col min="11526" max="11531" width="0" style="47" hidden="1" customWidth="1"/>
    <col min="11532" max="11532" width="9.140625" style="47" customWidth="1"/>
    <col min="11533" max="11534" width="11.42578125" style="47"/>
    <col min="11535" max="11535" width="12.42578125" style="47" bestFit="1" customWidth="1"/>
    <col min="11536" max="11771" width="11.42578125" style="47"/>
    <col min="11772" max="11772" width="18.140625" style="47" customWidth="1"/>
    <col min="11773" max="11774" width="8.42578125" style="47" bestFit="1" customWidth="1"/>
    <col min="11775" max="11776" width="8.42578125" style="47" customWidth="1"/>
    <col min="11777" max="11777" width="9.7109375" style="47" bestFit="1" customWidth="1"/>
    <col min="11778" max="11778" width="8.28515625" style="47" bestFit="1" customWidth="1"/>
    <col min="11779" max="11781" width="8.28515625" style="47" customWidth="1"/>
    <col min="11782" max="11787" width="0" style="47" hidden="1" customWidth="1"/>
    <col min="11788" max="11788" width="9.140625" style="47" customWidth="1"/>
    <col min="11789" max="11790" width="11.42578125" style="47"/>
    <col min="11791" max="11791" width="12.42578125" style="47" bestFit="1" customWidth="1"/>
    <col min="11792" max="12027" width="11.42578125" style="47"/>
    <col min="12028" max="12028" width="18.140625" style="47" customWidth="1"/>
    <col min="12029" max="12030" width="8.42578125" style="47" bestFit="1" customWidth="1"/>
    <col min="12031" max="12032" width="8.42578125" style="47" customWidth="1"/>
    <col min="12033" max="12033" width="9.7109375" style="47" bestFit="1" customWidth="1"/>
    <col min="12034" max="12034" width="8.28515625" style="47" bestFit="1" customWidth="1"/>
    <col min="12035" max="12037" width="8.28515625" style="47" customWidth="1"/>
    <col min="12038" max="12043" width="0" style="47" hidden="1" customWidth="1"/>
    <col min="12044" max="12044" width="9.140625" style="47" customWidth="1"/>
    <col min="12045" max="12046" width="11.42578125" style="47"/>
    <col min="12047" max="12047" width="12.42578125" style="47" bestFit="1" customWidth="1"/>
    <col min="12048" max="12283" width="11.42578125" style="47"/>
    <col min="12284" max="12284" width="18.140625" style="47" customWidth="1"/>
    <col min="12285" max="12286" width="8.42578125" style="47" bestFit="1" customWidth="1"/>
    <col min="12287" max="12288" width="8.42578125" style="47" customWidth="1"/>
    <col min="12289" max="12289" width="9.7109375" style="47" bestFit="1" customWidth="1"/>
    <col min="12290" max="12290" width="8.28515625" style="47" bestFit="1" customWidth="1"/>
    <col min="12291" max="12293" width="8.28515625" style="47" customWidth="1"/>
    <col min="12294" max="12299" width="0" style="47" hidden="1" customWidth="1"/>
    <col min="12300" max="12300" width="9.140625" style="47" customWidth="1"/>
    <col min="12301" max="12302" width="11.42578125" style="47"/>
    <col min="12303" max="12303" width="12.42578125" style="47" bestFit="1" customWidth="1"/>
    <col min="12304" max="12539" width="11.42578125" style="47"/>
    <col min="12540" max="12540" width="18.140625" style="47" customWidth="1"/>
    <col min="12541" max="12542" width="8.42578125" style="47" bestFit="1" customWidth="1"/>
    <col min="12543" max="12544" width="8.42578125" style="47" customWidth="1"/>
    <col min="12545" max="12545" width="9.7109375" style="47" bestFit="1" customWidth="1"/>
    <col min="12546" max="12546" width="8.28515625" style="47" bestFit="1" customWidth="1"/>
    <col min="12547" max="12549" width="8.28515625" style="47" customWidth="1"/>
    <col min="12550" max="12555" width="0" style="47" hidden="1" customWidth="1"/>
    <col min="12556" max="12556" width="9.140625" style="47" customWidth="1"/>
    <col min="12557" max="12558" width="11.42578125" style="47"/>
    <col min="12559" max="12559" width="12.42578125" style="47" bestFit="1" customWidth="1"/>
    <col min="12560" max="12795" width="11.42578125" style="47"/>
    <col min="12796" max="12796" width="18.140625" style="47" customWidth="1"/>
    <col min="12797" max="12798" width="8.42578125" style="47" bestFit="1" customWidth="1"/>
    <col min="12799" max="12800" width="8.42578125" style="47" customWidth="1"/>
    <col min="12801" max="12801" width="9.7109375" style="47" bestFit="1" customWidth="1"/>
    <col min="12802" max="12802" width="8.28515625" style="47" bestFit="1" customWidth="1"/>
    <col min="12803" max="12805" width="8.28515625" style="47" customWidth="1"/>
    <col min="12806" max="12811" width="0" style="47" hidden="1" customWidth="1"/>
    <col min="12812" max="12812" width="9.140625" style="47" customWidth="1"/>
    <col min="12813" max="12814" width="11.42578125" style="47"/>
    <col min="12815" max="12815" width="12.42578125" style="47" bestFit="1" customWidth="1"/>
    <col min="12816" max="13051" width="11.42578125" style="47"/>
    <col min="13052" max="13052" width="18.140625" style="47" customWidth="1"/>
    <col min="13053" max="13054" width="8.42578125" style="47" bestFit="1" customWidth="1"/>
    <col min="13055" max="13056" width="8.42578125" style="47" customWidth="1"/>
    <col min="13057" max="13057" width="9.7109375" style="47" bestFit="1" customWidth="1"/>
    <col min="13058" max="13058" width="8.28515625" style="47" bestFit="1" customWidth="1"/>
    <col min="13059" max="13061" width="8.28515625" style="47" customWidth="1"/>
    <col min="13062" max="13067" width="0" style="47" hidden="1" customWidth="1"/>
    <col min="13068" max="13068" width="9.140625" style="47" customWidth="1"/>
    <col min="13069" max="13070" width="11.42578125" style="47"/>
    <col min="13071" max="13071" width="12.42578125" style="47" bestFit="1" customWidth="1"/>
    <col min="13072" max="13307" width="11.42578125" style="47"/>
    <col min="13308" max="13308" width="18.140625" style="47" customWidth="1"/>
    <col min="13309" max="13310" width="8.42578125" style="47" bestFit="1" customWidth="1"/>
    <col min="13311" max="13312" width="8.42578125" style="47" customWidth="1"/>
    <col min="13313" max="13313" width="9.7109375" style="47" bestFit="1" customWidth="1"/>
    <col min="13314" max="13314" width="8.28515625" style="47" bestFit="1" customWidth="1"/>
    <col min="13315" max="13317" width="8.28515625" style="47" customWidth="1"/>
    <col min="13318" max="13323" width="0" style="47" hidden="1" customWidth="1"/>
    <col min="13324" max="13324" width="9.140625" style="47" customWidth="1"/>
    <col min="13325" max="13326" width="11.42578125" style="47"/>
    <col min="13327" max="13327" width="12.42578125" style="47" bestFit="1" customWidth="1"/>
    <col min="13328" max="13563" width="11.42578125" style="47"/>
    <col min="13564" max="13564" width="18.140625" style="47" customWidth="1"/>
    <col min="13565" max="13566" width="8.42578125" style="47" bestFit="1" customWidth="1"/>
    <col min="13567" max="13568" width="8.42578125" style="47" customWidth="1"/>
    <col min="13569" max="13569" width="9.7109375" style="47" bestFit="1" customWidth="1"/>
    <col min="13570" max="13570" width="8.28515625" style="47" bestFit="1" customWidth="1"/>
    <col min="13571" max="13573" width="8.28515625" style="47" customWidth="1"/>
    <col min="13574" max="13579" width="0" style="47" hidden="1" customWidth="1"/>
    <col min="13580" max="13580" width="9.140625" style="47" customWidth="1"/>
    <col min="13581" max="13582" width="11.42578125" style="47"/>
    <col min="13583" max="13583" width="12.42578125" style="47" bestFit="1" customWidth="1"/>
    <col min="13584" max="13819" width="11.42578125" style="47"/>
    <col min="13820" max="13820" width="18.140625" style="47" customWidth="1"/>
    <col min="13821" max="13822" width="8.42578125" style="47" bestFit="1" customWidth="1"/>
    <col min="13823" max="13824" width="8.42578125" style="47" customWidth="1"/>
    <col min="13825" max="13825" width="9.7109375" style="47" bestFit="1" customWidth="1"/>
    <col min="13826" max="13826" width="8.28515625" style="47" bestFit="1" customWidth="1"/>
    <col min="13827" max="13829" width="8.28515625" style="47" customWidth="1"/>
    <col min="13830" max="13835" width="0" style="47" hidden="1" customWidth="1"/>
    <col min="13836" max="13836" width="9.140625" style="47" customWidth="1"/>
    <col min="13837" max="13838" width="11.42578125" style="47"/>
    <col min="13839" max="13839" width="12.42578125" style="47" bestFit="1" customWidth="1"/>
    <col min="13840" max="14075" width="11.42578125" style="47"/>
    <col min="14076" max="14076" width="18.140625" style="47" customWidth="1"/>
    <col min="14077" max="14078" width="8.42578125" style="47" bestFit="1" customWidth="1"/>
    <col min="14079" max="14080" width="8.42578125" style="47" customWidth="1"/>
    <col min="14081" max="14081" width="9.7109375" style="47" bestFit="1" customWidth="1"/>
    <col min="14082" max="14082" width="8.28515625" style="47" bestFit="1" customWidth="1"/>
    <col min="14083" max="14085" width="8.28515625" style="47" customWidth="1"/>
    <col min="14086" max="14091" width="0" style="47" hidden="1" customWidth="1"/>
    <col min="14092" max="14092" width="9.140625" style="47" customWidth="1"/>
    <col min="14093" max="14094" width="11.42578125" style="47"/>
    <col min="14095" max="14095" width="12.42578125" style="47" bestFit="1" customWidth="1"/>
    <col min="14096" max="14331" width="11.42578125" style="47"/>
    <col min="14332" max="14332" width="18.140625" style="47" customWidth="1"/>
    <col min="14333" max="14334" width="8.42578125" style="47" bestFit="1" customWidth="1"/>
    <col min="14335" max="14336" width="8.42578125" style="47" customWidth="1"/>
    <col min="14337" max="14337" width="9.7109375" style="47" bestFit="1" customWidth="1"/>
    <col min="14338" max="14338" width="8.28515625" style="47" bestFit="1" customWidth="1"/>
    <col min="14339" max="14341" width="8.28515625" style="47" customWidth="1"/>
    <col min="14342" max="14347" width="0" style="47" hidden="1" customWidth="1"/>
    <col min="14348" max="14348" width="9.140625" style="47" customWidth="1"/>
    <col min="14349" max="14350" width="11.42578125" style="47"/>
    <col min="14351" max="14351" width="12.42578125" style="47" bestFit="1" customWidth="1"/>
    <col min="14352" max="14587" width="11.42578125" style="47"/>
    <col min="14588" max="14588" width="18.140625" style="47" customWidth="1"/>
    <col min="14589" max="14590" width="8.42578125" style="47" bestFit="1" customWidth="1"/>
    <col min="14591" max="14592" width="8.42578125" style="47" customWidth="1"/>
    <col min="14593" max="14593" width="9.7109375" style="47" bestFit="1" customWidth="1"/>
    <col min="14594" max="14594" width="8.28515625" style="47" bestFit="1" customWidth="1"/>
    <col min="14595" max="14597" width="8.28515625" style="47" customWidth="1"/>
    <col min="14598" max="14603" width="0" style="47" hidden="1" customWidth="1"/>
    <col min="14604" max="14604" width="9.140625" style="47" customWidth="1"/>
    <col min="14605" max="14606" width="11.42578125" style="47"/>
    <col min="14607" max="14607" width="12.42578125" style="47" bestFit="1" customWidth="1"/>
    <col min="14608" max="14843" width="11.42578125" style="47"/>
    <col min="14844" max="14844" width="18.140625" style="47" customWidth="1"/>
    <col min="14845" max="14846" width="8.42578125" style="47" bestFit="1" customWidth="1"/>
    <col min="14847" max="14848" width="8.42578125" style="47" customWidth="1"/>
    <col min="14849" max="14849" width="9.7109375" style="47" bestFit="1" customWidth="1"/>
    <col min="14850" max="14850" width="8.28515625" style="47" bestFit="1" customWidth="1"/>
    <col min="14851" max="14853" width="8.28515625" style="47" customWidth="1"/>
    <col min="14854" max="14859" width="0" style="47" hidden="1" customWidth="1"/>
    <col min="14860" max="14860" width="9.140625" style="47" customWidth="1"/>
    <col min="14861" max="14862" width="11.42578125" style="47"/>
    <col min="14863" max="14863" width="12.42578125" style="47" bestFit="1" customWidth="1"/>
    <col min="14864" max="15099" width="11.42578125" style="47"/>
    <col min="15100" max="15100" width="18.140625" style="47" customWidth="1"/>
    <col min="15101" max="15102" width="8.42578125" style="47" bestFit="1" customWidth="1"/>
    <col min="15103" max="15104" width="8.42578125" style="47" customWidth="1"/>
    <col min="15105" max="15105" width="9.7109375" style="47" bestFit="1" customWidth="1"/>
    <col min="15106" max="15106" width="8.28515625" style="47" bestFit="1" customWidth="1"/>
    <col min="15107" max="15109" width="8.28515625" style="47" customWidth="1"/>
    <col min="15110" max="15115" width="0" style="47" hidden="1" customWidth="1"/>
    <col min="15116" max="15116" width="9.140625" style="47" customWidth="1"/>
    <col min="15117" max="15118" width="11.42578125" style="47"/>
    <col min="15119" max="15119" width="12.42578125" style="47" bestFit="1" customWidth="1"/>
    <col min="15120" max="15355" width="11.42578125" style="47"/>
    <col min="15356" max="15356" width="18.140625" style="47" customWidth="1"/>
    <col min="15357" max="15358" width="8.42578125" style="47" bestFit="1" customWidth="1"/>
    <col min="15359" max="15360" width="8.42578125" style="47" customWidth="1"/>
    <col min="15361" max="15361" width="9.7109375" style="47" bestFit="1" customWidth="1"/>
    <col min="15362" max="15362" width="8.28515625" style="47" bestFit="1" customWidth="1"/>
    <col min="15363" max="15365" width="8.28515625" style="47" customWidth="1"/>
    <col min="15366" max="15371" width="0" style="47" hidden="1" customWidth="1"/>
    <col min="15372" max="15372" width="9.140625" style="47" customWidth="1"/>
    <col min="15373" max="15374" width="11.42578125" style="47"/>
    <col min="15375" max="15375" width="12.42578125" style="47" bestFit="1" customWidth="1"/>
    <col min="15376" max="15611" width="11.42578125" style="47"/>
    <col min="15612" max="15612" width="18.140625" style="47" customWidth="1"/>
    <col min="15613" max="15614" width="8.42578125" style="47" bestFit="1" customWidth="1"/>
    <col min="15615" max="15616" width="8.42578125" style="47" customWidth="1"/>
    <col min="15617" max="15617" width="9.7109375" style="47" bestFit="1" customWidth="1"/>
    <col min="15618" max="15618" width="8.28515625" style="47" bestFit="1" customWidth="1"/>
    <col min="15619" max="15621" width="8.28515625" style="47" customWidth="1"/>
    <col min="15622" max="15627" width="0" style="47" hidden="1" customWidth="1"/>
    <col min="15628" max="15628" width="9.140625" style="47" customWidth="1"/>
    <col min="15629" max="15630" width="11.42578125" style="47"/>
    <col min="15631" max="15631" width="12.42578125" style="47" bestFit="1" customWidth="1"/>
    <col min="15632" max="15867" width="11.42578125" style="47"/>
    <col min="15868" max="15868" width="18.140625" style="47" customWidth="1"/>
    <col min="15869" max="15870" width="8.42578125" style="47" bestFit="1" customWidth="1"/>
    <col min="15871" max="15872" width="8.42578125" style="47" customWidth="1"/>
    <col min="15873" max="15873" width="9.7109375" style="47" bestFit="1" customWidth="1"/>
    <col min="15874" max="15874" width="8.28515625" style="47" bestFit="1" customWidth="1"/>
    <col min="15875" max="15877" width="8.28515625" style="47" customWidth="1"/>
    <col min="15878" max="15883" width="0" style="47" hidden="1" customWidth="1"/>
    <col min="15884" max="15884" width="9.140625" style="47" customWidth="1"/>
    <col min="15885" max="15886" width="11.42578125" style="47"/>
    <col min="15887" max="15887" width="12.42578125" style="47" bestFit="1" customWidth="1"/>
    <col min="15888" max="16123" width="11.42578125" style="47"/>
    <col min="16124" max="16124" width="18.140625" style="47" customWidth="1"/>
    <col min="16125" max="16126" width="8.42578125" style="47" bestFit="1" customWidth="1"/>
    <col min="16127" max="16128" width="8.42578125" style="47" customWidth="1"/>
    <col min="16129" max="16129" width="9.7109375" style="47" bestFit="1" customWidth="1"/>
    <col min="16130" max="16130" width="8.28515625" style="47" bestFit="1" customWidth="1"/>
    <col min="16131" max="16133" width="8.28515625" style="47" customWidth="1"/>
    <col min="16134" max="16139" width="0" style="47" hidden="1" customWidth="1"/>
    <col min="16140" max="16140" width="9.140625" style="47" customWidth="1"/>
    <col min="16141" max="16142" width="11.42578125" style="47"/>
    <col min="16143" max="16143" width="12.42578125" style="47" bestFit="1" customWidth="1"/>
    <col min="16144" max="16384" width="11.42578125" style="47"/>
  </cols>
  <sheetData>
    <row r="1" spans="1:17" s="48" customFormat="1" x14ac:dyDescent="0.2"/>
    <row r="2" spans="1:17" s="48" customFormat="1" x14ac:dyDescent="0.2">
      <c r="A2" s="75" t="s">
        <v>105</v>
      </c>
    </row>
    <row r="3" spans="1:17" s="48" customFormat="1" ht="15" x14ac:dyDescent="0.25">
      <c r="A3" s="75" t="s">
        <v>106</v>
      </c>
      <c r="J3" s="137"/>
    </row>
    <row r="4" spans="1:17" s="48" customFormat="1" x14ac:dyDescent="0.2"/>
    <row r="5" spans="1:17" s="48" customFormat="1" ht="12.75" x14ac:dyDescent="0.2">
      <c r="B5" s="330" t="s">
        <v>85</v>
      </c>
      <c r="C5" s="330"/>
      <c r="D5" s="330"/>
      <c r="E5" s="330"/>
      <c r="F5" s="330"/>
      <c r="G5" s="330"/>
      <c r="H5" s="330"/>
      <c r="I5" s="330"/>
      <c r="J5" s="330"/>
      <c r="K5" s="330"/>
      <c r="M5" s="167" t="s">
        <v>576</v>
      </c>
      <c r="O5" s="138"/>
    </row>
    <row r="6" spans="1:17" s="48" customFormat="1" ht="12.75" x14ac:dyDescent="0.2">
      <c r="B6" s="346" t="str">
        <f>'Solicitudes Regiones'!$B$6:$P$6</f>
        <v>Acumuladas de julio de 2008 a diciembre de 2019</v>
      </c>
      <c r="C6" s="346"/>
      <c r="D6" s="346"/>
      <c r="E6" s="346"/>
      <c r="F6" s="346"/>
      <c r="G6" s="346"/>
      <c r="H6" s="346"/>
      <c r="I6" s="346"/>
      <c r="J6" s="346"/>
      <c r="K6" s="346"/>
      <c r="L6" s="86"/>
    </row>
    <row r="7" spans="1:17" s="51" customFormat="1" x14ac:dyDescent="0.2">
      <c r="B7" s="49"/>
      <c r="C7" s="50"/>
      <c r="D7" s="50"/>
      <c r="E7" s="50"/>
      <c r="F7" s="50"/>
      <c r="G7" s="50"/>
      <c r="H7" s="50"/>
      <c r="I7" s="50"/>
      <c r="J7" s="50"/>
      <c r="K7" s="50"/>
      <c r="L7" s="50"/>
    </row>
    <row r="8" spans="1:17" ht="15" customHeight="1" x14ac:dyDescent="0.2">
      <c r="B8" s="363" t="s">
        <v>57</v>
      </c>
      <c r="C8" s="364"/>
      <c r="D8" s="364"/>
      <c r="E8" s="364"/>
      <c r="F8" s="364"/>
      <c r="G8" s="364"/>
      <c r="H8" s="364"/>
      <c r="I8" s="364"/>
      <c r="J8" s="364"/>
      <c r="K8" s="365"/>
      <c r="L8" s="66"/>
    </row>
    <row r="9" spans="1:17" ht="20.25" customHeight="1" x14ac:dyDescent="0.2">
      <c r="B9" s="362" t="s">
        <v>58</v>
      </c>
      <c r="C9" s="363" t="s">
        <v>2</v>
      </c>
      <c r="D9" s="364"/>
      <c r="E9" s="364"/>
      <c r="F9" s="364"/>
      <c r="G9" s="364"/>
      <c r="H9" s="364"/>
      <c r="I9" s="364"/>
      <c r="J9" s="364"/>
      <c r="K9" s="365"/>
    </row>
    <row r="10" spans="1:17" ht="24" x14ac:dyDescent="0.2">
      <c r="B10" s="362"/>
      <c r="C10" s="44" t="s">
        <v>59</v>
      </c>
      <c r="D10" s="44" t="s">
        <v>60</v>
      </c>
      <c r="E10" s="44" t="s">
        <v>61</v>
      </c>
      <c r="F10" s="44" t="s">
        <v>62</v>
      </c>
      <c r="G10" s="44" t="s">
        <v>8</v>
      </c>
      <c r="H10" s="44" t="s">
        <v>63</v>
      </c>
      <c r="I10" s="44" t="s">
        <v>64</v>
      </c>
      <c r="J10" s="44" t="s">
        <v>65</v>
      </c>
      <c r="K10" s="102" t="s">
        <v>31</v>
      </c>
    </row>
    <row r="11" spans="1:17" x14ac:dyDescent="0.2">
      <c r="B11" s="39" t="s">
        <v>153</v>
      </c>
      <c r="C11" s="39">
        <v>4814</v>
      </c>
      <c r="D11" s="39">
        <v>2284</v>
      </c>
      <c r="E11" s="39">
        <f>C11+D11</f>
        <v>7098</v>
      </c>
      <c r="F11" s="40">
        <f>E11/$E$26</f>
        <v>0.23478433448002117</v>
      </c>
      <c r="G11" s="39">
        <v>16645</v>
      </c>
      <c r="H11" s="39">
        <v>759</v>
      </c>
      <c r="I11" s="39">
        <f>G11+H11</f>
        <v>17404</v>
      </c>
      <c r="J11" s="40">
        <f>I11/$I$26</f>
        <v>0.25742134922865301</v>
      </c>
      <c r="K11" s="39">
        <f t="shared" ref="K11:K25" si="0">E11+I11</f>
        <v>24502</v>
      </c>
      <c r="Q11" s="52"/>
    </row>
    <row r="12" spans="1:17" x14ac:dyDescent="0.2">
      <c r="B12" s="39" t="s">
        <v>39</v>
      </c>
      <c r="C12" s="39">
        <v>5491</v>
      </c>
      <c r="D12" s="39">
        <v>2436</v>
      </c>
      <c r="E12" s="39">
        <f t="shared" ref="E12:E25" si="1">C12+D12</f>
        <v>7927</v>
      </c>
      <c r="F12" s="40">
        <f t="shared" ref="F12:F25" si="2">E12/$E$26</f>
        <v>0.26220560994972214</v>
      </c>
      <c r="G12" s="39">
        <v>18558</v>
      </c>
      <c r="H12" s="39">
        <v>862</v>
      </c>
      <c r="I12" s="39">
        <f t="shared" ref="I12:I25" si="3">G12+H12</f>
        <v>19420</v>
      </c>
      <c r="J12" s="40">
        <f t="shared" ref="J12:J25" si="4">I12/$I$26</f>
        <v>0.28723986451507938</v>
      </c>
      <c r="K12" s="39">
        <f t="shared" si="0"/>
        <v>27347</v>
      </c>
      <c r="Q12" s="52"/>
    </row>
    <row r="13" spans="1:17" x14ac:dyDescent="0.2">
      <c r="B13" s="39" t="s">
        <v>154</v>
      </c>
      <c r="C13" s="39">
        <v>344</v>
      </c>
      <c r="D13" s="39">
        <v>194</v>
      </c>
      <c r="E13" s="39">
        <f t="shared" si="1"/>
        <v>538</v>
      </c>
      <c r="F13" s="40">
        <f t="shared" si="2"/>
        <v>1.7795713151627413E-2</v>
      </c>
      <c r="G13" s="39">
        <v>1271</v>
      </c>
      <c r="H13" s="39">
        <v>52</v>
      </c>
      <c r="I13" s="39">
        <f t="shared" si="3"/>
        <v>1323</v>
      </c>
      <c r="J13" s="40">
        <f t="shared" si="4"/>
        <v>1.9568400656717302E-2</v>
      </c>
      <c r="K13" s="39">
        <f t="shared" si="0"/>
        <v>1861</v>
      </c>
      <c r="Q13" s="52"/>
    </row>
    <row r="14" spans="1:17" x14ac:dyDescent="0.2">
      <c r="B14" s="39" t="s">
        <v>155</v>
      </c>
      <c r="C14" s="39">
        <v>146</v>
      </c>
      <c r="D14" s="39">
        <v>56</v>
      </c>
      <c r="E14" s="39">
        <f t="shared" si="1"/>
        <v>202</v>
      </c>
      <c r="F14" s="40">
        <f t="shared" si="2"/>
        <v>6.6816618152950513E-3</v>
      </c>
      <c r="G14" s="39">
        <v>340</v>
      </c>
      <c r="H14" s="39">
        <v>17</v>
      </c>
      <c r="I14" s="39">
        <f t="shared" si="3"/>
        <v>357</v>
      </c>
      <c r="J14" s="40">
        <f t="shared" si="4"/>
        <v>5.2803620819713354E-3</v>
      </c>
      <c r="K14" s="39">
        <f t="shared" si="0"/>
        <v>559</v>
      </c>
      <c r="Q14" s="52"/>
    </row>
    <row r="15" spans="1:17" x14ac:dyDescent="0.2">
      <c r="B15" s="39" t="s">
        <v>156</v>
      </c>
      <c r="C15" s="39">
        <v>124</v>
      </c>
      <c r="D15" s="39">
        <v>49</v>
      </c>
      <c r="E15" s="39">
        <f t="shared" si="1"/>
        <v>173</v>
      </c>
      <c r="F15" s="40">
        <f t="shared" si="2"/>
        <v>5.7224133368616037E-3</v>
      </c>
      <c r="G15" s="39">
        <v>494</v>
      </c>
      <c r="H15" s="39">
        <v>14</v>
      </c>
      <c r="I15" s="39">
        <f t="shared" si="3"/>
        <v>508</v>
      </c>
      <c r="J15" s="40">
        <f t="shared" si="4"/>
        <v>7.5137925424129922E-3</v>
      </c>
      <c r="K15" s="39">
        <f t="shared" si="0"/>
        <v>681</v>
      </c>
      <c r="Q15" s="52"/>
    </row>
    <row r="16" spans="1:17" x14ac:dyDescent="0.2">
      <c r="B16" s="39" t="s">
        <v>157</v>
      </c>
      <c r="C16" s="39">
        <v>577</v>
      </c>
      <c r="D16" s="39">
        <v>320</v>
      </c>
      <c r="E16" s="39">
        <f t="shared" si="1"/>
        <v>897</v>
      </c>
      <c r="F16" s="40">
        <f t="shared" si="2"/>
        <v>2.9670547763958718E-2</v>
      </c>
      <c r="G16" s="39">
        <v>2678</v>
      </c>
      <c r="H16" s="39">
        <v>131</v>
      </c>
      <c r="I16" s="39">
        <f t="shared" si="3"/>
        <v>2809</v>
      </c>
      <c r="J16" s="40">
        <f t="shared" si="4"/>
        <v>4.1547722936295467E-2</v>
      </c>
      <c r="K16" s="39">
        <f t="shared" si="0"/>
        <v>3706</v>
      </c>
      <c r="Q16" s="52"/>
    </row>
    <row r="17" spans="2:17" x14ac:dyDescent="0.2">
      <c r="B17" s="39" t="s">
        <v>158</v>
      </c>
      <c r="C17" s="39">
        <v>1189</v>
      </c>
      <c r="D17" s="39">
        <v>517</v>
      </c>
      <c r="E17" s="39">
        <f t="shared" si="1"/>
        <v>1706</v>
      </c>
      <c r="F17" s="40">
        <f t="shared" si="2"/>
        <v>5.643027255887801E-2</v>
      </c>
      <c r="G17" s="39">
        <v>3532</v>
      </c>
      <c r="H17" s="39">
        <v>169</v>
      </c>
      <c r="I17" s="39">
        <f t="shared" si="3"/>
        <v>3701</v>
      </c>
      <c r="J17" s="40">
        <f t="shared" si="4"/>
        <v>5.4741232676122999E-2</v>
      </c>
      <c r="K17" s="39">
        <f t="shared" si="0"/>
        <v>5407</v>
      </c>
      <c r="Q17" s="52"/>
    </row>
    <row r="18" spans="2:17" x14ac:dyDescent="0.2">
      <c r="B18" s="39" t="s">
        <v>159</v>
      </c>
      <c r="C18" s="39">
        <v>446</v>
      </c>
      <c r="D18" s="39">
        <v>206</v>
      </c>
      <c r="E18" s="39">
        <f t="shared" si="1"/>
        <v>652</v>
      </c>
      <c r="F18" s="40">
        <f t="shared" si="2"/>
        <v>2.1566551997883036E-2</v>
      </c>
      <c r="G18" s="39">
        <v>826</v>
      </c>
      <c r="H18" s="39">
        <v>50</v>
      </c>
      <c r="I18" s="39">
        <f t="shared" si="3"/>
        <v>876</v>
      </c>
      <c r="J18" s="40">
        <f t="shared" si="4"/>
        <v>1.2956854856601932E-2</v>
      </c>
      <c r="K18" s="39">
        <f t="shared" si="0"/>
        <v>1528</v>
      </c>
      <c r="Q18" s="52"/>
    </row>
    <row r="19" spans="2:17" x14ac:dyDescent="0.2">
      <c r="B19" s="39" t="s">
        <v>160</v>
      </c>
      <c r="C19" s="39">
        <v>687</v>
      </c>
      <c r="D19" s="39">
        <v>308</v>
      </c>
      <c r="E19" s="39">
        <f t="shared" si="1"/>
        <v>995</v>
      </c>
      <c r="F19" s="40">
        <f t="shared" si="2"/>
        <v>3.291214607038899E-2</v>
      </c>
      <c r="G19" s="39">
        <v>1964</v>
      </c>
      <c r="H19" s="39">
        <v>108</v>
      </c>
      <c r="I19" s="39">
        <f t="shared" si="3"/>
        <v>2072</v>
      </c>
      <c r="J19" s="40">
        <f t="shared" si="4"/>
        <v>3.0646807377715985E-2</v>
      </c>
      <c r="K19" s="39">
        <f t="shared" si="0"/>
        <v>3067</v>
      </c>
      <c r="Q19" s="52"/>
    </row>
    <row r="20" spans="2:17" x14ac:dyDescent="0.2">
      <c r="B20" s="39" t="s">
        <v>161</v>
      </c>
      <c r="C20" s="39">
        <v>1026</v>
      </c>
      <c r="D20" s="39">
        <v>450</v>
      </c>
      <c r="E20" s="39">
        <f t="shared" si="1"/>
        <v>1476</v>
      </c>
      <c r="F20" s="40">
        <f t="shared" si="2"/>
        <v>4.8822439798888596E-2</v>
      </c>
      <c r="G20" s="39">
        <v>2863</v>
      </c>
      <c r="H20" s="39">
        <v>114</v>
      </c>
      <c r="I20" s="39">
        <f t="shared" si="3"/>
        <v>2977</v>
      </c>
      <c r="J20" s="40">
        <f t="shared" si="4"/>
        <v>4.4032599210164329E-2</v>
      </c>
      <c r="K20" s="39">
        <f t="shared" si="0"/>
        <v>4453</v>
      </c>
      <c r="Q20" s="52"/>
    </row>
    <row r="21" spans="2:17" x14ac:dyDescent="0.2">
      <c r="B21" s="39" t="s">
        <v>162</v>
      </c>
      <c r="C21" s="39">
        <v>3730</v>
      </c>
      <c r="D21" s="39">
        <v>1485</v>
      </c>
      <c r="E21" s="39">
        <f t="shared" si="1"/>
        <v>5215</v>
      </c>
      <c r="F21" s="40">
        <f t="shared" si="2"/>
        <v>0.17249933844932522</v>
      </c>
      <c r="G21" s="39">
        <v>9569</v>
      </c>
      <c r="H21" s="39">
        <v>535</v>
      </c>
      <c r="I21" s="39">
        <f t="shared" si="3"/>
        <v>10104</v>
      </c>
      <c r="J21" s="40">
        <f t="shared" si="4"/>
        <v>0.14944755875697022</v>
      </c>
      <c r="K21" s="39">
        <f t="shared" si="0"/>
        <v>15319</v>
      </c>
      <c r="Q21" s="52"/>
    </row>
    <row r="22" spans="2:17" x14ac:dyDescent="0.2">
      <c r="B22" s="39" t="s">
        <v>163</v>
      </c>
      <c r="C22" s="39">
        <v>541</v>
      </c>
      <c r="D22" s="39">
        <v>299</v>
      </c>
      <c r="E22" s="39">
        <f t="shared" si="1"/>
        <v>840</v>
      </c>
      <c r="F22" s="40">
        <f t="shared" si="2"/>
        <v>2.7785128340830908E-2</v>
      </c>
      <c r="G22" s="39">
        <v>1755</v>
      </c>
      <c r="H22" s="39">
        <v>68</v>
      </c>
      <c r="I22" s="39">
        <f t="shared" si="3"/>
        <v>1823</v>
      </c>
      <c r="J22" s="40">
        <f t="shared" si="4"/>
        <v>2.696386575751749E-2</v>
      </c>
      <c r="K22" s="39">
        <f t="shared" si="0"/>
        <v>2663</v>
      </c>
      <c r="Q22" s="52"/>
    </row>
    <row r="23" spans="2:17" x14ac:dyDescent="0.2">
      <c r="B23" s="39" t="s">
        <v>164</v>
      </c>
      <c r="C23" s="39">
        <v>1007</v>
      </c>
      <c r="D23" s="39">
        <v>486</v>
      </c>
      <c r="E23" s="39">
        <f t="shared" si="1"/>
        <v>1493</v>
      </c>
      <c r="F23" s="40">
        <f t="shared" si="2"/>
        <v>4.9384757872453028E-2</v>
      </c>
      <c r="G23" s="39">
        <v>2579</v>
      </c>
      <c r="H23" s="39">
        <v>173</v>
      </c>
      <c r="I23" s="39">
        <f t="shared" si="3"/>
        <v>2752</v>
      </c>
      <c r="J23" s="40">
        <f t="shared" si="4"/>
        <v>4.070463991480424E-2</v>
      </c>
      <c r="K23" s="39">
        <f t="shared" si="0"/>
        <v>4245</v>
      </c>
      <c r="Q23" s="52"/>
    </row>
    <row r="24" spans="2:17" x14ac:dyDescent="0.2">
      <c r="B24" s="39" t="s">
        <v>165</v>
      </c>
      <c r="C24" s="39">
        <v>387</v>
      </c>
      <c r="D24" s="39">
        <v>337</v>
      </c>
      <c r="E24" s="39">
        <f t="shared" si="1"/>
        <v>724</v>
      </c>
      <c r="F24" s="40">
        <f t="shared" si="2"/>
        <v>2.3948134427097114E-2</v>
      </c>
      <c r="G24" s="39">
        <v>976</v>
      </c>
      <c r="H24" s="39">
        <v>76</v>
      </c>
      <c r="I24" s="39">
        <f t="shared" si="3"/>
        <v>1052</v>
      </c>
      <c r="J24" s="40">
        <f t="shared" si="4"/>
        <v>1.5560058572083599E-2</v>
      </c>
      <c r="K24" s="39">
        <f t="shared" si="0"/>
        <v>1776</v>
      </c>
      <c r="Q24" s="52"/>
    </row>
    <row r="25" spans="2:17" x14ac:dyDescent="0.2">
      <c r="B25" s="39" t="s">
        <v>166</v>
      </c>
      <c r="C25" s="39">
        <v>225</v>
      </c>
      <c r="D25" s="39">
        <v>71</v>
      </c>
      <c r="E25" s="39">
        <f t="shared" si="1"/>
        <v>296</v>
      </c>
      <c r="F25" s="40">
        <f t="shared" si="2"/>
        <v>9.7909499867689861E-3</v>
      </c>
      <c r="G25" s="39">
        <v>415</v>
      </c>
      <c r="H25" s="39">
        <v>16</v>
      </c>
      <c r="I25" s="39">
        <f t="shared" si="3"/>
        <v>431</v>
      </c>
      <c r="J25" s="40">
        <f t="shared" si="4"/>
        <v>6.3748909168897631E-3</v>
      </c>
      <c r="K25" s="39">
        <f t="shared" si="0"/>
        <v>727</v>
      </c>
      <c r="Q25" s="52"/>
    </row>
    <row r="26" spans="2:17" x14ac:dyDescent="0.2">
      <c r="B26" s="41" t="s">
        <v>50</v>
      </c>
      <c r="C26" s="39">
        <f>SUM(C11:C25)</f>
        <v>20734</v>
      </c>
      <c r="D26" s="39">
        <f t="shared" ref="D26:H26" si="5">SUM(D11:D25)</f>
        <v>9498</v>
      </c>
      <c r="E26" s="41">
        <f t="shared" ref="E26" si="6">C26+D26</f>
        <v>30232</v>
      </c>
      <c r="F26" s="43">
        <f t="shared" ref="F26" si="7">E26/$E$26</f>
        <v>1</v>
      </c>
      <c r="G26" s="39">
        <f>SUM(G11:G25)</f>
        <v>64465</v>
      </c>
      <c r="H26" s="39">
        <f t="shared" si="5"/>
        <v>3144</v>
      </c>
      <c r="I26" s="41">
        <f t="shared" ref="I26" si="8">G26+H26</f>
        <v>67609</v>
      </c>
      <c r="J26" s="43">
        <f t="shared" ref="J26" si="9">I26/$I$26</f>
        <v>1</v>
      </c>
      <c r="K26" s="41">
        <f t="shared" ref="K26:K27" si="10">E26+I26</f>
        <v>97841</v>
      </c>
      <c r="Q26" s="52"/>
    </row>
    <row r="27" spans="2:17" ht="25.5" customHeight="1" x14ac:dyDescent="0.2">
      <c r="B27" s="53" t="s">
        <v>66</v>
      </c>
      <c r="C27" s="54">
        <f>+C26/$K$26</f>
        <v>0.21191525025296143</v>
      </c>
      <c r="D27" s="54">
        <f>+D26/$K$26</f>
        <v>9.707586798990199E-2</v>
      </c>
      <c r="E27" s="55">
        <f>C27+D27</f>
        <v>0.30899111824286341</v>
      </c>
      <c r="F27" s="55"/>
      <c r="G27" s="54">
        <f>+G26/$K$26</f>
        <v>0.65887511370488849</v>
      </c>
      <c r="H27" s="54">
        <f>+H26/$K$26</f>
        <v>3.2133768052248032E-2</v>
      </c>
      <c r="I27" s="55">
        <f>G27+H27</f>
        <v>0.69100888175713648</v>
      </c>
      <c r="J27" s="55"/>
      <c r="K27" s="55">
        <f t="shared" si="10"/>
        <v>0.99999999999999989</v>
      </c>
    </row>
    <row r="28" spans="2:17" x14ac:dyDescent="0.2">
      <c r="B28" s="59"/>
      <c r="C28" s="59"/>
      <c r="D28" s="59"/>
      <c r="E28" s="59"/>
      <c r="F28" s="59"/>
      <c r="G28" s="59"/>
      <c r="H28" s="59"/>
      <c r="I28" s="59"/>
      <c r="J28" s="59"/>
      <c r="K28" s="59"/>
    </row>
    <row r="29" spans="2:17" ht="12.75" x14ac:dyDescent="0.2">
      <c r="B29" s="330" t="s">
        <v>86</v>
      </c>
      <c r="C29" s="330"/>
      <c r="D29" s="330"/>
      <c r="E29" s="330"/>
      <c r="F29" s="330"/>
      <c r="G29" s="330"/>
      <c r="H29" s="330"/>
      <c r="I29" s="330"/>
      <c r="J29" s="330"/>
      <c r="K29" s="330"/>
    </row>
    <row r="30" spans="2:17" ht="12.75" x14ac:dyDescent="0.2">
      <c r="B30" s="346" t="str">
        <f>'Solicitudes Regiones'!$B$6:$P$6</f>
        <v>Acumuladas de julio de 2008 a diciembre de 2019</v>
      </c>
      <c r="C30" s="346"/>
      <c r="D30" s="346"/>
      <c r="E30" s="346"/>
      <c r="F30" s="346"/>
      <c r="G30" s="346"/>
      <c r="H30" s="346"/>
      <c r="I30" s="346"/>
      <c r="J30" s="346"/>
      <c r="K30" s="346"/>
    </row>
    <row r="31" spans="2:17" x14ac:dyDescent="0.2">
      <c r="B31" s="59"/>
      <c r="C31" s="59"/>
      <c r="D31" s="59"/>
      <c r="E31" s="59"/>
      <c r="F31" s="59"/>
      <c r="G31" s="59"/>
      <c r="H31" s="59"/>
      <c r="I31" s="59"/>
      <c r="J31" s="59"/>
      <c r="K31" s="59"/>
    </row>
    <row r="32" spans="2:17" ht="12.75" customHeight="1" x14ac:dyDescent="0.2">
      <c r="B32" s="363" t="s">
        <v>67</v>
      </c>
      <c r="C32" s="364"/>
      <c r="D32" s="364"/>
      <c r="E32" s="364"/>
      <c r="F32" s="364"/>
      <c r="G32" s="364"/>
      <c r="H32" s="364"/>
      <c r="I32" s="364"/>
      <c r="J32" s="364"/>
      <c r="K32" s="365"/>
      <c r="L32" s="60"/>
    </row>
    <row r="33" spans="2:11" ht="20.25" customHeight="1" x14ac:dyDescent="0.2">
      <c r="B33" s="362" t="s">
        <v>58</v>
      </c>
      <c r="C33" s="363" t="s">
        <v>2</v>
      </c>
      <c r="D33" s="364"/>
      <c r="E33" s="364"/>
      <c r="F33" s="364"/>
      <c r="G33" s="364"/>
      <c r="H33" s="364"/>
      <c r="I33" s="364"/>
      <c r="J33" s="364"/>
      <c r="K33" s="365"/>
    </row>
    <row r="34" spans="2:11" ht="24" customHeight="1" x14ac:dyDescent="0.2">
      <c r="B34" s="362"/>
      <c r="C34" s="44" t="s">
        <v>59</v>
      </c>
      <c r="D34" s="44" t="s">
        <v>60</v>
      </c>
      <c r="E34" s="44" t="s">
        <v>61</v>
      </c>
      <c r="F34" s="44" t="s">
        <v>62</v>
      </c>
      <c r="G34" s="44" t="s">
        <v>8</v>
      </c>
      <c r="H34" s="44" t="s">
        <v>63</v>
      </c>
      <c r="I34" s="44" t="s">
        <v>64</v>
      </c>
      <c r="J34" s="44" t="s">
        <v>65</v>
      </c>
      <c r="K34" s="45" t="s">
        <v>31</v>
      </c>
    </row>
    <row r="35" spans="2:11" ht="15.75" customHeight="1" x14ac:dyDescent="0.2">
      <c r="B35" s="67" t="s">
        <v>153</v>
      </c>
      <c r="C35" s="67">
        <v>4088</v>
      </c>
      <c r="D35" s="67">
        <v>1550</v>
      </c>
      <c r="E35" s="67">
        <f>C35+D35</f>
        <v>5638</v>
      </c>
      <c r="F35" s="68">
        <f>E35/$E$50</f>
        <v>0.23410704646431094</v>
      </c>
      <c r="G35" s="67">
        <v>13217</v>
      </c>
      <c r="H35" s="67">
        <v>642</v>
      </c>
      <c r="I35" s="67">
        <f>G35+H35</f>
        <v>13859</v>
      </c>
      <c r="J35" s="68">
        <f>I35/$I$50</f>
        <v>0.24344358762669291</v>
      </c>
      <c r="K35" s="67">
        <f t="shared" ref="K35:K49" si="11">E35+I35</f>
        <v>19497</v>
      </c>
    </row>
    <row r="36" spans="2:11" x14ac:dyDescent="0.2">
      <c r="B36" s="67" t="s">
        <v>39</v>
      </c>
      <c r="C36" s="67">
        <v>4699</v>
      </c>
      <c r="D36" s="67">
        <v>1562</v>
      </c>
      <c r="E36" s="67">
        <f t="shared" ref="E36:E49" si="12">C36+D36</f>
        <v>6261</v>
      </c>
      <c r="F36" s="68">
        <f t="shared" ref="F36:F49" si="13">E36/$E$50</f>
        <v>0.25997591662168335</v>
      </c>
      <c r="G36" s="67">
        <v>15297</v>
      </c>
      <c r="H36" s="67">
        <v>761</v>
      </c>
      <c r="I36" s="67">
        <f t="shared" ref="I36:I49" si="14">G36+H36</f>
        <v>16058</v>
      </c>
      <c r="J36" s="68">
        <f t="shared" ref="J36:J49" si="15">I36/$I$50</f>
        <v>0.28207064940539972</v>
      </c>
      <c r="K36" s="67">
        <f t="shared" si="11"/>
        <v>22319</v>
      </c>
    </row>
    <row r="37" spans="2:11" x14ac:dyDescent="0.2">
      <c r="B37" s="67" t="s">
        <v>154</v>
      </c>
      <c r="C37" s="67">
        <v>305</v>
      </c>
      <c r="D37" s="67">
        <v>98</v>
      </c>
      <c r="E37" s="67">
        <f t="shared" si="12"/>
        <v>403</v>
      </c>
      <c r="F37" s="68">
        <f t="shared" si="13"/>
        <v>1.6733795623468838E-2</v>
      </c>
      <c r="G37" s="67">
        <v>1137</v>
      </c>
      <c r="H37" s="67">
        <v>46</v>
      </c>
      <c r="I37" s="67">
        <f t="shared" si="14"/>
        <v>1183</v>
      </c>
      <c r="J37" s="68">
        <f t="shared" si="15"/>
        <v>2.0780270161077835E-2</v>
      </c>
      <c r="K37" s="67">
        <f t="shared" si="11"/>
        <v>1586</v>
      </c>
    </row>
    <row r="38" spans="2:11" x14ac:dyDescent="0.2">
      <c r="B38" s="67" t="s">
        <v>155</v>
      </c>
      <c r="C38" s="67">
        <v>138</v>
      </c>
      <c r="D38" s="67">
        <v>36</v>
      </c>
      <c r="E38" s="67">
        <f t="shared" si="12"/>
        <v>174</v>
      </c>
      <c r="F38" s="68">
        <f t="shared" si="13"/>
        <v>7.2250134949964706E-3</v>
      </c>
      <c r="G38" s="67">
        <v>295</v>
      </c>
      <c r="H38" s="67">
        <v>16</v>
      </c>
      <c r="I38" s="67">
        <f t="shared" si="14"/>
        <v>311</v>
      </c>
      <c r="J38" s="68">
        <f t="shared" si="15"/>
        <v>5.4629450719317048E-3</v>
      </c>
      <c r="K38" s="67">
        <f t="shared" si="11"/>
        <v>485</v>
      </c>
    </row>
    <row r="39" spans="2:11" x14ac:dyDescent="0.2">
      <c r="B39" s="67" t="s">
        <v>156</v>
      </c>
      <c r="C39" s="67">
        <v>112</v>
      </c>
      <c r="D39" s="67">
        <v>31</v>
      </c>
      <c r="E39" s="67">
        <f t="shared" si="12"/>
        <v>143</v>
      </c>
      <c r="F39" s="68">
        <f t="shared" si="13"/>
        <v>5.9377984470373292E-3</v>
      </c>
      <c r="G39" s="67">
        <v>423</v>
      </c>
      <c r="H39" s="67">
        <v>11</v>
      </c>
      <c r="I39" s="67">
        <f t="shared" si="14"/>
        <v>434</v>
      </c>
      <c r="J39" s="68">
        <f t="shared" si="15"/>
        <v>7.6235310650108025E-3</v>
      </c>
      <c r="K39" s="67">
        <f t="shared" si="11"/>
        <v>577</v>
      </c>
    </row>
    <row r="40" spans="2:11" x14ac:dyDescent="0.2">
      <c r="B40" s="67" t="s">
        <v>157</v>
      </c>
      <c r="C40" s="67">
        <v>509</v>
      </c>
      <c r="D40" s="67">
        <v>195</v>
      </c>
      <c r="E40" s="67">
        <f t="shared" si="12"/>
        <v>704</v>
      </c>
      <c r="F40" s="68">
        <f t="shared" si="13"/>
        <v>2.9232238508491468E-2</v>
      </c>
      <c r="G40" s="67">
        <v>2337</v>
      </c>
      <c r="H40" s="67">
        <v>115</v>
      </c>
      <c r="I40" s="67">
        <f t="shared" si="14"/>
        <v>2452</v>
      </c>
      <c r="J40" s="68">
        <f t="shared" si="15"/>
        <v>4.3071193943332926E-2</v>
      </c>
      <c r="K40" s="67">
        <f t="shared" si="11"/>
        <v>3156</v>
      </c>
    </row>
    <row r="41" spans="2:11" x14ac:dyDescent="0.2">
      <c r="B41" s="67" t="s">
        <v>158</v>
      </c>
      <c r="C41" s="67">
        <v>1046</v>
      </c>
      <c r="D41" s="67">
        <v>292</v>
      </c>
      <c r="E41" s="67">
        <f t="shared" si="12"/>
        <v>1338</v>
      </c>
      <c r="F41" s="68">
        <f t="shared" si="13"/>
        <v>5.5557862392559068E-2</v>
      </c>
      <c r="G41" s="67">
        <v>3047</v>
      </c>
      <c r="H41" s="67">
        <v>140</v>
      </c>
      <c r="I41" s="67">
        <f t="shared" si="14"/>
        <v>3187</v>
      </c>
      <c r="J41" s="68">
        <f t="shared" si="15"/>
        <v>5.5982012682464125E-2</v>
      </c>
      <c r="K41" s="67">
        <f t="shared" si="11"/>
        <v>4525</v>
      </c>
    </row>
    <row r="42" spans="2:11" x14ac:dyDescent="0.2">
      <c r="B42" s="67" t="s">
        <v>159</v>
      </c>
      <c r="C42" s="67">
        <v>422</v>
      </c>
      <c r="D42" s="67">
        <v>109</v>
      </c>
      <c r="E42" s="67">
        <f t="shared" si="12"/>
        <v>531</v>
      </c>
      <c r="F42" s="68">
        <f t="shared" si="13"/>
        <v>2.2048748079558193E-2</v>
      </c>
      <c r="G42" s="67">
        <v>750</v>
      </c>
      <c r="H42" s="67">
        <v>45</v>
      </c>
      <c r="I42" s="67">
        <f t="shared" si="14"/>
        <v>795</v>
      </c>
      <c r="J42" s="68">
        <f t="shared" si="15"/>
        <v>1.3964763125999051E-2</v>
      </c>
      <c r="K42" s="67">
        <f t="shared" si="11"/>
        <v>1326</v>
      </c>
    </row>
    <row r="43" spans="2:11" x14ac:dyDescent="0.2">
      <c r="B43" s="67" t="s">
        <v>160</v>
      </c>
      <c r="C43" s="67">
        <v>607</v>
      </c>
      <c r="D43" s="67">
        <v>183</v>
      </c>
      <c r="E43" s="67">
        <f t="shared" si="12"/>
        <v>790</v>
      </c>
      <c r="F43" s="68">
        <f t="shared" si="13"/>
        <v>3.2803222189926505E-2</v>
      </c>
      <c r="G43" s="67">
        <v>1720</v>
      </c>
      <c r="H43" s="67">
        <v>89</v>
      </c>
      <c r="I43" s="67">
        <f t="shared" si="14"/>
        <v>1809</v>
      </c>
      <c r="J43" s="68">
        <f t="shared" si="15"/>
        <v>3.1776423264065767E-2</v>
      </c>
      <c r="K43" s="67">
        <f t="shared" si="11"/>
        <v>2599</v>
      </c>
    </row>
    <row r="44" spans="2:11" x14ac:dyDescent="0.2">
      <c r="B44" s="67" t="s">
        <v>161</v>
      </c>
      <c r="C44" s="67">
        <v>925</v>
      </c>
      <c r="D44" s="67">
        <v>270</v>
      </c>
      <c r="E44" s="67">
        <f t="shared" si="12"/>
        <v>1195</v>
      </c>
      <c r="F44" s="68">
        <f t="shared" si="13"/>
        <v>4.9620063945521736E-2</v>
      </c>
      <c r="G44" s="67">
        <v>2498</v>
      </c>
      <c r="H44" s="67">
        <v>91</v>
      </c>
      <c r="I44" s="67">
        <f t="shared" si="14"/>
        <v>2589</v>
      </c>
      <c r="J44" s="68">
        <f t="shared" si="15"/>
        <v>4.5477700293347856E-2</v>
      </c>
      <c r="K44" s="67">
        <f t="shared" si="11"/>
        <v>3784</v>
      </c>
    </row>
    <row r="45" spans="2:11" x14ac:dyDescent="0.2">
      <c r="B45" s="67" t="s">
        <v>162</v>
      </c>
      <c r="C45" s="67">
        <v>3349</v>
      </c>
      <c r="D45" s="67">
        <v>976</v>
      </c>
      <c r="E45" s="67">
        <f t="shared" si="12"/>
        <v>4325</v>
      </c>
      <c r="F45" s="68">
        <f t="shared" si="13"/>
        <v>0.17958726072333181</v>
      </c>
      <c r="G45" s="67">
        <v>8349</v>
      </c>
      <c r="H45" s="67">
        <v>440</v>
      </c>
      <c r="I45" s="67">
        <f t="shared" si="14"/>
        <v>8789</v>
      </c>
      <c r="J45" s="68">
        <f t="shared" si="15"/>
        <v>0.15438528693635933</v>
      </c>
      <c r="K45" s="67">
        <f t="shared" si="11"/>
        <v>13114</v>
      </c>
    </row>
    <row r="46" spans="2:11" x14ac:dyDescent="0.2">
      <c r="B46" s="67" t="s">
        <v>163</v>
      </c>
      <c r="C46" s="67">
        <v>502</v>
      </c>
      <c r="D46" s="67">
        <v>149</v>
      </c>
      <c r="E46" s="67">
        <f t="shared" si="12"/>
        <v>651</v>
      </c>
      <c r="F46" s="68">
        <f t="shared" si="13"/>
        <v>2.7031516007141966E-2</v>
      </c>
      <c r="G46" s="67">
        <v>1600</v>
      </c>
      <c r="H46" s="67">
        <v>60</v>
      </c>
      <c r="I46" s="67">
        <f t="shared" si="14"/>
        <v>1660</v>
      </c>
      <c r="J46" s="68">
        <f t="shared" si="15"/>
        <v>2.9159128036677265E-2</v>
      </c>
      <c r="K46" s="67">
        <f t="shared" si="11"/>
        <v>2311</v>
      </c>
    </row>
    <row r="47" spans="2:11" x14ac:dyDescent="0.2">
      <c r="B47" s="67" t="s">
        <v>164</v>
      </c>
      <c r="C47" s="67">
        <v>907</v>
      </c>
      <c r="D47" s="67">
        <v>294</v>
      </c>
      <c r="E47" s="67">
        <f t="shared" si="12"/>
        <v>1201</v>
      </c>
      <c r="F47" s="68">
        <f t="shared" si="13"/>
        <v>4.9869202341900926E-2</v>
      </c>
      <c r="G47" s="67">
        <v>2316</v>
      </c>
      <c r="H47" s="67">
        <v>141</v>
      </c>
      <c r="I47" s="67">
        <f t="shared" si="14"/>
        <v>2457</v>
      </c>
      <c r="J47" s="68">
        <f t="shared" si="15"/>
        <v>4.315902264223858E-2</v>
      </c>
      <c r="K47" s="67">
        <f t="shared" si="11"/>
        <v>3658</v>
      </c>
    </row>
    <row r="48" spans="2:11" x14ac:dyDescent="0.2">
      <c r="B48" s="67" t="s">
        <v>165</v>
      </c>
      <c r="C48" s="67">
        <v>330</v>
      </c>
      <c r="D48" s="67">
        <v>144</v>
      </c>
      <c r="E48" s="67">
        <f t="shared" si="12"/>
        <v>474</v>
      </c>
      <c r="F48" s="68">
        <f t="shared" si="13"/>
        <v>1.9681933313955902E-2</v>
      </c>
      <c r="G48" s="67">
        <v>879</v>
      </c>
      <c r="H48" s="67">
        <v>55</v>
      </c>
      <c r="I48" s="67">
        <f t="shared" si="14"/>
        <v>934</v>
      </c>
      <c r="J48" s="68">
        <f t="shared" si="15"/>
        <v>1.6406400955576245E-2</v>
      </c>
      <c r="K48" s="67">
        <f t="shared" si="11"/>
        <v>1408</v>
      </c>
    </row>
    <row r="49" spans="2:11" x14ac:dyDescent="0.2">
      <c r="B49" s="67" t="s">
        <v>166</v>
      </c>
      <c r="C49" s="67">
        <v>213</v>
      </c>
      <c r="D49" s="67">
        <v>42</v>
      </c>
      <c r="E49" s="67">
        <f t="shared" si="12"/>
        <v>255</v>
      </c>
      <c r="F49" s="68">
        <f t="shared" si="13"/>
        <v>1.0588381846115517E-2</v>
      </c>
      <c r="G49" s="67">
        <v>397</v>
      </c>
      <c r="H49" s="67">
        <v>15</v>
      </c>
      <c r="I49" s="67">
        <f t="shared" si="14"/>
        <v>412</v>
      </c>
      <c r="J49" s="68">
        <f t="shared" si="15"/>
        <v>7.2370847898259238E-3</v>
      </c>
      <c r="K49" s="67">
        <f t="shared" si="11"/>
        <v>667</v>
      </c>
    </row>
    <row r="50" spans="2:11" x14ac:dyDescent="0.2">
      <c r="B50" s="69" t="s">
        <v>50</v>
      </c>
      <c r="C50" s="67">
        <f t="shared" ref="C50:H50" si="16">SUM(C35:C49)</f>
        <v>18152</v>
      </c>
      <c r="D50" s="67">
        <f t="shared" si="16"/>
        <v>5931</v>
      </c>
      <c r="E50" s="69">
        <f t="shared" ref="E50" si="17">C50+D50</f>
        <v>24083</v>
      </c>
      <c r="F50" s="70">
        <f t="shared" ref="F50" si="18">E50/$E$50</f>
        <v>1</v>
      </c>
      <c r="G50" s="67">
        <f t="shared" si="16"/>
        <v>54262</v>
      </c>
      <c r="H50" s="67">
        <f t="shared" si="16"/>
        <v>2667</v>
      </c>
      <c r="I50" s="69">
        <f t="shared" ref="I50" si="19">G50+H50</f>
        <v>56929</v>
      </c>
      <c r="J50" s="70">
        <f t="shared" ref="J50" si="20">I50/$I$50</f>
        <v>1</v>
      </c>
      <c r="K50" s="69">
        <f t="shared" ref="K50:K51" si="21">E50+I50</f>
        <v>81012</v>
      </c>
    </row>
    <row r="51" spans="2:11" ht="27" customHeight="1" x14ac:dyDescent="0.2">
      <c r="B51" s="53" t="s">
        <v>68</v>
      </c>
      <c r="C51" s="54">
        <f>+C50/$K$50</f>
        <v>0.22406557053276058</v>
      </c>
      <c r="D51" s="54">
        <f>+D50/$K$50</f>
        <v>7.3211376092430752E-2</v>
      </c>
      <c r="E51" s="55">
        <f>C51+D51</f>
        <v>0.29727694662519133</v>
      </c>
      <c r="F51" s="55"/>
      <c r="G51" s="54">
        <f>+G50/$K$50</f>
        <v>0.6698020046412877</v>
      </c>
      <c r="H51" s="54">
        <f>+H50/$K$50</f>
        <v>3.2921048733520961E-2</v>
      </c>
      <c r="I51" s="55">
        <f>G51+H51</f>
        <v>0.70272305337480867</v>
      </c>
      <c r="J51" s="55"/>
      <c r="K51" s="55">
        <f t="shared" si="21"/>
        <v>1</v>
      </c>
    </row>
    <row r="52" spans="2:11" x14ac:dyDescent="0.2">
      <c r="B52" s="46" t="s">
        <v>133</v>
      </c>
    </row>
    <row r="53" spans="2:11" x14ac:dyDescent="0.2">
      <c r="B53" s="46" t="s">
        <v>134</v>
      </c>
    </row>
    <row r="143" spans="2:2" x14ac:dyDescent="0.2">
      <c r="B143" s="47" t="s">
        <v>80</v>
      </c>
    </row>
  </sheetData>
  <mergeCells count="10">
    <mergeCell ref="B33:B34"/>
    <mergeCell ref="C33:K33"/>
    <mergeCell ref="B8:K8"/>
    <mergeCell ref="B9:B10"/>
    <mergeCell ref="C9:K9"/>
    <mergeCell ref="B6:K6"/>
    <mergeCell ref="B5:K5"/>
    <mergeCell ref="B29:K29"/>
    <mergeCell ref="B30:K30"/>
    <mergeCell ref="B32:K32"/>
  </mergeCells>
  <hyperlinks>
    <hyperlink ref="M5" location="'Índice Pensiones Solidarias'!A1" display="Volver Sistema de Pensiones Solidadias" xr:uid="{00000000-0004-0000-0B00-000000000000}"/>
  </hyperlinks>
  <pageMargins left="0.74803149606299213" right="0.74803149606299213" top="0.98425196850393704" bottom="0.98425196850393704" header="0" footer="0"/>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3"/>
  <dimension ref="A1:P141"/>
  <sheetViews>
    <sheetView showGridLines="0" zoomScaleNormal="100" workbookViewId="0">
      <selection activeCell="I60" sqref="I60"/>
    </sheetView>
  </sheetViews>
  <sheetFormatPr baseColWidth="10" defaultRowHeight="12" x14ac:dyDescent="0.2"/>
  <cols>
    <col min="1" max="1" width="6" style="47" customWidth="1"/>
    <col min="2" max="2" width="18.140625" style="47" customWidth="1"/>
    <col min="3" max="3" width="9.7109375" style="47" bestFit="1" customWidth="1"/>
    <col min="4" max="4" width="9.140625" style="47" bestFit="1" customWidth="1"/>
    <col min="5" max="6" width="9.140625" style="47" customWidth="1"/>
    <col min="7" max="7" width="9.42578125" style="47" bestFit="1" customWidth="1"/>
    <col min="8" max="8" width="8.42578125" style="47" bestFit="1" customWidth="1"/>
    <col min="9" max="11" width="8.42578125" style="47" customWidth="1"/>
    <col min="12" max="12" width="9.85546875" style="47" customWidth="1"/>
    <col min="13" max="251" width="11.42578125" style="47"/>
    <col min="252" max="252" width="18.140625" style="47" customWidth="1"/>
    <col min="253" max="253" width="9.7109375" style="47" bestFit="1" customWidth="1"/>
    <col min="254" max="254" width="9.140625" style="47" bestFit="1" customWidth="1"/>
    <col min="255" max="256" width="9.140625" style="47" customWidth="1"/>
    <col min="257" max="257" width="9.42578125" style="47" bestFit="1" customWidth="1"/>
    <col min="258" max="258" width="8.42578125" style="47" bestFit="1" customWidth="1"/>
    <col min="259" max="261" width="8.42578125" style="47" customWidth="1"/>
    <col min="262" max="267" width="0" style="47" hidden="1" customWidth="1"/>
    <col min="268" max="268" width="9.85546875" style="47" customWidth="1"/>
    <col min="269" max="507" width="11.42578125" style="47"/>
    <col min="508" max="508" width="18.140625" style="47" customWidth="1"/>
    <col min="509" max="509" width="9.7109375" style="47" bestFit="1" customWidth="1"/>
    <col min="510" max="510" width="9.140625" style="47" bestFit="1" customWidth="1"/>
    <col min="511" max="512" width="9.140625" style="47" customWidth="1"/>
    <col min="513" max="513" width="9.42578125" style="47" bestFit="1" customWidth="1"/>
    <col min="514" max="514" width="8.42578125" style="47" bestFit="1" customWidth="1"/>
    <col min="515" max="517" width="8.42578125" style="47" customWidth="1"/>
    <col min="518" max="523" width="0" style="47" hidden="1" customWidth="1"/>
    <col min="524" max="524" width="9.85546875" style="47" customWidth="1"/>
    <col min="525" max="763" width="11.42578125" style="47"/>
    <col min="764" max="764" width="18.140625" style="47" customWidth="1"/>
    <col min="765" max="765" width="9.7109375" style="47" bestFit="1" customWidth="1"/>
    <col min="766" max="766" width="9.140625" style="47" bestFit="1" customWidth="1"/>
    <col min="767" max="768" width="9.140625" style="47" customWidth="1"/>
    <col min="769" max="769" width="9.42578125" style="47" bestFit="1" customWidth="1"/>
    <col min="770" max="770" width="8.42578125" style="47" bestFit="1" customWidth="1"/>
    <col min="771" max="773" width="8.42578125" style="47" customWidth="1"/>
    <col min="774" max="779" width="0" style="47" hidden="1" customWidth="1"/>
    <col min="780" max="780" width="9.85546875" style="47" customWidth="1"/>
    <col min="781" max="1019" width="11.42578125" style="47"/>
    <col min="1020" max="1020" width="18.140625" style="47" customWidth="1"/>
    <col min="1021" max="1021" width="9.7109375" style="47" bestFit="1" customWidth="1"/>
    <col min="1022" max="1022" width="9.140625" style="47" bestFit="1" customWidth="1"/>
    <col min="1023" max="1024" width="9.140625" style="47" customWidth="1"/>
    <col min="1025" max="1025" width="9.42578125" style="47" bestFit="1" customWidth="1"/>
    <col min="1026" max="1026" width="8.42578125" style="47" bestFit="1" customWidth="1"/>
    <col min="1027" max="1029" width="8.42578125" style="47" customWidth="1"/>
    <col min="1030" max="1035" width="0" style="47" hidden="1" customWidth="1"/>
    <col min="1036" max="1036" width="9.85546875" style="47" customWidth="1"/>
    <col min="1037" max="1275" width="11.42578125" style="47"/>
    <col min="1276" max="1276" width="18.140625" style="47" customWidth="1"/>
    <col min="1277" max="1277" width="9.7109375" style="47" bestFit="1" customWidth="1"/>
    <col min="1278" max="1278" width="9.140625" style="47" bestFit="1" customWidth="1"/>
    <col min="1279" max="1280" width="9.140625" style="47" customWidth="1"/>
    <col min="1281" max="1281" width="9.42578125" style="47" bestFit="1" customWidth="1"/>
    <col min="1282" max="1282" width="8.42578125" style="47" bestFit="1" customWidth="1"/>
    <col min="1283" max="1285" width="8.42578125" style="47" customWidth="1"/>
    <col min="1286" max="1291" width="0" style="47" hidden="1" customWidth="1"/>
    <col min="1292" max="1292" width="9.85546875" style="47" customWidth="1"/>
    <col min="1293" max="1531" width="11.42578125" style="47"/>
    <col min="1532" max="1532" width="18.140625" style="47" customWidth="1"/>
    <col min="1533" max="1533" width="9.7109375" style="47" bestFit="1" customWidth="1"/>
    <col min="1534" max="1534" width="9.140625" style="47" bestFit="1" customWidth="1"/>
    <col min="1535" max="1536" width="9.140625" style="47" customWidth="1"/>
    <col min="1537" max="1537" width="9.42578125" style="47" bestFit="1" customWidth="1"/>
    <col min="1538" max="1538" width="8.42578125" style="47" bestFit="1" customWidth="1"/>
    <col min="1539" max="1541" width="8.42578125" style="47" customWidth="1"/>
    <col min="1542" max="1547" width="0" style="47" hidden="1" customWidth="1"/>
    <col min="1548" max="1548" width="9.85546875" style="47" customWidth="1"/>
    <col min="1549" max="1787" width="11.42578125" style="47"/>
    <col min="1788" max="1788" width="18.140625" style="47" customWidth="1"/>
    <col min="1789" max="1789" width="9.7109375" style="47" bestFit="1" customWidth="1"/>
    <col min="1790" max="1790" width="9.140625" style="47" bestFit="1" customWidth="1"/>
    <col min="1791" max="1792" width="9.140625" style="47" customWidth="1"/>
    <col min="1793" max="1793" width="9.42578125" style="47" bestFit="1" customWidth="1"/>
    <col min="1794" max="1794" width="8.42578125" style="47" bestFit="1" customWidth="1"/>
    <col min="1795" max="1797" width="8.42578125" style="47" customWidth="1"/>
    <col min="1798" max="1803" width="0" style="47" hidden="1" customWidth="1"/>
    <col min="1804" max="1804" width="9.85546875" style="47" customWidth="1"/>
    <col min="1805" max="2043" width="11.42578125" style="47"/>
    <col min="2044" max="2044" width="18.140625" style="47" customWidth="1"/>
    <col min="2045" max="2045" width="9.7109375" style="47" bestFit="1" customWidth="1"/>
    <col min="2046" max="2046" width="9.140625" style="47" bestFit="1" customWidth="1"/>
    <col min="2047" max="2048" width="9.140625" style="47" customWidth="1"/>
    <col min="2049" max="2049" width="9.42578125" style="47" bestFit="1" customWidth="1"/>
    <col min="2050" max="2050" width="8.42578125" style="47" bestFit="1" customWidth="1"/>
    <col min="2051" max="2053" width="8.42578125" style="47" customWidth="1"/>
    <col min="2054" max="2059" width="0" style="47" hidden="1" customWidth="1"/>
    <col min="2060" max="2060" width="9.85546875" style="47" customWidth="1"/>
    <col min="2061" max="2299" width="11.42578125" style="47"/>
    <col min="2300" max="2300" width="18.140625" style="47" customWidth="1"/>
    <col min="2301" max="2301" width="9.7109375" style="47" bestFit="1" customWidth="1"/>
    <col min="2302" max="2302" width="9.140625" style="47" bestFit="1" customWidth="1"/>
    <col min="2303" max="2304" width="9.140625" style="47" customWidth="1"/>
    <col min="2305" max="2305" width="9.42578125" style="47" bestFit="1" customWidth="1"/>
    <col min="2306" max="2306" width="8.42578125" style="47" bestFit="1" customWidth="1"/>
    <col min="2307" max="2309" width="8.42578125" style="47" customWidth="1"/>
    <col min="2310" max="2315" width="0" style="47" hidden="1" customWidth="1"/>
    <col min="2316" max="2316" width="9.85546875" style="47" customWidth="1"/>
    <col min="2317" max="2555" width="11.42578125" style="47"/>
    <col min="2556" max="2556" width="18.140625" style="47" customWidth="1"/>
    <col min="2557" max="2557" width="9.7109375" style="47" bestFit="1" customWidth="1"/>
    <col min="2558" max="2558" width="9.140625" style="47" bestFit="1" customWidth="1"/>
    <col min="2559" max="2560" width="9.140625" style="47" customWidth="1"/>
    <col min="2561" max="2561" width="9.42578125" style="47" bestFit="1" customWidth="1"/>
    <col min="2562" max="2562" width="8.42578125" style="47" bestFit="1" customWidth="1"/>
    <col min="2563" max="2565" width="8.42578125" style="47" customWidth="1"/>
    <col min="2566" max="2571" width="0" style="47" hidden="1" customWidth="1"/>
    <col min="2572" max="2572" width="9.85546875" style="47" customWidth="1"/>
    <col min="2573" max="2811" width="11.42578125" style="47"/>
    <col min="2812" max="2812" width="18.140625" style="47" customWidth="1"/>
    <col min="2813" max="2813" width="9.7109375" style="47" bestFit="1" customWidth="1"/>
    <col min="2814" max="2814" width="9.140625" style="47" bestFit="1" customWidth="1"/>
    <col min="2815" max="2816" width="9.140625" style="47" customWidth="1"/>
    <col min="2817" max="2817" width="9.42578125" style="47" bestFit="1" customWidth="1"/>
    <col min="2818" max="2818" width="8.42578125" style="47" bestFit="1" customWidth="1"/>
    <col min="2819" max="2821" width="8.42578125" style="47" customWidth="1"/>
    <col min="2822" max="2827" width="0" style="47" hidden="1" customWidth="1"/>
    <col min="2828" max="2828" width="9.85546875" style="47" customWidth="1"/>
    <col min="2829" max="3067" width="11.42578125" style="47"/>
    <col min="3068" max="3068" width="18.140625" style="47" customWidth="1"/>
    <col min="3069" max="3069" width="9.7109375" style="47" bestFit="1" customWidth="1"/>
    <col min="3070" max="3070" width="9.140625" style="47" bestFit="1" customWidth="1"/>
    <col min="3071" max="3072" width="9.140625" style="47" customWidth="1"/>
    <col min="3073" max="3073" width="9.42578125" style="47" bestFit="1" customWidth="1"/>
    <col min="3074" max="3074" width="8.42578125" style="47" bestFit="1" customWidth="1"/>
    <col min="3075" max="3077" width="8.42578125" style="47" customWidth="1"/>
    <col min="3078" max="3083" width="0" style="47" hidden="1" customWidth="1"/>
    <col min="3084" max="3084" width="9.85546875" style="47" customWidth="1"/>
    <col min="3085" max="3323" width="11.42578125" style="47"/>
    <col min="3324" max="3324" width="18.140625" style="47" customWidth="1"/>
    <col min="3325" max="3325" width="9.7109375" style="47" bestFit="1" customWidth="1"/>
    <col min="3326" max="3326" width="9.140625" style="47" bestFit="1" customWidth="1"/>
    <col min="3327" max="3328" width="9.140625" style="47" customWidth="1"/>
    <col min="3329" max="3329" width="9.42578125" style="47" bestFit="1" customWidth="1"/>
    <col min="3330" max="3330" width="8.42578125" style="47" bestFit="1" customWidth="1"/>
    <col min="3331" max="3333" width="8.42578125" style="47" customWidth="1"/>
    <col min="3334" max="3339" width="0" style="47" hidden="1" customWidth="1"/>
    <col min="3340" max="3340" width="9.85546875" style="47" customWidth="1"/>
    <col min="3341" max="3579" width="11.42578125" style="47"/>
    <col min="3580" max="3580" width="18.140625" style="47" customWidth="1"/>
    <col min="3581" max="3581" width="9.7109375" style="47" bestFit="1" customWidth="1"/>
    <col min="3582" max="3582" width="9.140625" style="47" bestFit="1" customWidth="1"/>
    <col min="3583" max="3584" width="9.140625" style="47" customWidth="1"/>
    <col min="3585" max="3585" width="9.42578125" style="47" bestFit="1" customWidth="1"/>
    <col min="3586" max="3586" width="8.42578125" style="47" bestFit="1" customWidth="1"/>
    <col min="3587" max="3589" width="8.42578125" style="47" customWidth="1"/>
    <col min="3590" max="3595" width="0" style="47" hidden="1" customWidth="1"/>
    <col min="3596" max="3596" width="9.85546875" style="47" customWidth="1"/>
    <col min="3597" max="3835" width="11.42578125" style="47"/>
    <col min="3836" max="3836" width="18.140625" style="47" customWidth="1"/>
    <col min="3837" max="3837" width="9.7109375" style="47" bestFit="1" customWidth="1"/>
    <col min="3838" max="3838" width="9.140625" style="47" bestFit="1" customWidth="1"/>
    <col min="3839" max="3840" width="9.140625" style="47" customWidth="1"/>
    <col min="3841" max="3841" width="9.42578125" style="47" bestFit="1" customWidth="1"/>
    <col min="3842" max="3842" width="8.42578125" style="47" bestFit="1" customWidth="1"/>
    <col min="3843" max="3845" width="8.42578125" style="47" customWidth="1"/>
    <col min="3846" max="3851" width="0" style="47" hidden="1" customWidth="1"/>
    <col min="3852" max="3852" width="9.85546875" style="47" customWidth="1"/>
    <col min="3853" max="4091" width="11.42578125" style="47"/>
    <col min="4092" max="4092" width="18.140625" style="47" customWidth="1"/>
    <col min="4093" max="4093" width="9.7109375" style="47" bestFit="1" customWidth="1"/>
    <col min="4094" max="4094" width="9.140625" style="47" bestFit="1" customWidth="1"/>
    <col min="4095" max="4096" width="9.140625" style="47" customWidth="1"/>
    <col min="4097" max="4097" width="9.42578125" style="47" bestFit="1" customWidth="1"/>
    <col min="4098" max="4098" width="8.42578125" style="47" bestFit="1" customWidth="1"/>
    <col min="4099" max="4101" width="8.42578125" style="47" customWidth="1"/>
    <col min="4102" max="4107" width="0" style="47" hidden="1" customWidth="1"/>
    <col min="4108" max="4108" width="9.85546875" style="47" customWidth="1"/>
    <col min="4109" max="4347" width="11.42578125" style="47"/>
    <col min="4348" max="4348" width="18.140625" style="47" customWidth="1"/>
    <col min="4349" max="4349" width="9.7109375" style="47" bestFit="1" customWidth="1"/>
    <col min="4350" max="4350" width="9.140625" style="47" bestFit="1" customWidth="1"/>
    <col min="4351" max="4352" width="9.140625" style="47" customWidth="1"/>
    <col min="4353" max="4353" width="9.42578125" style="47" bestFit="1" customWidth="1"/>
    <col min="4354" max="4354" width="8.42578125" style="47" bestFit="1" customWidth="1"/>
    <col min="4355" max="4357" width="8.42578125" style="47" customWidth="1"/>
    <col min="4358" max="4363" width="0" style="47" hidden="1" customWidth="1"/>
    <col min="4364" max="4364" width="9.85546875" style="47" customWidth="1"/>
    <col min="4365" max="4603" width="11.42578125" style="47"/>
    <col min="4604" max="4604" width="18.140625" style="47" customWidth="1"/>
    <col min="4605" max="4605" width="9.7109375" style="47" bestFit="1" customWidth="1"/>
    <col min="4606" max="4606" width="9.140625" style="47" bestFit="1" customWidth="1"/>
    <col min="4607" max="4608" width="9.140625" style="47" customWidth="1"/>
    <col min="4609" max="4609" width="9.42578125" style="47" bestFit="1" customWidth="1"/>
    <col min="4610" max="4610" width="8.42578125" style="47" bestFit="1" customWidth="1"/>
    <col min="4611" max="4613" width="8.42578125" style="47" customWidth="1"/>
    <col min="4614" max="4619" width="0" style="47" hidden="1" customWidth="1"/>
    <col min="4620" max="4620" width="9.85546875" style="47" customWidth="1"/>
    <col min="4621" max="4859" width="11.42578125" style="47"/>
    <col min="4860" max="4860" width="18.140625" style="47" customWidth="1"/>
    <col min="4861" max="4861" width="9.7109375" style="47" bestFit="1" customWidth="1"/>
    <col min="4862" max="4862" width="9.140625" style="47" bestFit="1" customWidth="1"/>
    <col min="4863" max="4864" width="9.140625" style="47" customWidth="1"/>
    <col min="4865" max="4865" width="9.42578125" style="47" bestFit="1" customWidth="1"/>
    <col min="4866" max="4866" width="8.42578125" style="47" bestFit="1" customWidth="1"/>
    <col min="4867" max="4869" width="8.42578125" style="47" customWidth="1"/>
    <col min="4870" max="4875" width="0" style="47" hidden="1" customWidth="1"/>
    <col min="4876" max="4876" width="9.85546875" style="47" customWidth="1"/>
    <col min="4877" max="5115" width="11.42578125" style="47"/>
    <col min="5116" max="5116" width="18.140625" style="47" customWidth="1"/>
    <col min="5117" max="5117" width="9.7109375" style="47" bestFit="1" customWidth="1"/>
    <col min="5118" max="5118" width="9.140625" style="47" bestFit="1" customWidth="1"/>
    <col min="5119" max="5120" width="9.140625" style="47" customWidth="1"/>
    <col min="5121" max="5121" width="9.42578125" style="47" bestFit="1" customWidth="1"/>
    <col min="5122" max="5122" width="8.42578125" style="47" bestFit="1" customWidth="1"/>
    <col min="5123" max="5125" width="8.42578125" style="47" customWidth="1"/>
    <col min="5126" max="5131" width="0" style="47" hidden="1" customWidth="1"/>
    <col min="5132" max="5132" width="9.85546875" style="47" customWidth="1"/>
    <col min="5133" max="5371" width="11.42578125" style="47"/>
    <col min="5372" max="5372" width="18.140625" style="47" customWidth="1"/>
    <col min="5373" max="5373" width="9.7109375" style="47" bestFit="1" customWidth="1"/>
    <col min="5374" max="5374" width="9.140625" style="47" bestFit="1" customWidth="1"/>
    <col min="5375" max="5376" width="9.140625" style="47" customWidth="1"/>
    <col min="5377" max="5377" width="9.42578125" style="47" bestFit="1" customWidth="1"/>
    <col min="5378" max="5378" width="8.42578125" style="47" bestFit="1" customWidth="1"/>
    <col min="5379" max="5381" width="8.42578125" style="47" customWidth="1"/>
    <col min="5382" max="5387" width="0" style="47" hidden="1" customWidth="1"/>
    <col min="5388" max="5388" width="9.85546875" style="47" customWidth="1"/>
    <col min="5389" max="5627" width="11.42578125" style="47"/>
    <col min="5628" max="5628" width="18.140625" style="47" customWidth="1"/>
    <col min="5629" max="5629" width="9.7109375" style="47" bestFit="1" customWidth="1"/>
    <col min="5630" max="5630" width="9.140625" style="47" bestFit="1" customWidth="1"/>
    <col min="5631" max="5632" width="9.140625" style="47" customWidth="1"/>
    <col min="5633" max="5633" width="9.42578125" style="47" bestFit="1" customWidth="1"/>
    <col min="5634" max="5634" width="8.42578125" style="47" bestFit="1" customWidth="1"/>
    <col min="5635" max="5637" width="8.42578125" style="47" customWidth="1"/>
    <col min="5638" max="5643" width="0" style="47" hidden="1" customWidth="1"/>
    <col min="5644" max="5644" width="9.85546875" style="47" customWidth="1"/>
    <col min="5645" max="5883" width="11.42578125" style="47"/>
    <col min="5884" max="5884" width="18.140625" style="47" customWidth="1"/>
    <col min="5885" max="5885" width="9.7109375" style="47" bestFit="1" customWidth="1"/>
    <col min="5886" max="5886" width="9.140625" style="47" bestFit="1" customWidth="1"/>
    <col min="5887" max="5888" width="9.140625" style="47" customWidth="1"/>
    <col min="5889" max="5889" width="9.42578125" style="47" bestFit="1" customWidth="1"/>
    <col min="5890" max="5890" width="8.42578125" style="47" bestFit="1" customWidth="1"/>
    <col min="5891" max="5893" width="8.42578125" style="47" customWidth="1"/>
    <col min="5894" max="5899" width="0" style="47" hidden="1" customWidth="1"/>
    <col min="5900" max="5900" width="9.85546875" style="47" customWidth="1"/>
    <col min="5901" max="6139" width="11.42578125" style="47"/>
    <col min="6140" max="6140" width="18.140625" style="47" customWidth="1"/>
    <col min="6141" max="6141" width="9.7109375" style="47" bestFit="1" customWidth="1"/>
    <col min="6142" max="6142" width="9.140625" style="47" bestFit="1" customWidth="1"/>
    <col min="6143" max="6144" width="9.140625" style="47" customWidth="1"/>
    <col min="6145" max="6145" width="9.42578125" style="47" bestFit="1" customWidth="1"/>
    <col min="6146" max="6146" width="8.42578125" style="47" bestFit="1" customWidth="1"/>
    <col min="6147" max="6149" width="8.42578125" style="47" customWidth="1"/>
    <col min="6150" max="6155" width="0" style="47" hidden="1" customWidth="1"/>
    <col min="6156" max="6156" width="9.85546875" style="47" customWidth="1"/>
    <col min="6157" max="6395" width="11.42578125" style="47"/>
    <col min="6396" max="6396" width="18.140625" style="47" customWidth="1"/>
    <col min="6397" max="6397" width="9.7109375" style="47" bestFit="1" customWidth="1"/>
    <col min="6398" max="6398" width="9.140625" style="47" bestFit="1" customWidth="1"/>
    <col min="6399" max="6400" width="9.140625" style="47" customWidth="1"/>
    <col min="6401" max="6401" width="9.42578125" style="47" bestFit="1" customWidth="1"/>
    <col min="6402" max="6402" width="8.42578125" style="47" bestFit="1" customWidth="1"/>
    <col min="6403" max="6405" width="8.42578125" style="47" customWidth="1"/>
    <col min="6406" max="6411" width="0" style="47" hidden="1" customWidth="1"/>
    <col min="6412" max="6412" width="9.85546875" style="47" customWidth="1"/>
    <col min="6413" max="6651" width="11.42578125" style="47"/>
    <col min="6652" max="6652" width="18.140625" style="47" customWidth="1"/>
    <col min="6653" max="6653" width="9.7109375" style="47" bestFit="1" customWidth="1"/>
    <col min="6654" max="6654" width="9.140625" style="47" bestFit="1" customWidth="1"/>
    <col min="6655" max="6656" width="9.140625" style="47" customWidth="1"/>
    <col min="6657" max="6657" width="9.42578125" style="47" bestFit="1" customWidth="1"/>
    <col min="6658" max="6658" width="8.42578125" style="47" bestFit="1" customWidth="1"/>
    <col min="6659" max="6661" width="8.42578125" style="47" customWidth="1"/>
    <col min="6662" max="6667" width="0" style="47" hidden="1" customWidth="1"/>
    <col min="6668" max="6668" width="9.85546875" style="47" customWidth="1"/>
    <col min="6669" max="6907" width="11.42578125" style="47"/>
    <col min="6908" max="6908" width="18.140625" style="47" customWidth="1"/>
    <col min="6909" max="6909" width="9.7109375" style="47" bestFit="1" customWidth="1"/>
    <col min="6910" max="6910" width="9.140625" style="47" bestFit="1" customWidth="1"/>
    <col min="6911" max="6912" width="9.140625" style="47" customWidth="1"/>
    <col min="6913" max="6913" width="9.42578125" style="47" bestFit="1" customWidth="1"/>
    <col min="6914" max="6914" width="8.42578125" style="47" bestFit="1" customWidth="1"/>
    <col min="6915" max="6917" width="8.42578125" style="47" customWidth="1"/>
    <col min="6918" max="6923" width="0" style="47" hidden="1" customWidth="1"/>
    <col min="6924" max="6924" width="9.85546875" style="47" customWidth="1"/>
    <col min="6925" max="7163" width="11.42578125" style="47"/>
    <col min="7164" max="7164" width="18.140625" style="47" customWidth="1"/>
    <col min="7165" max="7165" width="9.7109375" style="47" bestFit="1" customWidth="1"/>
    <col min="7166" max="7166" width="9.140625" style="47" bestFit="1" customWidth="1"/>
    <col min="7167" max="7168" width="9.140625" style="47" customWidth="1"/>
    <col min="7169" max="7169" width="9.42578125" style="47" bestFit="1" customWidth="1"/>
    <col min="7170" max="7170" width="8.42578125" style="47" bestFit="1" customWidth="1"/>
    <col min="7171" max="7173" width="8.42578125" style="47" customWidth="1"/>
    <col min="7174" max="7179" width="0" style="47" hidden="1" customWidth="1"/>
    <col min="7180" max="7180" width="9.85546875" style="47" customWidth="1"/>
    <col min="7181" max="7419" width="11.42578125" style="47"/>
    <col min="7420" max="7420" width="18.140625" style="47" customWidth="1"/>
    <col min="7421" max="7421" width="9.7109375" style="47" bestFit="1" customWidth="1"/>
    <col min="7422" max="7422" width="9.140625" style="47" bestFit="1" customWidth="1"/>
    <col min="7423" max="7424" width="9.140625" style="47" customWidth="1"/>
    <col min="7425" max="7425" width="9.42578125" style="47" bestFit="1" customWidth="1"/>
    <col min="7426" max="7426" width="8.42578125" style="47" bestFit="1" customWidth="1"/>
    <col min="7427" max="7429" width="8.42578125" style="47" customWidth="1"/>
    <col min="7430" max="7435" width="0" style="47" hidden="1" customWidth="1"/>
    <col min="7436" max="7436" width="9.85546875" style="47" customWidth="1"/>
    <col min="7437" max="7675" width="11.42578125" style="47"/>
    <col min="7676" max="7676" width="18.140625" style="47" customWidth="1"/>
    <col min="7677" max="7677" width="9.7109375" style="47" bestFit="1" customWidth="1"/>
    <col min="7678" max="7678" width="9.140625" style="47" bestFit="1" customWidth="1"/>
    <col min="7679" max="7680" width="9.140625" style="47" customWidth="1"/>
    <col min="7681" max="7681" width="9.42578125" style="47" bestFit="1" customWidth="1"/>
    <col min="7682" max="7682" width="8.42578125" style="47" bestFit="1" customWidth="1"/>
    <col min="7683" max="7685" width="8.42578125" style="47" customWidth="1"/>
    <col min="7686" max="7691" width="0" style="47" hidden="1" customWidth="1"/>
    <col min="7692" max="7692" width="9.85546875" style="47" customWidth="1"/>
    <col min="7693" max="7931" width="11.42578125" style="47"/>
    <col min="7932" max="7932" width="18.140625" style="47" customWidth="1"/>
    <col min="7933" max="7933" width="9.7109375" style="47" bestFit="1" customWidth="1"/>
    <col min="7934" max="7934" width="9.140625" style="47" bestFit="1" customWidth="1"/>
    <col min="7935" max="7936" width="9.140625" style="47" customWidth="1"/>
    <col min="7937" max="7937" width="9.42578125" style="47" bestFit="1" customWidth="1"/>
    <col min="7938" max="7938" width="8.42578125" style="47" bestFit="1" customWidth="1"/>
    <col min="7939" max="7941" width="8.42578125" style="47" customWidth="1"/>
    <col min="7942" max="7947" width="0" style="47" hidden="1" customWidth="1"/>
    <col min="7948" max="7948" width="9.85546875" style="47" customWidth="1"/>
    <col min="7949" max="8187" width="11.42578125" style="47"/>
    <col min="8188" max="8188" width="18.140625" style="47" customWidth="1"/>
    <col min="8189" max="8189" width="9.7109375" style="47" bestFit="1" customWidth="1"/>
    <col min="8190" max="8190" width="9.140625" style="47" bestFit="1" customWidth="1"/>
    <col min="8191" max="8192" width="9.140625" style="47" customWidth="1"/>
    <col min="8193" max="8193" width="9.42578125" style="47" bestFit="1" customWidth="1"/>
    <col min="8194" max="8194" width="8.42578125" style="47" bestFit="1" customWidth="1"/>
    <col min="8195" max="8197" width="8.42578125" style="47" customWidth="1"/>
    <col min="8198" max="8203" width="0" style="47" hidden="1" customWidth="1"/>
    <col min="8204" max="8204" width="9.85546875" style="47" customWidth="1"/>
    <col min="8205" max="8443" width="11.42578125" style="47"/>
    <col min="8444" max="8444" width="18.140625" style="47" customWidth="1"/>
    <col min="8445" max="8445" width="9.7109375" style="47" bestFit="1" customWidth="1"/>
    <col min="8446" max="8446" width="9.140625" style="47" bestFit="1" customWidth="1"/>
    <col min="8447" max="8448" width="9.140625" style="47" customWidth="1"/>
    <col min="8449" max="8449" width="9.42578125" style="47" bestFit="1" customWidth="1"/>
    <col min="8450" max="8450" width="8.42578125" style="47" bestFit="1" customWidth="1"/>
    <col min="8451" max="8453" width="8.42578125" style="47" customWidth="1"/>
    <col min="8454" max="8459" width="0" style="47" hidden="1" customWidth="1"/>
    <col min="8460" max="8460" width="9.85546875" style="47" customWidth="1"/>
    <col min="8461" max="8699" width="11.42578125" style="47"/>
    <col min="8700" max="8700" width="18.140625" style="47" customWidth="1"/>
    <col min="8701" max="8701" width="9.7109375" style="47" bestFit="1" customWidth="1"/>
    <col min="8702" max="8702" width="9.140625" style="47" bestFit="1" customWidth="1"/>
    <col min="8703" max="8704" width="9.140625" style="47" customWidth="1"/>
    <col min="8705" max="8705" width="9.42578125" style="47" bestFit="1" customWidth="1"/>
    <col min="8706" max="8706" width="8.42578125" style="47" bestFit="1" customWidth="1"/>
    <col min="8707" max="8709" width="8.42578125" style="47" customWidth="1"/>
    <col min="8710" max="8715" width="0" style="47" hidden="1" customWidth="1"/>
    <col min="8716" max="8716" width="9.85546875" style="47" customWidth="1"/>
    <col min="8717" max="8955" width="11.42578125" style="47"/>
    <col min="8956" max="8956" width="18.140625" style="47" customWidth="1"/>
    <col min="8957" max="8957" width="9.7109375" style="47" bestFit="1" customWidth="1"/>
    <col min="8958" max="8958" width="9.140625" style="47" bestFit="1" customWidth="1"/>
    <col min="8959" max="8960" width="9.140625" style="47" customWidth="1"/>
    <col min="8961" max="8961" width="9.42578125" style="47" bestFit="1" customWidth="1"/>
    <col min="8962" max="8962" width="8.42578125" style="47" bestFit="1" customWidth="1"/>
    <col min="8963" max="8965" width="8.42578125" style="47" customWidth="1"/>
    <col min="8966" max="8971" width="0" style="47" hidden="1" customWidth="1"/>
    <col min="8972" max="8972" width="9.85546875" style="47" customWidth="1"/>
    <col min="8973" max="9211" width="11.42578125" style="47"/>
    <col min="9212" max="9212" width="18.140625" style="47" customWidth="1"/>
    <col min="9213" max="9213" width="9.7109375" style="47" bestFit="1" customWidth="1"/>
    <col min="9214" max="9214" width="9.140625" style="47" bestFit="1" customWidth="1"/>
    <col min="9215" max="9216" width="9.140625" style="47" customWidth="1"/>
    <col min="9217" max="9217" width="9.42578125" style="47" bestFit="1" customWidth="1"/>
    <col min="9218" max="9218" width="8.42578125" style="47" bestFit="1" customWidth="1"/>
    <col min="9219" max="9221" width="8.42578125" style="47" customWidth="1"/>
    <col min="9222" max="9227" width="0" style="47" hidden="1" customWidth="1"/>
    <col min="9228" max="9228" width="9.85546875" style="47" customWidth="1"/>
    <col min="9229" max="9467" width="11.42578125" style="47"/>
    <col min="9468" max="9468" width="18.140625" style="47" customWidth="1"/>
    <col min="9469" max="9469" width="9.7109375" style="47" bestFit="1" customWidth="1"/>
    <col min="9470" max="9470" width="9.140625" style="47" bestFit="1" customWidth="1"/>
    <col min="9471" max="9472" width="9.140625" style="47" customWidth="1"/>
    <col min="9473" max="9473" width="9.42578125" style="47" bestFit="1" customWidth="1"/>
    <col min="9474" max="9474" width="8.42578125" style="47" bestFit="1" customWidth="1"/>
    <col min="9475" max="9477" width="8.42578125" style="47" customWidth="1"/>
    <col min="9478" max="9483" width="0" style="47" hidden="1" customWidth="1"/>
    <col min="9484" max="9484" width="9.85546875" style="47" customWidth="1"/>
    <col min="9485" max="9723" width="11.42578125" style="47"/>
    <col min="9724" max="9724" width="18.140625" style="47" customWidth="1"/>
    <col min="9725" max="9725" width="9.7109375" style="47" bestFit="1" customWidth="1"/>
    <col min="9726" max="9726" width="9.140625" style="47" bestFit="1" customWidth="1"/>
    <col min="9727" max="9728" width="9.140625" style="47" customWidth="1"/>
    <col min="9729" max="9729" width="9.42578125" style="47" bestFit="1" customWidth="1"/>
    <col min="9730" max="9730" width="8.42578125" style="47" bestFit="1" customWidth="1"/>
    <col min="9731" max="9733" width="8.42578125" style="47" customWidth="1"/>
    <col min="9734" max="9739" width="0" style="47" hidden="1" customWidth="1"/>
    <col min="9740" max="9740" width="9.85546875" style="47" customWidth="1"/>
    <col min="9741" max="9979" width="11.42578125" style="47"/>
    <col min="9980" max="9980" width="18.140625" style="47" customWidth="1"/>
    <col min="9981" max="9981" width="9.7109375" style="47" bestFit="1" customWidth="1"/>
    <col min="9982" max="9982" width="9.140625" style="47" bestFit="1" customWidth="1"/>
    <col min="9983" max="9984" width="9.140625" style="47" customWidth="1"/>
    <col min="9985" max="9985" width="9.42578125" style="47" bestFit="1" customWidth="1"/>
    <col min="9986" max="9986" width="8.42578125" style="47" bestFit="1" customWidth="1"/>
    <col min="9987" max="9989" width="8.42578125" style="47" customWidth="1"/>
    <col min="9990" max="9995" width="0" style="47" hidden="1" customWidth="1"/>
    <col min="9996" max="9996" width="9.85546875" style="47" customWidth="1"/>
    <col min="9997" max="10235" width="11.42578125" style="47"/>
    <col min="10236" max="10236" width="18.140625" style="47" customWidth="1"/>
    <col min="10237" max="10237" width="9.7109375" style="47" bestFit="1" customWidth="1"/>
    <col min="10238" max="10238" width="9.140625" style="47" bestFit="1" customWidth="1"/>
    <col min="10239" max="10240" width="9.140625" style="47" customWidth="1"/>
    <col min="10241" max="10241" width="9.42578125" style="47" bestFit="1" customWidth="1"/>
    <col min="10242" max="10242" width="8.42578125" style="47" bestFit="1" customWidth="1"/>
    <col min="10243" max="10245" width="8.42578125" style="47" customWidth="1"/>
    <col min="10246" max="10251" width="0" style="47" hidden="1" customWidth="1"/>
    <col min="10252" max="10252" width="9.85546875" style="47" customWidth="1"/>
    <col min="10253" max="10491" width="11.42578125" style="47"/>
    <col min="10492" max="10492" width="18.140625" style="47" customWidth="1"/>
    <col min="10493" max="10493" width="9.7109375" style="47" bestFit="1" customWidth="1"/>
    <col min="10494" max="10494" width="9.140625" style="47" bestFit="1" customWidth="1"/>
    <col min="10495" max="10496" width="9.140625" style="47" customWidth="1"/>
    <col min="10497" max="10497" width="9.42578125" style="47" bestFit="1" customWidth="1"/>
    <col min="10498" max="10498" width="8.42578125" style="47" bestFit="1" customWidth="1"/>
    <col min="10499" max="10501" width="8.42578125" style="47" customWidth="1"/>
    <col min="10502" max="10507" width="0" style="47" hidden="1" customWidth="1"/>
    <col min="10508" max="10508" width="9.85546875" style="47" customWidth="1"/>
    <col min="10509" max="10747" width="11.42578125" style="47"/>
    <col min="10748" max="10748" width="18.140625" style="47" customWidth="1"/>
    <col min="10749" max="10749" width="9.7109375" style="47" bestFit="1" customWidth="1"/>
    <col min="10750" max="10750" width="9.140625" style="47" bestFit="1" customWidth="1"/>
    <col min="10751" max="10752" width="9.140625" style="47" customWidth="1"/>
    <col min="10753" max="10753" width="9.42578125" style="47" bestFit="1" customWidth="1"/>
    <col min="10754" max="10754" width="8.42578125" style="47" bestFit="1" customWidth="1"/>
    <col min="10755" max="10757" width="8.42578125" style="47" customWidth="1"/>
    <col min="10758" max="10763" width="0" style="47" hidden="1" customWidth="1"/>
    <col min="10764" max="10764" width="9.85546875" style="47" customWidth="1"/>
    <col min="10765" max="11003" width="11.42578125" style="47"/>
    <col min="11004" max="11004" width="18.140625" style="47" customWidth="1"/>
    <col min="11005" max="11005" width="9.7109375" style="47" bestFit="1" customWidth="1"/>
    <col min="11006" max="11006" width="9.140625" style="47" bestFit="1" customWidth="1"/>
    <col min="11007" max="11008" width="9.140625" style="47" customWidth="1"/>
    <col min="11009" max="11009" width="9.42578125" style="47" bestFit="1" customWidth="1"/>
    <col min="11010" max="11010" width="8.42578125" style="47" bestFit="1" customWidth="1"/>
    <col min="11011" max="11013" width="8.42578125" style="47" customWidth="1"/>
    <col min="11014" max="11019" width="0" style="47" hidden="1" customWidth="1"/>
    <col min="11020" max="11020" width="9.85546875" style="47" customWidth="1"/>
    <col min="11021" max="11259" width="11.42578125" style="47"/>
    <col min="11260" max="11260" width="18.140625" style="47" customWidth="1"/>
    <col min="11261" max="11261" width="9.7109375" style="47" bestFit="1" customWidth="1"/>
    <col min="11262" max="11262" width="9.140625" style="47" bestFit="1" customWidth="1"/>
    <col min="11263" max="11264" width="9.140625" style="47" customWidth="1"/>
    <col min="11265" max="11265" width="9.42578125" style="47" bestFit="1" customWidth="1"/>
    <col min="11266" max="11266" width="8.42578125" style="47" bestFit="1" customWidth="1"/>
    <col min="11267" max="11269" width="8.42578125" style="47" customWidth="1"/>
    <col min="11270" max="11275" width="0" style="47" hidden="1" customWidth="1"/>
    <col min="11276" max="11276" width="9.85546875" style="47" customWidth="1"/>
    <col min="11277" max="11515" width="11.42578125" style="47"/>
    <col min="11516" max="11516" width="18.140625" style="47" customWidth="1"/>
    <col min="11517" max="11517" width="9.7109375" style="47" bestFit="1" customWidth="1"/>
    <col min="11518" max="11518" width="9.140625" style="47" bestFit="1" customWidth="1"/>
    <col min="11519" max="11520" width="9.140625" style="47" customWidth="1"/>
    <col min="11521" max="11521" width="9.42578125" style="47" bestFit="1" customWidth="1"/>
    <col min="11522" max="11522" width="8.42578125" style="47" bestFit="1" customWidth="1"/>
    <col min="11523" max="11525" width="8.42578125" style="47" customWidth="1"/>
    <col min="11526" max="11531" width="0" style="47" hidden="1" customWidth="1"/>
    <col min="11532" max="11532" width="9.85546875" style="47" customWidth="1"/>
    <col min="11533" max="11771" width="11.42578125" style="47"/>
    <col min="11772" max="11772" width="18.140625" style="47" customWidth="1"/>
    <col min="11773" max="11773" width="9.7109375" style="47" bestFit="1" customWidth="1"/>
    <col min="11774" max="11774" width="9.140625" style="47" bestFit="1" customWidth="1"/>
    <col min="11775" max="11776" width="9.140625" style="47" customWidth="1"/>
    <col min="11777" max="11777" width="9.42578125" style="47" bestFit="1" customWidth="1"/>
    <col min="11778" max="11778" width="8.42578125" style="47" bestFit="1" customWidth="1"/>
    <col min="11779" max="11781" width="8.42578125" style="47" customWidth="1"/>
    <col min="11782" max="11787" width="0" style="47" hidden="1" customWidth="1"/>
    <col min="11788" max="11788" width="9.85546875" style="47" customWidth="1"/>
    <col min="11789" max="12027" width="11.42578125" style="47"/>
    <col min="12028" max="12028" width="18.140625" style="47" customWidth="1"/>
    <col min="12029" max="12029" width="9.7109375" style="47" bestFit="1" customWidth="1"/>
    <col min="12030" max="12030" width="9.140625" style="47" bestFit="1" customWidth="1"/>
    <col min="12031" max="12032" width="9.140625" style="47" customWidth="1"/>
    <col min="12033" max="12033" width="9.42578125" style="47" bestFit="1" customWidth="1"/>
    <col min="12034" max="12034" width="8.42578125" style="47" bestFit="1" customWidth="1"/>
    <col min="12035" max="12037" width="8.42578125" style="47" customWidth="1"/>
    <col min="12038" max="12043" width="0" style="47" hidden="1" customWidth="1"/>
    <col min="12044" max="12044" width="9.85546875" style="47" customWidth="1"/>
    <col min="12045" max="12283" width="11.42578125" style="47"/>
    <col min="12284" max="12284" width="18.140625" style="47" customWidth="1"/>
    <col min="12285" max="12285" width="9.7109375" style="47" bestFit="1" customWidth="1"/>
    <col min="12286" max="12286" width="9.140625" style="47" bestFit="1" customWidth="1"/>
    <col min="12287" max="12288" width="9.140625" style="47" customWidth="1"/>
    <col min="12289" max="12289" width="9.42578125" style="47" bestFit="1" customWidth="1"/>
    <col min="12290" max="12290" width="8.42578125" style="47" bestFit="1" customWidth="1"/>
    <col min="12291" max="12293" width="8.42578125" style="47" customWidth="1"/>
    <col min="12294" max="12299" width="0" style="47" hidden="1" customWidth="1"/>
    <col min="12300" max="12300" width="9.85546875" style="47" customWidth="1"/>
    <col min="12301" max="12539" width="11.42578125" style="47"/>
    <col min="12540" max="12540" width="18.140625" style="47" customWidth="1"/>
    <col min="12541" max="12541" width="9.7109375" style="47" bestFit="1" customWidth="1"/>
    <col min="12542" max="12542" width="9.140625" style="47" bestFit="1" customWidth="1"/>
    <col min="12543" max="12544" width="9.140625" style="47" customWidth="1"/>
    <col min="12545" max="12545" width="9.42578125" style="47" bestFit="1" customWidth="1"/>
    <col min="12546" max="12546" width="8.42578125" style="47" bestFit="1" customWidth="1"/>
    <col min="12547" max="12549" width="8.42578125" style="47" customWidth="1"/>
    <col min="12550" max="12555" width="0" style="47" hidden="1" customWidth="1"/>
    <col min="12556" max="12556" width="9.85546875" style="47" customWidth="1"/>
    <col min="12557" max="12795" width="11.42578125" style="47"/>
    <col min="12796" max="12796" width="18.140625" style="47" customWidth="1"/>
    <col min="12797" max="12797" width="9.7109375" style="47" bestFit="1" customWidth="1"/>
    <col min="12798" max="12798" width="9.140625" style="47" bestFit="1" customWidth="1"/>
    <col min="12799" max="12800" width="9.140625" style="47" customWidth="1"/>
    <col min="12801" max="12801" width="9.42578125" style="47" bestFit="1" customWidth="1"/>
    <col min="12802" max="12802" width="8.42578125" style="47" bestFit="1" customWidth="1"/>
    <col min="12803" max="12805" width="8.42578125" style="47" customWidth="1"/>
    <col min="12806" max="12811" width="0" style="47" hidden="1" customWidth="1"/>
    <col min="12812" max="12812" width="9.85546875" style="47" customWidth="1"/>
    <col min="12813" max="13051" width="11.42578125" style="47"/>
    <col min="13052" max="13052" width="18.140625" style="47" customWidth="1"/>
    <col min="13053" max="13053" width="9.7109375" style="47" bestFit="1" customWidth="1"/>
    <col min="13054" max="13054" width="9.140625" style="47" bestFit="1" customWidth="1"/>
    <col min="13055" max="13056" width="9.140625" style="47" customWidth="1"/>
    <col min="13057" max="13057" width="9.42578125" style="47" bestFit="1" customWidth="1"/>
    <col min="13058" max="13058" width="8.42578125" style="47" bestFit="1" customWidth="1"/>
    <col min="13059" max="13061" width="8.42578125" style="47" customWidth="1"/>
    <col min="13062" max="13067" width="0" style="47" hidden="1" customWidth="1"/>
    <col min="13068" max="13068" width="9.85546875" style="47" customWidth="1"/>
    <col min="13069" max="13307" width="11.42578125" style="47"/>
    <col min="13308" max="13308" width="18.140625" style="47" customWidth="1"/>
    <col min="13309" max="13309" width="9.7109375" style="47" bestFit="1" customWidth="1"/>
    <col min="13310" max="13310" width="9.140625" style="47" bestFit="1" customWidth="1"/>
    <col min="13311" max="13312" width="9.140625" style="47" customWidth="1"/>
    <col min="13313" max="13313" width="9.42578125" style="47" bestFit="1" customWidth="1"/>
    <col min="13314" max="13314" width="8.42578125" style="47" bestFit="1" customWidth="1"/>
    <col min="13315" max="13317" width="8.42578125" style="47" customWidth="1"/>
    <col min="13318" max="13323" width="0" style="47" hidden="1" customWidth="1"/>
    <col min="13324" max="13324" width="9.85546875" style="47" customWidth="1"/>
    <col min="13325" max="13563" width="11.42578125" style="47"/>
    <col min="13564" max="13564" width="18.140625" style="47" customWidth="1"/>
    <col min="13565" max="13565" width="9.7109375" style="47" bestFit="1" customWidth="1"/>
    <col min="13566" max="13566" width="9.140625" style="47" bestFit="1" customWidth="1"/>
    <col min="13567" max="13568" width="9.140625" style="47" customWidth="1"/>
    <col min="13569" max="13569" width="9.42578125" style="47" bestFit="1" customWidth="1"/>
    <col min="13570" max="13570" width="8.42578125" style="47" bestFit="1" customWidth="1"/>
    <col min="13571" max="13573" width="8.42578125" style="47" customWidth="1"/>
    <col min="13574" max="13579" width="0" style="47" hidden="1" customWidth="1"/>
    <col min="13580" max="13580" width="9.85546875" style="47" customWidth="1"/>
    <col min="13581" max="13819" width="11.42578125" style="47"/>
    <col min="13820" max="13820" width="18.140625" style="47" customWidth="1"/>
    <col min="13821" max="13821" width="9.7109375" style="47" bestFit="1" customWidth="1"/>
    <col min="13822" max="13822" width="9.140625" style="47" bestFit="1" customWidth="1"/>
    <col min="13823" max="13824" width="9.140625" style="47" customWidth="1"/>
    <col min="13825" max="13825" width="9.42578125" style="47" bestFit="1" customWidth="1"/>
    <col min="13826" max="13826" width="8.42578125" style="47" bestFit="1" customWidth="1"/>
    <col min="13827" max="13829" width="8.42578125" style="47" customWidth="1"/>
    <col min="13830" max="13835" width="0" style="47" hidden="1" customWidth="1"/>
    <col min="13836" max="13836" width="9.85546875" style="47" customWidth="1"/>
    <col min="13837" max="14075" width="11.42578125" style="47"/>
    <col min="14076" max="14076" width="18.140625" style="47" customWidth="1"/>
    <col min="14077" max="14077" width="9.7109375" style="47" bestFit="1" customWidth="1"/>
    <col min="14078" max="14078" width="9.140625" style="47" bestFit="1" customWidth="1"/>
    <col min="14079" max="14080" width="9.140625" style="47" customWidth="1"/>
    <col min="14081" max="14081" width="9.42578125" style="47" bestFit="1" customWidth="1"/>
    <col min="14082" max="14082" width="8.42578125" style="47" bestFit="1" customWidth="1"/>
    <col min="14083" max="14085" width="8.42578125" style="47" customWidth="1"/>
    <col min="14086" max="14091" width="0" style="47" hidden="1" customWidth="1"/>
    <col min="14092" max="14092" width="9.85546875" style="47" customWidth="1"/>
    <col min="14093" max="14331" width="11.42578125" style="47"/>
    <col min="14332" max="14332" width="18.140625" style="47" customWidth="1"/>
    <col min="14333" max="14333" width="9.7109375" style="47" bestFit="1" customWidth="1"/>
    <col min="14334" max="14334" width="9.140625" style="47" bestFit="1" customWidth="1"/>
    <col min="14335" max="14336" width="9.140625" style="47" customWidth="1"/>
    <col min="14337" max="14337" width="9.42578125" style="47" bestFit="1" customWidth="1"/>
    <col min="14338" max="14338" width="8.42578125" style="47" bestFit="1" customWidth="1"/>
    <col min="14339" max="14341" width="8.42578125" style="47" customWidth="1"/>
    <col min="14342" max="14347" width="0" style="47" hidden="1" customWidth="1"/>
    <col min="14348" max="14348" width="9.85546875" style="47" customWidth="1"/>
    <col min="14349" max="14587" width="11.42578125" style="47"/>
    <col min="14588" max="14588" width="18.140625" style="47" customWidth="1"/>
    <col min="14589" max="14589" width="9.7109375" style="47" bestFit="1" customWidth="1"/>
    <col min="14590" max="14590" width="9.140625" style="47" bestFit="1" customWidth="1"/>
    <col min="14591" max="14592" width="9.140625" style="47" customWidth="1"/>
    <col min="14593" max="14593" width="9.42578125" style="47" bestFit="1" customWidth="1"/>
    <col min="14594" max="14594" width="8.42578125" style="47" bestFit="1" customWidth="1"/>
    <col min="14595" max="14597" width="8.42578125" style="47" customWidth="1"/>
    <col min="14598" max="14603" width="0" style="47" hidden="1" customWidth="1"/>
    <col min="14604" max="14604" width="9.85546875" style="47" customWidth="1"/>
    <col min="14605" max="14843" width="11.42578125" style="47"/>
    <col min="14844" max="14844" width="18.140625" style="47" customWidth="1"/>
    <col min="14845" max="14845" width="9.7109375" style="47" bestFit="1" customWidth="1"/>
    <col min="14846" max="14846" width="9.140625" style="47" bestFit="1" customWidth="1"/>
    <col min="14847" max="14848" width="9.140625" style="47" customWidth="1"/>
    <col min="14849" max="14849" width="9.42578125" style="47" bestFit="1" customWidth="1"/>
    <col min="14850" max="14850" width="8.42578125" style="47" bestFit="1" customWidth="1"/>
    <col min="14851" max="14853" width="8.42578125" style="47" customWidth="1"/>
    <col min="14854" max="14859" width="0" style="47" hidden="1" customWidth="1"/>
    <col min="14860" max="14860" width="9.85546875" style="47" customWidth="1"/>
    <col min="14861" max="15099" width="11.42578125" style="47"/>
    <col min="15100" max="15100" width="18.140625" style="47" customWidth="1"/>
    <col min="15101" max="15101" width="9.7109375" style="47" bestFit="1" customWidth="1"/>
    <col min="15102" max="15102" width="9.140625" style="47" bestFit="1" customWidth="1"/>
    <col min="15103" max="15104" width="9.140625" style="47" customWidth="1"/>
    <col min="15105" max="15105" width="9.42578125" style="47" bestFit="1" customWidth="1"/>
    <col min="15106" max="15106" width="8.42578125" style="47" bestFit="1" customWidth="1"/>
    <col min="15107" max="15109" width="8.42578125" style="47" customWidth="1"/>
    <col min="15110" max="15115" width="0" style="47" hidden="1" customWidth="1"/>
    <col min="15116" max="15116" width="9.85546875" style="47" customWidth="1"/>
    <col min="15117" max="15355" width="11.42578125" style="47"/>
    <col min="15356" max="15356" width="18.140625" style="47" customWidth="1"/>
    <col min="15357" max="15357" width="9.7109375" style="47" bestFit="1" customWidth="1"/>
    <col min="15358" max="15358" width="9.140625" style="47" bestFit="1" customWidth="1"/>
    <col min="15359" max="15360" width="9.140625" style="47" customWidth="1"/>
    <col min="15361" max="15361" width="9.42578125" style="47" bestFit="1" customWidth="1"/>
    <col min="15362" max="15362" width="8.42578125" style="47" bestFit="1" customWidth="1"/>
    <col min="15363" max="15365" width="8.42578125" style="47" customWidth="1"/>
    <col min="15366" max="15371" width="0" style="47" hidden="1" customWidth="1"/>
    <col min="15372" max="15372" width="9.85546875" style="47" customWidth="1"/>
    <col min="15373" max="15611" width="11.42578125" style="47"/>
    <col min="15612" max="15612" width="18.140625" style="47" customWidth="1"/>
    <col min="15613" max="15613" width="9.7109375" style="47" bestFit="1" customWidth="1"/>
    <col min="15614" max="15614" width="9.140625" style="47" bestFit="1" customWidth="1"/>
    <col min="15615" max="15616" width="9.140625" style="47" customWidth="1"/>
    <col min="15617" max="15617" width="9.42578125" style="47" bestFit="1" customWidth="1"/>
    <col min="15618" max="15618" width="8.42578125" style="47" bestFit="1" customWidth="1"/>
    <col min="15619" max="15621" width="8.42578125" style="47" customWidth="1"/>
    <col min="15622" max="15627" width="0" style="47" hidden="1" customWidth="1"/>
    <col min="15628" max="15628" width="9.85546875" style="47" customWidth="1"/>
    <col min="15629" max="15867" width="11.42578125" style="47"/>
    <col min="15868" max="15868" width="18.140625" style="47" customWidth="1"/>
    <col min="15869" max="15869" width="9.7109375" style="47" bestFit="1" customWidth="1"/>
    <col min="15870" max="15870" width="9.140625" style="47" bestFit="1" customWidth="1"/>
    <col min="15871" max="15872" width="9.140625" style="47" customWidth="1"/>
    <col min="15873" max="15873" width="9.42578125" style="47" bestFit="1" customWidth="1"/>
    <col min="15874" max="15874" width="8.42578125" style="47" bestFit="1" customWidth="1"/>
    <col min="15875" max="15877" width="8.42578125" style="47" customWidth="1"/>
    <col min="15878" max="15883" width="0" style="47" hidden="1" customWidth="1"/>
    <col min="15884" max="15884" width="9.85546875" style="47" customWidth="1"/>
    <col min="15885" max="16123" width="11.42578125" style="47"/>
    <col min="16124" max="16124" width="18.140625" style="47" customWidth="1"/>
    <col min="16125" max="16125" width="9.7109375" style="47" bestFit="1" customWidth="1"/>
    <col min="16126" max="16126" width="9.140625" style="47" bestFit="1" customWidth="1"/>
    <col min="16127" max="16128" width="9.140625" style="47" customWidth="1"/>
    <col min="16129" max="16129" width="9.42578125" style="47" bestFit="1" customWidth="1"/>
    <col min="16130" max="16130" width="8.42578125" style="47" bestFit="1" customWidth="1"/>
    <col min="16131" max="16133" width="8.42578125" style="47" customWidth="1"/>
    <col min="16134" max="16139" width="0" style="47" hidden="1" customWidth="1"/>
    <col min="16140" max="16140" width="9.85546875" style="47" customWidth="1"/>
    <col min="16141" max="16384" width="11.42578125" style="47"/>
  </cols>
  <sheetData>
    <row r="1" spans="1:16" s="48" customFormat="1" ht="12.75" customHeight="1" x14ac:dyDescent="0.2">
      <c r="B1" s="61"/>
      <c r="C1" s="61"/>
      <c r="D1" s="61"/>
      <c r="E1" s="61"/>
      <c r="F1" s="61"/>
      <c r="G1" s="61"/>
      <c r="H1" s="61"/>
      <c r="I1" s="61"/>
      <c r="J1" s="61"/>
      <c r="K1" s="61"/>
      <c r="L1" s="61"/>
    </row>
    <row r="2" spans="1:16" s="48" customFormat="1" ht="12.75" customHeight="1" x14ac:dyDescent="0.2">
      <c r="A2" s="75" t="s">
        <v>105</v>
      </c>
      <c r="B2" s="61"/>
      <c r="C2" s="61"/>
      <c r="D2" s="61"/>
      <c r="E2" s="61"/>
      <c r="F2" s="61"/>
      <c r="G2" s="61"/>
      <c r="H2" s="61"/>
      <c r="I2" s="61"/>
      <c r="K2" s="61"/>
      <c r="L2" s="61"/>
    </row>
    <row r="3" spans="1:16" s="48" customFormat="1" ht="12.75" customHeight="1" x14ac:dyDescent="0.25">
      <c r="A3" s="75" t="s">
        <v>106</v>
      </c>
      <c r="B3" s="61"/>
      <c r="C3" s="61"/>
      <c r="D3" s="61"/>
      <c r="E3" s="61"/>
      <c r="F3" s="61"/>
      <c r="G3" s="61"/>
      <c r="H3" s="61"/>
      <c r="I3" s="61"/>
      <c r="J3" s="137"/>
      <c r="K3" s="61"/>
      <c r="L3" s="61"/>
    </row>
    <row r="4" spans="1:16" s="48" customFormat="1" ht="12.75" customHeight="1" x14ac:dyDescent="0.2">
      <c r="B4" s="61"/>
      <c r="C4" s="61"/>
      <c r="D4" s="61"/>
      <c r="E4" s="61"/>
      <c r="F4" s="61"/>
      <c r="G4" s="61"/>
      <c r="H4" s="61"/>
      <c r="I4" s="61"/>
      <c r="J4" s="61"/>
      <c r="K4" s="61"/>
      <c r="L4" s="61"/>
    </row>
    <row r="5" spans="1:16" s="48" customFormat="1" ht="12.75" x14ac:dyDescent="0.2">
      <c r="B5" s="330" t="s">
        <v>87</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c r="L6" s="86"/>
    </row>
    <row r="7" spans="1:16" x14ac:dyDescent="0.2">
      <c r="B7" s="49"/>
      <c r="C7" s="50"/>
      <c r="D7" s="50"/>
      <c r="E7" s="50"/>
      <c r="F7" s="50"/>
      <c r="G7" s="50"/>
      <c r="H7" s="50"/>
      <c r="I7" s="50"/>
      <c r="J7" s="50"/>
      <c r="K7" s="50"/>
      <c r="L7" s="50"/>
    </row>
    <row r="8" spans="1:16" ht="15" customHeight="1" x14ac:dyDescent="0.2">
      <c r="B8" s="363" t="s">
        <v>57</v>
      </c>
      <c r="C8" s="364"/>
      <c r="D8" s="364"/>
      <c r="E8" s="364"/>
      <c r="F8" s="364"/>
      <c r="G8" s="364"/>
      <c r="H8" s="364"/>
      <c r="I8" s="364"/>
      <c r="J8" s="364"/>
      <c r="K8" s="365"/>
      <c r="L8" s="66"/>
    </row>
    <row r="9" spans="1:16" ht="20.25" customHeight="1" x14ac:dyDescent="0.2">
      <c r="B9" s="362" t="s">
        <v>58</v>
      </c>
      <c r="C9" s="363" t="s">
        <v>2</v>
      </c>
      <c r="D9" s="364"/>
      <c r="E9" s="364"/>
      <c r="F9" s="364"/>
      <c r="G9" s="364"/>
      <c r="H9" s="364"/>
      <c r="I9" s="364"/>
      <c r="J9" s="364"/>
      <c r="K9" s="365"/>
    </row>
    <row r="10" spans="1:16" ht="24" x14ac:dyDescent="0.2">
      <c r="B10" s="362"/>
      <c r="C10" s="44" t="s">
        <v>59</v>
      </c>
      <c r="D10" s="44" t="s">
        <v>60</v>
      </c>
      <c r="E10" s="44" t="s">
        <v>61</v>
      </c>
      <c r="F10" s="44" t="s">
        <v>62</v>
      </c>
      <c r="G10" s="44" t="s">
        <v>8</v>
      </c>
      <c r="H10" s="44" t="s">
        <v>63</v>
      </c>
      <c r="I10" s="44" t="s">
        <v>64</v>
      </c>
      <c r="J10" s="44" t="s">
        <v>65</v>
      </c>
      <c r="K10" s="102" t="s">
        <v>31</v>
      </c>
    </row>
    <row r="11" spans="1:16" x14ac:dyDescent="0.2">
      <c r="B11" s="39" t="s">
        <v>40</v>
      </c>
      <c r="C11" s="39">
        <v>8983</v>
      </c>
      <c r="D11" s="39">
        <v>4994</v>
      </c>
      <c r="E11" s="39">
        <f>C11+D11</f>
        <v>13977</v>
      </c>
      <c r="F11" s="40">
        <f>E11/$E$49</f>
        <v>0.18216296527994996</v>
      </c>
      <c r="G11" s="39">
        <v>29915</v>
      </c>
      <c r="H11" s="39">
        <v>1941</v>
      </c>
      <c r="I11" s="39">
        <f>G11+H11</f>
        <v>31856</v>
      </c>
      <c r="J11" s="40">
        <f>I11/$I$49</f>
        <v>0.17236416366371241</v>
      </c>
      <c r="K11" s="39">
        <f t="shared" ref="K11:K48" si="0">E11+I11</f>
        <v>45833</v>
      </c>
      <c r="P11" s="52"/>
    </row>
    <row r="12" spans="1:16" x14ac:dyDescent="0.2">
      <c r="B12" s="39" t="s">
        <v>167</v>
      </c>
      <c r="C12" s="39">
        <v>972</v>
      </c>
      <c r="D12" s="39">
        <v>421</v>
      </c>
      <c r="E12" s="39">
        <f t="shared" ref="E12:E48" si="1">C12+D12</f>
        <v>1393</v>
      </c>
      <c r="F12" s="40">
        <f t="shared" ref="F12:F48" si="2">E12/$E$49</f>
        <v>1.8155041184443749E-2</v>
      </c>
      <c r="G12" s="39">
        <v>2589</v>
      </c>
      <c r="H12" s="39">
        <v>139</v>
      </c>
      <c r="I12" s="39">
        <f t="shared" ref="I12:I48" si="3">G12+H12</f>
        <v>2728</v>
      </c>
      <c r="J12" s="40">
        <f t="shared" ref="J12:J48" si="4">I12/$I$49</f>
        <v>1.476046705407482E-2</v>
      </c>
      <c r="K12" s="39">
        <f t="shared" si="0"/>
        <v>4121</v>
      </c>
      <c r="P12" s="52"/>
    </row>
    <row r="13" spans="1:16" x14ac:dyDescent="0.2">
      <c r="B13" s="39" t="s">
        <v>168</v>
      </c>
      <c r="C13" s="39">
        <v>707</v>
      </c>
      <c r="D13" s="39">
        <v>249</v>
      </c>
      <c r="E13" s="39">
        <f t="shared" si="1"/>
        <v>956</v>
      </c>
      <c r="F13" s="40">
        <f t="shared" si="2"/>
        <v>1.2459597539359817E-2</v>
      </c>
      <c r="G13" s="39">
        <v>1769</v>
      </c>
      <c r="H13" s="39">
        <v>73</v>
      </c>
      <c r="I13" s="39">
        <f t="shared" si="3"/>
        <v>1842</v>
      </c>
      <c r="J13" s="40">
        <f t="shared" si="4"/>
        <v>9.9665616985358564E-3</v>
      </c>
      <c r="K13" s="39">
        <f t="shared" si="0"/>
        <v>2798</v>
      </c>
      <c r="P13" s="52"/>
    </row>
    <row r="14" spans="1:16" x14ac:dyDescent="0.2">
      <c r="B14" s="39" t="s">
        <v>169</v>
      </c>
      <c r="C14" s="39">
        <v>8372</v>
      </c>
      <c r="D14" s="39">
        <v>3261</v>
      </c>
      <c r="E14" s="39">
        <f t="shared" si="1"/>
        <v>11633</v>
      </c>
      <c r="F14" s="40">
        <f t="shared" si="2"/>
        <v>0.15161349181524345</v>
      </c>
      <c r="G14" s="39">
        <v>30606</v>
      </c>
      <c r="H14" s="39">
        <v>1384</v>
      </c>
      <c r="I14" s="39">
        <f t="shared" si="3"/>
        <v>31990</v>
      </c>
      <c r="J14" s="40">
        <f t="shared" si="4"/>
        <v>0.17308920126827473</v>
      </c>
      <c r="K14" s="39">
        <f t="shared" si="0"/>
        <v>43623</v>
      </c>
      <c r="P14" s="52"/>
    </row>
    <row r="15" spans="1:16" x14ac:dyDescent="0.2">
      <c r="B15" s="39" t="s">
        <v>170</v>
      </c>
      <c r="C15" s="39">
        <v>101</v>
      </c>
      <c r="D15" s="39">
        <v>62</v>
      </c>
      <c r="E15" s="39">
        <f t="shared" si="1"/>
        <v>163</v>
      </c>
      <c r="F15" s="40">
        <f t="shared" si="2"/>
        <v>2.1243874465644874E-3</v>
      </c>
      <c r="G15" s="39">
        <v>239</v>
      </c>
      <c r="H15" s="39">
        <v>28</v>
      </c>
      <c r="I15" s="39">
        <f t="shared" si="3"/>
        <v>267</v>
      </c>
      <c r="J15" s="40">
        <f t="shared" si="4"/>
        <v>1.4446644807323962E-3</v>
      </c>
      <c r="K15" s="39">
        <f t="shared" si="0"/>
        <v>430</v>
      </c>
      <c r="P15" s="52"/>
    </row>
    <row r="16" spans="1:16" x14ac:dyDescent="0.2">
      <c r="B16" s="39" t="s">
        <v>171</v>
      </c>
      <c r="C16" s="39">
        <v>1622</v>
      </c>
      <c r="D16" s="39">
        <v>750</v>
      </c>
      <c r="E16" s="39">
        <f t="shared" si="1"/>
        <v>2372</v>
      </c>
      <c r="F16" s="40">
        <f t="shared" si="2"/>
        <v>3.091439891565009E-2</v>
      </c>
      <c r="G16" s="39">
        <v>6722</v>
      </c>
      <c r="H16" s="39">
        <v>330</v>
      </c>
      <c r="I16" s="39">
        <f t="shared" si="3"/>
        <v>7052</v>
      </c>
      <c r="J16" s="40">
        <f t="shared" si="4"/>
        <v>3.8156456622190478E-2</v>
      </c>
      <c r="K16" s="39">
        <f t="shared" si="0"/>
        <v>9424</v>
      </c>
      <c r="P16" s="52"/>
    </row>
    <row r="17" spans="2:16" x14ac:dyDescent="0.2">
      <c r="B17" s="39" t="s">
        <v>172</v>
      </c>
      <c r="C17" s="39">
        <v>163</v>
      </c>
      <c r="D17" s="39">
        <v>80</v>
      </c>
      <c r="E17" s="39">
        <f t="shared" si="1"/>
        <v>243</v>
      </c>
      <c r="F17" s="40">
        <f t="shared" si="2"/>
        <v>3.1670315921176104E-3</v>
      </c>
      <c r="G17" s="39">
        <v>848</v>
      </c>
      <c r="H17" s="39">
        <v>50</v>
      </c>
      <c r="I17" s="39">
        <f t="shared" si="3"/>
        <v>898</v>
      </c>
      <c r="J17" s="40">
        <f t="shared" si="4"/>
        <v>4.8588340962460366E-3</v>
      </c>
      <c r="K17" s="39">
        <f t="shared" si="0"/>
        <v>1141</v>
      </c>
      <c r="P17" s="52"/>
    </row>
    <row r="18" spans="2:16" x14ac:dyDescent="0.2">
      <c r="B18" s="39" t="s">
        <v>173</v>
      </c>
      <c r="C18" s="39">
        <v>443</v>
      </c>
      <c r="D18" s="39">
        <v>242</v>
      </c>
      <c r="E18" s="39">
        <f t="shared" si="1"/>
        <v>685</v>
      </c>
      <c r="F18" s="40">
        <f t="shared" si="2"/>
        <v>8.9276404962986139E-3</v>
      </c>
      <c r="G18" s="39">
        <v>1733</v>
      </c>
      <c r="H18" s="39">
        <v>82</v>
      </c>
      <c r="I18" s="39">
        <f t="shared" si="3"/>
        <v>1815</v>
      </c>
      <c r="J18" s="40">
        <f t="shared" si="4"/>
        <v>9.82047203194494E-3</v>
      </c>
      <c r="K18" s="39">
        <f t="shared" si="0"/>
        <v>2500</v>
      </c>
      <c r="P18" s="52"/>
    </row>
    <row r="19" spans="2:16" x14ac:dyDescent="0.2">
      <c r="B19" s="39" t="s">
        <v>174</v>
      </c>
      <c r="C19" s="39">
        <v>182</v>
      </c>
      <c r="D19" s="39">
        <v>103</v>
      </c>
      <c r="E19" s="39">
        <f t="shared" si="1"/>
        <v>285</v>
      </c>
      <c r="F19" s="40">
        <f t="shared" si="2"/>
        <v>3.7144197685329999E-3</v>
      </c>
      <c r="G19" s="39">
        <v>484</v>
      </c>
      <c r="H19" s="39">
        <v>44</v>
      </c>
      <c r="I19" s="39">
        <f t="shared" si="3"/>
        <v>528</v>
      </c>
      <c r="J19" s="40">
        <f t="shared" si="4"/>
        <v>2.8568645911112552E-3</v>
      </c>
      <c r="K19" s="39">
        <f t="shared" si="0"/>
        <v>813</v>
      </c>
      <c r="P19" s="52"/>
    </row>
    <row r="20" spans="2:16" x14ac:dyDescent="0.2">
      <c r="B20" s="39" t="s">
        <v>175</v>
      </c>
      <c r="C20" s="39">
        <v>1890</v>
      </c>
      <c r="D20" s="39">
        <v>929</v>
      </c>
      <c r="E20" s="39">
        <f t="shared" si="1"/>
        <v>2819</v>
      </c>
      <c r="F20" s="40">
        <f t="shared" si="2"/>
        <v>3.6740173078928164E-2</v>
      </c>
      <c r="G20" s="39">
        <v>5764</v>
      </c>
      <c r="H20" s="39">
        <v>402</v>
      </c>
      <c r="I20" s="39">
        <f t="shared" si="3"/>
        <v>6166</v>
      </c>
      <c r="J20" s="40">
        <f t="shared" si="4"/>
        <v>3.3362551266651518E-2</v>
      </c>
      <c r="K20" s="39">
        <f t="shared" si="0"/>
        <v>8985</v>
      </c>
      <c r="P20" s="52"/>
    </row>
    <row r="21" spans="2:16" x14ac:dyDescent="0.2">
      <c r="B21" s="39" t="s">
        <v>176</v>
      </c>
      <c r="C21" s="39">
        <v>663</v>
      </c>
      <c r="D21" s="39">
        <v>417</v>
      </c>
      <c r="E21" s="39">
        <f t="shared" si="1"/>
        <v>1080</v>
      </c>
      <c r="F21" s="40">
        <f t="shared" si="2"/>
        <v>1.4075695964967157E-2</v>
      </c>
      <c r="G21" s="39">
        <v>1705</v>
      </c>
      <c r="H21" s="39">
        <v>157</v>
      </c>
      <c r="I21" s="39">
        <f t="shared" si="3"/>
        <v>1862</v>
      </c>
      <c r="J21" s="40">
        <f t="shared" si="4"/>
        <v>1.007477626638098E-2</v>
      </c>
      <c r="K21" s="39">
        <f t="shared" si="0"/>
        <v>2942</v>
      </c>
      <c r="P21" s="52"/>
    </row>
    <row r="22" spans="2:16" x14ac:dyDescent="0.2">
      <c r="B22" s="39" t="s">
        <v>177</v>
      </c>
      <c r="C22" s="39">
        <v>394</v>
      </c>
      <c r="D22" s="39">
        <v>163</v>
      </c>
      <c r="E22" s="39">
        <f t="shared" si="1"/>
        <v>557</v>
      </c>
      <c r="F22" s="40">
        <f t="shared" si="2"/>
        <v>7.2594098634136172E-3</v>
      </c>
      <c r="G22" s="39">
        <v>1396</v>
      </c>
      <c r="H22" s="39">
        <v>100</v>
      </c>
      <c r="I22" s="39">
        <f t="shared" si="3"/>
        <v>1496</v>
      </c>
      <c r="J22" s="40">
        <f t="shared" si="4"/>
        <v>8.0944496748152229E-3</v>
      </c>
      <c r="K22" s="39">
        <f t="shared" si="0"/>
        <v>2053</v>
      </c>
      <c r="P22" s="52"/>
    </row>
    <row r="23" spans="2:16" x14ac:dyDescent="0.2">
      <c r="B23" s="39" t="s">
        <v>178</v>
      </c>
      <c r="C23" s="39">
        <v>2993</v>
      </c>
      <c r="D23" s="39">
        <v>1610</v>
      </c>
      <c r="E23" s="39">
        <f t="shared" si="1"/>
        <v>4603</v>
      </c>
      <c r="F23" s="40">
        <f t="shared" si="2"/>
        <v>5.9991137524762796E-2</v>
      </c>
      <c r="G23" s="39">
        <v>10367</v>
      </c>
      <c r="H23" s="39">
        <v>653</v>
      </c>
      <c r="I23" s="39">
        <f t="shared" si="3"/>
        <v>11020</v>
      </c>
      <c r="J23" s="40">
        <f t="shared" si="4"/>
        <v>5.9626226882662947E-2</v>
      </c>
      <c r="K23" s="39">
        <f t="shared" si="0"/>
        <v>15623</v>
      </c>
      <c r="P23" s="52"/>
    </row>
    <row r="24" spans="2:16" x14ac:dyDescent="0.2">
      <c r="B24" s="39" t="s">
        <v>179</v>
      </c>
      <c r="C24" s="39">
        <v>1000</v>
      </c>
      <c r="D24" s="39">
        <v>426</v>
      </c>
      <c r="E24" s="39">
        <f t="shared" si="1"/>
        <v>1426</v>
      </c>
      <c r="F24" s="40">
        <f t="shared" si="2"/>
        <v>1.8585131894484411E-2</v>
      </c>
      <c r="G24" s="39">
        <v>2346</v>
      </c>
      <c r="H24" s="39">
        <v>171</v>
      </c>
      <c r="I24" s="39">
        <f t="shared" si="3"/>
        <v>2517</v>
      </c>
      <c r="J24" s="40">
        <f t="shared" si="4"/>
        <v>1.3618803363308769E-2</v>
      </c>
      <c r="K24" s="39">
        <f t="shared" si="0"/>
        <v>3943</v>
      </c>
      <c r="P24" s="52"/>
    </row>
    <row r="25" spans="2:16" x14ac:dyDescent="0.2">
      <c r="B25" s="39" t="s">
        <v>180</v>
      </c>
      <c r="C25" s="39">
        <v>679</v>
      </c>
      <c r="D25" s="39">
        <v>196</v>
      </c>
      <c r="E25" s="39">
        <f t="shared" si="1"/>
        <v>875</v>
      </c>
      <c r="F25" s="40">
        <f t="shared" si="2"/>
        <v>1.140392034198728E-2</v>
      </c>
      <c r="G25" s="39">
        <v>1869</v>
      </c>
      <c r="H25" s="39">
        <v>78</v>
      </c>
      <c r="I25" s="39">
        <f t="shared" si="3"/>
        <v>1947</v>
      </c>
      <c r="J25" s="40">
        <f t="shared" si="4"/>
        <v>1.0534688179722754E-2</v>
      </c>
      <c r="K25" s="39">
        <f t="shared" si="0"/>
        <v>2822</v>
      </c>
      <c r="P25" s="52"/>
    </row>
    <row r="26" spans="2:16" x14ac:dyDescent="0.2">
      <c r="B26" s="39" t="s">
        <v>181</v>
      </c>
      <c r="C26" s="39">
        <v>1606</v>
      </c>
      <c r="D26" s="39">
        <v>804</v>
      </c>
      <c r="E26" s="39">
        <f t="shared" si="1"/>
        <v>2410</v>
      </c>
      <c r="F26" s="40">
        <f t="shared" si="2"/>
        <v>3.1409654884787822E-2</v>
      </c>
      <c r="G26" s="39">
        <v>8359</v>
      </c>
      <c r="H26" s="39">
        <v>431</v>
      </c>
      <c r="I26" s="39">
        <f t="shared" si="3"/>
        <v>8790</v>
      </c>
      <c r="J26" s="40">
        <f t="shared" si="4"/>
        <v>4.7560302567931693E-2</v>
      </c>
      <c r="K26" s="39">
        <f t="shared" si="0"/>
        <v>11200</v>
      </c>
      <c r="P26" s="52"/>
    </row>
    <row r="27" spans="2:16" x14ac:dyDescent="0.2">
      <c r="B27" s="39" t="s">
        <v>182</v>
      </c>
      <c r="C27" s="39">
        <v>710</v>
      </c>
      <c r="D27" s="39">
        <v>356</v>
      </c>
      <c r="E27" s="39">
        <f t="shared" si="1"/>
        <v>1066</v>
      </c>
      <c r="F27" s="40">
        <f t="shared" si="2"/>
        <v>1.3893233239495361E-2</v>
      </c>
      <c r="G27" s="39">
        <v>2802</v>
      </c>
      <c r="H27" s="39">
        <v>137</v>
      </c>
      <c r="I27" s="39">
        <f t="shared" si="3"/>
        <v>2939</v>
      </c>
      <c r="J27" s="40">
        <f t="shared" si="4"/>
        <v>1.590213074484087E-2</v>
      </c>
      <c r="K27" s="39">
        <f t="shared" si="0"/>
        <v>4005</v>
      </c>
      <c r="P27" s="52"/>
    </row>
    <row r="28" spans="2:16" x14ac:dyDescent="0.2">
      <c r="B28" s="39" t="s">
        <v>183</v>
      </c>
      <c r="C28" s="39">
        <v>499</v>
      </c>
      <c r="D28" s="39">
        <v>398</v>
      </c>
      <c r="E28" s="39">
        <f t="shared" si="1"/>
        <v>897</v>
      </c>
      <c r="F28" s="40">
        <f t="shared" si="2"/>
        <v>1.1690647482014389E-2</v>
      </c>
      <c r="G28" s="39">
        <v>1837</v>
      </c>
      <c r="H28" s="39">
        <v>134</v>
      </c>
      <c r="I28" s="39">
        <f t="shared" si="3"/>
        <v>1971</v>
      </c>
      <c r="J28" s="40">
        <f t="shared" si="4"/>
        <v>1.0664545661136901E-2</v>
      </c>
      <c r="K28" s="39">
        <f t="shared" si="0"/>
        <v>2868</v>
      </c>
      <c r="P28" s="52"/>
    </row>
    <row r="29" spans="2:16" x14ac:dyDescent="0.2">
      <c r="B29" s="39" t="s">
        <v>184</v>
      </c>
      <c r="C29" s="39">
        <v>42</v>
      </c>
      <c r="D29" s="39">
        <v>4</v>
      </c>
      <c r="E29" s="39">
        <f t="shared" si="1"/>
        <v>46</v>
      </c>
      <c r="F29" s="40">
        <f t="shared" si="2"/>
        <v>5.9952038369304552E-4</v>
      </c>
      <c r="G29" s="39">
        <v>56</v>
      </c>
      <c r="H29" s="39">
        <v>2</v>
      </c>
      <c r="I29" s="39">
        <f t="shared" si="3"/>
        <v>58</v>
      </c>
      <c r="J29" s="40">
        <f t="shared" si="4"/>
        <v>3.138222467508576E-4</v>
      </c>
      <c r="K29" s="39">
        <f t="shared" si="0"/>
        <v>104</v>
      </c>
      <c r="P29" s="52"/>
    </row>
    <row r="30" spans="2:16" x14ac:dyDescent="0.2">
      <c r="B30" s="39" t="s">
        <v>185</v>
      </c>
      <c r="C30" s="39">
        <v>836</v>
      </c>
      <c r="D30" s="39">
        <v>305</v>
      </c>
      <c r="E30" s="39">
        <f t="shared" si="1"/>
        <v>1141</v>
      </c>
      <c r="F30" s="40">
        <f t="shared" si="2"/>
        <v>1.4870712125951412E-2</v>
      </c>
      <c r="G30" s="39">
        <v>2516</v>
      </c>
      <c r="H30" s="39">
        <v>107</v>
      </c>
      <c r="I30" s="39">
        <f t="shared" si="3"/>
        <v>2623</v>
      </c>
      <c r="J30" s="40">
        <f t="shared" si="4"/>
        <v>1.4192340572887922E-2</v>
      </c>
      <c r="K30" s="39">
        <f t="shared" si="0"/>
        <v>3764</v>
      </c>
      <c r="P30" s="52"/>
    </row>
    <row r="31" spans="2:16" x14ac:dyDescent="0.2">
      <c r="B31" s="39" t="s">
        <v>186</v>
      </c>
      <c r="C31" s="39">
        <v>911</v>
      </c>
      <c r="D31" s="39">
        <v>481</v>
      </c>
      <c r="E31" s="39">
        <f t="shared" si="1"/>
        <v>1392</v>
      </c>
      <c r="F31" s="40">
        <f t="shared" si="2"/>
        <v>1.8142008132624336E-2</v>
      </c>
      <c r="G31" s="39">
        <v>2830</v>
      </c>
      <c r="H31" s="39">
        <v>138</v>
      </c>
      <c r="I31" s="39">
        <f t="shared" si="3"/>
        <v>2968</v>
      </c>
      <c r="J31" s="40">
        <f t="shared" si="4"/>
        <v>1.6059041868216301E-2</v>
      </c>
      <c r="K31" s="39">
        <f t="shared" si="0"/>
        <v>4360</v>
      </c>
      <c r="P31" s="52"/>
    </row>
    <row r="32" spans="2:16" x14ac:dyDescent="0.2">
      <c r="B32" s="39" t="s">
        <v>187</v>
      </c>
      <c r="C32" s="39">
        <v>2577</v>
      </c>
      <c r="D32" s="39">
        <v>1202</v>
      </c>
      <c r="E32" s="39">
        <f t="shared" si="1"/>
        <v>3779</v>
      </c>
      <c r="F32" s="40">
        <f t="shared" si="2"/>
        <v>4.9251902825565637E-2</v>
      </c>
      <c r="G32" s="39">
        <v>9460</v>
      </c>
      <c r="H32" s="39">
        <v>535</v>
      </c>
      <c r="I32" s="39">
        <f t="shared" si="3"/>
        <v>9995</v>
      </c>
      <c r="J32" s="40">
        <f t="shared" si="4"/>
        <v>5.4080230280600376E-2</v>
      </c>
      <c r="K32" s="39">
        <f t="shared" si="0"/>
        <v>13774</v>
      </c>
      <c r="P32" s="52"/>
    </row>
    <row r="33" spans="2:16" x14ac:dyDescent="0.2">
      <c r="B33" s="39" t="s">
        <v>188</v>
      </c>
      <c r="C33" s="39">
        <v>1445</v>
      </c>
      <c r="D33" s="39">
        <v>857</v>
      </c>
      <c r="E33" s="39">
        <f t="shared" si="1"/>
        <v>2302</v>
      </c>
      <c r="F33" s="40">
        <f t="shared" si="2"/>
        <v>3.0002085288291108E-2</v>
      </c>
      <c r="G33" s="39">
        <v>3499</v>
      </c>
      <c r="H33" s="39">
        <v>251</v>
      </c>
      <c r="I33" s="39">
        <f t="shared" si="3"/>
        <v>3750</v>
      </c>
      <c r="J33" s="40">
        <f t="shared" si="4"/>
        <v>2.029023147096062E-2</v>
      </c>
      <c r="K33" s="39">
        <f t="shared" si="0"/>
        <v>6052</v>
      </c>
      <c r="P33" s="52"/>
    </row>
    <row r="34" spans="2:16" x14ac:dyDescent="0.2">
      <c r="B34" s="39" t="s">
        <v>189</v>
      </c>
      <c r="C34" s="39">
        <v>682</v>
      </c>
      <c r="D34" s="39">
        <v>569</v>
      </c>
      <c r="E34" s="39">
        <f t="shared" si="1"/>
        <v>1251</v>
      </c>
      <c r="F34" s="40">
        <f t="shared" si="2"/>
        <v>1.6304347826086956E-2</v>
      </c>
      <c r="G34" s="39">
        <v>2228</v>
      </c>
      <c r="H34" s="39">
        <v>142</v>
      </c>
      <c r="I34" s="39">
        <f t="shared" si="3"/>
        <v>2370</v>
      </c>
      <c r="J34" s="40">
        <f t="shared" si="4"/>
        <v>1.2823426289647112E-2</v>
      </c>
      <c r="K34" s="39">
        <f t="shared" si="0"/>
        <v>3621</v>
      </c>
      <c r="P34" s="52"/>
    </row>
    <row r="35" spans="2:16" x14ac:dyDescent="0.2">
      <c r="B35" s="39" t="s">
        <v>190</v>
      </c>
      <c r="C35" s="39">
        <v>766</v>
      </c>
      <c r="D35" s="39">
        <v>390</v>
      </c>
      <c r="E35" s="39">
        <f t="shared" si="1"/>
        <v>1156</v>
      </c>
      <c r="F35" s="40">
        <f t="shared" si="2"/>
        <v>1.5066207903242623E-2</v>
      </c>
      <c r="G35" s="39">
        <v>2521</v>
      </c>
      <c r="H35" s="39">
        <v>119</v>
      </c>
      <c r="I35" s="39">
        <f t="shared" si="3"/>
        <v>2640</v>
      </c>
      <c r="J35" s="40">
        <f t="shared" si="4"/>
        <v>1.4284322955556277E-2</v>
      </c>
      <c r="K35" s="39">
        <f t="shared" si="0"/>
        <v>3796</v>
      </c>
      <c r="P35" s="52"/>
    </row>
    <row r="36" spans="2:16" x14ac:dyDescent="0.2">
      <c r="B36" s="39" t="s">
        <v>191</v>
      </c>
      <c r="C36" s="39">
        <v>224</v>
      </c>
      <c r="D36" s="39">
        <v>99</v>
      </c>
      <c r="E36" s="39">
        <f t="shared" si="1"/>
        <v>323</v>
      </c>
      <c r="F36" s="40">
        <f t="shared" si="2"/>
        <v>4.2096757376707331E-3</v>
      </c>
      <c r="G36" s="39">
        <v>642</v>
      </c>
      <c r="H36" s="39">
        <v>30</v>
      </c>
      <c r="I36" s="39">
        <f t="shared" si="3"/>
        <v>672</v>
      </c>
      <c r="J36" s="40">
        <f t="shared" si="4"/>
        <v>3.6360094795961431E-3</v>
      </c>
      <c r="K36" s="39">
        <f t="shared" si="0"/>
        <v>995</v>
      </c>
      <c r="P36" s="52"/>
    </row>
    <row r="37" spans="2:16" x14ac:dyDescent="0.2">
      <c r="B37" s="39" t="s">
        <v>192</v>
      </c>
      <c r="C37" s="39">
        <v>297</v>
      </c>
      <c r="D37" s="39">
        <v>250</v>
      </c>
      <c r="E37" s="39">
        <f t="shared" si="1"/>
        <v>547</v>
      </c>
      <c r="F37" s="40">
        <f t="shared" si="2"/>
        <v>7.1290793452194762E-3</v>
      </c>
      <c r="G37" s="39">
        <v>1047</v>
      </c>
      <c r="H37" s="39">
        <v>119</v>
      </c>
      <c r="I37" s="39">
        <f t="shared" si="3"/>
        <v>1166</v>
      </c>
      <c r="J37" s="40">
        <f t="shared" si="4"/>
        <v>6.3089093053706894E-3</v>
      </c>
      <c r="K37" s="39">
        <f t="shared" si="0"/>
        <v>1713</v>
      </c>
      <c r="P37" s="52"/>
    </row>
    <row r="38" spans="2:16" x14ac:dyDescent="0.2">
      <c r="B38" s="39" t="s">
        <v>193</v>
      </c>
      <c r="C38" s="39">
        <v>560</v>
      </c>
      <c r="D38" s="39">
        <v>162</v>
      </c>
      <c r="E38" s="39">
        <f t="shared" si="1"/>
        <v>722</v>
      </c>
      <c r="F38" s="40">
        <f t="shared" si="2"/>
        <v>9.4098634136169333E-3</v>
      </c>
      <c r="G38" s="39">
        <v>1139</v>
      </c>
      <c r="H38" s="39">
        <v>46</v>
      </c>
      <c r="I38" s="39">
        <f t="shared" si="3"/>
        <v>1185</v>
      </c>
      <c r="J38" s="40">
        <f t="shared" si="4"/>
        <v>6.4117131448235562E-3</v>
      </c>
      <c r="K38" s="39">
        <f t="shared" si="0"/>
        <v>1907</v>
      </c>
      <c r="P38" s="52"/>
    </row>
    <row r="39" spans="2:16" x14ac:dyDescent="0.2">
      <c r="B39" s="39" t="s">
        <v>194</v>
      </c>
      <c r="C39" s="39">
        <v>564</v>
      </c>
      <c r="D39" s="39">
        <v>171</v>
      </c>
      <c r="E39" s="39">
        <f t="shared" si="1"/>
        <v>735</v>
      </c>
      <c r="F39" s="40">
        <f t="shared" si="2"/>
        <v>9.5792930872693142E-3</v>
      </c>
      <c r="G39" s="39">
        <v>1482</v>
      </c>
      <c r="H39" s="39">
        <v>56</v>
      </c>
      <c r="I39" s="39">
        <f t="shared" si="3"/>
        <v>1538</v>
      </c>
      <c r="J39" s="40">
        <f t="shared" si="4"/>
        <v>8.3217002672899831E-3</v>
      </c>
      <c r="K39" s="39">
        <f t="shared" si="0"/>
        <v>2273</v>
      </c>
      <c r="P39" s="52"/>
    </row>
    <row r="40" spans="2:16" x14ac:dyDescent="0.2">
      <c r="B40" s="39" t="s">
        <v>195</v>
      </c>
      <c r="C40" s="39">
        <v>332</v>
      </c>
      <c r="D40" s="39">
        <v>83</v>
      </c>
      <c r="E40" s="39">
        <f t="shared" si="1"/>
        <v>415</v>
      </c>
      <c r="F40" s="40">
        <f t="shared" si="2"/>
        <v>5.4087165050568245E-3</v>
      </c>
      <c r="G40" s="39">
        <v>912</v>
      </c>
      <c r="H40" s="39">
        <v>34</v>
      </c>
      <c r="I40" s="39">
        <f t="shared" si="3"/>
        <v>946</v>
      </c>
      <c r="J40" s="40">
        <f t="shared" si="4"/>
        <v>5.1185490590743322E-3</v>
      </c>
      <c r="K40" s="39">
        <f t="shared" si="0"/>
        <v>1361</v>
      </c>
      <c r="P40" s="52"/>
    </row>
    <row r="41" spans="2:16" x14ac:dyDescent="0.2">
      <c r="B41" s="39" t="s">
        <v>196</v>
      </c>
      <c r="C41" s="39">
        <v>240</v>
      </c>
      <c r="D41" s="39">
        <v>155</v>
      </c>
      <c r="E41" s="39">
        <f t="shared" si="1"/>
        <v>395</v>
      </c>
      <c r="F41" s="40">
        <f t="shared" si="2"/>
        <v>5.1480554686685435E-3</v>
      </c>
      <c r="G41" s="39">
        <v>1177</v>
      </c>
      <c r="H41" s="39">
        <v>56</v>
      </c>
      <c r="I41" s="39">
        <f t="shared" si="3"/>
        <v>1233</v>
      </c>
      <c r="J41" s="40">
        <f t="shared" si="4"/>
        <v>6.6714281076518519E-3</v>
      </c>
      <c r="K41" s="39">
        <f t="shared" si="0"/>
        <v>1628</v>
      </c>
      <c r="P41" s="52"/>
    </row>
    <row r="42" spans="2:16" x14ac:dyDescent="0.2">
      <c r="B42" s="39" t="s">
        <v>197</v>
      </c>
      <c r="C42" s="39">
        <v>480</v>
      </c>
      <c r="D42" s="39">
        <v>261</v>
      </c>
      <c r="E42" s="39">
        <f t="shared" si="1"/>
        <v>741</v>
      </c>
      <c r="F42" s="40">
        <f t="shared" si="2"/>
        <v>9.6574913981857993E-3</v>
      </c>
      <c r="G42" s="39">
        <v>1600</v>
      </c>
      <c r="H42" s="39">
        <v>62</v>
      </c>
      <c r="I42" s="39">
        <f t="shared" si="3"/>
        <v>1662</v>
      </c>
      <c r="J42" s="40">
        <f t="shared" si="4"/>
        <v>8.9926305879297463E-3</v>
      </c>
      <c r="K42" s="39">
        <f t="shared" si="0"/>
        <v>2403</v>
      </c>
      <c r="P42" s="52"/>
    </row>
    <row r="43" spans="2:16" x14ac:dyDescent="0.2">
      <c r="B43" s="39" t="s">
        <v>198</v>
      </c>
      <c r="C43" s="39">
        <v>176</v>
      </c>
      <c r="D43" s="39">
        <v>101</v>
      </c>
      <c r="E43" s="39">
        <f t="shared" si="1"/>
        <v>277</v>
      </c>
      <c r="F43" s="40">
        <f t="shared" si="2"/>
        <v>3.6101553539776873E-3</v>
      </c>
      <c r="G43" s="39">
        <v>787</v>
      </c>
      <c r="H43" s="39">
        <v>45</v>
      </c>
      <c r="I43" s="39">
        <f t="shared" si="3"/>
        <v>832</v>
      </c>
      <c r="J43" s="40">
        <f t="shared" si="4"/>
        <v>4.5017260223571293E-3</v>
      </c>
      <c r="K43" s="39">
        <f t="shared" si="0"/>
        <v>1109</v>
      </c>
      <c r="P43" s="52"/>
    </row>
    <row r="44" spans="2:16" x14ac:dyDescent="0.2">
      <c r="B44" s="39" t="s">
        <v>199</v>
      </c>
      <c r="C44" s="39">
        <v>313</v>
      </c>
      <c r="D44" s="39">
        <v>184</v>
      </c>
      <c r="E44" s="39">
        <f t="shared" si="1"/>
        <v>497</v>
      </c>
      <c r="F44" s="40">
        <f t="shared" si="2"/>
        <v>6.4774267542487751E-3</v>
      </c>
      <c r="G44" s="39">
        <v>1659</v>
      </c>
      <c r="H44" s="39">
        <v>60</v>
      </c>
      <c r="I44" s="39">
        <f t="shared" si="3"/>
        <v>1719</v>
      </c>
      <c r="J44" s="40">
        <f t="shared" si="4"/>
        <v>9.3010421062883486E-3</v>
      </c>
      <c r="K44" s="39">
        <f t="shared" si="0"/>
        <v>2216</v>
      </c>
      <c r="P44" s="52"/>
    </row>
    <row r="45" spans="2:16" x14ac:dyDescent="0.2">
      <c r="B45" s="39" t="s">
        <v>200</v>
      </c>
      <c r="C45" s="39">
        <v>4318</v>
      </c>
      <c r="D45" s="39">
        <v>1967</v>
      </c>
      <c r="E45" s="39">
        <f t="shared" si="1"/>
        <v>6285</v>
      </c>
      <c r="F45" s="40">
        <f t="shared" si="2"/>
        <v>8.1912730685017199E-2</v>
      </c>
      <c r="G45" s="39">
        <v>14028</v>
      </c>
      <c r="H45" s="39">
        <v>720</v>
      </c>
      <c r="I45" s="39">
        <f t="shared" si="3"/>
        <v>14748</v>
      </c>
      <c r="J45" s="40">
        <f t="shared" si="4"/>
        <v>7.9797422328993936E-2</v>
      </c>
      <c r="K45" s="39">
        <f t="shared" si="0"/>
        <v>21033</v>
      </c>
      <c r="P45" s="52"/>
    </row>
    <row r="46" spans="2:16" x14ac:dyDescent="0.2">
      <c r="B46" s="39" t="s">
        <v>201</v>
      </c>
      <c r="C46" s="39">
        <v>1425</v>
      </c>
      <c r="D46" s="39">
        <v>588</v>
      </c>
      <c r="E46" s="39">
        <f t="shared" si="1"/>
        <v>2013</v>
      </c>
      <c r="F46" s="40">
        <f t="shared" si="2"/>
        <v>2.623553331248045E-2</v>
      </c>
      <c r="G46" s="39">
        <v>4897</v>
      </c>
      <c r="H46" s="39">
        <v>259</v>
      </c>
      <c r="I46" s="39">
        <f t="shared" si="3"/>
        <v>5156</v>
      </c>
      <c r="J46" s="40">
        <f t="shared" si="4"/>
        <v>2.7897715590472789E-2</v>
      </c>
      <c r="K46" s="39">
        <f t="shared" si="0"/>
        <v>7169</v>
      </c>
      <c r="P46" s="52"/>
    </row>
    <row r="47" spans="2:16" x14ac:dyDescent="0.2">
      <c r="B47" s="39" t="s">
        <v>202</v>
      </c>
      <c r="C47" s="39">
        <v>560</v>
      </c>
      <c r="D47" s="39">
        <v>275</v>
      </c>
      <c r="E47" s="39">
        <f t="shared" si="1"/>
        <v>835</v>
      </c>
      <c r="F47" s="40">
        <f t="shared" si="2"/>
        <v>1.0882598269210718E-2</v>
      </c>
      <c r="G47" s="39">
        <v>1665</v>
      </c>
      <c r="H47" s="39">
        <v>106</v>
      </c>
      <c r="I47" s="39">
        <f t="shared" si="3"/>
        <v>1771</v>
      </c>
      <c r="J47" s="40">
        <f t="shared" si="4"/>
        <v>9.5823999826856691E-3</v>
      </c>
      <c r="K47" s="39">
        <f t="shared" si="0"/>
        <v>2606</v>
      </c>
      <c r="P47" s="52"/>
    </row>
    <row r="48" spans="2:16" x14ac:dyDescent="0.2">
      <c r="B48" s="39" t="s">
        <v>203</v>
      </c>
      <c r="C48" s="39">
        <v>2816</v>
      </c>
      <c r="D48" s="39">
        <v>1620</v>
      </c>
      <c r="E48" s="39">
        <f t="shared" si="1"/>
        <v>4436</v>
      </c>
      <c r="F48" s="40">
        <f t="shared" si="2"/>
        <v>5.7814617870920654E-2</v>
      </c>
      <c r="G48" s="39">
        <v>9580</v>
      </c>
      <c r="H48" s="39">
        <v>522</v>
      </c>
      <c r="I48" s="39">
        <f t="shared" si="3"/>
        <v>10102</v>
      </c>
      <c r="J48" s="40">
        <f t="shared" si="4"/>
        <v>5.4659178218571781E-2</v>
      </c>
      <c r="K48" s="39">
        <f t="shared" si="0"/>
        <v>14538</v>
      </c>
      <c r="P48" s="52"/>
    </row>
    <row r="49" spans="2:16" x14ac:dyDescent="0.2">
      <c r="B49" s="41" t="s">
        <v>50</v>
      </c>
      <c r="C49" s="39">
        <f t="shared" ref="C49:H49" si="5">SUM(C11:C48)</f>
        <v>51543</v>
      </c>
      <c r="D49" s="39">
        <f t="shared" si="5"/>
        <v>25185</v>
      </c>
      <c r="E49" s="41">
        <f t="shared" ref="E49" si="6">C49+D49</f>
        <v>76728</v>
      </c>
      <c r="F49" s="43">
        <f t="shared" ref="F49" si="7">E49/$E$49</f>
        <v>1</v>
      </c>
      <c r="G49" s="39">
        <f t="shared" si="5"/>
        <v>175075</v>
      </c>
      <c r="H49" s="39">
        <f t="shared" si="5"/>
        <v>9743</v>
      </c>
      <c r="I49" s="41">
        <f t="shared" ref="I49" si="8">G49+H49</f>
        <v>184818</v>
      </c>
      <c r="J49" s="43">
        <f t="shared" ref="J49" si="9">I49/$I$49</f>
        <v>1</v>
      </c>
      <c r="K49" s="41">
        <f t="shared" ref="K49:K50" si="10">E49+I49</f>
        <v>261546</v>
      </c>
      <c r="P49" s="52"/>
    </row>
    <row r="50" spans="2:16" ht="25.5" customHeight="1" x14ac:dyDescent="0.2">
      <c r="B50" s="53" t="s">
        <v>66</v>
      </c>
      <c r="C50" s="54">
        <f>+C49/$K$49</f>
        <v>0.19707049620334471</v>
      </c>
      <c r="D50" s="54">
        <f>+D49/$K$49</f>
        <v>9.6292812736574057E-2</v>
      </c>
      <c r="E50" s="71">
        <f>C50+D50</f>
        <v>0.2933633089399188</v>
      </c>
      <c r="F50" s="55"/>
      <c r="G50" s="54">
        <f>+G49/$K$49</f>
        <v>0.66938511772307741</v>
      </c>
      <c r="H50" s="54">
        <f>+H49/$K$49</f>
        <v>3.7251573337003817E-2</v>
      </c>
      <c r="I50" s="55">
        <f>G50+H50</f>
        <v>0.7066366910600812</v>
      </c>
      <c r="J50" s="55"/>
      <c r="K50" s="55">
        <f t="shared" si="10"/>
        <v>1</v>
      </c>
    </row>
    <row r="51" spans="2:16" x14ac:dyDescent="0.2">
      <c r="B51" s="46"/>
      <c r="C51" s="59"/>
      <c r="D51" s="59"/>
      <c r="E51" s="59"/>
      <c r="F51" s="59"/>
      <c r="G51" s="59"/>
      <c r="H51" s="59"/>
      <c r="I51" s="59"/>
      <c r="J51" s="59"/>
      <c r="K51" s="59"/>
    </row>
    <row r="52" spans="2:16" ht="12.75" x14ac:dyDescent="0.2">
      <c r="B52" s="330" t="s">
        <v>88</v>
      </c>
      <c r="C52" s="330"/>
      <c r="D52" s="330"/>
      <c r="E52" s="330"/>
      <c r="F52" s="330"/>
      <c r="G52" s="330"/>
      <c r="H52" s="330"/>
      <c r="I52" s="330"/>
      <c r="J52" s="330"/>
      <c r="K52" s="330"/>
    </row>
    <row r="53" spans="2:16" ht="12.75" x14ac:dyDescent="0.2">
      <c r="B53" s="346" t="str">
        <f>'Solicitudes Regiones'!$B$6:$P$6</f>
        <v>Acumuladas de julio de 2008 a diciembre de 2019</v>
      </c>
      <c r="C53" s="346"/>
      <c r="D53" s="346"/>
      <c r="E53" s="346"/>
      <c r="F53" s="346"/>
      <c r="G53" s="346"/>
      <c r="H53" s="346"/>
      <c r="I53" s="346"/>
      <c r="J53" s="346"/>
      <c r="K53" s="346"/>
    </row>
    <row r="54" spans="2:16" x14ac:dyDescent="0.2">
      <c r="B54" s="46"/>
      <c r="C54" s="59"/>
      <c r="D54" s="59"/>
      <c r="E54" s="59"/>
      <c r="F54" s="59"/>
      <c r="G54" s="59"/>
      <c r="H54" s="59"/>
      <c r="I54" s="59"/>
      <c r="J54" s="59"/>
      <c r="K54" s="59"/>
    </row>
    <row r="55" spans="2:16" ht="15" customHeight="1" x14ac:dyDescent="0.2">
      <c r="B55" s="363" t="s">
        <v>67</v>
      </c>
      <c r="C55" s="364"/>
      <c r="D55" s="364"/>
      <c r="E55" s="364"/>
      <c r="F55" s="364"/>
      <c r="G55" s="364"/>
      <c r="H55" s="364"/>
      <c r="I55" s="364"/>
      <c r="J55" s="364"/>
      <c r="K55" s="365"/>
      <c r="L55" s="60"/>
    </row>
    <row r="56" spans="2:16" ht="15" customHeight="1" x14ac:dyDescent="0.2">
      <c r="B56" s="362" t="s">
        <v>58</v>
      </c>
      <c r="C56" s="362" t="s">
        <v>2</v>
      </c>
      <c r="D56" s="362"/>
      <c r="E56" s="362"/>
      <c r="F56" s="362"/>
      <c r="G56" s="362"/>
      <c r="H56" s="362"/>
      <c r="I56" s="362"/>
      <c r="J56" s="362"/>
      <c r="K56" s="362"/>
    </row>
    <row r="57" spans="2:16" ht="24" x14ac:dyDescent="0.2">
      <c r="B57" s="362"/>
      <c r="C57" s="44" t="s">
        <v>59</v>
      </c>
      <c r="D57" s="44" t="s">
        <v>60</v>
      </c>
      <c r="E57" s="44" t="s">
        <v>61</v>
      </c>
      <c r="F57" s="44" t="s">
        <v>62</v>
      </c>
      <c r="G57" s="44" t="s">
        <v>8</v>
      </c>
      <c r="H57" s="44" t="s">
        <v>63</v>
      </c>
      <c r="I57" s="44" t="s">
        <v>64</v>
      </c>
      <c r="J57" s="44" t="s">
        <v>65</v>
      </c>
      <c r="K57" s="45" t="s">
        <v>31</v>
      </c>
    </row>
    <row r="58" spans="2:16" x14ac:dyDescent="0.2">
      <c r="B58" s="39" t="s">
        <v>40</v>
      </c>
      <c r="C58" s="39">
        <v>8118</v>
      </c>
      <c r="D58" s="39">
        <v>3528</v>
      </c>
      <c r="E58" s="39">
        <f>C58+D58</f>
        <v>11646</v>
      </c>
      <c r="F58" s="40">
        <f>E58/$E$96</f>
        <v>0.18908299779192103</v>
      </c>
      <c r="G58" s="39">
        <v>24728</v>
      </c>
      <c r="H58" s="39">
        <v>1627</v>
      </c>
      <c r="I58" s="39">
        <f>G58+H58</f>
        <v>26355</v>
      </c>
      <c r="J58" s="40">
        <f>I58/$I$96</f>
        <v>0.17290811037776699</v>
      </c>
      <c r="K58" s="39">
        <f t="shared" ref="K58:K95" si="11">E58+I58</f>
        <v>38001</v>
      </c>
    </row>
    <row r="59" spans="2:16" x14ac:dyDescent="0.2">
      <c r="B59" s="39" t="s">
        <v>167</v>
      </c>
      <c r="C59" s="39">
        <v>810</v>
      </c>
      <c r="D59" s="39">
        <v>289</v>
      </c>
      <c r="E59" s="39">
        <f t="shared" ref="E59:E95" si="12">C59+D59</f>
        <v>1099</v>
      </c>
      <c r="F59" s="40">
        <f t="shared" ref="F59:F95" si="13">E59/$E$96</f>
        <v>1.7843226393038057E-2</v>
      </c>
      <c r="G59" s="39">
        <v>2118</v>
      </c>
      <c r="H59" s="39">
        <v>115</v>
      </c>
      <c r="I59" s="39">
        <f t="shared" ref="I59:I95" si="14">G59+H59</f>
        <v>2233</v>
      </c>
      <c r="J59" s="40">
        <f t="shared" ref="J59:J95" si="15">I59/$I$96</f>
        <v>1.4650116124968837E-2</v>
      </c>
      <c r="K59" s="39">
        <f t="shared" si="11"/>
        <v>3332</v>
      </c>
    </row>
    <row r="60" spans="2:16" x14ac:dyDescent="0.2">
      <c r="B60" s="39" t="s">
        <v>168</v>
      </c>
      <c r="C60" s="39">
        <v>585</v>
      </c>
      <c r="D60" s="39">
        <v>136</v>
      </c>
      <c r="E60" s="39">
        <f t="shared" si="12"/>
        <v>721</v>
      </c>
      <c r="F60" s="40">
        <f t="shared" si="13"/>
        <v>1.1706065722821145E-2</v>
      </c>
      <c r="G60" s="39">
        <v>1422</v>
      </c>
      <c r="H60" s="39">
        <v>64</v>
      </c>
      <c r="I60" s="39">
        <f t="shared" si="14"/>
        <v>1486</v>
      </c>
      <c r="J60" s="40">
        <f t="shared" si="15"/>
        <v>9.7492487961055498E-3</v>
      </c>
      <c r="K60" s="39">
        <f t="shared" si="11"/>
        <v>2207</v>
      </c>
    </row>
    <row r="61" spans="2:16" x14ac:dyDescent="0.2">
      <c r="B61" s="39" t="s">
        <v>169</v>
      </c>
      <c r="C61" s="39">
        <v>7454</v>
      </c>
      <c r="D61" s="39">
        <v>2406</v>
      </c>
      <c r="E61" s="39">
        <f t="shared" si="12"/>
        <v>9860</v>
      </c>
      <c r="F61" s="40">
        <f t="shared" si="13"/>
        <v>0.16008572541888558</v>
      </c>
      <c r="G61" s="39">
        <v>24642</v>
      </c>
      <c r="H61" s="39">
        <v>1158</v>
      </c>
      <c r="I61" s="39">
        <f t="shared" si="14"/>
        <v>25800</v>
      </c>
      <c r="J61" s="40">
        <f t="shared" si="15"/>
        <v>0.16926690372780831</v>
      </c>
      <c r="K61" s="39">
        <f t="shared" si="11"/>
        <v>35660</v>
      </c>
    </row>
    <row r="62" spans="2:16" x14ac:dyDescent="0.2">
      <c r="B62" s="39" t="s">
        <v>170</v>
      </c>
      <c r="C62" s="39">
        <v>92</v>
      </c>
      <c r="D62" s="39">
        <v>43</v>
      </c>
      <c r="E62" s="39">
        <f t="shared" si="12"/>
        <v>135</v>
      </c>
      <c r="F62" s="40">
        <f t="shared" si="13"/>
        <v>2.1918430965060399E-3</v>
      </c>
      <c r="G62" s="39">
        <v>203</v>
      </c>
      <c r="H62" s="39">
        <v>23</v>
      </c>
      <c r="I62" s="39">
        <f t="shared" si="14"/>
        <v>226</v>
      </c>
      <c r="J62" s="40">
        <f t="shared" si="15"/>
        <v>1.4827255907939798E-3</v>
      </c>
      <c r="K62" s="39">
        <f t="shared" si="11"/>
        <v>361</v>
      </c>
    </row>
    <row r="63" spans="2:16" x14ac:dyDescent="0.2">
      <c r="B63" s="39" t="s">
        <v>171</v>
      </c>
      <c r="C63" s="39">
        <v>1324</v>
      </c>
      <c r="D63" s="39">
        <v>399</v>
      </c>
      <c r="E63" s="39">
        <f t="shared" si="12"/>
        <v>1723</v>
      </c>
      <c r="F63" s="40">
        <f t="shared" si="13"/>
        <v>2.797441226133264E-2</v>
      </c>
      <c r="G63" s="39">
        <v>5440</v>
      </c>
      <c r="H63" s="39">
        <v>271</v>
      </c>
      <c r="I63" s="39">
        <f t="shared" si="14"/>
        <v>5711</v>
      </c>
      <c r="J63" s="40">
        <f t="shared" si="15"/>
        <v>3.746834446470982E-2</v>
      </c>
      <c r="K63" s="39">
        <f t="shared" si="11"/>
        <v>7434</v>
      </c>
    </row>
    <row r="64" spans="2:16" x14ac:dyDescent="0.2">
      <c r="B64" s="39" t="s">
        <v>172</v>
      </c>
      <c r="C64" s="39">
        <v>148</v>
      </c>
      <c r="D64" s="39">
        <v>42</v>
      </c>
      <c r="E64" s="39">
        <f t="shared" si="12"/>
        <v>190</v>
      </c>
      <c r="F64" s="40">
        <f t="shared" si="13"/>
        <v>3.0848162098973892E-3</v>
      </c>
      <c r="G64" s="39">
        <v>746</v>
      </c>
      <c r="H64" s="39">
        <v>44</v>
      </c>
      <c r="I64" s="39">
        <f t="shared" si="14"/>
        <v>790</v>
      </c>
      <c r="J64" s="40">
        <f t="shared" si="15"/>
        <v>5.1829788350763011E-3</v>
      </c>
      <c r="K64" s="39">
        <f t="shared" si="11"/>
        <v>980</v>
      </c>
    </row>
    <row r="65" spans="2:11" x14ac:dyDescent="0.2">
      <c r="B65" s="39" t="s">
        <v>173</v>
      </c>
      <c r="C65" s="39">
        <v>353</v>
      </c>
      <c r="D65" s="39">
        <v>108</v>
      </c>
      <c r="E65" s="39">
        <f t="shared" si="12"/>
        <v>461</v>
      </c>
      <c r="F65" s="40">
        <f t="shared" si="13"/>
        <v>7.4847382776984028E-3</v>
      </c>
      <c r="G65" s="39">
        <v>1433</v>
      </c>
      <c r="H65" s="39">
        <v>67</v>
      </c>
      <c r="I65" s="39">
        <f t="shared" si="14"/>
        <v>1500</v>
      </c>
      <c r="J65" s="40">
        <f t="shared" si="15"/>
        <v>9.8410990539423444E-3</v>
      </c>
      <c r="K65" s="39">
        <f t="shared" si="11"/>
        <v>1961</v>
      </c>
    </row>
    <row r="66" spans="2:11" x14ac:dyDescent="0.2">
      <c r="B66" s="39" t="s">
        <v>174</v>
      </c>
      <c r="C66" s="39">
        <v>169</v>
      </c>
      <c r="D66" s="39">
        <v>65</v>
      </c>
      <c r="E66" s="39">
        <f t="shared" si="12"/>
        <v>234</v>
      </c>
      <c r="F66" s="40">
        <f t="shared" si="13"/>
        <v>3.799194700610469E-3</v>
      </c>
      <c r="G66" s="39">
        <v>420</v>
      </c>
      <c r="H66" s="39">
        <v>30</v>
      </c>
      <c r="I66" s="39">
        <f t="shared" si="14"/>
        <v>450</v>
      </c>
      <c r="J66" s="40">
        <f t="shared" si="15"/>
        <v>2.9523297161827035E-3</v>
      </c>
      <c r="K66" s="39">
        <f t="shared" si="11"/>
        <v>684</v>
      </c>
    </row>
    <row r="67" spans="2:11" x14ac:dyDescent="0.2">
      <c r="B67" s="39" t="s">
        <v>175</v>
      </c>
      <c r="C67" s="39">
        <v>1698</v>
      </c>
      <c r="D67" s="39">
        <v>586</v>
      </c>
      <c r="E67" s="39">
        <f t="shared" si="12"/>
        <v>2284</v>
      </c>
      <c r="F67" s="40">
        <f t="shared" si="13"/>
        <v>3.7082738017924409E-2</v>
      </c>
      <c r="G67" s="39">
        <v>4876</v>
      </c>
      <c r="H67" s="39">
        <v>321</v>
      </c>
      <c r="I67" s="39">
        <f t="shared" si="14"/>
        <v>5197</v>
      </c>
      <c r="J67" s="40">
        <f t="shared" si="15"/>
        <v>3.4096127855558905E-2</v>
      </c>
      <c r="K67" s="39">
        <f t="shared" si="11"/>
        <v>7481</v>
      </c>
    </row>
    <row r="68" spans="2:11" x14ac:dyDescent="0.2">
      <c r="B68" s="39" t="s">
        <v>176</v>
      </c>
      <c r="C68" s="39">
        <v>589</v>
      </c>
      <c r="D68" s="39">
        <v>234</v>
      </c>
      <c r="E68" s="39">
        <f t="shared" si="12"/>
        <v>823</v>
      </c>
      <c r="F68" s="40">
        <f t="shared" si="13"/>
        <v>1.3362124951292376E-2</v>
      </c>
      <c r="G68" s="39">
        <v>1440</v>
      </c>
      <c r="H68" s="39">
        <v>135</v>
      </c>
      <c r="I68" s="39">
        <f t="shared" si="14"/>
        <v>1575</v>
      </c>
      <c r="J68" s="40">
        <f t="shared" si="15"/>
        <v>1.0333154006639462E-2</v>
      </c>
      <c r="K68" s="39">
        <f t="shared" si="11"/>
        <v>2398</v>
      </c>
    </row>
    <row r="69" spans="2:11" x14ac:dyDescent="0.2">
      <c r="B69" s="39" t="s">
        <v>177</v>
      </c>
      <c r="C69" s="39">
        <v>350</v>
      </c>
      <c r="D69" s="39">
        <v>106</v>
      </c>
      <c r="E69" s="39">
        <f t="shared" si="12"/>
        <v>456</v>
      </c>
      <c r="F69" s="40">
        <f t="shared" si="13"/>
        <v>7.4035589037537344E-3</v>
      </c>
      <c r="G69" s="39">
        <v>1197</v>
      </c>
      <c r="H69" s="39">
        <v>65</v>
      </c>
      <c r="I69" s="39">
        <f t="shared" si="14"/>
        <v>1262</v>
      </c>
      <c r="J69" s="40">
        <f t="shared" si="15"/>
        <v>8.279644670716825E-3</v>
      </c>
      <c r="K69" s="39">
        <f t="shared" si="11"/>
        <v>1718</v>
      </c>
    </row>
    <row r="70" spans="2:11" x14ac:dyDescent="0.2">
      <c r="B70" s="39" t="s">
        <v>178</v>
      </c>
      <c r="C70" s="39">
        <v>2475</v>
      </c>
      <c r="D70" s="39">
        <v>1058</v>
      </c>
      <c r="E70" s="39">
        <f t="shared" si="12"/>
        <v>3533</v>
      </c>
      <c r="F70" s="40">
        <f t="shared" si="13"/>
        <v>5.7361345629302507E-2</v>
      </c>
      <c r="G70" s="39">
        <v>8279</v>
      </c>
      <c r="H70" s="39">
        <v>508</v>
      </c>
      <c r="I70" s="39">
        <f t="shared" si="14"/>
        <v>8787</v>
      </c>
      <c r="J70" s="40">
        <f t="shared" si="15"/>
        <v>5.764915825799425E-2</v>
      </c>
      <c r="K70" s="39">
        <f t="shared" si="11"/>
        <v>12320</v>
      </c>
    </row>
    <row r="71" spans="2:11" x14ac:dyDescent="0.2">
      <c r="B71" s="39" t="s">
        <v>179</v>
      </c>
      <c r="C71" s="39">
        <v>888</v>
      </c>
      <c r="D71" s="39">
        <v>242</v>
      </c>
      <c r="E71" s="39">
        <f t="shared" si="12"/>
        <v>1130</v>
      </c>
      <c r="F71" s="40">
        <f t="shared" si="13"/>
        <v>1.8346538511494998E-2</v>
      </c>
      <c r="G71" s="39">
        <v>1994</v>
      </c>
      <c r="H71" s="39">
        <v>131</v>
      </c>
      <c r="I71" s="39">
        <f t="shared" si="14"/>
        <v>2125</v>
      </c>
      <c r="J71" s="40">
        <f t="shared" si="15"/>
        <v>1.3941556993084988E-2</v>
      </c>
      <c r="K71" s="39">
        <f t="shared" si="11"/>
        <v>3255</v>
      </c>
    </row>
    <row r="72" spans="2:11" x14ac:dyDescent="0.2">
      <c r="B72" s="39" t="s">
        <v>180</v>
      </c>
      <c r="C72" s="39">
        <v>568</v>
      </c>
      <c r="D72" s="39">
        <v>121</v>
      </c>
      <c r="E72" s="39">
        <f t="shared" si="12"/>
        <v>689</v>
      </c>
      <c r="F72" s="40">
        <f t="shared" si="13"/>
        <v>1.118651772957527E-2</v>
      </c>
      <c r="G72" s="39">
        <v>1477</v>
      </c>
      <c r="H72" s="39">
        <v>61</v>
      </c>
      <c r="I72" s="39">
        <f t="shared" si="14"/>
        <v>1538</v>
      </c>
      <c r="J72" s="40">
        <f t="shared" si="15"/>
        <v>1.0090406896642217E-2</v>
      </c>
      <c r="K72" s="39">
        <f t="shared" si="11"/>
        <v>2227</v>
      </c>
    </row>
    <row r="73" spans="2:11" x14ac:dyDescent="0.2">
      <c r="B73" s="39" t="s">
        <v>181</v>
      </c>
      <c r="C73" s="39">
        <v>1421</v>
      </c>
      <c r="D73" s="39">
        <v>493</v>
      </c>
      <c r="E73" s="39">
        <f t="shared" si="12"/>
        <v>1914</v>
      </c>
      <c r="F73" s="40">
        <f t="shared" si="13"/>
        <v>3.1075464346018964E-2</v>
      </c>
      <c r="G73" s="39">
        <v>6843</v>
      </c>
      <c r="H73" s="39">
        <v>360</v>
      </c>
      <c r="I73" s="39">
        <f t="shared" si="14"/>
        <v>7203</v>
      </c>
      <c r="J73" s="40">
        <f t="shared" si="15"/>
        <v>4.725695765703114E-2</v>
      </c>
      <c r="K73" s="39">
        <f t="shared" si="11"/>
        <v>9117</v>
      </c>
    </row>
    <row r="74" spans="2:11" x14ac:dyDescent="0.2">
      <c r="B74" s="39" t="s">
        <v>182</v>
      </c>
      <c r="C74" s="39">
        <v>635</v>
      </c>
      <c r="D74" s="39">
        <v>178</v>
      </c>
      <c r="E74" s="39">
        <f t="shared" si="12"/>
        <v>813</v>
      </c>
      <c r="F74" s="40">
        <f t="shared" si="13"/>
        <v>1.3199766203403039E-2</v>
      </c>
      <c r="G74" s="39">
        <v>2390</v>
      </c>
      <c r="H74" s="39">
        <v>112</v>
      </c>
      <c r="I74" s="39">
        <f t="shared" si="14"/>
        <v>2502</v>
      </c>
      <c r="J74" s="40">
        <f t="shared" si="15"/>
        <v>1.641495322197583E-2</v>
      </c>
      <c r="K74" s="39">
        <f t="shared" si="11"/>
        <v>3315</v>
      </c>
    </row>
    <row r="75" spans="2:11" x14ac:dyDescent="0.2">
      <c r="B75" s="39" t="s">
        <v>183</v>
      </c>
      <c r="C75" s="39">
        <v>440</v>
      </c>
      <c r="D75" s="39">
        <v>217</v>
      </c>
      <c r="E75" s="39">
        <f t="shared" si="12"/>
        <v>657</v>
      </c>
      <c r="F75" s="40">
        <f t="shared" si="13"/>
        <v>1.0666969736329393E-2</v>
      </c>
      <c r="G75" s="39">
        <v>1622</v>
      </c>
      <c r="H75" s="39">
        <v>94</v>
      </c>
      <c r="I75" s="39">
        <f t="shared" si="14"/>
        <v>1716</v>
      </c>
      <c r="J75" s="40">
        <f t="shared" si="15"/>
        <v>1.1258217317710041E-2</v>
      </c>
      <c r="K75" s="39">
        <f t="shared" si="11"/>
        <v>2373</v>
      </c>
    </row>
    <row r="76" spans="2:11" x14ac:dyDescent="0.2">
      <c r="B76" s="39" t="s">
        <v>184</v>
      </c>
      <c r="C76" s="39">
        <v>36</v>
      </c>
      <c r="D76" s="39">
        <v>3</v>
      </c>
      <c r="E76" s="39">
        <f t="shared" si="12"/>
        <v>39</v>
      </c>
      <c r="F76" s="40">
        <f t="shared" si="13"/>
        <v>6.3319911676841143E-4</v>
      </c>
      <c r="G76" s="39">
        <v>50</v>
      </c>
      <c r="H76" s="39">
        <v>2</v>
      </c>
      <c r="I76" s="39">
        <f t="shared" si="14"/>
        <v>52</v>
      </c>
      <c r="J76" s="40">
        <f t="shared" si="15"/>
        <v>3.4115810053666796E-4</v>
      </c>
      <c r="K76" s="39">
        <f t="shared" si="11"/>
        <v>91</v>
      </c>
    </row>
    <row r="77" spans="2:11" x14ac:dyDescent="0.2">
      <c r="B77" s="39" t="s">
        <v>185</v>
      </c>
      <c r="C77" s="39">
        <v>719</v>
      </c>
      <c r="D77" s="39">
        <v>199</v>
      </c>
      <c r="E77" s="39">
        <f t="shared" si="12"/>
        <v>918</v>
      </c>
      <c r="F77" s="40">
        <f t="shared" si="13"/>
        <v>1.490453305624107E-2</v>
      </c>
      <c r="G77" s="39">
        <v>2077</v>
      </c>
      <c r="H77" s="39">
        <v>79</v>
      </c>
      <c r="I77" s="39">
        <f t="shared" si="14"/>
        <v>2156</v>
      </c>
      <c r="J77" s="40">
        <f t="shared" si="15"/>
        <v>1.4144939706866463E-2</v>
      </c>
      <c r="K77" s="39">
        <f t="shared" si="11"/>
        <v>3074</v>
      </c>
    </row>
    <row r="78" spans="2:11" x14ac:dyDescent="0.2">
      <c r="B78" s="39" t="s">
        <v>186</v>
      </c>
      <c r="C78" s="39">
        <v>816</v>
      </c>
      <c r="D78" s="39">
        <v>303</v>
      </c>
      <c r="E78" s="39">
        <f t="shared" si="12"/>
        <v>1119</v>
      </c>
      <c r="F78" s="40">
        <f t="shared" si="13"/>
        <v>1.8167943888816731E-2</v>
      </c>
      <c r="G78" s="39">
        <v>2383</v>
      </c>
      <c r="H78" s="39">
        <v>120</v>
      </c>
      <c r="I78" s="39">
        <f t="shared" si="14"/>
        <v>2503</v>
      </c>
      <c r="J78" s="40">
        <f t="shared" si="15"/>
        <v>1.642151395467846E-2</v>
      </c>
      <c r="K78" s="39">
        <f t="shared" si="11"/>
        <v>3622</v>
      </c>
    </row>
    <row r="79" spans="2:11" x14ac:dyDescent="0.2">
      <c r="B79" s="39" t="s">
        <v>187</v>
      </c>
      <c r="C79" s="39">
        <v>2321</v>
      </c>
      <c r="D79" s="39">
        <v>774</v>
      </c>
      <c r="E79" s="39">
        <f t="shared" si="12"/>
        <v>3095</v>
      </c>
      <c r="F79" s="40">
        <f t="shared" si="13"/>
        <v>5.0250032471749577E-2</v>
      </c>
      <c r="G79" s="39">
        <v>7925</v>
      </c>
      <c r="H79" s="39">
        <v>404</v>
      </c>
      <c r="I79" s="39">
        <f t="shared" si="14"/>
        <v>8329</v>
      </c>
      <c r="J79" s="40">
        <f t="shared" si="15"/>
        <v>5.464434268019052E-2</v>
      </c>
      <c r="K79" s="39">
        <f t="shared" si="11"/>
        <v>11424</v>
      </c>
    </row>
    <row r="80" spans="2:11" x14ac:dyDescent="0.2">
      <c r="B80" s="39" t="s">
        <v>188</v>
      </c>
      <c r="C80" s="39">
        <v>1295</v>
      </c>
      <c r="D80" s="39">
        <v>445</v>
      </c>
      <c r="E80" s="39">
        <f t="shared" si="12"/>
        <v>1740</v>
      </c>
      <c r="F80" s="40">
        <f t="shared" si="13"/>
        <v>2.8250422132744511E-2</v>
      </c>
      <c r="G80" s="39">
        <v>3015</v>
      </c>
      <c r="H80" s="39">
        <v>169</v>
      </c>
      <c r="I80" s="39">
        <f t="shared" si="14"/>
        <v>3184</v>
      </c>
      <c r="J80" s="40">
        <f t="shared" si="15"/>
        <v>2.0889372925168282E-2</v>
      </c>
      <c r="K80" s="39">
        <f t="shared" si="11"/>
        <v>4924</v>
      </c>
    </row>
    <row r="81" spans="2:11" x14ac:dyDescent="0.2">
      <c r="B81" s="39" t="s">
        <v>189</v>
      </c>
      <c r="C81" s="39">
        <v>580</v>
      </c>
      <c r="D81" s="39">
        <v>292</v>
      </c>
      <c r="E81" s="39">
        <f t="shared" si="12"/>
        <v>872</v>
      </c>
      <c r="F81" s="40">
        <f t="shared" si="13"/>
        <v>1.4157682815950123E-2</v>
      </c>
      <c r="G81" s="39">
        <v>1840</v>
      </c>
      <c r="H81" s="39">
        <v>87</v>
      </c>
      <c r="I81" s="39">
        <f t="shared" si="14"/>
        <v>1927</v>
      </c>
      <c r="J81" s="40">
        <f t="shared" si="15"/>
        <v>1.2642531917964599E-2</v>
      </c>
      <c r="K81" s="39">
        <f t="shared" si="11"/>
        <v>2799</v>
      </c>
    </row>
    <row r="82" spans="2:11" x14ac:dyDescent="0.2">
      <c r="B82" s="39" t="s">
        <v>190</v>
      </c>
      <c r="C82" s="39">
        <v>659</v>
      </c>
      <c r="D82" s="39">
        <v>234</v>
      </c>
      <c r="E82" s="39">
        <f t="shared" si="12"/>
        <v>893</v>
      </c>
      <c r="F82" s="40">
        <f t="shared" si="13"/>
        <v>1.4498636186517729E-2</v>
      </c>
      <c r="G82" s="39">
        <v>2017</v>
      </c>
      <c r="H82" s="39">
        <v>104</v>
      </c>
      <c r="I82" s="39">
        <f t="shared" si="14"/>
        <v>2121</v>
      </c>
      <c r="J82" s="40">
        <f t="shared" si="15"/>
        <v>1.3915314062274475E-2</v>
      </c>
      <c r="K82" s="39">
        <f t="shared" si="11"/>
        <v>3014</v>
      </c>
    </row>
    <row r="83" spans="2:11" x14ac:dyDescent="0.2">
      <c r="B83" s="39" t="s">
        <v>191</v>
      </c>
      <c r="C83" s="39">
        <v>197</v>
      </c>
      <c r="D83" s="39">
        <v>72</v>
      </c>
      <c r="E83" s="39">
        <f t="shared" si="12"/>
        <v>269</v>
      </c>
      <c r="F83" s="40">
        <f t="shared" si="13"/>
        <v>4.3674503182231459E-3</v>
      </c>
      <c r="G83" s="39">
        <v>532</v>
      </c>
      <c r="H83" s="39">
        <v>21</v>
      </c>
      <c r="I83" s="39">
        <f t="shared" si="14"/>
        <v>553</v>
      </c>
      <c r="J83" s="40">
        <f t="shared" si="15"/>
        <v>3.6280851845534108E-3</v>
      </c>
      <c r="K83" s="39">
        <f t="shared" si="11"/>
        <v>822</v>
      </c>
    </row>
    <row r="84" spans="2:11" x14ac:dyDescent="0.2">
      <c r="B84" s="39" t="s">
        <v>192</v>
      </c>
      <c r="C84" s="39">
        <v>267</v>
      </c>
      <c r="D84" s="39">
        <v>117</v>
      </c>
      <c r="E84" s="39">
        <f t="shared" si="12"/>
        <v>384</v>
      </c>
      <c r="F84" s="40">
        <f t="shared" si="13"/>
        <v>6.2345759189505129E-3</v>
      </c>
      <c r="G84" s="39">
        <v>932</v>
      </c>
      <c r="H84" s="39">
        <v>42</v>
      </c>
      <c r="I84" s="39">
        <f t="shared" si="14"/>
        <v>974</v>
      </c>
      <c r="J84" s="40">
        <f t="shared" si="15"/>
        <v>6.3901536523598952E-3</v>
      </c>
      <c r="K84" s="39">
        <f t="shared" si="11"/>
        <v>1358</v>
      </c>
    </row>
    <row r="85" spans="2:11" x14ac:dyDescent="0.2">
      <c r="B85" s="39" t="s">
        <v>193</v>
      </c>
      <c r="C85" s="39">
        <v>466</v>
      </c>
      <c r="D85" s="39">
        <v>93</v>
      </c>
      <c r="E85" s="39">
        <f t="shared" si="12"/>
        <v>559</v>
      </c>
      <c r="F85" s="40">
        <f t="shared" si="13"/>
        <v>9.0758540070138977E-3</v>
      </c>
      <c r="G85" s="39">
        <v>913</v>
      </c>
      <c r="H85" s="39">
        <v>40</v>
      </c>
      <c r="I85" s="39">
        <f t="shared" si="14"/>
        <v>953</v>
      </c>
      <c r="J85" s="40">
        <f t="shared" si="15"/>
        <v>6.2523782656047026E-3</v>
      </c>
      <c r="K85" s="39">
        <f t="shared" si="11"/>
        <v>1512</v>
      </c>
    </row>
    <row r="86" spans="2:11" x14ac:dyDescent="0.2">
      <c r="B86" s="39" t="s">
        <v>194</v>
      </c>
      <c r="C86" s="39">
        <v>477</v>
      </c>
      <c r="D86" s="39">
        <v>104</v>
      </c>
      <c r="E86" s="39">
        <f t="shared" si="12"/>
        <v>581</v>
      </c>
      <c r="F86" s="40">
        <f t="shared" si="13"/>
        <v>9.4330432523704374E-3</v>
      </c>
      <c r="G86" s="39">
        <v>1192</v>
      </c>
      <c r="H86" s="39">
        <v>45</v>
      </c>
      <c r="I86" s="39">
        <f t="shared" si="14"/>
        <v>1237</v>
      </c>
      <c r="J86" s="40">
        <f t="shared" si="15"/>
        <v>8.1156263531511202E-3</v>
      </c>
      <c r="K86" s="39">
        <f t="shared" si="11"/>
        <v>1818</v>
      </c>
    </row>
    <row r="87" spans="2:11" x14ac:dyDescent="0.2">
      <c r="B87" s="39" t="s">
        <v>195</v>
      </c>
      <c r="C87" s="39">
        <v>266</v>
      </c>
      <c r="D87" s="39">
        <v>50</v>
      </c>
      <c r="E87" s="39">
        <f t="shared" si="12"/>
        <v>316</v>
      </c>
      <c r="F87" s="40">
        <f t="shared" si="13"/>
        <v>5.130536433303026E-3</v>
      </c>
      <c r="G87" s="39">
        <v>672</v>
      </c>
      <c r="H87" s="39">
        <v>27</v>
      </c>
      <c r="I87" s="39">
        <f t="shared" si="14"/>
        <v>699</v>
      </c>
      <c r="J87" s="40">
        <f t="shared" si="15"/>
        <v>4.5859521591371322E-3</v>
      </c>
      <c r="K87" s="39">
        <f t="shared" si="11"/>
        <v>1015</v>
      </c>
    </row>
    <row r="88" spans="2:11" x14ac:dyDescent="0.2">
      <c r="B88" s="39" t="s">
        <v>196</v>
      </c>
      <c r="C88" s="39">
        <v>217</v>
      </c>
      <c r="D88" s="39">
        <v>72</v>
      </c>
      <c r="E88" s="39">
        <f t="shared" si="12"/>
        <v>289</v>
      </c>
      <c r="F88" s="40">
        <f t="shared" si="13"/>
        <v>4.6921678140018188E-3</v>
      </c>
      <c r="G88" s="39">
        <v>1016</v>
      </c>
      <c r="H88" s="39">
        <v>48</v>
      </c>
      <c r="I88" s="39">
        <f t="shared" si="14"/>
        <v>1064</v>
      </c>
      <c r="J88" s="40">
        <f t="shared" si="15"/>
        <v>6.9806195955964363E-3</v>
      </c>
      <c r="K88" s="39">
        <f t="shared" si="11"/>
        <v>1353</v>
      </c>
    </row>
    <row r="89" spans="2:11" x14ac:dyDescent="0.2">
      <c r="B89" s="39" t="s">
        <v>197</v>
      </c>
      <c r="C89" s="39">
        <v>413</v>
      </c>
      <c r="D89" s="39">
        <v>127</v>
      </c>
      <c r="E89" s="39">
        <f t="shared" si="12"/>
        <v>540</v>
      </c>
      <c r="F89" s="40">
        <f t="shared" si="13"/>
        <v>8.7673723860241595E-3</v>
      </c>
      <c r="G89" s="39">
        <v>1416</v>
      </c>
      <c r="H89" s="39">
        <v>50</v>
      </c>
      <c r="I89" s="39">
        <f t="shared" si="14"/>
        <v>1466</v>
      </c>
      <c r="J89" s="40">
        <f t="shared" si="15"/>
        <v>9.618034142052985E-3</v>
      </c>
      <c r="K89" s="39">
        <f t="shared" si="11"/>
        <v>2006</v>
      </c>
    </row>
    <row r="90" spans="2:11" x14ac:dyDescent="0.2">
      <c r="B90" s="39" t="s">
        <v>198</v>
      </c>
      <c r="C90" s="39">
        <v>148</v>
      </c>
      <c r="D90" s="39">
        <v>48</v>
      </c>
      <c r="E90" s="39">
        <f t="shared" si="12"/>
        <v>196</v>
      </c>
      <c r="F90" s="40">
        <f t="shared" si="13"/>
        <v>3.182231458630991E-3</v>
      </c>
      <c r="G90" s="39">
        <v>642</v>
      </c>
      <c r="H90" s="39">
        <v>38</v>
      </c>
      <c r="I90" s="39">
        <f t="shared" si="14"/>
        <v>680</v>
      </c>
      <c r="J90" s="40">
        <f t="shared" si="15"/>
        <v>4.461298237787196E-3</v>
      </c>
      <c r="K90" s="39">
        <f t="shared" si="11"/>
        <v>876</v>
      </c>
    </row>
    <row r="91" spans="2:11" x14ac:dyDescent="0.2">
      <c r="B91" s="39" t="s">
        <v>199</v>
      </c>
      <c r="C91" s="39">
        <v>274</v>
      </c>
      <c r="D91" s="39">
        <v>98</v>
      </c>
      <c r="E91" s="39">
        <f t="shared" si="12"/>
        <v>372</v>
      </c>
      <c r="F91" s="40">
        <f t="shared" si="13"/>
        <v>6.0397454214833092E-3</v>
      </c>
      <c r="G91" s="39">
        <v>1402</v>
      </c>
      <c r="H91" s="39">
        <v>47</v>
      </c>
      <c r="I91" s="39">
        <f t="shared" si="14"/>
        <v>1449</v>
      </c>
      <c r="J91" s="40">
        <f t="shared" si="15"/>
        <v>9.5065016861083044E-3</v>
      </c>
      <c r="K91" s="39">
        <f t="shared" si="11"/>
        <v>1821</v>
      </c>
    </row>
    <row r="92" spans="2:11" x14ac:dyDescent="0.2">
      <c r="B92" s="39" t="s">
        <v>200</v>
      </c>
      <c r="C92" s="39">
        <v>3887</v>
      </c>
      <c r="D92" s="39">
        <v>1264</v>
      </c>
      <c r="E92" s="39">
        <f t="shared" si="12"/>
        <v>5151</v>
      </c>
      <c r="F92" s="40">
        <f t="shared" si="13"/>
        <v>8.3630991037797114E-2</v>
      </c>
      <c r="G92" s="39">
        <v>11812</v>
      </c>
      <c r="H92" s="39">
        <v>555</v>
      </c>
      <c r="I92" s="39">
        <f t="shared" si="14"/>
        <v>12367</v>
      </c>
      <c r="J92" s="40">
        <f t="shared" si="15"/>
        <v>8.1136581333403318E-2</v>
      </c>
      <c r="K92" s="39">
        <f t="shared" si="11"/>
        <v>17518</v>
      </c>
    </row>
    <row r="93" spans="2:11" x14ac:dyDescent="0.2">
      <c r="B93" s="39" t="s">
        <v>201</v>
      </c>
      <c r="C93" s="39">
        <v>1257</v>
      </c>
      <c r="D93" s="39">
        <v>432</v>
      </c>
      <c r="E93" s="39">
        <f t="shared" si="12"/>
        <v>1689</v>
      </c>
      <c r="F93" s="40">
        <f t="shared" si="13"/>
        <v>2.7422392518508896E-2</v>
      </c>
      <c r="G93" s="39">
        <v>4138</v>
      </c>
      <c r="H93" s="39">
        <v>206</v>
      </c>
      <c r="I93" s="39">
        <f t="shared" si="14"/>
        <v>4344</v>
      </c>
      <c r="J93" s="40">
        <f t="shared" si="15"/>
        <v>2.8499822860217031E-2</v>
      </c>
      <c r="K93" s="39">
        <f t="shared" si="11"/>
        <v>6033</v>
      </c>
    </row>
    <row r="94" spans="2:11" x14ac:dyDescent="0.2">
      <c r="B94" s="39" t="s">
        <v>202</v>
      </c>
      <c r="C94" s="39">
        <v>515</v>
      </c>
      <c r="D94" s="39">
        <v>192</v>
      </c>
      <c r="E94" s="39">
        <f t="shared" si="12"/>
        <v>707</v>
      </c>
      <c r="F94" s="40">
        <f t="shared" si="13"/>
        <v>1.1478763475776074E-2</v>
      </c>
      <c r="G94" s="39">
        <v>1415</v>
      </c>
      <c r="H94" s="39">
        <v>93</v>
      </c>
      <c r="I94" s="39">
        <f t="shared" si="14"/>
        <v>1508</v>
      </c>
      <c r="J94" s="40">
        <f t="shared" si="15"/>
        <v>9.8935849155633703E-3</v>
      </c>
      <c r="K94" s="39">
        <f t="shared" si="11"/>
        <v>2215</v>
      </c>
    </row>
    <row r="95" spans="2:11" x14ac:dyDescent="0.2">
      <c r="B95" s="39" t="s">
        <v>203</v>
      </c>
      <c r="C95" s="39">
        <v>2500</v>
      </c>
      <c r="D95" s="39">
        <v>995</v>
      </c>
      <c r="E95" s="39">
        <f t="shared" si="12"/>
        <v>3495</v>
      </c>
      <c r="F95" s="40">
        <f t="shared" si="13"/>
        <v>5.6744382387323031E-2</v>
      </c>
      <c r="G95" s="39">
        <v>7962</v>
      </c>
      <c r="H95" s="39">
        <v>438</v>
      </c>
      <c r="I95" s="39">
        <f t="shared" si="14"/>
        <v>8400</v>
      </c>
      <c r="J95" s="40">
        <f t="shared" si="15"/>
        <v>5.5110154702077127E-2</v>
      </c>
      <c r="K95" s="39">
        <f t="shared" si="11"/>
        <v>11895</v>
      </c>
    </row>
    <row r="96" spans="2:11" x14ac:dyDescent="0.2">
      <c r="B96" s="41" t="s">
        <v>50</v>
      </c>
      <c r="C96" s="39">
        <f t="shared" ref="C96:H96" si="16">SUM(C58:C95)</f>
        <v>45427</v>
      </c>
      <c r="D96" s="39">
        <f t="shared" si="16"/>
        <v>16165</v>
      </c>
      <c r="E96" s="41">
        <f t="shared" ref="E96" si="17">C96+D96</f>
        <v>61592</v>
      </c>
      <c r="F96" s="43">
        <f t="shared" ref="F96" si="18">E96/$E$96</f>
        <v>1</v>
      </c>
      <c r="G96" s="39">
        <f t="shared" si="16"/>
        <v>144621</v>
      </c>
      <c r="H96" s="39">
        <f t="shared" si="16"/>
        <v>7801</v>
      </c>
      <c r="I96" s="41">
        <f t="shared" ref="I96" si="19">G96+H96</f>
        <v>152422</v>
      </c>
      <c r="J96" s="43">
        <f t="shared" ref="J96" si="20">I96/$I$96</f>
        <v>1</v>
      </c>
      <c r="K96" s="41">
        <f t="shared" ref="K96:K97" si="21">E96+I96</f>
        <v>214014</v>
      </c>
    </row>
    <row r="97" spans="2:11" ht="24" x14ac:dyDescent="0.2">
      <c r="B97" s="53" t="s">
        <v>68</v>
      </c>
      <c r="C97" s="54">
        <f>+C96/$K$96</f>
        <v>0.21226181464763988</v>
      </c>
      <c r="D97" s="54">
        <f>+D96/$K$96</f>
        <v>7.5532441802872705E-2</v>
      </c>
      <c r="E97" s="55">
        <f>C97+D97</f>
        <v>0.2877942564505126</v>
      </c>
      <c r="F97" s="55"/>
      <c r="G97" s="54">
        <f>+G96/$K$96</f>
        <v>0.67575485715887751</v>
      </c>
      <c r="H97" s="54">
        <f>+H96/$K$96</f>
        <v>3.6450886390609963E-2</v>
      </c>
      <c r="I97" s="55">
        <f>G97+H97</f>
        <v>0.71220574354948751</v>
      </c>
      <c r="J97" s="55"/>
      <c r="K97" s="55">
        <f t="shared" si="21"/>
        <v>1</v>
      </c>
    </row>
    <row r="98" spans="2:11" x14ac:dyDescent="0.2">
      <c r="B98" s="46" t="s">
        <v>133</v>
      </c>
    </row>
    <row r="99" spans="2:11" x14ac:dyDescent="0.2">
      <c r="B99" s="46" t="s">
        <v>134</v>
      </c>
    </row>
    <row r="141" spans="2:2" x14ac:dyDescent="0.2">
      <c r="B141" s="47" t="s">
        <v>80</v>
      </c>
    </row>
  </sheetData>
  <mergeCells count="10">
    <mergeCell ref="B56:B57"/>
    <mergeCell ref="C56:K56"/>
    <mergeCell ref="B8:K8"/>
    <mergeCell ref="B9:B10"/>
    <mergeCell ref="C9:K9"/>
    <mergeCell ref="B6:K6"/>
    <mergeCell ref="B5:K5"/>
    <mergeCell ref="B53:K53"/>
    <mergeCell ref="B52:K52"/>
    <mergeCell ref="B55:K55"/>
  </mergeCells>
  <hyperlinks>
    <hyperlink ref="M5" location="'Índice Pensiones Solidarias'!A1" display="Volver Sistema de Pensiones Solidadias" xr:uid="{00000000-0004-0000-0C00-000000000000}"/>
  </hyperlinks>
  <pageMargins left="0.74803149606299213" right="0.74803149606299213" top="0.98425196850393704" bottom="0.98425196850393704" header="0" footer="0"/>
  <pageSetup scale="75" fitToHeight="2" orientation="portrait" r:id="rId1"/>
  <headerFooter alignWithMargins="0"/>
  <rowBreaks count="1" manualBreakCount="1">
    <brk id="5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1:Q89"/>
  <sheetViews>
    <sheetView showGridLines="0" zoomScaleNormal="100" workbookViewId="0">
      <selection activeCell="L67" sqref="L67"/>
    </sheetView>
  </sheetViews>
  <sheetFormatPr baseColWidth="10" defaultRowHeight="12" x14ac:dyDescent="0.2"/>
  <cols>
    <col min="1" max="1" width="6" style="47" customWidth="1"/>
    <col min="2" max="2" width="18.140625" style="47" customWidth="1"/>
    <col min="3" max="3" width="7.85546875" style="47" bestFit="1" customWidth="1"/>
    <col min="4" max="4" width="7.28515625" style="47" bestFit="1" customWidth="1"/>
    <col min="5" max="6" width="7.28515625" style="47" customWidth="1"/>
    <col min="7" max="8" width="7.28515625" style="47" bestFit="1" customWidth="1"/>
    <col min="9" max="11" width="7.28515625" style="47" customWidth="1"/>
    <col min="12" max="12" width="9.7109375" style="47" customWidth="1"/>
    <col min="13" max="14" width="11.42578125" style="47"/>
    <col min="15" max="15" width="12.42578125" style="47" bestFit="1" customWidth="1"/>
    <col min="16" max="251" width="11.42578125" style="47"/>
    <col min="252" max="252" width="18.140625" style="47" customWidth="1"/>
    <col min="253" max="253" width="7.85546875" style="47" bestFit="1" customWidth="1"/>
    <col min="254" max="254" width="7.28515625" style="47" bestFit="1" customWidth="1"/>
    <col min="255" max="256" width="7.28515625" style="47" customWidth="1"/>
    <col min="257" max="258" width="7.28515625" style="47" bestFit="1" customWidth="1"/>
    <col min="259" max="261" width="7.28515625" style="47" customWidth="1"/>
    <col min="262" max="267" width="0" style="47" hidden="1" customWidth="1"/>
    <col min="268" max="268" width="9.7109375" style="47" customWidth="1"/>
    <col min="269" max="270" width="11.42578125" style="47"/>
    <col min="271" max="271" width="12.42578125" style="47" bestFit="1" customWidth="1"/>
    <col min="272" max="507" width="11.42578125" style="47"/>
    <col min="508" max="508" width="18.140625" style="47" customWidth="1"/>
    <col min="509" max="509" width="7.85546875" style="47" bestFit="1" customWidth="1"/>
    <col min="510" max="510" width="7.28515625" style="47" bestFit="1" customWidth="1"/>
    <col min="511" max="512" width="7.28515625" style="47" customWidth="1"/>
    <col min="513" max="514" width="7.28515625" style="47" bestFit="1" customWidth="1"/>
    <col min="515" max="517" width="7.28515625" style="47" customWidth="1"/>
    <col min="518" max="523" width="0" style="47" hidden="1" customWidth="1"/>
    <col min="524" max="524" width="9.7109375" style="47" customWidth="1"/>
    <col min="525" max="526" width="11.42578125" style="47"/>
    <col min="527" max="527" width="12.42578125" style="47" bestFit="1" customWidth="1"/>
    <col min="528" max="763" width="11.42578125" style="47"/>
    <col min="764" max="764" width="18.140625" style="47" customWidth="1"/>
    <col min="765" max="765" width="7.85546875" style="47" bestFit="1" customWidth="1"/>
    <col min="766" max="766" width="7.28515625" style="47" bestFit="1" customWidth="1"/>
    <col min="767" max="768" width="7.28515625" style="47" customWidth="1"/>
    <col min="769" max="770" width="7.28515625" style="47" bestFit="1" customWidth="1"/>
    <col min="771" max="773" width="7.28515625" style="47" customWidth="1"/>
    <col min="774" max="779" width="0" style="47" hidden="1" customWidth="1"/>
    <col min="780" max="780" width="9.7109375" style="47" customWidth="1"/>
    <col min="781" max="782" width="11.42578125" style="47"/>
    <col min="783" max="783" width="12.42578125" style="47" bestFit="1" customWidth="1"/>
    <col min="784" max="1019" width="11.42578125" style="47"/>
    <col min="1020" max="1020" width="18.140625" style="47" customWidth="1"/>
    <col min="1021" max="1021" width="7.85546875" style="47" bestFit="1" customWidth="1"/>
    <col min="1022" max="1022" width="7.28515625" style="47" bestFit="1" customWidth="1"/>
    <col min="1023" max="1024" width="7.28515625" style="47" customWidth="1"/>
    <col min="1025" max="1026" width="7.28515625" style="47" bestFit="1" customWidth="1"/>
    <col min="1027" max="1029" width="7.28515625" style="47" customWidth="1"/>
    <col min="1030" max="1035" width="0" style="47" hidden="1" customWidth="1"/>
    <col min="1036" max="1036" width="9.7109375" style="47" customWidth="1"/>
    <col min="1037" max="1038" width="11.42578125" style="47"/>
    <col min="1039" max="1039" width="12.42578125" style="47" bestFit="1" customWidth="1"/>
    <col min="1040" max="1275" width="11.42578125" style="47"/>
    <col min="1276" max="1276" width="18.140625" style="47" customWidth="1"/>
    <col min="1277" max="1277" width="7.85546875" style="47" bestFit="1" customWidth="1"/>
    <col min="1278" max="1278" width="7.28515625" style="47" bestFit="1" customWidth="1"/>
    <col min="1279" max="1280" width="7.28515625" style="47" customWidth="1"/>
    <col min="1281" max="1282" width="7.28515625" style="47" bestFit="1" customWidth="1"/>
    <col min="1283" max="1285" width="7.28515625" style="47" customWidth="1"/>
    <col min="1286" max="1291" width="0" style="47" hidden="1" customWidth="1"/>
    <col min="1292" max="1292" width="9.7109375" style="47" customWidth="1"/>
    <col min="1293" max="1294" width="11.42578125" style="47"/>
    <col min="1295" max="1295" width="12.42578125" style="47" bestFit="1" customWidth="1"/>
    <col min="1296" max="1531" width="11.42578125" style="47"/>
    <col min="1532" max="1532" width="18.140625" style="47" customWidth="1"/>
    <col min="1533" max="1533" width="7.85546875" style="47" bestFit="1" customWidth="1"/>
    <col min="1534" max="1534" width="7.28515625" style="47" bestFit="1" customWidth="1"/>
    <col min="1535" max="1536" width="7.28515625" style="47" customWidth="1"/>
    <col min="1537" max="1538" width="7.28515625" style="47" bestFit="1" customWidth="1"/>
    <col min="1539" max="1541" width="7.28515625" style="47" customWidth="1"/>
    <col min="1542" max="1547" width="0" style="47" hidden="1" customWidth="1"/>
    <col min="1548" max="1548" width="9.7109375" style="47" customWidth="1"/>
    <col min="1549" max="1550" width="11.42578125" style="47"/>
    <col min="1551" max="1551" width="12.42578125" style="47" bestFit="1" customWidth="1"/>
    <col min="1552" max="1787" width="11.42578125" style="47"/>
    <col min="1788" max="1788" width="18.140625" style="47" customWidth="1"/>
    <col min="1789" max="1789" width="7.85546875" style="47" bestFit="1" customWidth="1"/>
    <col min="1790" max="1790" width="7.28515625" style="47" bestFit="1" customWidth="1"/>
    <col min="1791" max="1792" width="7.28515625" style="47" customWidth="1"/>
    <col min="1793" max="1794" width="7.28515625" style="47" bestFit="1" customWidth="1"/>
    <col min="1795" max="1797" width="7.28515625" style="47" customWidth="1"/>
    <col min="1798" max="1803" width="0" style="47" hidden="1" customWidth="1"/>
    <col min="1804" max="1804" width="9.7109375" style="47" customWidth="1"/>
    <col min="1805" max="1806" width="11.42578125" style="47"/>
    <col min="1807" max="1807" width="12.42578125" style="47" bestFit="1" customWidth="1"/>
    <col min="1808" max="2043" width="11.42578125" style="47"/>
    <col min="2044" max="2044" width="18.140625" style="47" customWidth="1"/>
    <col min="2045" max="2045" width="7.85546875" style="47" bestFit="1" customWidth="1"/>
    <col min="2046" max="2046" width="7.28515625" style="47" bestFit="1" customWidth="1"/>
    <col min="2047" max="2048" width="7.28515625" style="47" customWidth="1"/>
    <col min="2049" max="2050" width="7.28515625" style="47" bestFit="1" customWidth="1"/>
    <col min="2051" max="2053" width="7.28515625" style="47" customWidth="1"/>
    <col min="2054" max="2059" width="0" style="47" hidden="1" customWidth="1"/>
    <col min="2060" max="2060" width="9.7109375" style="47" customWidth="1"/>
    <col min="2061" max="2062" width="11.42578125" style="47"/>
    <col min="2063" max="2063" width="12.42578125" style="47" bestFit="1" customWidth="1"/>
    <col min="2064" max="2299" width="11.42578125" style="47"/>
    <col min="2300" max="2300" width="18.140625" style="47" customWidth="1"/>
    <col min="2301" max="2301" width="7.85546875" style="47" bestFit="1" customWidth="1"/>
    <col min="2302" max="2302" width="7.28515625" style="47" bestFit="1" customWidth="1"/>
    <col min="2303" max="2304" width="7.28515625" style="47" customWidth="1"/>
    <col min="2305" max="2306" width="7.28515625" style="47" bestFit="1" customWidth="1"/>
    <col min="2307" max="2309" width="7.28515625" style="47" customWidth="1"/>
    <col min="2310" max="2315" width="0" style="47" hidden="1" customWidth="1"/>
    <col min="2316" max="2316" width="9.7109375" style="47" customWidth="1"/>
    <col min="2317" max="2318" width="11.42578125" style="47"/>
    <col min="2319" max="2319" width="12.42578125" style="47" bestFit="1" customWidth="1"/>
    <col min="2320" max="2555" width="11.42578125" style="47"/>
    <col min="2556" max="2556" width="18.140625" style="47" customWidth="1"/>
    <col min="2557" max="2557" width="7.85546875" style="47" bestFit="1" customWidth="1"/>
    <col min="2558" max="2558" width="7.28515625" style="47" bestFit="1" customWidth="1"/>
    <col min="2559" max="2560" width="7.28515625" style="47" customWidth="1"/>
    <col min="2561" max="2562" width="7.28515625" style="47" bestFit="1" customWidth="1"/>
    <col min="2563" max="2565" width="7.28515625" style="47" customWidth="1"/>
    <col min="2566" max="2571" width="0" style="47" hidden="1" customWidth="1"/>
    <col min="2572" max="2572" width="9.7109375" style="47" customWidth="1"/>
    <col min="2573" max="2574" width="11.42578125" style="47"/>
    <col min="2575" max="2575" width="12.42578125" style="47" bestFit="1" customWidth="1"/>
    <col min="2576" max="2811" width="11.42578125" style="47"/>
    <col min="2812" max="2812" width="18.140625" style="47" customWidth="1"/>
    <col min="2813" max="2813" width="7.85546875" style="47" bestFit="1" customWidth="1"/>
    <col min="2814" max="2814" width="7.28515625" style="47" bestFit="1" customWidth="1"/>
    <col min="2815" max="2816" width="7.28515625" style="47" customWidth="1"/>
    <col min="2817" max="2818" width="7.28515625" style="47" bestFit="1" customWidth="1"/>
    <col min="2819" max="2821" width="7.28515625" style="47" customWidth="1"/>
    <col min="2822" max="2827" width="0" style="47" hidden="1" customWidth="1"/>
    <col min="2828" max="2828" width="9.7109375" style="47" customWidth="1"/>
    <col min="2829" max="2830" width="11.42578125" style="47"/>
    <col min="2831" max="2831" width="12.42578125" style="47" bestFit="1" customWidth="1"/>
    <col min="2832" max="3067" width="11.42578125" style="47"/>
    <col min="3068" max="3068" width="18.140625" style="47" customWidth="1"/>
    <col min="3069" max="3069" width="7.85546875" style="47" bestFit="1" customWidth="1"/>
    <col min="3070" max="3070" width="7.28515625" style="47" bestFit="1" customWidth="1"/>
    <col min="3071" max="3072" width="7.28515625" style="47" customWidth="1"/>
    <col min="3073" max="3074" width="7.28515625" style="47" bestFit="1" customWidth="1"/>
    <col min="3075" max="3077" width="7.28515625" style="47" customWidth="1"/>
    <col min="3078" max="3083" width="0" style="47" hidden="1" customWidth="1"/>
    <col min="3084" max="3084" width="9.7109375" style="47" customWidth="1"/>
    <col min="3085" max="3086" width="11.42578125" style="47"/>
    <col min="3087" max="3087" width="12.42578125" style="47" bestFit="1" customWidth="1"/>
    <col min="3088" max="3323" width="11.42578125" style="47"/>
    <col min="3324" max="3324" width="18.140625" style="47" customWidth="1"/>
    <col min="3325" max="3325" width="7.85546875" style="47" bestFit="1" customWidth="1"/>
    <col min="3326" max="3326" width="7.28515625" style="47" bestFit="1" customWidth="1"/>
    <col min="3327" max="3328" width="7.28515625" style="47" customWidth="1"/>
    <col min="3329" max="3330" width="7.28515625" style="47" bestFit="1" customWidth="1"/>
    <col min="3331" max="3333" width="7.28515625" style="47" customWidth="1"/>
    <col min="3334" max="3339" width="0" style="47" hidden="1" customWidth="1"/>
    <col min="3340" max="3340" width="9.7109375" style="47" customWidth="1"/>
    <col min="3341" max="3342" width="11.42578125" style="47"/>
    <col min="3343" max="3343" width="12.42578125" style="47" bestFit="1" customWidth="1"/>
    <col min="3344" max="3579" width="11.42578125" style="47"/>
    <col min="3580" max="3580" width="18.140625" style="47" customWidth="1"/>
    <col min="3581" max="3581" width="7.85546875" style="47" bestFit="1" customWidth="1"/>
    <col min="3582" max="3582" width="7.28515625" style="47" bestFit="1" customWidth="1"/>
    <col min="3583" max="3584" width="7.28515625" style="47" customWidth="1"/>
    <col min="3585" max="3586" width="7.28515625" style="47" bestFit="1" customWidth="1"/>
    <col min="3587" max="3589" width="7.28515625" style="47" customWidth="1"/>
    <col min="3590" max="3595" width="0" style="47" hidden="1" customWidth="1"/>
    <col min="3596" max="3596" width="9.7109375" style="47" customWidth="1"/>
    <col min="3597" max="3598" width="11.42578125" style="47"/>
    <col min="3599" max="3599" width="12.42578125" style="47" bestFit="1" customWidth="1"/>
    <col min="3600" max="3835" width="11.42578125" style="47"/>
    <col min="3836" max="3836" width="18.140625" style="47" customWidth="1"/>
    <col min="3837" max="3837" width="7.85546875" style="47" bestFit="1" customWidth="1"/>
    <col min="3838" max="3838" width="7.28515625" style="47" bestFit="1" customWidth="1"/>
    <col min="3839" max="3840" width="7.28515625" style="47" customWidth="1"/>
    <col min="3841" max="3842" width="7.28515625" style="47" bestFit="1" customWidth="1"/>
    <col min="3843" max="3845" width="7.28515625" style="47" customWidth="1"/>
    <col min="3846" max="3851" width="0" style="47" hidden="1" customWidth="1"/>
    <col min="3852" max="3852" width="9.7109375" style="47" customWidth="1"/>
    <col min="3853" max="3854" width="11.42578125" style="47"/>
    <col min="3855" max="3855" width="12.42578125" style="47" bestFit="1" customWidth="1"/>
    <col min="3856" max="4091" width="11.42578125" style="47"/>
    <col min="4092" max="4092" width="18.140625" style="47" customWidth="1"/>
    <col min="4093" max="4093" width="7.85546875" style="47" bestFit="1" customWidth="1"/>
    <col min="4094" max="4094" width="7.28515625" style="47" bestFit="1" customWidth="1"/>
    <col min="4095" max="4096" width="7.28515625" style="47" customWidth="1"/>
    <col min="4097" max="4098" width="7.28515625" style="47" bestFit="1" customWidth="1"/>
    <col min="4099" max="4101" width="7.28515625" style="47" customWidth="1"/>
    <col min="4102" max="4107" width="0" style="47" hidden="1" customWidth="1"/>
    <col min="4108" max="4108" width="9.7109375" style="47" customWidth="1"/>
    <col min="4109" max="4110" width="11.42578125" style="47"/>
    <col min="4111" max="4111" width="12.42578125" style="47" bestFit="1" customWidth="1"/>
    <col min="4112" max="4347" width="11.42578125" style="47"/>
    <col min="4348" max="4348" width="18.140625" style="47" customWidth="1"/>
    <col min="4349" max="4349" width="7.85546875" style="47" bestFit="1" customWidth="1"/>
    <col min="4350" max="4350" width="7.28515625" style="47" bestFit="1" customWidth="1"/>
    <col min="4351" max="4352" width="7.28515625" style="47" customWidth="1"/>
    <col min="4353" max="4354" width="7.28515625" style="47" bestFit="1" customWidth="1"/>
    <col min="4355" max="4357" width="7.28515625" style="47" customWidth="1"/>
    <col min="4358" max="4363" width="0" style="47" hidden="1" customWidth="1"/>
    <col min="4364" max="4364" width="9.7109375" style="47" customWidth="1"/>
    <col min="4365" max="4366" width="11.42578125" style="47"/>
    <col min="4367" max="4367" width="12.42578125" style="47" bestFit="1" customWidth="1"/>
    <col min="4368" max="4603" width="11.42578125" style="47"/>
    <col min="4604" max="4604" width="18.140625" style="47" customWidth="1"/>
    <col min="4605" max="4605" width="7.85546875" style="47" bestFit="1" customWidth="1"/>
    <col min="4606" max="4606" width="7.28515625" style="47" bestFit="1" customWidth="1"/>
    <col min="4607" max="4608" width="7.28515625" style="47" customWidth="1"/>
    <col min="4609" max="4610" width="7.28515625" style="47" bestFit="1" customWidth="1"/>
    <col min="4611" max="4613" width="7.28515625" style="47" customWidth="1"/>
    <col min="4614" max="4619" width="0" style="47" hidden="1" customWidth="1"/>
    <col min="4620" max="4620" width="9.7109375" style="47" customWidth="1"/>
    <col min="4621" max="4622" width="11.42578125" style="47"/>
    <col min="4623" max="4623" width="12.42578125" style="47" bestFit="1" customWidth="1"/>
    <col min="4624" max="4859" width="11.42578125" style="47"/>
    <col min="4860" max="4860" width="18.140625" style="47" customWidth="1"/>
    <col min="4861" max="4861" width="7.85546875" style="47" bestFit="1" customWidth="1"/>
    <col min="4862" max="4862" width="7.28515625" style="47" bestFit="1" customWidth="1"/>
    <col min="4863" max="4864" width="7.28515625" style="47" customWidth="1"/>
    <col min="4865" max="4866" width="7.28515625" style="47" bestFit="1" customWidth="1"/>
    <col min="4867" max="4869" width="7.28515625" style="47" customWidth="1"/>
    <col min="4870" max="4875" width="0" style="47" hidden="1" customWidth="1"/>
    <col min="4876" max="4876" width="9.7109375" style="47" customWidth="1"/>
    <col min="4877" max="4878" width="11.42578125" style="47"/>
    <col min="4879" max="4879" width="12.42578125" style="47" bestFit="1" customWidth="1"/>
    <col min="4880" max="5115" width="11.42578125" style="47"/>
    <col min="5116" max="5116" width="18.140625" style="47" customWidth="1"/>
    <col min="5117" max="5117" width="7.85546875" style="47" bestFit="1" customWidth="1"/>
    <col min="5118" max="5118" width="7.28515625" style="47" bestFit="1" customWidth="1"/>
    <col min="5119" max="5120" width="7.28515625" style="47" customWidth="1"/>
    <col min="5121" max="5122" width="7.28515625" style="47" bestFit="1" customWidth="1"/>
    <col min="5123" max="5125" width="7.28515625" style="47" customWidth="1"/>
    <col min="5126" max="5131" width="0" style="47" hidden="1" customWidth="1"/>
    <col min="5132" max="5132" width="9.7109375" style="47" customWidth="1"/>
    <col min="5133" max="5134" width="11.42578125" style="47"/>
    <col min="5135" max="5135" width="12.42578125" style="47" bestFit="1" customWidth="1"/>
    <col min="5136" max="5371" width="11.42578125" style="47"/>
    <col min="5372" max="5372" width="18.140625" style="47" customWidth="1"/>
    <col min="5373" max="5373" width="7.85546875" style="47" bestFit="1" customWidth="1"/>
    <col min="5374" max="5374" width="7.28515625" style="47" bestFit="1" customWidth="1"/>
    <col min="5375" max="5376" width="7.28515625" style="47" customWidth="1"/>
    <col min="5377" max="5378" width="7.28515625" style="47" bestFit="1" customWidth="1"/>
    <col min="5379" max="5381" width="7.28515625" style="47" customWidth="1"/>
    <col min="5382" max="5387" width="0" style="47" hidden="1" customWidth="1"/>
    <col min="5388" max="5388" width="9.7109375" style="47" customWidth="1"/>
    <col min="5389" max="5390" width="11.42578125" style="47"/>
    <col min="5391" max="5391" width="12.42578125" style="47" bestFit="1" customWidth="1"/>
    <col min="5392" max="5627" width="11.42578125" style="47"/>
    <col min="5628" max="5628" width="18.140625" style="47" customWidth="1"/>
    <col min="5629" max="5629" width="7.85546875" style="47" bestFit="1" customWidth="1"/>
    <col min="5630" max="5630" width="7.28515625" style="47" bestFit="1" customWidth="1"/>
    <col min="5631" max="5632" width="7.28515625" style="47" customWidth="1"/>
    <col min="5633" max="5634" width="7.28515625" style="47" bestFit="1" customWidth="1"/>
    <col min="5635" max="5637" width="7.28515625" style="47" customWidth="1"/>
    <col min="5638" max="5643" width="0" style="47" hidden="1" customWidth="1"/>
    <col min="5644" max="5644" width="9.7109375" style="47" customWidth="1"/>
    <col min="5645" max="5646" width="11.42578125" style="47"/>
    <col min="5647" max="5647" width="12.42578125" style="47" bestFit="1" customWidth="1"/>
    <col min="5648" max="5883" width="11.42578125" style="47"/>
    <col min="5884" max="5884" width="18.140625" style="47" customWidth="1"/>
    <col min="5885" max="5885" width="7.85546875" style="47" bestFit="1" customWidth="1"/>
    <col min="5886" max="5886" width="7.28515625" style="47" bestFit="1" customWidth="1"/>
    <col min="5887" max="5888" width="7.28515625" style="47" customWidth="1"/>
    <col min="5889" max="5890" width="7.28515625" style="47" bestFit="1" customWidth="1"/>
    <col min="5891" max="5893" width="7.28515625" style="47" customWidth="1"/>
    <col min="5894" max="5899" width="0" style="47" hidden="1" customWidth="1"/>
    <col min="5900" max="5900" width="9.7109375" style="47" customWidth="1"/>
    <col min="5901" max="5902" width="11.42578125" style="47"/>
    <col min="5903" max="5903" width="12.42578125" style="47" bestFit="1" customWidth="1"/>
    <col min="5904" max="6139" width="11.42578125" style="47"/>
    <col min="6140" max="6140" width="18.140625" style="47" customWidth="1"/>
    <col min="6141" max="6141" width="7.85546875" style="47" bestFit="1" customWidth="1"/>
    <col min="6142" max="6142" width="7.28515625" style="47" bestFit="1" customWidth="1"/>
    <col min="6143" max="6144" width="7.28515625" style="47" customWidth="1"/>
    <col min="6145" max="6146" width="7.28515625" style="47" bestFit="1" customWidth="1"/>
    <col min="6147" max="6149" width="7.28515625" style="47" customWidth="1"/>
    <col min="6150" max="6155" width="0" style="47" hidden="1" customWidth="1"/>
    <col min="6156" max="6156" width="9.7109375" style="47" customWidth="1"/>
    <col min="6157" max="6158" width="11.42578125" style="47"/>
    <col min="6159" max="6159" width="12.42578125" style="47" bestFit="1" customWidth="1"/>
    <col min="6160" max="6395" width="11.42578125" style="47"/>
    <col min="6396" max="6396" width="18.140625" style="47" customWidth="1"/>
    <col min="6397" max="6397" width="7.85546875" style="47" bestFit="1" customWidth="1"/>
    <col min="6398" max="6398" width="7.28515625" style="47" bestFit="1" customWidth="1"/>
    <col min="6399" max="6400" width="7.28515625" style="47" customWidth="1"/>
    <col min="6401" max="6402" width="7.28515625" style="47" bestFit="1" customWidth="1"/>
    <col min="6403" max="6405" width="7.28515625" style="47" customWidth="1"/>
    <col min="6406" max="6411" width="0" style="47" hidden="1" customWidth="1"/>
    <col min="6412" max="6412" width="9.7109375" style="47" customWidth="1"/>
    <col min="6413" max="6414" width="11.42578125" style="47"/>
    <col min="6415" max="6415" width="12.42578125" style="47" bestFit="1" customWidth="1"/>
    <col min="6416" max="6651" width="11.42578125" style="47"/>
    <col min="6652" max="6652" width="18.140625" style="47" customWidth="1"/>
    <col min="6653" max="6653" width="7.85546875" style="47" bestFit="1" customWidth="1"/>
    <col min="6654" max="6654" width="7.28515625" style="47" bestFit="1" customWidth="1"/>
    <col min="6655" max="6656" width="7.28515625" style="47" customWidth="1"/>
    <col min="6657" max="6658" width="7.28515625" style="47" bestFit="1" customWidth="1"/>
    <col min="6659" max="6661" width="7.28515625" style="47" customWidth="1"/>
    <col min="6662" max="6667" width="0" style="47" hidden="1" customWidth="1"/>
    <col min="6668" max="6668" width="9.7109375" style="47" customWidth="1"/>
    <col min="6669" max="6670" width="11.42578125" style="47"/>
    <col min="6671" max="6671" width="12.42578125" style="47" bestFit="1" customWidth="1"/>
    <col min="6672" max="6907" width="11.42578125" style="47"/>
    <col min="6908" max="6908" width="18.140625" style="47" customWidth="1"/>
    <col min="6909" max="6909" width="7.85546875" style="47" bestFit="1" customWidth="1"/>
    <col min="6910" max="6910" width="7.28515625" style="47" bestFit="1" customWidth="1"/>
    <col min="6911" max="6912" width="7.28515625" style="47" customWidth="1"/>
    <col min="6913" max="6914" width="7.28515625" style="47" bestFit="1" customWidth="1"/>
    <col min="6915" max="6917" width="7.28515625" style="47" customWidth="1"/>
    <col min="6918" max="6923" width="0" style="47" hidden="1" customWidth="1"/>
    <col min="6924" max="6924" width="9.7109375" style="47" customWidth="1"/>
    <col min="6925" max="6926" width="11.42578125" style="47"/>
    <col min="6927" max="6927" width="12.42578125" style="47" bestFit="1" customWidth="1"/>
    <col min="6928" max="7163" width="11.42578125" style="47"/>
    <col min="7164" max="7164" width="18.140625" style="47" customWidth="1"/>
    <col min="7165" max="7165" width="7.85546875" style="47" bestFit="1" customWidth="1"/>
    <col min="7166" max="7166" width="7.28515625" style="47" bestFit="1" customWidth="1"/>
    <col min="7167" max="7168" width="7.28515625" style="47" customWidth="1"/>
    <col min="7169" max="7170" width="7.28515625" style="47" bestFit="1" customWidth="1"/>
    <col min="7171" max="7173" width="7.28515625" style="47" customWidth="1"/>
    <col min="7174" max="7179" width="0" style="47" hidden="1" customWidth="1"/>
    <col min="7180" max="7180" width="9.7109375" style="47" customWidth="1"/>
    <col min="7181" max="7182" width="11.42578125" style="47"/>
    <col min="7183" max="7183" width="12.42578125" style="47" bestFit="1" customWidth="1"/>
    <col min="7184" max="7419" width="11.42578125" style="47"/>
    <col min="7420" max="7420" width="18.140625" style="47" customWidth="1"/>
    <col min="7421" max="7421" width="7.85546875" style="47" bestFit="1" customWidth="1"/>
    <col min="7422" max="7422" width="7.28515625" style="47" bestFit="1" customWidth="1"/>
    <col min="7423" max="7424" width="7.28515625" style="47" customWidth="1"/>
    <col min="7425" max="7426" width="7.28515625" style="47" bestFit="1" customWidth="1"/>
    <col min="7427" max="7429" width="7.28515625" style="47" customWidth="1"/>
    <col min="7430" max="7435" width="0" style="47" hidden="1" customWidth="1"/>
    <col min="7436" max="7436" width="9.7109375" style="47" customWidth="1"/>
    <col min="7437" max="7438" width="11.42578125" style="47"/>
    <col min="7439" max="7439" width="12.42578125" style="47" bestFit="1" customWidth="1"/>
    <col min="7440" max="7675" width="11.42578125" style="47"/>
    <col min="7676" max="7676" width="18.140625" style="47" customWidth="1"/>
    <col min="7677" max="7677" width="7.85546875" style="47" bestFit="1" customWidth="1"/>
    <col min="7678" max="7678" width="7.28515625" style="47" bestFit="1" customWidth="1"/>
    <col min="7679" max="7680" width="7.28515625" style="47" customWidth="1"/>
    <col min="7681" max="7682" width="7.28515625" style="47" bestFit="1" customWidth="1"/>
    <col min="7683" max="7685" width="7.28515625" style="47" customWidth="1"/>
    <col min="7686" max="7691" width="0" style="47" hidden="1" customWidth="1"/>
    <col min="7692" max="7692" width="9.7109375" style="47" customWidth="1"/>
    <col min="7693" max="7694" width="11.42578125" style="47"/>
    <col min="7695" max="7695" width="12.42578125" style="47" bestFit="1" customWidth="1"/>
    <col min="7696" max="7931" width="11.42578125" style="47"/>
    <col min="7932" max="7932" width="18.140625" style="47" customWidth="1"/>
    <col min="7933" max="7933" width="7.85546875" style="47" bestFit="1" customWidth="1"/>
    <col min="7934" max="7934" width="7.28515625" style="47" bestFit="1" customWidth="1"/>
    <col min="7935" max="7936" width="7.28515625" style="47" customWidth="1"/>
    <col min="7937" max="7938" width="7.28515625" style="47" bestFit="1" customWidth="1"/>
    <col min="7939" max="7941" width="7.28515625" style="47" customWidth="1"/>
    <col min="7942" max="7947" width="0" style="47" hidden="1" customWidth="1"/>
    <col min="7948" max="7948" width="9.7109375" style="47" customWidth="1"/>
    <col min="7949" max="7950" width="11.42578125" style="47"/>
    <col min="7951" max="7951" width="12.42578125" style="47" bestFit="1" customWidth="1"/>
    <col min="7952" max="8187" width="11.42578125" style="47"/>
    <col min="8188" max="8188" width="18.140625" style="47" customWidth="1"/>
    <col min="8189" max="8189" width="7.85546875" style="47" bestFit="1" customWidth="1"/>
    <col min="8190" max="8190" width="7.28515625" style="47" bestFit="1" customWidth="1"/>
    <col min="8191" max="8192" width="7.28515625" style="47" customWidth="1"/>
    <col min="8193" max="8194" width="7.28515625" style="47" bestFit="1" customWidth="1"/>
    <col min="8195" max="8197" width="7.28515625" style="47" customWidth="1"/>
    <col min="8198" max="8203" width="0" style="47" hidden="1" customWidth="1"/>
    <col min="8204" max="8204" width="9.7109375" style="47" customWidth="1"/>
    <col min="8205" max="8206" width="11.42578125" style="47"/>
    <col min="8207" max="8207" width="12.42578125" style="47" bestFit="1" customWidth="1"/>
    <col min="8208" max="8443" width="11.42578125" style="47"/>
    <col min="8444" max="8444" width="18.140625" style="47" customWidth="1"/>
    <col min="8445" max="8445" width="7.85546875" style="47" bestFit="1" customWidth="1"/>
    <col min="8446" max="8446" width="7.28515625" style="47" bestFit="1" customWidth="1"/>
    <col min="8447" max="8448" width="7.28515625" style="47" customWidth="1"/>
    <col min="8449" max="8450" width="7.28515625" style="47" bestFit="1" customWidth="1"/>
    <col min="8451" max="8453" width="7.28515625" style="47" customWidth="1"/>
    <col min="8454" max="8459" width="0" style="47" hidden="1" customWidth="1"/>
    <col min="8460" max="8460" width="9.7109375" style="47" customWidth="1"/>
    <col min="8461" max="8462" width="11.42578125" style="47"/>
    <col min="8463" max="8463" width="12.42578125" style="47" bestFit="1" customWidth="1"/>
    <col min="8464" max="8699" width="11.42578125" style="47"/>
    <col min="8700" max="8700" width="18.140625" style="47" customWidth="1"/>
    <col min="8701" max="8701" width="7.85546875" style="47" bestFit="1" customWidth="1"/>
    <col min="8702" max="8702" width="7.28515625" style="47" bestFit="1" customWidth="1"/>
    <col min="8703" max="8704" width="7.28515625" style="47" customWidth="1"/>
    <col min="8705" max="8706" width="7.28515625" style="47" bestFit="1" customWidth="1"/>
    <col min="8707" max="8709" width="7.28515625" style="47" customWidth="1"/>
    <col min="8710" max="8715" width="0" style="47" hidden="1" customWidth="1"/>
    <col min="8716" max="8716" width="9.7109375" style="47" customWidth="1"/>
    <col min="8717" max="8718" width="11.42578125" style="47"/>
    <col min="8719" max="8719" width="12.42578125" style="47" bestFit="1" customWidth="1"/>
    <col min="8720" max="8955" width="11.42578125" style="47"/>
    <col min="8956" max="8956" width="18.140625" style="47" customWidth="1"/>
    <col min="8957" max="8957" width="7.85546875" style="47" bestFit="1" customWidth="1"/>
    <col min="8958" max="8958" width="7.28515625" style="47" bestFit="1" customWidth="1"/>
    <col min="8959" max="8960" width="7.28515625" style="47" customWidth="1"/>
    <col min="8961" max="8962" width="7.28515625" style="47" bestFit="1" customWidth="1"/>
    <col min="8963" max="8965" width="7.28515625" style="47" customWidth="1"/>
    <col min="8966" max="8971" width="0" style="47" hidden="1" customWidth="1"/>
    <col min="8972" max="8972" width="9.7109375" style="47" customWidth="1"/>
    <col min="8973" max="8974" width="11.42578125" style="47"/>
    <col min="8975" max="8975" width="12.42578125" style="47" bestFit="1" customWidth="1"/>
    <col min="8976" max="9211" width="11.42578125" style="47"/>
    <col min="9212" max="9212" width="18.140625" style="47" customWidth="1"/>
    <col min="9213" max="9213" width="7.85546875" style="47" bestFit="1" customWidth="1"/>
    <col min="9214" max="9214" width="7.28515625" style="47" bestFit="1" customWidth="1"/>
    <col min="9215" max="9216" width="7.28515625" style="47" customWidth="1"/>
    <col min="9217" max="9218" width="7.28515625" style="47" bestFit="1" customWidth="1"/>
    <col min="9219" max="9221" width="7.28515625" style="47" customWidth="1"/>
    <col min="9222" max="9227" width="0" style="47" hidden="1" customWidth="1"/>
    <col min="9228" max="9228" width="9.7109375" style="47" customWidth="1"/>
    <col min="9229" max="9230" width="11.42578125" style="47"/>
    <col min="9231" max="9231" width="12.42578125" style="47" bestFit="1" customWidth="1"/>
    <col min="9232" max="9467" width="11.42578125" style="47"/>
    <col min="9468" max="9468" width="18.140625" style="47" customWidth="1"/>
    <col min="9469" max="9469" width="7.85546875" style="47" bestFit="1" customWidth="1"/>
    <col min="9470" max="9470" width="7.28515625" style="47" bestFit="1" customWidth="1"/>
    <col min="9471" max="9472" width="7.28515625" style="47" customWidth="1"/>
    <col min="9473" max="9474" width="7.28515625" style="47" bestFit="1" customWidth="1"/>
    <col min="9475" max="9477" width="7.28515625" style="47" customWidth="1"/>
    <col min="9478" max="9483" width="0" style="47" hidden="1" customWidth="1"/>
    <col min="9484" max="9484" width="9.7109375" style="47" customWidth="1"/>
    <col min="9485" max="9486" width="11.42578125" style="47"/>
    <col min="9487" max="9487" width="12.42578125" style="47" bestFit="1" customWidth="1"/>
    <col min="9488" max="9723" width="11.42578125" style="47"/>
    <col min="9724" max="9724" width="18.140625" style="47" customWidth="1"/>
    <col min="9725" max="9725" width="7.85546875" style="47" bestFit="1" customWidth="1"/>
    <col min="9726" max="9726" width="7.28515625" style="47" bestFit="1" customWidth="1"/>
    <col min="9727" max="9728" width="7.28515625" style="47" customWidth="1"/>
    <col min="9729" max="9730" width="7.28515625" style="47" bestFit="1" customWidth="1"/>
    <col min="9731" max="9733" width="7.28515625" style="47" customWidth="1"/>
    <col min="9734" max="9739" width="0" style="47" hidden="1" customWidth="1"/>
    <col min="9740" max="9740" width="9.7109375" style="47" customWidth="1"/>
    <col min="9741" max="9742" width="11.42578125" style="47"/>
    <col min="9743" max="9743" width="12.42578125" style="47" bestFit="1" customWidth="1"/>
    <col min="9744" max="9979" width="11.42578125" style="47"/>
    <col min="9980" max="9980" width="18.140625" style="47" customWidth="1"/>
    <col min="9981" max="9981" width="7.85546875" style="47" bestFit="1" customWidth="1"/>
    <col min="9982" max="9982" width="7.28515625" style="47" bestFit="1" customWidth="1"/>
    <col min="9983" max="9984" width="7.28515625" style="47" customWidth="1"/>
    <col min="9985" max="9986" width="7.28515625" style="47" bestFit="1" customWidth="1"/>
    <col min="9987" max="9989" width="7.28515625" style="47" customWidth="1"/>
    <col min="9990" max="9995" width="0" style="47" hidden="1" customWidth="1"/>
    <col min="9996" max="9996" width="9.7109375" style="47" customWidth="1"/>
    <col min="9997" max="9998" width="11.42578125" style="47"/>
    <col min="9999" max="9999" width="12.42578125" style="47" bestFit="1" customWidth="1"/>
    <col min="10000" max="10235" width="11.42578125" style="47"/>
    <col min="10236" max="10236" width="18.140625" style="47" customWidth="1"/>
    <col min="10237" max="10237" width="7.85546875" style="47" bestFit="1" customWidth="1"/>
    <col min="10238" max="10238" width="7.28515625" style="47" bestFit="1" customWidth="1"/>
    <col min="10239" max="10240" width="7.28515625" style="47" customWidth="1"/>
    <col min="10241" max="10242" width="7.28515625" style="47" bestFit="1" customWidth="1"/>
    <col min="10243" max="10245" width="7.28515625" style="47" customWidth="1"/>
    <col min="10246" max="10251" width="0" style="47" hidden="1" customWidth="1"/>
    <col min="10252" max="10252" width="9.7109375" style="47" customWidth="1"/>
    <col min="10253" max="10254" width="11.42578125" style="47"/>
    <col min="10255" max="10255" width="12.42578125" style="47" bestFit="1" customWidth="1"/>
    <col min="10256" max="10491" width="11.42578125" style="47"/>
    <col min="10492" max="10492" width="18.140625" style="47" customWidth="1"/>
    <col min="10493" max="10493" width="7.85546875" style="47" bestFit="1" customWidth="1"/>
    <col min="10494" max="10494" width="7.28515625" style="47" bestFit="1" customWidth="1"/>
    <col min="10495" max="10496" width="7.28515625" style="47" customWidth="1"/>
    <col min="10497" max="10498" width="7.28515625" style="47" bestFit="1" customWidth="1"/>
    <col min="10499" max="10501" width="7.28515625" style="47" customWidth="1"/>
    <col min="10502" max="10507" width="0" style="47" hidden="1" customWidth="1"/>
    <col min="10508" max="10508" width="9.7109375" style="47" customWidth="1"/>
    <col min="10509" max="10510" width="11.42578125" style="47"/>
    <col min="10511" max="10511" width="12.42578125" style="47" bestFit="1" customWidth="1"/>
    <col min="10512" max="10747" width="11.42578125" style="47"/>
    <col min="10748" max="10748" width="18.140625" style="47" customWidth="1"/>
    <col min="10749" max="10749" width="7.85546875" style="47" bestFit="1" customWidth="1"/>
    <col min="10750" max="10750" width="7.28515625" style="47" bestFit="1" customWidth="1"/>
    <col min="10751" max="10752" width="7.28515625" style="47" customWidth="1"/>
    <col min="10753" max="10754" width="7.28515625" style="47" bestFit="1" customWidth="1"/>
    <col min="10755" max="10757" width="7.28515625" style="47" customWidth="1"/>
    <col min="10758" max="10763" width="0" style="47" hidden="1" customWidth="1"/>
    <col min="10764" max="10764" width="9.7109375" style="47" customWidth="1"/>
    <col min="10765" max="10766" width="11.42578125" style="47"/>
    <col min="10767" max="10767" width="12.42578125" style="47" bestFit="1" customWidth="1"/>
    <col min="10768" max="11003" width="11.42578125" style="47"/>
    <col min="11004" max="11004" width="18.140625" style="47" customWidth="1"/>
    <col min="11005" max="11005" width="7.85546875" style="47" bestFit="1" customWidth="1"/>
    <col min="11006" max="11006" width="7.28515625" style="47" bestFit="1" customWidth="1"/>
    <col min="11007" max="11008" width="7.28515625" style="47" customWidth="1"/>
    <col min="11009" max="11010" width="7.28515625" style="47" bestFit="1" customWidth="1"/>
    <col min="11011" max="11013" width="7.28515625" style="47" customWidth="1"/>
    <col min="11014" max="11019" width="0" style="47" hidden="1" customWidth="1"/>
    <col min="11020" max="11020" width="9.7109375" style="47" customWidth="1"/>
    <col min="11021" max="11022" width="11.42578125" style="47"/>
    <col min="11023" max="11023" width="12.42578125" style="47" bestFit="1" customWidth="1"/>
    <col min="11024" max="11259" width="11.42578125" style="47"/>
    <col min="11260" max="11260" width="18.140625" style="47" customWidth="1"/>
    <col min="11261" max="11261" width="7.85546875" style="47" bestFit="1" customWidth="1"/>
    <col min="11262" max="11262" width="7.28515625" style="47" bestFit="1" customWidth="1"/>
    <col min="11263" max="11264" width="7.28515625" style="47" customWidth="1"/>
    <col min="11265" max="11266" width="7.28515625" style="47" bestFit="1" customWidth="1"/>
    <col min="11267" max="11269" width="7.28515625" style="47" customWidth="1"/>
    <col min="11270" max="11275" width="0" style="47" hidden="1" customWidth="1"/>
    <col min="11276" max="11276" width="9.7109375" style="47" customWidth="1"/>
    <col min="11277" max="11278" width="11.42578125" style="47"/>
    <col min="11279" max="11279" width="12.42578125" style="47" bestFit="1" customWidth="1"/>
    <col min="11280" max="11515" width="11.42578125" style="47"/>
    <col min="11516" max="11516" width="18.140625" style="47" customWidth="1"/>
    <col min="11517" max="11517" width="7.85546875" style="47" bestFit="1" customWidth="1"/>
    <col min="11518" max="11518" width="7.28515625" style="47" bestFit="1" customWidth="1"/>
    <col min="11519" max="11520" width="7.28515625" style="47" customWidth="1"/>
    <col min="11521" max="11522" width="7.28515625" style="47" bestFit="1" customWidth="1"/>
    <col min="11523" max="11525" width="7.28515625" style="47" customWidth="1"/>
    <col min="11526" max="11531" width="0" style="47" hidden="1" customWidth="1"/>
    <col min="11532" max="11532" width="9.7109375" style="47" customWidth="1"/>
    <col min="11533" max="11534" width="11.42578125" style="47"/>
    <col min="11535" max="11535" width="12.42578125" style="47" bestFit="1" customWidth="1"/>
    <col min="11536" max="11771" width="11.42578125" style="47"/>
    <col min="11772" max="11772" width="18.140625" style="47" customWidth="1"/>
    <col min="11773" max="11773" width="7.85546875" style="47" bestFit="1" customWidth="1"/>
    <col min="11774" max="11774" width="7.28515625" style="47" bestFit="1" customWidth="1"/>
    <col min="11775" max="11776" width="7.28515625" style="47" customWidth="1"/>
    <col min="11777" max="11778" width="7.28515625" style="47" bestFit="1" customWidth="1"/>
    <col min="11779" max="11781" width="7.28515625" style="47" customWidth="1"/>
    <col min="11782" max="11787" width="0" style="47" hidden="1" customWidth="1"/>
    <col min="11788" max="11788" width="9.7109375" style="47" customWidth="1"/>
    <col min="11789" max="11790" width="11.42578125" style="47"/>
    <col min="11791" max="11791" width="12.42578125" style="47" bestFit="1" customWidth="1"/>
    <col min="11792" max="12027" width="11.42578125" style="47"/>
    <col min="12028" max="12028" width="18.140625" style="47" customWidth="1"/>
    <col min="12029" max="12029" width="7.85546875" style="47" bestFit="1" customWidth="1"/>
    <col min="12030" max="12030" width="7.28515625" style="47" bestFit="1" customWidth="1"/>
    <col min="12031" max="12032" width="7.28515625" style="47" customWidth="1"/>
    <col min="12033" max="12034" width="7.28515625" style="47" bestFit="1" customWidth="1"/>
    <col min="12035" max="12037" width="7.28515625" style="47" customWidth="1"/>
    <col min="12038" max="12043" width="0" style="47" hidden="1" customWidth="1"/>
    <col min="12044" max="12044" width="9.7109375" style="47" customWidth="1"/>
    <col min="12045" max="12046" width="11.42578125" style="47"/>
    <col min="12047" max="12047" width="12.42578125" style="47" bestFit="1" customWidth="1"/>
    <col min="12048" max="12283" width="11.42578125" style="47"/>
    <col min="12284" max="12284" width="18.140625" style="47" customWidth="1"/>
    <col min="12285" max="12285" width="7.85546875" style="47" bestFit="1" customWidth="1"/>
    <col min="12286" max="12286" width="7.28515625" style="47" bestFit="1" customWidth="1"/>
    <col min="12287" max="12288" width="7.28515625" style="47" customWidth="1"/>
    <col min="12289" max="12290" width="7.28515625" style="47" bestFit="1" customWidth="1"/>
    <col min="12291" max="12293" width="7.28515625" style="47" customWidth="1"/>
    <col min="12294" max="12299" width="0" style="47" hidden="1" customWidth="1"/>
    <col min="12300" max="12300" width="9.7109375" style="47" customWidth="1"/>
    <col min="12301" max="12302" width="11.42578125" style="47"/>
    <col min="12303" max="12303" width="12.42578125" style="47" bestFit="1" customWidth="1"/>
    <col min="12304" max="12539" width="11.42578125" style="47"/>
    <col min="12540" max="12540" width="18.140625" style="47" customWidth="1"/>
    <col min="12541" max="12541" width="7.85546875" style="47" bestFit="1" customWidth="1"/>
    <col min="12542" max="12542" width="7.28515625" style="47" bestFit="1" customWidth="1"/>
    <col min="12543" max="12544" width="7.28515625" style="47" customWidth="1"/>
    <col min="12545" max="12546" width="7.28515625" style="47" bestFit="1" customWidth="1"/>
    <col min="12547" max="12549" width="7.28515625" style="47" customWidth="1"/>
    <col min="12550" max="12555" width="0" style="47" hidden="1" customWidth="1"/>
    <col min="12556" max="12556" width="9.7109375" style="47" customWidth="1"/>
    <col min="12557" max="12558" width="11.42578125" style="47"/>
    <col min="12559" max="12559" width="12.42578125" style="47" bestFit="1" customWidth="1"/>
    <col min="12560" max="12795" width="11.42578125" style="47"/>
    <col min="12796" max="12796" width="18.140625" style="47" customWidth="1"/>
    <col min="12797" max="12797" width="7.85546875" style="47" bestFit="1" customWidth="1"/>
    <col min="12798" max="12798" width="7.28515625" style="47" bestFit="1" customWidth="1"/>
    <col min="12799" max="12800" width="7.28515625" style="47" customWidth="1"/>
    <col min="12801" max="12802" width="7.28515625" style="47" bestFit="1" customWidth="1"/>
    <col min="12803" max="12805" width="7.28515625" style="47" customWidth="1"/>
    <col min="12806" max="12811" width="0" style="47" hidden="1" customWidth="1"/>
    <col min="12812" max="12812" width="9.7109375" style="47" customWidth="1"/>
    <col min="12813" max="12814" width="11.42578125" style="47"/>
    <col min="12815" max="12815" width="12.42578125" style="47" bestFit="1" customWidth="1"/>
    <col min="12816" max="13051" width="11.42578125" style="47"/>
    <col min="13052" max="13052" width="18.140625" style="47" customWidth="1"/>
    <col min="13053" max="13053" width="7.85546875" style="47" bestFit="1" customWidth="1"/>
    <col min="13054" max="13054" width="7.28515625" style="47" bestFit="1" customWidth="1"/>
    <col min="13055" max="13056" width="7.28515625" style="47" customWidth="1"/>
    <col min="13057" max="13058" width="7.28515625" style="47" bestFit="1" customWidth="1"/>
    <col min="13059" max="13061" width="7.28515625" style="47" customWidth="1"/>
    <col min="13062" max="13067" width="0" style="47" hidden="1" customWidth="1"/>
    <col min="13068" max="13068" width="9.7109375" style="47" customWidth="1"/>
    <col min="13069" max="13070" width="11.42578125" style="47"/>
    <col min="13071" max="13071" width="12.42578125" style="47" bestFit="1" customWidth="1"/>
    <col min="13072" max="13307" width="11.42578125" style="47"/>
    <col min="13308" max="13308" width="18.140625" style="47" customWidth="1"/>
    <col min="13309" max="13309" width="7.85546875" style="47" bestFit="1" customWidth="1"/>
    <col min="13310" max="13310" width="7.28515625" style="47" bestFit="1" customWidth="1"/>
    <col min="13311" max="13312" width="7.28515625" style="47" customWidth="1"/>
    <col min="13313" max="13314" width="7.28515625" style="47" bestFit="1" customWidth="1"/>
    <col min="13315" max="13317" width="7.28515625" style="47" customWidth="1"/>
    <col min="13318" max="13323" width="0" style="47" hidden="1" customWidth="1"/>
    <col min="13324" max="13324" width="9.7109375" style="47" customWidth="1"/>
    <col min="13325" max="13326" width="11.42578125" style="47"/>
    <col min="13327" max="13327" width="12.42578125" style="47" bestFit="1" customWidth="1"/>
    <col min="13328" max="13563" width="11.42578125" style="47"/>
    <col min="13564" max="13564" width="18.140625" style="47" customWidth="1"/>
    <col min="13565" max="13565" width="7.85546875" style="47" bestFit="1" customWidth="1"/>
    <col min="13566" max="13566" width="7.28515625" style="47" bestFit="1" customWidth="1"/>
    <col min="13567" max="13568" width="7.28515625" style="47" customWidth="1"/>
    <col min="13569" max="13570" width="7.28515625" style="47" bestFit="1" customWidth="1"/>
    <col min="13571" max="13573" width="7.28515625" style="47" customWidth="1"/>
    <col min="13574" max="13579" width="0" style="47" hidden="1" customWidth="1"/>
    <col min="13580" max="13580" width="9.7109375" style="47" customWidth="1"/>
    <col min="13581" max="13582" width="11.42578125" style="47"/>
    <col min="13583" max="13583" width="12.42578125" style="47" bestFit="1" customWidth="1"/>
    <col min="13584" max="13819" width="11.42578125" style="47"/>
    <col min="13820" max="13820" width="18.140625" style="47" customWidth="1"/>
    <col min="13821" max="13821" width="7.85546875" style="47" bestFit="1" customWidth="1"/>
    <col min="13822" max="13822" width="7.28515625" style="47" bestFit="1" customWidth="1"/>
    <col min="13823" max="13824" width="7.28515625" style="47" customWidth="1"/>
    <col min="13825" max="13826" width="7.28515625" style="47" bestFit="1" customWidth="1"/>
    <col min="13827" max="13829" width="7.28515625" style="47" customWidth="1"/>
    <col min="13830" max="13835" width="0" style="47" hidden="1" customWidth="1"/>
    <col min="13836" max="13836" width="9.7109375" style="47" customWidth="1"/>
    <col min="13837" max="13838" width="11.42578125" style="47"/>
    <col min="13839" max="13839" width="12.42578125" style="47" bestFit="1" customWidth="1"/>
    <col min="13840" max="14075" width="11.42578125" style="47"/>
    <col min="14076" max="14076" width="18.140625" style="47" customWidth="1"/>
    <col min="14077" max="14077" width="7.85546875" style="47" bestFit="1" customWidth="1"/>
    <col min="14078" max="14078" width="7.28515625" style="47" bestFit="1" customWidth="1"/>
    <col min="14079" max="14080" width="7.28515625" style="47" customWidth="1"/>
    <col min="14081" max="14082" width="7.28515625" style="47" bestFit="1" customWidth="1"/>
    <col min="14083" max="14085" width="7.28515625" style="47" customWidth="1"/>
    <col min="14086" max="14091" width="0" style="47" hidden="1" customWidth="1"/>
    <col min="14092" max="14092" width="9.7109375" style="47" customWidth="1"/>
    <col min="14093" max="14094" width="11.42578125" style="47"/>
    <col min="14095" max="14095" width="12.42578125" style="47" bestFit="1" customWidth="1"/>
    <col min="14096" max="14331" width="11.42578125" style="47"/>
    <col min="14332" max="14332" width="18.140625" style="47" customWidth="1"/>
    <col min="14333" max="14333" width="7.85546875" style="47" bestFit="1" customWidth="1"/>
    <col min="14334" max="14334" width="7.28515625" style="47" bestFit="1" customWidth="1"/>
    <col min="14335" max="14336" width="7.28515625" style="47" customWidth="1"/>
    <col min="14337" max="14338" width="7.28515625" style="47" bestFit="1" customWidth="1"/>
    <col min="14339" max="14341" width="7.28515625" style="47" customWidth="1"/>
    <col min="14342" max="14347" width="0" style="47" hidden="1" customWidth="1"/>
    <col min="14348" max="14348" width="9.7109375" style="47" customWidth="1"/>
    <col min="14349" max="14350" width="11.42578125" style="47"/>
    <col min="14351" max="14351" width="12.42578125" style="47" bestFit="1" customWidth="1"/>
    <col min="14352" max="14587" width="11.42578125" style="47"/>
    <col min="14588" max="14588" width="18.140625" style="47" customWidth="1"/>
    <col min="14589" max="14589" width="7.85546875" style="47" bestFit="1" customWidth="1"/>
    <col min="14590" max="14590" width="7.28515625" style="47" bestFit="1" customWidth="1"/>
    <col min="14591" max="14592" width="7.28515625" style="47" customWidth="1"/>
    <col min="14593" max="14594" width="7.28515625" style="47" bestFit="1" customWidth="1"/>
    <col min="14595" max="14597" width="7.28515625" style="47" customWidth="1"/>
    <col min="14598" max="14603" width="0" style="47" hidden="1" customWidth="1"/>
    <col min="14604" max="14604" width="9.7109375" style="47" customWidth="1"/>
    <col min="14605" max="14606" width="11.42578125" style="47"/>
    <col min="14607" max="14607" width="12.42578125" style="47" bestFit="1" customWidth="1"/>
    <col min="14608" max="14843" width="11.42578125" style="47"/>
    <col min="14844" max="14844" width="18.140625" style="47" customWidth="1"/>
    <col min="14845" max="14845" width="7.85546875" style="47" bestFit="1" customWidth="1"/>
    <col min="14846" max="14846" width="7.28515625" style="47" bestFit="1" customWidth="1"/>
    <col min="14847" max="14848" width="7.28515625" style="47" customWidth="1"/>
    <col min="14849" max="14850" width="7.28515625" style="47" bestFit="1" customWidth="1"/>
    <col min="14851" max="14853" width="7.28515625" style="47" customWidth="1"/>
    <col min="14854" max="14859" width="0" style="47" hidden="1" customWidth="1"/>
    <col min="14860" max="14860" width="9.7109375" style="47" customWidth="1"/>
    <col min="14861" max="14862" width="11.42578125" style="47"/>
    <col min="14863" max="14863" width="12.42578125" style="47" bestFit="1" customWidth="1"/>
    <col min="14864" max="15099" width="11.42578125" style="47"/>
    <col min="15100" max="15100" width="18.140625" style="47" customWidth="1"/>
    <col min="15101" max="15101" width="7.85546875" style="47" bestFit="1" customWidth="1"/>
    <col min="15102" max="15102" width="7.28515625" style="47" bestFit="1" customWidth="1"/>
    <col min="15103" max="15104" width="7.28515625" style="47" customWidth="1"/>
    <col min="15105" max="15106" width="7.28515625" style="47" bestFit="1" customWidth="1"/>
    <col min="15107" max="15109" width="7.28515625" style="47" customWidth="1"/>
    <col min="15110" max="15115" width="0" style="47" hidden="1" customWidth="1"/>
    <col min="15116" max="15116" width="9.7109375" style="47" customWidth="1"/>
    <col min="15117" max="15118" width="11.42578125" style="47"/>
    <col min="15119" max="15119" width="12.42578125" style="47" bestFit="1" customWidth="1"/>
    <col min="15120" max="15355" width="11.42578125" style="47"/>
    <col min="15356" max="15356" width="18.140625" style="47" customWidth="1"/>
    <col min="15357" max="15357" width="7.85546875" style="47" bestFit="1" customWidth="1"/>
    <col min="15358" max="15358" width="7.28515625" style="47" bestFit="1" customWidth="1"/>
    <col min="15359" max="15360" width="7.28515625" style="47" customWidth="1"/>
    <col min="15361" max="15362" width="7.28515625" style="47" bestFit="1" customWidth="1"/>
    <col min="15363" max="15365" width="7.28515625" style="47" customWidth="1"/>
    <col min="15366" max="15371" width="0" style="47" hidden="1" customWidth="1"/>
    <col min="15372" max="15372" width="9.7109375" style="47" customWidth="1"/>
    <col min="15373" max="15374" width="11.42578125" style="47"/>
    <col min="15375" max="15375" width="12.42578125" style="47" bestFit="1" customWidth="1"/>
    <col min="15376" max="15611" width="11.42578125" style="47"/>
    <col min="15612" max="15612" width="18.140625" style="47" customWidth="1"/>
    <col min="15613" max="15613" width="7.85546875" style="47" bestFit="1" customWidth="1"/>
    <col min="15614" max="15614" width="7.28515625" style="47" bestFit="1" customWidth="1"/>
    <col min="15615" max="15616" width="7.28515625" style="47" customWidth="1"/>
    <col min="15617" max="15618" width="7.28515625" style="47" bestFit="1" customWidth="1"/>
    <col min="15619" max="15621" width="7.28515625" style="47" customWidth="1"/>
    <col min="15622" max="15627" width="0" style="47" hidden="1" customWidth="1"/>
    <col min="15628" max="15628" width="9.7109375" style="47" customWidth="1"/>
    <col min="15629" max="15630" width="11.42578125" style="47"/>
    <col min="15631" max="15631" width="12.42578125" style="47" bestFit="1" customWidth="1"/>
    <col min="15632" max="15867" width="11.42578125" style="47"/>
    <col min="15868" max="15868" width="18.140625" style="47" customWidth="1"/>
    <col min="15869" max="15869" width="7.85546875" style="47" bestFit="1" customWidth="1"/>
    <col min="15870" max="15870" width="7.28515625" style="47" bestFit="1" customWidth="1"/>
    <col min="15871" max="15872" width="7.28515625" style="47" customWidth="1"/>
    <col min="15873" max="15874" width="7.28515625" style="47" bestFit="1" customWidth="1"/>
    <col min="15875" max="15877" width="7.28515625" style="47" customWidth="1"/>
    <col min="15878" max="15883" width="0" style="47" hidden="1" customWidth="1"/>
    <col min="15884" max="15884" width="9.7109375" style="47" customWidth="1"/>
    <col min="15885" max="15886" width="11.42578125" style="47"/>
    <col min="15887" max="15887" width="12.42578125" style="47" bestFit="1" customWidth="1"/>
    <col min="15888" max="16123" width="11.42578125" style="47"/>
    <col min="16124" max="16124" width="18.140625" style="47" customWidth="1"/>
    <col min="16125" max="16125" width="7.85546875" style="47" bestFit="1" customWidth="1"/>
    <col min="16126" max="16126" width="7.28515625" style="47" bestFit="1" customWidth="1"/>
    <col min="16127" max="16128" width="7.28515625" style="47" customWidth="1"/>
    <col min="16129" max="16130" width="7.28515625" style="47" bestFit="1" customWidth="1"/>
    <col min="16131" max="16133" width="7.28515625" style="47" customWidth="1"/>
    <col min="16134" max="16139" width="0" style="47" hidden="1" customWidth="1"/>
    <col min="16140" max="16140" width="9.7109375" style="47" customWidth="1"/>
    <col min="16141" max="16142" width="11.42578125" style="47"/>
    <col min="16143" max="16143" width="12.42578125" style="47" bestFit="1" customWidth="1"/>
    <col min="16144" max="16384" width="11.42578125" style="47"/>
  </cols>
  <sheetData>
    <row r="1" spans="1:17" s="48" customFormat="1" x14ac:dyDescent="0.2">
      <c r="B1" s="61"/>
      <c r="C1" s="61"/>
      <c r="D1" s="61"/>
      <c r="E1" s="61"/>
      <c r="F1" s="61"/>
      <c r="G1" s="61"/>
      <c r="H1" s="61"/>
      <c r="I1" s="61"/>
      <c r="J1" s="61"/>
      <c r="K1" s="61"/>
      <c r="L1" s="61"/>
    </row>
    <row r="2" spans="1:17" s="48" customFormat="1" x14ac:dyDescent="0.2">
      <c r="A2" s="75" t="s">
        <v>105</v>
      </c>
      <c r="B2" s="61"/>
      <c r="C2" s="61"/>
      <c r="D2" s="61"/>
      <c r="E2" s="61"/>
      <c r="F2" s="61"/>
      <c r="G2" s="61"/>
      <c r="H2" s="61"/>
      <c r="I2" s="61"/>
      <c r="K2" s="61"/>
      <c r="L2" s="61"/>
    </row>
    <row r="3" spans="1:17" s="48" customFormat="1" ht="15" x14ac:dyDescent="0.25">
      <c r="A3" s="75" t="s">
        <v>106</v>
      </c>
      <c r="B3" s="61"/>
      <c r="C3" s="61"/>
      <c r="D3" s="61"/>
      <c r="E3" s="61"/>
      <c r="F3" s="61"/>
      <c r="G3" s="61"/>
      <c r="H3" s="61"/>
      <c r="I3" s="61"/>
      <c r="J3" s="137"/>
      <c r="K3" s="61"/>
      <c r="L3" s="61"/>
    </row>
    <row r="4" spans="1:17" s="48" customFormat="1" x14ac:dyDescent="0.2">
      <c r="B4" s="61"/>
      <c r="C4" s="61"/>
      <c r="D4" s="61"/>
      <c r="E4" s="61"/>
      <c r="F4" s="61"/>
      <c r="G4" s="61"/>
      <c r="H4" s="61"/>
      <c r="I4" s="61"/>
      <c r="J4" s="61"/>
      <c r="K4" s="61"/>
      <c r="L4" s="61"/>
    </row>
    <row r="5" spans="1:17" s="48" customFormat="1" ht="12.75" x14ac:dyDescent="0.2">
      <c r="B5" s="330" t="s">
        <v>89</v>
      </c>
      <c r="C5" s="330"/>
      <c r="D5" s="330"/>
      <c r="E5" s="330"/>
      <c r="F5" s="330"/>
      <c r="G5" s="330"/>
      <c r="H5" s="330"/>
      <c r="I5" s="330"/>
      <c r="J5" s="330"/>
      <c r="K5" s="330"/>
      <c r="M5" s="167" t="s">
        <v>576</v>
      </c>
      <c r="O5" s="138"/>
    </row>
    <row r="6" spans="1:17" s="48" customFormat="1" ht="12.75" x14ac:dyDescent="0.2">
      <c r="B6" s="346" t="str">
        <f>'Solicitudes Regiones'!$B$6:$P$6</f>
        <v>Acumuladas de julio de 2008 a diciembre de 2019</v>
      </c>
      <c r="C6" s="346"/>
      <c r="D6" s="346"/>
      <c r="E6" s="346"/>
      <c r="F6" s="346"/>
      <c r="G6" s="346"/>
      <c r="H6" s="346"/>
      <c r="I6" s="346"/>
      <c r="J6" s="346"/>
      <c r="K6" s="346"/>
      <c r="L6" s="86"/>
    </row>
    <row r="7" spans="1:17" s="51" customFormat="1" x14ac:dyDescent="0.2">
      <c r="B7" s="49"/>
      <c r="C7" s="50"/>
      <c r="D7" s="50"/>
      <c r="E7" s="50"/>
      <c r="F7" s="50"/>
      <c r="G7" s="50"/>
      <c r="H7" s="50"/>
      <c r="I7" s="50"/>
      <c r="J7" s="50"/>
      <c r="K7" s="50"/>
      <c r="L7" s="50"/>
    </row>
    <row r="8" spans="1:17" ht="15" customHeight="1" x14ac:dyDescent="0.2">
      <c r="B8" s="363" t="s">
        <v>57</v>
      </c>
      <c r="C8" s="364"/>
      <c r="D8" s="364"/>
      <c r="E8" s="364"/>
      <c r="F8" s="364"/>
      <c r="G8" s="364"/>
      <c r="H8" s="364"/>
      <c r="I8" s="364"/>
      <c r="J8" s="364"/>
      <c r="K8" s="365"/>
      <c r="L8" s="66"/>
    </row>
    <row r="9" spans="1:17" ht="20.25" customHeight="1" x14ac:dyDescent="0.2">
      <c r="B9" s="362" t="s">
        <v>58</v>
      </c>
      <c r="C9" s="363" t="s">
        <v>2</v>
      </c>
      <c r="D9" s="364"/>
      <c r="E9" s="364"/>
      <c r="F9" s="364"/>
      <c r="G9" s="364"/>
      <c r="H9" s="364"/>
      <c r="I9" s="364"/>
      <c r="J9" s="364"/>
      <c r="K9" s="365"/>
    </row>
    <row r="10" spans="1:17" ht="24" x14ac:dyDescent="0.2">
      <c r="B10" s="362"/>
      <c r="C10" s="44" t="s">
        <v>59</v>
      </c>
      <c r="D10" s="44" t="s">
        <v>60</v>
      </c>
      <c r="E10" s="44" t="s">
        <v>61</v>
      </c>
      <c r="F10" s="44" t="s">
        <v>62</v>
      </c>
      <c r="G10" s="44" t="s">
        <v>8</v>
      </c>
      <c r="H10" s="44" t="s">
        <v>63</v>
      </c>
      <c r="I10" s="44" t="s">
        <v>64</v>
      </c>
      <c r="J10" s="44" t="s">
        <v>65</v>
      </c>
      <c r="K10" s="102" t="s">
        <v>31</v>
      </c>
    </row>
    <row r="11" spans="1:17" x14ac:dyDescent="0.2">
      <c r="B11" s="41" t="s">
        <v>204</v>
      </c>
      <c r="C11" s="39">
        <v>5610</v>
      </c>
      <c r="D11" s="39">
        <v>3059</v>
      </c>
      <c r="E11" s="39">
        <f>C11+D11</f>
        <v>8669</v>
      </c>
      <c r="F11" s="40">
        <f>E11/$E$44</f>
        <v>0.22087749694251937</v>
      </c>
      <c r="G11" s="39">
        <v>18790</v>
      </c>
      <c r="H11" s="39">
        <v>1558</v>
      </c>
      <c r="I11" s="39">
        <f>G11+H11</f>
        <v>20348</v>
      </c>
      <c r="J11" s="40">
        <f>I11/$I$44</f>
        <v>0.2307160269856568</v>
      </c>
      <c r="K11" s="39">
        <f t="shared" ref="K11:K43" si="0">E11+I11</f>
        <v>29017</v>
      </c>
      <c r="Q11" s="52"/>
    </row>
    <row r="12" spans="1:17" x14ac:dyDescent="0.2">
      <c r="B12" s="41" t="s">
        <v>205</v>
      </c>
      <c r="C12" s="39">
        <v>593</v>
      </c>
      <c r="D12" s="39">
        <v>313</v>
      </c>
      <c r="E12" s="39">
        <f t="shared" ref="E12:E43" si="1">C12+D12</f>
        <v>906</v>
      </c>
      <c r="F12" s="40">
        <f t="shared" ref="F12:F43" si="2">E12/$E$44</f>
        <v>2.3083978801467592E-2</v>
      </c>
      <c r="G12" s="39">
        <v>1974</v>
      </c>
      <c r="H12" s="39">
        <v>124</v>
      </c>
      <c r="I12" s="39">
        <f t="shared" ref="I12:I43" si="3">G12+H12</f>
        <v>2098</v>
      </c>
      <c r="J12" s="40">
        <f t="shared" ref="J12:J43" si="4">I12/$I$44</f>
        <v>2.3788196609785137E-2</v>
      </c>
      <c r="K12" s="39">
        <f t="shared" si="0"/>
        <v>3004</v>
      </c>
      <c r="Q12" s="52"/>
    </row>
    <row r="13" spans="1:17" x14ac:dyDescent="0.2">
      <c r="B13" s="41" t="s">
        <v>206</v>
      </c>
      <c r="C13" s="39">
        <v>767</v>
      </c>
      <c r="D13" s="39">
        <v>347</v>
      </c>
      <c r="E13" s="39">
        <f t="shared" si="1"/>
        <v>1114</v>
      </c>
      <c r="F13" s="40">
        <f t="shared" si="2"/>
        <v>2.8383611903791277E-2</v>
      </c>
      <c r="G13" s="39">
        <v>2543</v>
      </c>
      <c r="H13" s="39">
        <v>168</v>
      </c>
      <c r="I13" s="39">
        <f t="shared" si="3"/>
        <v>2711</v>
      </c>
      <c r="J13" s="40">
        <f t="shared" si="4"/>
        <v>3.0738704008163729E-2</v>
      </c>
      <c r="K13" s="39">
        <f t="shared" si="0"/>
        <v>3825</v>
      </c>
      <c r="Q13" s="52"/>
    </row>
    <row r="14" spans="1:17" x14ac:dyDescent="0.2">
      <c r="B14" s="41" t="s">
        <v>207</v>
      </c>
      <c r="C14" s="39">
        <v>710</v>
      </c>
      <c r="D14" s="39">
        <v>445</v>
      </c>
      <c r="E14" s="39">
        <f t="shared" si="1"/>
        <v>1155</v>
      </c>
      <c r="F14" s="40">
        <f t="shared" si="2"/>
        <v>2.9428251121076235E-2</v>
      </c>
      <c r="G14" s="39">
        <v>2105</v>
      </c>
      <c r="H14" s="39">
        <v>131</v>
      </c>
      <c r="I14" s="39">
        <f t="shared" si="3"/>
        <v>2236</v>
      </c>
      <c r="J14" s="40">
        <f t="shared" si="4"/>
        <v>2.5352911162764329E-2</v>
      </c>
      <c r="K14" s="39">
        <f t="shared" si="0"/>
        <v>3391</v>
      </c>
      <c r="Q14" s="52"/>
    </row>
    <row r="15" spans="1:17" x14ac:dyDescent="0.2">
      <c r="B15" s="41" t="s">
        <v>208</v>
      </c>
      <c r="C15" s="39">
        <v>509</v>
      </c>
      <c r="D15" s="39">
        <v>314</v>
      </c>
      <c r="E15" s="39">
        <f t="shared" si="1"/>
        <v>823</v>
      </c>
      <c r="F15" s="40">
        <f t="shared" si="2"/>
        <v>2.0969221361598043E-2</v>
      </c>
      <c r="G15" s="39">
        <v>2218</v>
      </c>
      <c r="H15" s="39">
        <v>137</v>
      </c>
      <c r="I15" s="39">
        <f t="shared" si="3"/>
        <v>2355</v>
      </c>
      <c r="J15" s="40">
        <f t="shared" si="4"/>
        <v>2.6702194001927547E-2</v>
      </c>
      <c r="K15" s="39">
        <f t="shared" si="0"/>
        <v>3178</v>
      </c>
      <c r="Q15" s="52"/>
    </row>
    <row r="16" spans="1:17" x14ac:dyDescent="0.2">
      <c r="B16" s="41" t="s">
        <v>209</v>
      </c>
      <c r="C16" s="39">
        <v>223</v>
      </c>
      <c r="D16" s="39">
        <v>151</v>
      </c>
      <c r="E16" s="39">
        <f t="shared" si="1"/>
        <v>374</v>
      </c>
      <c r="F16" s="40">
        <f t="shared" si="2"/>
        <v>9.52914798206278E-3</v>
      </c>
      <c r="G16" s="39">
        <v>547</v>
      </c>
      <c r="H16" s="39">
        <v>32</v>
      </c>
      <c r="I16" s="39">
        <f t="shared" si="3"/>
        <v>579</v>
      </c>
      <c r="J16" s="40">
        <f t="shared" si="4"/>
        <v>6.5649980157605307E-3</v>
      </c>
      <c r="K16" s="39">
        <f t="shared" si="0"/>
        <v>953</v>
      </c>
      <c r="Q16" s="52"/>
    </row>
    <row r="17" spans="2:17" x14ac:dyDescent="0.2">
      <c r="B17" s="41" t="s">
        <v>210</v>
      </c>
      <c r="C17" s="39">
        <v>266</v>
      </c>
      <c r="D17" s="39">
        <v>199</v>
      </c>
      <c r="E17" s="39">
        <f t="shared" si="1"/>
        <v>465</v>
      </c>
      <c r="F17" s="40">
        <f t="shared" si="2"/>
        <v>1.1847737464329393E-2</v>
      </c>
      <c r="G17" s="39">
        <v>730</v>
      </c>
      <c r="H17" s="39">
        <v>44</v>
      </c>
      <c r="I17" s="39">
        <f t="shared" si="3"/>
        <v>774</v>
      </c>
      <c r="J17" s="40">
        <f t="shared" si="4"/>
        <v>8.7760077101876523E-3</v>
      </c>
      <c r="K17" s="39">
        <f t="shared" si="0"/>
        <v>1239</v>
      </c>
      <c r="Q17" s="52"/>
    </row>
    <row r="18" spans="2:17" x14ac:dyDescent="0.2">
      <c r="B18" s="41" t="s">
        <v>211</v>
      </c>
      <c r="C18" s="39">
        <v>563</v>
      </c>
      <c r="D18" s="39">
        <v>409</v>
      </c>
      <c r="E18" s="39">
        <f t="shared" si="1"/>
        <v>972</v>
      </c>
      <c r="F18" s="40">
        <f t="shared" si="2"/>
        <v>2.4765593151243374E-2</v>
      </c>
      <c r="G18" s="39">
        <v>1789</v>
      </c>
      <c r="H18" s="39">
        <v>104</v>
      </c>
      <c r="I18" s="39">
        <f t="shared" si="3"/>
        <v>1893</v>
      </c>
      <c r="J18" s="40">
        <f t="shared" si="4"/>
        <v>2.1463801802823288E-2</v>
      </c>
      <c r="K18" s="39">
        <f t="shared" si="0"/>
        <v>2865</v>
      </c>
      <c r="Q18" s="52"/>
    </row>
    <row r="19" spans="2:17" x14ac:dyDescent="0.2">
      <c r="B19" s="41" t="s">
        <v>212</v>
      </c>
      <c r="C19" s="39">
        <v>415</v>
      </c>
      <c r="D19" s="39">
        <v>226</v>
      </c>
      <c r="E19" s="39">
        <f t="shared" si="1"/>
        <v>641</v>
      </c>
      <c r="F19" s="40">
        <f t="shared" si="2"/>
        <v>1.633204239706482E-2</v>
      </c>
      <c r="G19" s="39">
        <v>1328</v>
      </c>
      <c r="H19" s="39">
        <v>87</v>
      </c>
      <c r="I19" s="39">
        <f t="shared" si="3"/>
        <v>1415</v>
      </c>
      <c r="J19" s="40">
        <f t="shared" si="4"/>
        <v>1.6043993423663472E-2</v>
      </c>
      <c r="K19" s="39">
        <f t="shared" si="0"/>
        <v>2056</v>
      </c>
      <c r="Q19" s="52"/>
    </row>
    <row r="20" spans="2:17" x14ac:dyDescent="0.2">
      <c r="B20" s="41" t="s">
        <v>213</v>
      </c>
      <c r="C20" s="39">
        <v>235</v>
      </c>
      <c r="D20" s="39">
        <v>202</v>
      </c>
      <c r="E20" s="39">
        <f t="shared" si="1"/>
        <v>437</v>
      </c>
      <c r="F20" s="40">
        <f t="shared" si="2"/>
        <v>1.1134325315939666E-2</v>
      </c>
      <c r="G20" s="39">
        <v>934</v>
      </c>
      <c r="H20" s="39">
        <v>66</v>
      </c>
      <c r="I20" s="39">
        <f t="shared" si="3"/>
        <v>1000</v>
      </c>
      <c r="J20" s="40">
        <f t="shared" si="4"/>
        <v>1.1338511253472419E-2</v>
      </c>
      <c r="K20" s="39">
        <f t="shared" si="0"/>
        <v>1437</v>
      </c>
      <c r="Q20" s="52"/>
    </row>
    <row r="21" spans="2:17" x14ac:dyDescent="0.2">
      <c r="B21" s="41" t="s">
        <v>214</v>
      </c>
      <c r="C21" s="39">
        <v>1132</v>
      </c>
      <c r="D21" s="39">
        <v>703</v>
      </c>
      <c r="E21" s="39">
        <f t="shared" si="1"/>
        <v>1835</v>
      </c>
      <c r="F21" s="40">
        <f t="shared" si="2"/>
        <v>4.6753974724826744E-2</v>
      </c>
      <c r="G21" s="39">
        <v>4210</v>
      </c>
      <c r="H21" s="39">
        <v>277</v>
      </c>
      <c r="I21" s="39">
        <f t="shared" si="3"/>
        <v>4487</v>
      </c>
      <c r="J21" s="40">
        <f t="shared" si="4"/>
        <v>5.0875899994330745E-2</v>
      </c>
      <c r="K21" s="39">
        <f t="shared" si="0"/>
        <v>6322</v>
      </c>
      <c r="Q21" s="52"/>
    </row>
    <row r="22" spans="2:17" x14ac:dyDescent="0.2">
      <c r="B22" s="41" t="s">
        <v>215</v>
      </c>
      <c r="C22" s="39">
        <v>271</v>
      </c>
      <c r="D22" s="39">
        <v>216</v>
      </c>
      <c r="E22" s="39">
        <f t="shared" si="1"/>
        <v>487</v>
      </c>
      <c r="F22" s="40">
        <f t="shared" si="2"/>
        <v>1.2408275580921321E-2</v>
      </c>
      <c r="G22" s="39">
        <v>1058</v>
      </c>
      <c r="H22" s="39">
        <v>95</v>
      </c>
      <c r="I22" s="39">
        <f t="shared" si="3"/>
        <v>1153</v>
      </c>
      <c r="J22" s="40">
        <f t="shared" si="4"/>
        <v>1.3073303475253699E-2</v>
      </c>
      <c r="K22" s="39">
        <f t="shared" si="0"/>
        <v>1640</v>
      </c>
      <c r="Q22" s="52"/>
    </row>
    <row r="23" spans="2:17" x14ac:dyDescent="0.2">
      <c r="B23" s="41" t="s">
        <v>216</v>
      </c>
      <c r="C23" s="39">
        <v>828</v>
      </c>
      <c r="D23" s="39">
        <v>484</v>
      </c>
      <c r="E23" s="39">
        <f t="shared" si="1"/>
        <v>1312</v>
      </c>
      <c r="F23" s="40">
        <f t="shared" si="2"/>
        <v>3.3428454953118629E-2</v>
      </c>
      <c r="G23" s="39">
        <v>2371</v>
      </c>
      <c r="H23" s="39">
        <v>104</v>
      </c>
      <c r="I23" s="39">
        <f t="shared" si="3"/>
        <v>2475</v>
      </c>
      <c r="J23" s="40">
        <f t="shared" si="4"/>
        <v>2.8062815352344238E-2</v>
      </c>
      <c r="K23" s="39">
        <f t="shared" si="0"/>
        <v>3787</v>
      </c>
      <c r="Q23" s="52"/>
    </row>
    <row r="24" spans="2:17" x14ac:dyDescent="0.2">
      <c r="B24" s="41" t="s">
        <v>217</v>
      </c>
      <c r="C24" s="39">
        <v>623</v>
      </c>
      <c r="D24" s="39">
        <v>467</v>
      </c>
      <c r="E24" s="39">
        <f t="shared" si="1"/>
        <v>1090</v>
      </c>
      <c r="F24" s="40">
        <f t="shared" si="2"/>
        <v>2.7772115776600083E-2</v>
      </c>
      <c r="G24" s="39">
        <v>2370</v>
      </c>
      <c r="H24" s="39">
        <v>157</v>
      </c>
      <c r="I24" s="39">
        <f t="shared" si="3"/>
        <v>2527</v>
      </c>
      <c r="J24" s="40">
        <f t="shared" si="4"/>
        <v>2.8652417937524804E-2</v>
      </c>
      <c r="K24" s="39">
        <f t="shared" si="0"/>
        <v>3617</v>
      </c>
      <c r="Q24" s="52"/>
    </row>
    <row r="25" spans="2:17" x14ac:dyDescent="0.2">
      <c r="B25" s="41" t="s">
        <v>218</v>
      </c>
      <c r="C25" s="39">
        <v>462</v>
      </c>
      <c r="D25" s="39">
        <v>254</v>
      </c>
      <c r="E25" s="39">
        <f t="shared" si="1"/>
        <v>716</v>
      </c>
      <c r="F25" s="40">
        <f t="shared" si="2"/>
        <v>1.8242967794537303E-2</v>
      </c>
      <c r="G25" s="39">
        <v>1637</v>
      </c>
      <c r="H25" s="39">
        <v>65</v>
      </c>
      <c r="I25" s="39">
        <f t="shared" si="3"/>
        <v>1702</v>
      </c>
      <c r="J25" s="40">
        <f t="shared" si="4"/>
        <v>1.9298146153410058E-2</v>
      </c>
      <c r="K25" s="39">
        <f t="shared" si="0"/>
        <v>2418</v>
      </c>
      <c r="Q25" s="52"/>
    </row>
    <row r="26" spans="2:17" x14ac:dyDescent="0.2">
      <c r="B26" s="41" t="s">
        <v>219</v>
      </c>
      <c r="C26" s="39">
        <v>432</v>
      </c>
      <c r="D26" s="39">
        <v>273</v>
      </c>
      <c r="E26" s="39">
        <f t="shared" si="1"/>
        <v>705</v>
      </c>
      <c r="F26" s="40">
        <f t="shared" si="2"/>
        <v>1.7962698736241338E-2</v>
      </c>
      <c r="G26" s="39">
        <v>1275</v>
      </c>
      <c r="H26" s="39">
        <v>82</v>
      </c>
      <c r="I26" s="39">
        <f t="shared" si="3"/>
        <v>1357</v>
      </c>
      <c r="J26" s="40">
        <f t="shared" si="4"/>
        <v>1.5386359770962072E-2</v>
      </c>
      <c r="K26" s="39">
        <f t="shared" si="0"/>
        <v>2062</v>
      </c>
      <c r="Q26" s="52"/>
    </row>
    <row r="27" spans="2:17" x14ac:dyDescent="0.2">
      <c r="B27" s="41" t="s">
        <v>220</v>
      </c>
      <c r="C27" s="39">
        <v>1580</v>
      </c>
      <c r="D27" s="39">
        <v>1004</v>
      </c>
      <c r="E27" s="39">
        <f t="shared" si="1"/>
        <v>2584</v>
      </c>
      <c r="F27" s="40">
        <f t="shared" si="2"/>
        <v>6.5837749694251935E-2</v>
      </c>
      <c r="G27" s="39">
        <v>5782</v>
      </c>
      <c r="H27" s="39">
        <v>439</v>
      </c>
      <c r="I27" s="39">
        <f t="shared" si="3"/>
        <v>6221</v>
      </c>
      <c r="J27" s="40">
        <f t="shared" si="4"/>
        <v>7.0536878507851924E-2</v>
      </c>
      <c r="K27" s="39">
        <f t="shared" si="0"/>
        <v>8805</v>
      </c>
      <c r="Q27" s="52"/>
    </row>
    <row r="28" spans="2:17" x14ac:dyDescent="0.2">
      <c r="B28" s="41" t="s">
        <v>221</v>
      </c>
      <c r="C28" s="39">
        <v>266</v>
      </c>
      <c r="D28" s="39">
        <v>152</v>
      </c>
      <c r="E28" s="39">
        <f t="shared" si="1"/>
        <v>418</v>
      </c>
      <c r="F28" s="40">
        <f t="shared" si="2"/>
        <v>1.0650224215246636E-2</v>
      </c>
      <c r="G28" s="39">
        <v>901</v>
      </c>
      <c r="H28" s="39">
        <v>27</v>
      </c>
      <c r="I28" s="39">
        <f t="shared" si="3"/>
        <v>928</v>
      </c>
      <c r="J28" s="40">
        <f t="shared" si="4"/>
        <v>1.0522138443222405E-2</v>
      </c>
      <c r="K28" s="39">
        <f t="shared" si="0"/>
        <v>1346</v>
      </c>
      <c r="Q28" s="52"/>
    </row>
    <row r="29" spans="2:17" x14ac:dyDescent="0.2">
      <c r="B29" s="41" t="s">
        <v>222</v>
      </c>
      <c r="C29" s="39">
        <v>367</v>
      </c>
      <c r="D29" s="39">
        <v>200</v>
      </c>
      <c r="E29" s="39">
        <f t="shared" si="1"/>
        <v>567</v>
      </c>
      <c r="F29" s="40">
        <f t="shared" si="2"/>
        <v>1.444659600489197E-2</v>
      </c>
      <c r="G29" s="39">
        <v>574</v>
      </c>
      <c r="H29" s="39">
        <v>39</v>
      </c>
      <c r="I29" s="39">
        <f t="shared" si="3"/>
        <v>613</v>
      </c>
      <c r="J29" s="40">
        <f t="shared" si="4"/>
        <v>6.950507398378593E-3</v>
      </c>
      <c r="K29" s="39">
        <f t="shared" si="0"/>
        <v>1180</v>
      </c>
      <c r="Q29" s="52"/>
    </row>
    <row r="30" spans="2:17" x14ac:dyDescent="0.2">
      <c r="B30" s="41" t="s">
        <v>223</v>
      </c>
      <c r="C30" s="39">
        <v>1051</v>
      </c>
      <c r="D30" s="39">
        <v>764</v>
      </c>
      <c r="E30" s="39">
        <f t="shared" si="1"/>
        <v>1815</v>
      </c>
      <c r="F30" s="40">
        <f t="shared" si="2"/>
        <v>4.6244394618834082E-2</v>
      </c>
      <c r="G30" s="39">
        <v>3532</v>
      </c>
      <c r="H30" s="39">
        <v>209</v>
      </c>
      <c r="I30" s="39">
        <f t="shared" si="3"/>
        <v>3741</v>
      </c>
      <c r="J30" s="40">
        <f t="shared" si="4"/>
        <v>4.241737059924032E-2</v>
      </c>
      <c r="K30" s="39">
        <f t="shared" si="0"/>
        <v>5556</v>
      </c>
      <c r="Q30" s="52"/>
    </row>
    <row r="31" spans="2:17" x14ac:dyDescent="0.2">
      <c r="B31" s="41" t="s">
        <v>224</v>
      </c>
      <c r="C31" s="39">
        <v>282</v>
      </c>
      <c r="D31" s="39">
        <v>191</v>
      </c>
      <c r="E31" s="39">
        <f t="shared" si="1"/>
        <v>473</v>
      </c>
      <c r="F31" s="40">
        <f t="shared" si="2"/>
        <v>1.2051569506726457E-2</v>
      </c>
      <c r="G31" s="39">
        <v>663</v>
      </c>
      <c r="H31" s="39">
        <v>59</v>
      </c>
      <c r="I31" s="39">
        <f t="shared" si="3"/>
        <v>722</v>
      </c>
      <c r="J31" s="40">
        <f t="shared" si="4"/>
        <v>8.186405125007087E-3</v>
      </c>
      <c r="K31" s="39">
        <f t="shared" si="0"/>
        <v>1195</v>
      </c>
      <c r="Q31" s="52"/>
    </row>
    <row r="32" spans="2:17" x14ac:dyDescent="0.2">
      <c r="B32" s="41" t="s">
        <v>225</v>
      </c>
      <c r="C32" s="39">
        <v>545</v>
      </c>
      <c r="D32" s="39">
        <v>319</v>
      </c>
      <c r="E32" s="39">
        <f t="shared" si="1"/>
        <v>864</v>
      </c>
      <c r="F32" s="40">
        <f t="shared" si="2"/>
        <v>2.2013860578883E-2</v>
      </c>
      <c r="G32" s="39">
        <v>1791</v>
      </c>
      <c r="H32" s="39">
        <v>91</v>
      </c>
      <c r="I32" s="39">
        <f t="shared" si="3"/>
        <v>1882</v>
      </c>
      <c r="J32" s="40">
        <f t="shared" si="4"/>
        <v>2.1339078179035093E-2</v>
      </c>
      <c r="K32" s="39">
        <f t="shared" si="0"/>
        <v>2746</v>
      </c>
      <c r="Q32" s="52"/>
    </row>
    <row r="33" spans="2:17" x14ac:dyDescent="0.2">
      <c r="B33" s="41" t="s">
        <v>226</v>
      </c>
      <c r="C33" s="39">
        <v>762</v>
      </c>
      <c r="D33" s="39">
        <v>515</v>
      </c>
      <c r="E33" s="39">
        <f t="shared" si="1"/>
        <v>1277</v>
      </c>
      <c r="F33" s="40">
        <f t="shared" si="2"/>
        <v>3.2536689767631473E-2</v>
      </c>
      <c r="G33" s="39">
        <v>2283</v>
      </c>
      <c r="H33" s="39">
        <v>182</v>
      </c>
      <c r="I33" s="39">
        <f t="shared" si="3"/>
        <v>2465</v>
      </c>
      <c r="J33" s="40">
        <f t="shared" si="4"/>
        <v>2.7949430239809513E-2</v>
      </c>
      <c r="K33" s="39">
        <f t="shared" si="0"/>
        <v>3742</v>
      </c>
      <c r="Q33" s="52"/>
    </row>
    <row r="34" spans="2:17" x14ac:dyDescent="0.2">
      <c r="B34" s="41" t="s">
        <v>227</v>
      </c>
      <c r="C34" s="39">
        <v>316</v>
      </c>
      <c r="D34" s="39">
        <v>149</v>
      </c>
      <c r="E34" s="39">
        <f t="shared" si="1"/>
        <v>465</v>
      </c>
      <c r="F34" s="40">
        <f t="shared" si="2"/>
        <v>1.1847737464329393E-2</v>
      </c>
      <c r="G34" s="39">
        <v>1135</v>
      </c>
      <c r="H34" s="39">
        <v>78</v>
      </c>
      <c r="I34" s="39">
        <f t="shared" si="3"/>
        <v>1213</v>
      </c>
      <c r="J34" s="40">
        <f t="shared" si="4"/>
        <v>1.3753614150462045E-2</v>
      </c>
      <c r="K34" s="39">
        <f t="shared" si="0"/>
        <v>1678</v>
      </c>
      <c r="Q34" s="52"/>
    </row>
    <row r="35" spans="2:17" x14ac:dyDescent="0.2">
      <c r="B35" s="41" t="s">
        <v>228</v>
      </c>
      <c r="C35" s="39">
        <v>490</v>
      </c>
      <c r="D35" s="39">
        <v>289</v>
      </c>
      <c r="E35" s="39">
        <f t="shared" si="1"/>
        <v>779</v>
      </c>
      <c r="F35" s="40">
        <f t="shared" si="2"/>
        <v>1.9848145128414187E-2</v>
      </c>
      <c r="G35" s="39">
        <v>1367</v>
      </c>
      <c r="H35" s="39">
        <v>94</v>
      </c>
      <c r="I35" s="39">
        <f t="shared" si="3"/>
        <v>1461</v>
      </c>
      <c r="J35" s="40">
        <f t="shared" si="4"/>
        <v>1.6565564941323205E-2</v>
      </c>
      <c r="K35" s="39">
        <f t="shared" si="0"/>
        <v>2240</v>
      </c>
      <c r="Q35" s="52"/>
    </row>
    <row r="36" spans="2:17" x14ac:dyDescent="0.2">
      <c r="B36" s="41" t="s">
        <v>229</v>
      </c>
      <c r="C36" s="39">
        <v>1727</v>
      </c>
      <c r="D36" s="39">
        <v>927</v>
      </c>
      <c r="E36" s="39">
        <f t="shared" si="1"/>
        <v>2654</v>
      </c>
      <c r="F36" s="40">
        <f t="shared" si="2"/>
        <v>6.7621280065226247E-2</v>
      </c>
      <c r="G36" s="39">
        <v>7033</v>
      </c>
      <c r="H36" s="39">
        <v>408</v>
      </c>
      <c r="I36" s="39">
        <f t="shared" si="3"/>
        <v>7441</v>
      </c>
      <c r="J36" s="40">
        <f t="shared" si="4"/>
        <v>8.4369862237088269E-2</v>
      </c>
      <c r="K36" s="39">
        <f t="shared" si="0"/>
        <v>10095</v>
      </c>
      <c r="Q36" s="52"/>
    </row>
    <row r="37" spans="2:17" x14ac:dyDescent="0.2">
      <c r="B37" s="41" t="s">
        <v>230</v>
      </c>
      <c r="C37" s="39">
        <v>409</v>
      </c>
      <c r="D37" s="39">
        <v>291</v>
      </c>
      <c r="E37" s="39">
        <f t="shared" si="1"/>
        <v>700</v>
      </c>
      <c r="F37" s="40">
        <f t="shared" si="2"/>
        <v>1.7835303709743171E-2</v>
      </c>
      <c r="G37" s="39">
        <v>1829</v>
      </c>
      <c r="H37" s="39">
        <v>132</v>
      </c>
      <c r="I37" s="39">
        <f t="shared" si="3"/>
        <v>1961</v>
      </c>
      <c r="J37" s="40">
        <f t="shared" si="4"/>
        <v>2.2234820568059414E-2</v>
      </c>
      <c r="K37" s="39">
        <f t="shared" si="0"/>
        <v>2661</v>
      </c>
      <c r="Q37" s="52"/>
    </row>
    <row r="38" spans="2:17" x14ac:dyDescent="0.2">
      <c r="B38" s="41" t="s">
        <v>231</v>
      </c>
      <c r="C38" s="39">
        <v>344</v>
      </c>
      <c r="D38" s="39">
        <v>292</v>
      </c>
      <c r="E38" s="39">
        <f t="shared" si="1"/>
        <v>636</v>
      </c>
      <c r="F38" s="40">
        <f t="shared" si="2"/>
        <v>1.6204647370566653E-2</v>
      </c>
      <c r="G38" s="39">
        <v>1289</v>
      </c>
      <c r="H38" s="39">
        <v>47</v>
      </c>
      <c r="I38" s="39">
        <f t="shared" si="3"/>
        <v>1336</v>
      </c>
      <c r="J38" s="40">
        <f t="shared" si="4"/>
        <v>1.5148251034639152E-2</v>
      </c>
      <c r="K38" s="39">
        <f t="shared" si="0"/>
        <v>1972</v>
      </c>
      <c r="Q38" s="52"/>
    </row>
    <row r="39" spans="2:17" x14ac:dyDescent="0.2">
      <c r="B39" s="41" t="s">
        <v>232</v>
      </c>
      <c r="C39" s="39">
        <v>298</v>
      </c>
      <c r="D39" s="39">
        <v>201</v>
      </c>
      <c r="E39" s="39">
        <f t="shared" si="1"/>
        <v>499</v>
      </c>
      <c r="F39" s="40">
        <f t="shared" si="2"/>
        <v>1.2714023644516919E-2</v>
      </c>
      <c r="G39" s="39">
        <v>845</v>
      </c>
      <c r="H39" s="39">
        <v>33</v>
      </c>
      <c r="I39" s="39">
        <f t="shared" si="3"/>
        <v>878</v>
      </c>
      <c r="J39" s="40">
        <f t="shared" si="4"/>
        <v>9.9552128805487847E-3</v>
      </c>
      <c r="K39" s="39">
        <f t="shared" si="0"/>
        <v>1377</v>
      </c>
      <c r="Q39" s="52"/>
    </row>
    <row r="40" spans="2:17" x14ac:dyDescent="0.2">
      <c r="B40" s="41" t="s">
        <v>233</v>
      </c>
      <c r="C40" s="39">
        <v>169</v>
      </c>
      <c r="D40" s="39">
        <v>98</v>
      </c>
      <c r="E40" s="39">
        <f t="shared" si="1"/>
        <v>267</v>
      </c>
      <c r="F40" s="40">
        <f t="shared" si="2"/>
        <v>6.8028944150020382E-3</v>
      </c>
      <c r="G40" s="39">
        <v>489</v>
      </c>
      <c r="H40" s="39">
        <v>18</v>
      </c>
      <c r="I40" s="39">
        <f t="shared" si="3"/>
        <v>507</v>
      </c>
      <c r="J40" s="40">
        <f t="shared" si="4"/>
        <v>5.7486252055105169E-3</v>
      </c>
      <c r="K40" s="39">
        <f t="shared" si="0"/>
        <v>774</v>
      </c>
      <c r="Q40" s="52"/>
    </row>
    <row r="41" spans="2:17" x14ac:dyDescent="0.2">
      <c r="B41" s="41" t="s">
        <v>234</v>
      </c>
      <c r="C41" s="39">
        <v>1670</v>
      </c>
      <c r="D41" s="39">
        <v>837</v>
      </c>
      <c r="E41" s="39">
        <f t="shared" si="1"/>
        <v>2507</v>
      </c>
      <c r="F41" s="40">
        <f t="shared" si="2"/>
        <v>6.3875866286180194E-2</v>
      </c>
      <c r="G41" s="39">
        <v>5399</v>
      </c>
      <c r="H41" s="39">
        <v>277</v>
      </c>
      <c r="I41" s="39">
        <f t="shared" si="3"/>
        <v>5676</v>
      </c>
      <c r="J41" s="40">
        <f t="shared" si="4"/>
        <v>6.4357389874709445E-2</v>
      </c>
      <c r="K41" s="39">
        <f t="shared" si="0"/>
        <v>8183</v>
      </c>
      <c r="Q41" s="52"/>
    </row>
    <row r="42" spans="2:17" x14ac:dyDescent="0.2">
      <c r="B42" s="41" t="s">
        <v>235</v>
      </c>
      <c r="C42" s="39">
        <v>480</v>
      </c>
      <c r="D42" s="39">
        <v>329</v>
      </c>
      <c r="E42" s="39">
        <f t="shared" si="1"/>
        <v>809</v>
      </c>
      <c r="F42" s="40">
        <f t="shared" si="2"/>
        <v>2.0612515287403179E-2</v>
      </c>
      <c r="G42" s="39">
        <v>1544</v>
      </c>
      <c r="H42" s="39">
        <v>97</v>
      </c>
      <c r="I42" s="39">
        <f t="shared" si="3"/>
        <v>1641</v>
      </c>
      <c r="J42" s="40">
        <f t="shared" si="4"/>
        <v>1.860649696694824E-2</v>
      </c>
      <c r="K42" s="39">
        <f t="shared" si="0"/>
        <v>2450</v>
      </c>
      <c r="Q42" s="52"/>
    </row>
    <row r="43" spans="2:17" x14ac:dyDescent="0.2">
      <c r="B43" s="41" t="s">
        <v>236</v>
      </c>
      <c r="C43" s="39">
        <v>138</v>
      </c>
      <c r="D43" s="39">
        <v>95</v>
      </c>
      <c r="E43" s="39">
        <f t="shared" si="1"/>
        <v>233</v>
      </c>
      <c r="F43" s="40">
        <f t="shared" si="2"/>
        <v>5.9366082348145128E-3</v>
      </c>
      <c r="G43" s="39">
        <v>386</v>
      </c>
      <c r="H43" s="39">
        <v>13</v>
      </c>
      <c r="I43" s="39">
        <f t="shared" si="3"/>
        <v>399</v>
      </c>
      <c r="J43" s="40">
        <f t="shared" si="4"/>
        <v>4.5240659901354952E-3</v>
      </c>
      <c r="K43" s="39">
        <f t="shared" si="0"/>
        <v>632</v>
      </c>
      <c r="Q43" s="52"/>
    </row>
    <row r="44" spans="2:17" x14ac:dyDescent="0.2">
      <c r="B44" s="41" t="s">
        <v>50</v>
      </c>
      <c r="C44" s="39">
        <f>SUM(C11:C43)</f>
        <v>24533</v>
      </c>
      <c r="D44" s="39">
        <f t="shared" ref="D44:G44" si="5">SUM(D11:D43)</f>
        <v>14715</v>
      </c>
      <c r="E44" s="41">
        <f t="shared" ref="E44" si="6">C44+D44</f>
        <v>39248</v>
      </c>
      <c r="F44" s="40">
        <f t="shared" ref="F44" si="7">E44/$E$44</f>
        <v>1</v>
      </c>
      <c r="G44" s="39">
        <f t="shared" si="5"/>
        <v>82721</v>
      </c>
      <c r="H44" s="39">
        <f>SUM(H11:H43)</f>
        <v>5474</v>
      </c>
      <c r="I44" s="41">
        <f t="shared" ref="I44" si="8">G44+H44</f>
        <v>88195</v>
      </c>
      <c r="J44" s="40">
        <f t="shared" ref="J44" si="9">I44/$I$44</f>
        <v>1</v>
      </c>
      <c r="K44" s="39">
        <f t="shared" ref="K44:K45" si="10">E44+I44</f>
        <v>127443</v>
      </c>
      <c r="Q44" s="52"/>
    </row>
    <row r="45" spans="2:17" ht="25.5" customHeight="1" x14ac:dyDescent="0.2">
      <c r="B45" s="53" t="s">
        <v>66</v>
      </c>
      <c r="C45" s="54">
        <f>+C44/$K$44</f>
        <v>0.19250174587854962</v>
      </c>
      <c r="D45" s="54">
        <f>+D44/$K$44</f>
        <v>0.11546338363032885</v>
      </c>
      <c r="E45" s="55">
        <f>C45+D45</f>
        <v>0.30796512950887844</v>
      </c>
      <c r="F45" s="55"/>
      <c r="G45" s="54">
        <f>+G44/$K$44</f>
        <v>0.64908233484773581</v>
      </c>
      <c r="H45" s="54">
        <f>+H44/$K$44</f>
        <v>4.2952535643385671E-2</v>
      </c>
      <c r="I45" s="55">
        <f>G45+H45</f>
        <v>0.69203487049112145</v>
      </c>
      <c r="J45" s="55"/>
      <c r="K45" s="55">
        <f t="shared" si="10"/>
        <v>0.99999999999999989</v>
      </c>
    </row>
    <row r="46" spans="2:17" x14ac:dyDescent="0.2">
      <c r="B46" s="46"/>
      <c r="C46" s="59"/>
      <c r="D46" s="59"/>
      <c r="E46" s="59"/>
      <c r="F46" s="59"/>
      <c r="G46" s="59"/>
      <c r="H46" s="59"/>
      <c r="I46" s="59"/>
      <c r="J46" s="59"/>
      <c r="K46" s="59"/>
    </row>
    <row r="47" spans="2:17" ht="12.75" x14ac:dyDescent="0.2">
      <c r="B47" s="330" t="s">
        <v>92</v>
      </c>
      <c r="C47" s="330"/>
      <c r="D47" s="330"/>
      <c r="E47" s="330"/>
      <c r="F47" s="330"/>
      <c r="G47" s="330"/>
      <c r="H47" s="330"/>
      <c r="I47" s="330"/>
      <c r="J47" s="330"/>
      <c r="K47" s="330"/>
    </row>
    <row r="48" spans="2:17" ht="12.75" x14ac:dyDescent="0.2">
      <c r="B48" s="346" t="str">
        <f>'Solicitudes Regiones'!$B$6:$P$6</f>
        <v>Acumuladas de julio de 2008 a diciembre de 2019</v>
      </c>
      <c r="C48" s="346"/>
      <c r="D48" s="346"/>
      <c r="E48" s="346"/>
      <c r="F48" s="346"/>
      <c r="G48" s="346"/>
      <c r="H48" s="346"/>
      <c r="I48" s="346"/>
      <c r="J48" s="346"/>
      <c r="K48" s="346"/>
    </row>
    <row r="49" spans="2:12" x14ac:dyDescent="0.2">
      <c r="B49" s="46"/>
      <c r="C49" s="59"/>
      <c r="D49" s="59"/>
      <c r="E49" s="59"/>
      <c r="F49" s="59"/>
      <c r="G49" s="59"/>
      <c r="H49" s="59"/>
      <c r="I49" s="59"/>
      <c r="J49" s="59"/>
      <c r="K49" s="59"/>
    </row>
    <row r="50" spans="2:12" ht="15" customHeight="1" x14ac:dyDescent="0.2">
      <c r="B50" s="363" t="s">
        <v>67</v>
      </c>
      <c r="C50" s="364"/>
      <c r="D50" s="364"/>
      <c r="E50" s="364"/>
      <c r="F50" s="364"/>
      <c r="G50" s="364"/>
      <c r="H50" s="364"/>
      <c r="I50" s="364"/>
      <c r="J50" s="364"/>
      <c r="K50" s="365"/>
      <c r="L50" s="60"/>
    </row>
    <row r="51" spans="2:12" ht="15" customHeight="1" x14ac:dyDescent="0.2">
      <c r="B51" s="367" t="s">
        <v>58</v>
      </c>
      <c r="C51" s="363" t="s">
        <v>2</v>
      </c>
      <c r="D51" s="364"/>
      <c r="E51" s="364"/>
      <c r="F51" s="364"/>
      <c r="G51" s="364"/>
      <c r="H51" s="364"/>
      <c r="I51" s="364"/>
      <c r="J51" s="364"/>
      <c r="K51" s="365"/>
    </row>
    <row r="52" spans="2:12" ht="24" x14ac:dyDescent="0.2">
      <c r="B52" s="362"/>
      <c r="C52" s="44" t="s">
        <v>59</v>
      </c>
      <c r="D52" s="44" t="s">
        <v>60</v>
      </c>
      <c r="E52" s="44" t="s">
        <v>61</v>
      </c>
      <c r="F52" s="44" t="s">
        <v>62</v>
      </c>
      <c r="G52" s="44" t="s">
        <v>8</v>
      </c>
      <c r="H52" s="44" t="s">
        <v>63</v>
      </c>
      <c r="I52" s="44" t="s">
        <v>64</v>
      </c>
      <c r="J52" s="44" t="s">
        <v>65</v>
      </c>
      <c r="K52" s="45" t="s">
        <v>31</v>
      </c>
    </row>
    <row r="53" spans="2:12" x14ac:dyDescent="0.2">
      <c r="B53" s="41" t="s">
        <v>204</v>
      </c>
      <c r="C53" s="39">
        <v>4735</v>
      </c>
      <c r="D53" s="39">
        <v>1902</v>
      </c>
      <c r="E53" s="39">
        <f>C53+D53</f>
        <v>6637</v>
      </c>
      <c r="F53" s="40">
        <f>E53/$E$86</f>
        <v>0.22754388370817333</v>
      </c>
      <c r="G53" s="39">
        <v>15125</v>
      </c>
      <c r="H53" s="39">
        <v>1298</v>
      </c>
      <c r="I53" s="39">
        <f>G53+H53</f>
        <v>16423</v>
      </c>
      <c r="J53" s="40">
        <f>I53/$I$86</f>
        <v>0.22010909627008698</v>
      </c>
      <c r="K53" s="39">
        <f t="shared" ref="K53:K85" si="11">E53+I53</f>
        <v>23060</v>
      </c>
    </row>
    <row r="54" spans="2:12" x14ac:dyDescent="0.2">
      <c r="B54" s="41" t="s">
        <v>205</v>
      </c>
      <c r="C54" s="39">
        <v>524</v>
      </c>
      <c r="D54" s="39">
        <v>166</v>
      </c>
      <c r="E54" s="39">
        <f t="shared" ref="E54:E85" si="12">C54+D54</f>
        <v>690</v>
      </c>
      <c r="F54" s="40">
        <f t="shared" ref="F54:F85" si="13">E54/$E$86</f>
        <v>2.3656061437191442E-2</v>
      </c>
      <c r="G54" s="39">
        <v>1753</v>
      </c>
      <c r="H54" s="39">
        <v>95</v>
      </c>
      <c r="I54" s="39">
        <f t="shared" ref="I54:I85" si="14">G54+H54</f>
        <v>1848</v>
      </c>
      <c r="J54" s="40">
        <f t="shared" ref="J54:J85" si="15">I54/$I$86</f>
        <v>2.4767801857585141E-2</v>
      </c>
      <c r="K54" s="39">
        <f t="shared" si="11"/>
        <v>2538</v>
      </c>
    </row>
    <row r="55" spans="2:12" x14ac:dyDescent="0.2">
      <c r="B55" s="41" t="s">
        <v>206</v>
      </c>
      <c r="C55" s="39">
        <v>652</v>
      </c>
      <c r="D55" s="39">
        <v>230</v>
      </c>
      <c r="E55" s="39">
        <f t="shared" si="12"/>
        <v>882</v>
      </c>
      <c r="F55" s="40">
        <f t="shared" si="13"/>
        <v>3.0238617663192541E-2</v>
      </c>
      <c r="G55" s="39">
        <v>2145</v>
      </c>
      <c r="H55" s="39">
        <v>134</v>
      </c>
      <c r="I55" s="39">
        <f t="shared" si="14"/>
        <v>2279</v>
      </c>
      <c r="J55" s="40">
        <f t="shared" si="15"/>
        <v>3.0544275126318469E-2</v>
      </c>
      <c r="K55" s="39">
        <f t="shared" si="11"/>
        <v>3161</v>
      </c>
    </row>
    <row r="56" spans="2:12" x14ac:dyDescent="0.2">
      <c r="B56" s="41" t="s">
        <v>207</v>
      </c>
      <c r="C56" s="39">
        <v>641</v>
      </c>
      <c r="D56" s="39">
        <v>206</v>
      </c>
      <c r="E56" s="39">
        <f t="shared" si="12"/>
        <v>847</v>
      </c>
      <c r="F56" s="40">
        <f t="shared" si="13"/>
        <v>2.9038672517827758E-2</v>
      </c>
      <c r="G56" s="39">
        <v>1852</v>
      </c>
      <c r="H56" s="39">
        <v>110</v>
      </c>
      <c r="I56" s="39">
        <f t="shared" si="14"/>
        <v>1962</v>
      </c>
      <c r="J56" s="40">
        <f t="shared" si="15"/>
        <v>2.6295685738410197E-2</v>
      </c>
      <c r="K56" s="39">
        <f t="shared" si="11"/>
        <v>2809</v>
      </c>
    </row>
    <row r="57" spans="2:12" x14ac:dyDescent="0.2">
      <c r="B57" s="41" t="s">
        <v>208</v>
      </c>
      <c r="C57" s="39">
        <v>425</v>
      </c>
      <c r="D57" s="39">
        <v>186</v>
      </c>
      <c r="E57" s="39">
        <f t="shared" si="12"/>
        <v>611</v>
      </c>
      <c r="F57" s="40">
        <f t="shared" si="13"/>
        <v>2.0947613823368075E-2</v>
      </c>
      <c r="G57" s="39">
        <v>1795</v>
      </c>
      <c r="H57" s="39">
        <v>97</v>
      </c>
      <c r="I57" s="39">
        <f t="shared" si="14"/>
        <v>1892</v>
      </c>
      <c r="J57" s="40">
        <f t="shared" si="15"/>
        <v>2.535751142562288E-2</v>
      </c>
      <c r="K57" s="39">
        <f t="shared" si="11"/>
        <v>2503</v>
      </c>
    </row>
    <row r="58" spans="2:12" x14ac:dyDescent="0.2">
      <c r="B58" s="41" t="s">
        <v>209</v>
      </c>
      <c r="C58" s="39">
        <v>202</v>
      </c>
      <c r="D58" s="39">
        <v>57</v>
      </c>
      <c r="E58" s="39">
        <f t="shared" si="12"/>
        <v>259</v>
      </c>
      <c r="F58" s="40">
        <f t="shared" si="13"/>
        <v>8.8795940756993957E-3</v>
      </c>
      <c r="G58" s="39">
        <v>492</v>
      </c>
      <c r="H58" s="39">
        <v>21</v>
      </c>
      <c r="I58" s="39">
        <f t="shared" si="14"/>
        <v>513</v>
      </c>
      <c r="J58" s="40">
        <f t="shared" si="15"/>
        <v>6.8754774637127579E-3</v>
      </c>
      <c r="K58" s="39">
        <f t="shared" si="11"/>
        <v>772</v>
      </c>
    </row>
    <row r="59" spans="2:12" x14ac:dyDescent="0.2">
      <c r="B59" s="41" t="s">
        <v>210</v>
      </c>
      <c r="C59" s="39">
        <v>252</v>
      </c>
      <c r="D59" s="39">
        <v>87</v>
      </c>
      <c r="E59" s="39">
        <f t="shared" si="12"/>
        <v>339</v>
      </c>
      <c r="F59" s="40">
        <f t="shared" si="13"/>
        <v>1.1622325836533188E-2</v>
      </c>
      <c r="G59" s="39">
        <v>671</v>
      </c>
      <c r="H59" s="39">
        <v>39</v>
      </c>
      <c r="I59" s="39">
        <f t="shared" si="14"/>
        <v>710</v>
      </c>
      <c r="J59" s="40">
        <f t="shared" si="15"/>
        <v>9.5157680296999187E-3</v>
      </c>
      <c r="K59" s="39">
        <f t="shared" si="11"/>
        <v>1049</v>
      </c>
    </row>
    <row r="60" spans="2:12" x14ac:dyDescent="0.2">
      <c r="B60" s="41" t="s">
        <v>211</v>
      </c>
      <c r="C60" s="39">
        <v>501</v>
      </c>
      <c r="D60" s="39">
        <v>178</v>
      </c>
      <c r="E60" s="39">
        <f t="shared" si="12"/>
        <v>679</v>
      </c>
      <c r="F60" s="40">
        <f t="shared" si="13"/>
        <v>2.3278935820076795E-2</v>
      </c>
      <c r="G60" s="39">
        <v>1537</v>
      </c>
      <c r="H60" s="39">
        <v>90</v>
      </c>
      <c r="I60" s="39">
        <f t="shared" si="14"/>
        <v>1627</v>
      </c>
      <c r="J60" s="40">
        <f t="shared" si="15"/>
        <v>2.1805851527213756E-2</v>
      </c>
      <c r="K60" s="39">
        <f t="shared" si="11"/>
        <v>2306</v>
      </c>
    </row>
    <row r="61" spans="2:12" x14ac:dyDescent="0.2">
      <c r="B61" s="41" t="s">
        <v>212</v>
      </c>
      <c r="C61" s="39">
        <v>338</v>
      </c>
      <c r="D61" s="39">
        <v>106</v>
      </c>
      <c r="E61" s="39">
        <f t="shared" si="12"/>
        <v>444</v>
      </c>
      <c r="F61" s="40">
        <f t="shared" si="13"/>
        <v>1.5222161272627537E-2</v>
      </c>
      <c r="G61" s="39">
        <v>1122</v>
      </c>
      <c r="H61" s="39">
        <v>70</v>
      </c>
      <c r="I61" s="39">
        <f t="shared" si="14"/>
        <v>1192</v>
      </c>
      <c r="J61" s="40">
        <f t="shared" si="15"/>
        <v>1.5975768297749722E-2</v>
      </c>
      <c r="K61" s="39">
        <f t="shared" si="11"/>
        <v>1636</v>
      </c>
    </row>
    <row r="62" spans="2:12" x14ac:dyDescent="0.2">
      <c r="B62" s="41" t="s">
        <v>213</v>
      </c>
      <c r="C62" s="39">
        <v>219</v>
      </c>
      <c r="D62" s="39">
        <v>85</v>
      </c>
      <c r="E62" s="39">
        <f t="shared" si="12"/>
        <v>304</v>
      </c>
      <c r="F62" s="40">
        <f t="shared" si="13"/>
        <v>1.0422380691168404E-2</v>
      </c>
      <c r="G62" s="39">
        <v>819</v>
      </c>
      <c r="H62" s="39">
        <v>50</v>
      </c>
      <c r="I62" s="39">
        <f t="shared" si="14"/>
        <v>869</v>
      </c>
      <c r="J62" s="40">
        <f t="shared" si="15"/>
        <v>1.1646763968745392E-2</v>
      </c>
      <c r="K62" s="39">
        <f t="shared" si="11"/>
        <v>1173</v>
      </c>
    </row>
    <row r="63" spans="2:12" x14ac:dyDescent="0.2">
      <c r="B63" s="41" t="s">
        <v>214</v>
      </c>
      <c r="C63" s="39">
        <v>1002</v>
      </c>
      <c r="D63" s="39">
        <v>347</v>
      </c>
      <c r="E63" s="39">
        <f t="shared" si="12"/>
        <v>1349</v>
      </c>
      <c r="F63" s="40">
        <f t="shared" si="13"/>
        <v>4.6249314317059795E-2</v>
      </c>
      <c r="G63" s="39">
        <v>3645</v>
      </c>
      <c r="H63" s="39">
        <v>226</v>
      </c>
      <c r="I63" s="39">
        <f t="shared" si="14"/>
        <v>3871</v>
      </c>
      <c r="J63" s="40">
        <f t="shared" si="15"/>
        <v>5.188103949713857E-2</v>
      </c>
      <c r="K63" s="39">
        <f t="shared" si="11"/>
        <v>5220</v>
      </c>
    </row>
    <row r="64" spans="2:12" x14ac:dyDescent="0.2">
      <c r="B64" s="41" t="s">
        <v>215</v>
      </c>
      <c r="C64" s="39">
        <v>234</v>
      </c>
      <c r="D64" s="39">
        <v>106</v>
      </c>
      <c r="E64" s="39">
        <f t="shared" si="12"/>
        <v>340</v>
      </c>
      <c r="F64" s="40">
        <f t="shared" si="13"/>
        <v>1.1656609983543609E-2</v>
      </c>
      <c r="G64" s="39">
        <v>936</v>
      </c>
      <c r="H64" s="39">
        <v>76</v>
      </c>
      <c r="I64" s="39">
        <f t="shared" si="14"/>
        <v>1012</v>
      </c>
      <c r="J64" s="40">
        <f t="shared" si="15"/>
        <v>1.3563320064868052E-2</v>
      </c>
      <c r="K64" s="39">
        <f t="shared" si="11"/>
        <v>1352</v>
      </c>
    </row>
    <row r="65" spans="2:11" x14ac:dyDescent="0.2">
      <c r="B65" s="41" t="s">
        <v>216</v>
      </c>
      <c r="C65" s="39">
        <v>736</v>
      </c>
      <c r="D65" s="39">
        <v>222</v>
      </c>
      <c r="E65" s="39">
        <f t="shared" si="12"/>
        <v>958</v>
      </c>
      <c r="F65" s="40">
        <f t="shared" si="13"/>
        <v>3.284421283598464E-2</v>
      </c>
      <c r="G65" s="39">
        <v>2128</v>
      </c>
      <c r="H65" s="39">
        <v>81</v>
      </c>
      <c r="I65" s="39">
        <f t="shared" si="14"/>
        <v>2209</v>
      </c>
      <c r="J65" s="40">
        <f t="shared" si="15"/>
        <v>2.9606100813531155E-2</v>
      </c>
      <c r="K65" s="39">
        <f t="shared" si="11"/>
        <v>3167</v>
      </c>
    </row>
    <row r="66" spans="2:11" x14ac:dyDescent="0.2">
      <c r="B66" s="41" t="s">
        <v>217</v>
      </c>
      <c r="C66" s="39">
        <v>538</v>
      </c>
      <c r="D66" s="39">
        <v>247</v>
      </c>
      <c r="E66" s="39">
        <f t="shared" si="12"/>
        <v>785</v>
      </c>
      <c r="F66" s="40">
        <f t="shared" si="13"/>
        <v>2.691305540318157E-2</v>
      </c>
      <c r="G66" s="39">
        <v>1953</v>
      </c>
      <c r="H66" s="39">
        <v>125</v>
      </c>
      <c r="I66" s="39">
        <f t="shared" si="14"/>
        <v>2078</v>
      </c>
      <c r="J66" s="40">
        <f t="shared" si="15"/>
        <v>2.7850374599600606E-2</v>
      </c>
      <c r="K66" s="39">
        <f t="shared" si="11"/>
        <v>2863</v>
      </c>
    </row>
    <row r="67" spans="2:11" x14ac:dyDescent="0.2">
      <c r="B67" s="41" t="s">
        <v>218</v>
      </c>
      <c r="C67" s="39">
        <v>428</v>
      </c>
      <c r="D67" s="39">
        <v>131</v>
      </c>
      <c r="E67" s="39">
        <f t="shared" si="12"/>
        <v>559</v>
      </c>
      <c r="F67" s="40">
        <f t="shared" si="13"/>
        <v>1.916483817882611E-2</v>
      </c>
      <c r="G67" s="39">
        <v>1478</v>
      </c>
      <c r="H67" s="39">
        <v>52</v>
      </c>
      <c r="I67" s="39">
        <f t="shared" si="14"/>
        <v>1530</v>
      </c>
      <c r="J67" s="40">
        <f t="shared" si="15"/>
        <v>2.050580997949419E-2</v>
      </c>
      <c r="K67" s="39">
        <f t="shared" si="11"/>
        <v>2089</v>
      </c>
    </row>
    <row r="68" spans="2:11" x14ac:dyDescent="0.2">
      <c r="B68" s="41" t="s">
        <v>219</v>
      </c>
      <c r="C68" s="39">
        <v>375</v>
      </c>
      <c r="D68" s="39">
        <v>138</v>
      </c>
      <c r="E68" s="39">
        <f t="shared" si="12"/>
        <v>513</v>
      </c>
      <c r="F68" s="40">
        <f t="shared" si="13"/>
        <v>1.758776741634668E-2</v>
      </c>
      <c r="G68" s="39">
        <v>1099</v>
      </c>
      <c r="H68" s="39">
        <v>75</v>
      </c>
      <c r="I68" s="39">
        <f t="shared" si="14"/>
        <v>1174</v>
      </c>
      <c r="J68" s="40">
        <f t="shared" si="15"/>
        <v>1.5734523474461554E-2</v>
      </c>
      <c r="K68" s="39">
        <f t="shared" si="11"/>
        <v>1687</v>
      </c>
    </row>
    <row r="69" spans="2:11" x14ac:dyDescent="0.2">
      <c r="B69" s="41" t="s">
        <v>220</v>
      </c>
      <c r="C69" s="39">
        <v>1348</v>
      </c>
      <c r="D69" s="39">
        <v>560</v>
      </c>
      <c r="E69" s="39">
        <f t="shared" si="12"/>
        <v>1908</v>
      </c>
      <c r="F69" s="40">
        <f t="shared" si="13"/>
        <v>6.5414152495885905E-2</v>
      </c>
      <c r="G69" s="39">
        <v>4882</v>
      </c>
      <c r="H69" s="39">
        <v>328</v>
      </c>
      <c r="I69" s="39">
        <f t="shared" si="14"/>
        <v>5210</v>
      </c>
      <c r="J69" s="40">
        <f t="shared" si="15"/>
        <v>6.982697385174165E-2</v>
      </c>
      <c r="K69" s="39">
        <f t="shared" si="11"/>
        <v>7118</v>
      </c>
    </row>
    <row r="70" spans="2:11" x14ac:dyDescent="0.2">
      <c r="B70" s="41" t="s">
        <v>221</v>
      </c>
      <c r="C70" s="39">
        <v>239</v>
      </c>
      <c r="D70" s="39">
        <v>69</v>
      </c>
      <c r="E70" s="39">
        <f t="shared" si="12"/>
        <v>308</v>
      </c>
      <c r="F70" s="40">
        <f t="shared" si="13"/>
        <v>1.0559517279210093E-2</v>
      </c>
      <c r="G70" s="39">
        <v>813</v>
      </c>
      <c r="H70" s="39">
        <v>21</v>
      </c>
      <c r="I70" s="39">
        <f t="shared" si="14"/>
        <v>834</v>
      </c>
      <c r="J70" s="40">
        <f t="shared" si="15"/>
        <v>1.1177676812351735E-2</v>
      </c>
      <c r="K70" s="39">
        <f t="shared" si="11"/>
        <v>1142</v>
      </c>
    </row>
    <row r="71" spans="2:11" x14ac:dyDescent="0.2">
      <c r="B71" s="41" t="s">
        <v>222</v>
      </c>
      <c r="C71" s="39">
        <v>335</v>
      </c>
      <c r="D71" s="39">
        <v>87</v>
      </c>
      <c r="E71" s="39">
        <f t="shared" si="12"/>
        <v>422</v>
      </c>
      <c r="F71" s="40">
        <f t="shared" si="13"/>
        <v>1.4467910038398245E-2</v>
      </c>
      <c r="G71" s="39">
        <v>504</v>
      </c>
      <c r="H71" s="39">
        <v>31</v>
      </c>
      <c r="I71" s="39">
        <f t="shared" si="14"/>
        <v>535</v>
      </c>
      <c r="J71" s="40">
        <f t="shared" si="15"/>
        <v>7.1703322477316284E-3</v>
      </c>
      <c r="K71" s="39">
        <f t="shared" si="11"/>
        <v>957</v>
      </c>
    </row>
    <row r="72" spans="2:11" x14ac:dyDescent="0.2">
      <c r="B72" s="41" t="s">
        <v>223</v>
      </c>
      <c r="C72" s="39">
        <v>893</v>
      </c>
      <c r="D72" s="39">
        <v>365</v>
      </c>
      <c r="E72" s="39">
        <f t="shared" si="12"/>
        <v>1258</v>
      </c>
      <c r="F72" s="40">
        <f t="shared" si="13"/>
        <v>4.3129456939111355E-2</v>
      </c>
      <c r="G72" s="39">
        <v>2997</v>
      </c>
      <c r="H72" s="39">
        <v>168</v>
      </c>
      <c r="I72" s="39">
        <f t="shared" si="14"/>
        <v>3165</v>
      </c>
      <c r="J72" s="40">
        <f t="shared" si="15"/>
        <v>4.2418881428169353E-2</v>
      </c>
      <c r="K72" s="39">
        <f t="shared" si="11"/>
        <v>4423</v>
      </c>
    </row>
    <row r="73" spans="2:11" x14ac:dyDescent="0.2">
      <c r="B73" s="41" t="s">
        <v>224</v>
      </c>
      <c r="C73" s="39">
        <v>249</v>
      </c>
      <c r="D73" s="39">
        <v>94</v>
      </c>
      <c r="E73" s="39">
        <f t="shared" si="12"/>
        <v>343</v>
      </c>
      <c r="F73" s="40">
        <f t="shared" si="13"/>
        <v>1.1759462424574877E-2</v>
      </c>
      <c r="G73" s="39">
        <v>592</v>
      </c>
      <c r="H73" s="39">
        <v>50</v>
      </c>
      <c r="I73" s="39">
        <f t="shared" si="14"/>
        <v>642</v>
      </c>
      <c r="J73" s="40">
        <f t="shared" si="15"/>
        <v>8.6043986972779551E-3</v>
      </c>
      <c r="K73" s="39">
        <f t="shared" si="11"/>
        <v>985</v>
      </c>
    </row>
    <row r="74" spans="2:11" x14ac:dyDescent="0.2">
      <c r="B74" s="41" t="s">
        <v>225</v>
      </c>
      <c r="C74" s="39">
        <v>465</v>
      </c>
      <c r="D74" s="39">
        <v>152</v>
      </c>
      <c r="E74" s="39">
        <f t="shared" si="12"/>
        <v>617</v>
      </c>
      <c r="F74" s="40">
        <f t="shared" si="13"/>
        <v>2.1153318705430611E-2</v>
      </c>
      <c r="G74" s="39">
        <v>1555</v>
      </c>
      <c r="H74" s="39">
        <v>72</v>
      </c>
      <c r="I74" s="39">
        <f t="shared" si="14"/>
        <v>1627</v>
      </c>
      <c r="J74" s="40">
        <f t="shared" si="15"/>
        <v>2.1805851527213756E-2</v>
      </c>
      <c r="K74" s="39">
        <f t="shared" si="11"/>
        <v>2244</v>
      </c>
    </row>
    <row r="75" spans="2:11" x14ac:dyDescent="0.2">
      <c r="B75" s="41" t="s">
        <v>226</v>
      </c>
      <c r="C75" s="39">
        <v>671</v>
      </c>
      <c r="D75" s="39">
        <v>232</v>
      </c>
      <c r="E75" s="39">
        <f t="shared" si="12"/>
        <v>903</v>
      </c>
      <c r="F75" s="40">
        <f t="shared" si="13"/>
        <v>3.0958584750411411E-2</v>
      </c>
      <c r="G75" s="39">
        <v>1972</v>
      </c>
      <c r="H75" s="39">
        <v>130</v>
      </c>
      <c r="I75" s="39">
        <f t="shared" si="14"/>
        <v>2102</v>
      </c>
      <c r="J75" s="40">
        <f t="shared" si="15"/>
        <v>2.8172034363984827E-2</v>
      </c>
      <c r="K75" s="39">
        <f t="shared" si="11"/>
        <v>3005</v>
      </c>
    </row>
    <row r="76" spans="2:11" x14ac:dyDescent="0.2">
      <c r="B76" s="41" t="s">
        <v>227</v>
      </c>
      <c r="C76" s="39">
        <v>263</v>
      </c>
      <c r="D76" s="39">
        <v>80</v>
      </c>
      <c r="E76" s="39">
        <f t="shared" si="12"/>
        <v>343</v>
      </c>
      <c r="F76" s="40">
        <f t="shared" si="13"/>
        <v>1.1759462424574877E-2</v>
      </c>
      <c r="G76" s="39">
        <v>943</v>
      </c>
      <c r="H76" s="39">
        <v>60</v>
      </c>
      <c r="I76" s="39">
        <f t="shared" si="14"/>
        <v>1003</v>
      </c>
      <c r="J76" s="40">
        <f t="shared" si="15"/>
        <v>1.344269765322397E-2</v>
      </c>
      <c r="K76" s="39">
        <f t="shared" si="11"/>
        <v>1346</v>
      </c>
    </row>
    <row r="77" spans="2:11" x14ac:dyDescent="0.2">
      <c r="B77" s="41" t="s">
        <v>228</v>
      </c>
      <c r="C77" s="39">
        <v>438</v>
      </c>
      <c r="D77" s="39">
        <v>157</v>
      </c>
      <c r="E77" s="39">
        <f t="shared" si="12"/>
        <v>595</v>
      </c>
      <c r="F77" s="40">
        <f t="shared" si="13"/>
        <v>2.0399067471201317E-2</v>
      </c>
      <c r="G77" s="39">
        <v>1182</v>
      </c>
      <c r="H77" s="39">
        <v>74</v>
      </c>
      <c r="I77" s="39">
        <f t="shared" si="14"/>
        <v>1256</v>
      </c>
      <c r="J77" s="40">
        <f t="shared" si="15"/>
        <v>1.6833527669440983E-2</v>
      </c>
      <c r="K77" s="39">
        <f t="shared" si="11"/>
        <v>1851</v>
      </c>
    </row>
    <row r="78" spans="2:11" x14ac:dyDescent="0.2">
      <c r="B78" s="41" t="s">
        <v>229</v>
      </c>
      <c r="C78" s="39">
        <v>1550</v>
      </c>
      <c r="D78" s="39">
        <v>529</v>
      </c>
      <c r="E78" s="39">
        <f t="shared" si="12"/>
        <v>2079</v>
      </c>
      <c r="F78" s="40">
        <f t="shared" si="13"/>
        <v>7.1276741634668128E-2</v>
      </c>
      <c r="G78" s="39">
        <v>5927</v>
      </c>
      <c r="H78" s="39">
        <v>343</v>
      </c>
      <c r="I78" s="39">
        <f t="shared" si="14"/>
        <v>6270</v>
      </c>
      <c r="J78" s="40">
        <f t="shared" si="15"/>
        <v>8.4033613445378158E-2</v>
      </c>
      <c r="K78" s="39">
        <f t="shared" si="11"/>
        <v>8349</v>
      </c>
    </row>
    <row r="79" spans="2:11" x14ac:dyDescent="0.2">
      <c r="B79" s="41" t="s">
        <v>230</v>
      </c>
      <c r="C79" s="39">
        <v>356</v>
      </c>
      <c r="D79" s="39">
        <v>152</v>
      </c>
      <c r="E79" s="39">
        <f t="shared" si="12"/>
        <v>508</v>
      </c>
      <c r="F79" s="40">
        <f t="shared" si="13"/>
        <v>1.7416346681294569E-2</v>
      </c>
      <c r="G79" s="39">
        <v>1574</v>
      </c>
      <c r="H79" s="39">
        <v>111</v>
      </c>
      <c r="I79" s="39">
        <f t="shared" si="14"/>
        <v>1685</v>
      </c>
      <c r="J79" s="40">
        <f t="shared" si="15"/>
        <v>2.2583195957808961E-2</v>
      </c>
      <c r="K79" s="39">
        <f t="shared" si="11"/>
        <v>2193</v>
      </c>
    </row>
    <row r="80" spans="2:11" x14ac:dyDescent="0.2">
      <c r="B80" s="41" t="s">
        <v>231</v>
      </c>
      <c r="C80" s="39">
        <v>314</v>
      </c>
      <c r="D80" s="39">
        <v>115</v>
      </c>
      <c r="E80" s="39">
        <f t="shared" si="12"/>
        <v>429</v>
      </c>
      <c r="F80" s="40">
        <f t="shared" si="13"/>
        <v>1.47078990674712E-2</v>
      </c>
      <c r="G80" s="39">
        <v>1130</v>
      </c>
      <c r="H80" s="39">
        <v>34</v>
      </c>
      <c r="I80" s="39">
        <f t="shared" si="14"/>
        <v>1164</v>
      </c>
      <c r="J80" s="40">
        <f t="shared" si="15"/>
        <v>1.5600498572634796E-2</v>
      </c>
      <c r="K80" s="39">
        <f t="shared" si="11"/>
        <v>1593</v>
      </c>
    </row>
    <row r="81" spans="2:11" x14ac:dyDescent="0.2">
      <c r="B81" s="41" t="s">
        <v>232</v>
      </c>
      <c r="C81" s="39">
        <v>268</v>
      </c>
      <c r="D81" s="39">
        <v>98</v>
      </c>
      <c r="E81" s="39">
        <f t="shared" si="12"/>
        <v>366</v>
      </c>
      <c r="F81" s="40">
        <f t="shared" si="13"/>
        <v>1.2547997805814592E-2</v>
      </c>
      <c r="G81" s="39">
        <v>766</v>
      </c>
      <c r="H81" s="39">
        <v>26</v>
      </c>
      <c r="I81" s="39">
        <f t="shared" si="14"/>
        <v>792</v>
      </c>
      <c r="J81" s="40">
        <f t="shared" si="15"/>
        <v>1.0614772224679346E-2</v>
      </c>
      <c r="K81" s="39">
        <f t="shared" si="11"/>
        <v>1158</v>
      </c>
    </row>
    <row r="82" spans="2:11" x14ac:dyDescent="0.2">
      <c r="B82" s="41" t="s">
        <v>233</v>
      </c>
      <c r="C82" s="39">
        <v>152</v>
      </c>
      <c r="D82" s="39">
        <v>38</v>
      </c>
      <c r="E82" s="39">
        <f t="shared" si="12"/>
        <v>190</v>
      </c>
      <c r="F82" s="40">
        <f t="shared" si="13"/>
        <v>6.5139879319802522E-3</v>
      </c>
      <c r="G82" s="39">
        <v>430</v>
      </c>
      <c r="H82" s="39">
        <v>14</v>
      </c>
      <c r="I82" s="39">
        <f t="shared" si="14"/>
        <v>444</v>
      </c>
      <c r="J82" s="40">
        <f t="shared" si="15"/>
        <v>5.9507056411081177E-3</v>
      </c>
      <c r="K82" s="39">
        <f t="shared" si="11"/>
        <v>634</v>
      </c>
    </row>
    <row r="83" spans="2:11" x14ac:dyDescent="0.2">
      <c r="B83" s="41" t="s">
        <v>234</v>
      </c>
      <c r="C83" s="39">
        <v>1508</v>
      </c>
      <c r="D83" s="39">
        <v>446</v>
      </c>
      <c r="E83" s="39">
        <f t="shared" si="12"/>
        <v>1954</v>
      </c>
      <c r="F83" s="40">
        <f t="shared" si="13"/>
        <v>6.6991223258365332E-2</v>
      </c>
      <c r="G83" s="39">
        <v>4667</v>
      </c>
      <c r="H83" s="39">
        <v>214</v>
      </c>
      <c r="I83" s="39">
        <f t="shared" si="14"/>
        <v>4881</v>
      </c>
      <c r="J83" s="40">
        <f t="shared" si="15"/>
        <v>6.5417554581641266E-2</v>
      </c>
      <c r="K83" s="39">
        <f t="shared" si="11"/>
        <v>6835</v>
      </c>
    </row>
    <row r="84" spans="2:11" x14ac:dyDescent="0.2">
      <c r="B84" s="41" t="s">
        <v>235</v>
      </c>
      <c r="C84" s="39">
        <v>432</v>
      </c>
      <c r="D84" s="39">
        <v>149</v>
      </c>
      <c r="E84" s="39">
        <f t="shared" si="12"/>
        <v>581</v>
      </c>
      <c r="F84" s="40">
        <f t="shared" si="13"/>
        <v>1.9919089413055403E-2</v>
      </c>
      <c r="G84" s="39">
        <v>1374</v>
      </c>
      <c r="H84" s="39">
        <v>85</v>
      </c>
      <c r="I84" s="39">
        <f t="shared" si="14"/>
        <v>1459</v>
      </c>
      <c r="J84" s="40">
        <f t="shared" si="15"/>
        <v>1.9554233176524199E-2</v>
      </c>
      <c r="K84" s="39">
        <f t="shared" si="11"/>
        <v>2040</v>
      </c>
    </row>
    <row r="85" spans="2:11" x14ac:dyDescent="0.2">
      <c r="B85" s="41" t="s">
        <v>236</v>
      </c>
      <c r="C85" s="39">
        <v>130</v>
      </c>
      <c r="D85" s="39">
        <v>38</v>
      </c>
      <c r="E85" s="39">
        <f t="shared" si="12"/>
        <v>168</v>
      </c>
      <c r="F85" s="40">
        <f t="shared" si="13"/>
        <v>5.75973669775096E-3</v>
      </c>
      <c r="G85" s="39">
        <v>344</v>
      </c>
      <c r="H85" s="39">
        <v>11</v>
      </c>
      <c r="I85" s="39">
        <f t="shared" si="14"/>
        <v>355</v>
      </c>
      <c r="J85" s="40">
        <f t="shared" si="15"/>
        <v>4.7578840148499594E-3</v>
      </c>
      <c r="K85" s="39">
        <f t="shared" si="11"/>
        <v>523</v>
      </c>
    </row>
    <row r="86" spans="2:11" x14ac:dyDescent="0.2">
      <c r="B86" s="41" t="s">
        <v>50</v>
      </c>
      <c r="C86" s="39">
        <f t="shared" ref="C86:H86" si="16">SUM(C53:C85)</f>
        <v>21413</v>
      </c>
      <c r="D86" s="39">
        <f t="shared" si="16"/>
        <v>7755</v>
      </c>
      <c r="E86" s="41">
        <f t="shared" ref="E86" si="17">C86+D86</f>
        <v>29168</v>
      </c>
      <c r="F86" s="40">
        <f t="shared" ref="F86" si="18">E86/$E$86</f>
        <v>1</v>
      </c>
      <c r="G86" s="39">
        <f t="shared" si="16"/>
        <v>70202</v>
      </c>
      <c r="H86" s="39">
        <f t="shared" si="16"/>
        <v>4411</v>
      </c>
      <c r="I86" s="41">
        <f t="shared" ref="I86" si="19">G86+H86</f>
        <v>74613</v>
      </c>
      <c r="J86" s="40">
        <f t="shared" ref="J86" si="20">I86/$I$86</f>
        <v>1</v>
      </c>
      <c r="K86" s="41">
        <f t="shared" ref="K86:K87" si="21">E86+I86</f>
        <v>103781</v>
      </c>
    </row>
    <row r="87" spans="2:11" ht="24" x14ac:dyDescent="0.2">
      <c r="B87" s="53" t="s">
        <v>68</v>
      </c>
      <c r="C87" s="54">
        <f>+C86/$K$86</f>
        <v>0.20632871142116571</v>
      </c>
      <c r="D87" s="54">
        <f>+D86/$K$86</f>
        <v>7.4724660583343774E-2</v>
      </c>
      <c r="E87" s="55">
        <f>C87+D87</f>
        <v>0.28105337200450947</v>
      </c>
      <c r="F87" s="54"/>
      <c r="G87" s="54">
        <f>+G86/$K$86</f>
        <v>0.67644366502539</v>
      </c>
      <c r="H87" s="54">
        <f>+H86/$K$86</f>
        <v>4.2502962970100498E-2</v>
      </c>
      <c r="I87" s="55">
        <f>G87+H87</f>
        <v>0.71894662799549047</v>
      </c>
      <c r="J87" s="54"/>
      <c r="K87" s="55">
        <f t="shared" si="21"/>
        <v>1</v>
      </c>
    </row>
    <row r="88" spans="2:11" x14ac:dyDescent="0.2">
      <c r="B88" s="46" t="s">
        <v>133</v>
      </c>
    </row>
    <row r="89" spans="2:11" x14ac:dyDescent="0.2">
      <c r="B89" s="46" t="s">
        <v>134</v>
      </c>
    </row>
  </sheetData>
  <mergeCells count="10">
    <mergeCell ref="B51:B52"/>
    <mergeCell ref="C51:K51"/>
    <mergeCell ref="B8:K8"/>
    <mergeCell ref="B9:B10"/>
    <mergeCell ref="C9:K9"/>
    <mergeCell ref="B6:K6"/>
    <mergeCell ref="B5:K5"/>
    <mergeCell ref="B47:K47"/>
    <mergeCell ref="B48:K48"/>
    <mergeCell ref="B50:K50"/>
  </mergeCells>
  <hyperlinks>
    <hyperlink ref="M5" location="'Índice Pensiones Solidarias'!A1" display="Volver Sistema de Pensiones Solidadias" xr:uid="{00000000-0004-0000-0D00-000000000000}"/>
  </hyperlinks>
  <pageMargins left="0.74803149606299213" right="0.74803149606299213" top="0.98425196850393704" bottom="0.98425196850393704" header="0" footer="0"/>
  <pageSetup scale="83" fitToHeight="2" orientation="portrait" r:id="rId1"/>
  <headerFooter alignWithMargins="0"/>
  <rowBreaks count="1" manualBreakCount="1">
    <brk id="50" min="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1:P83"/>
  <sheetViews>
    <sheetView showGridLines="0" zoomScaleNormal="100" workbookViewId="0">
      <selection activeCell="J31" sqref="J31"/>
    </sheetView>
  </sheetViews>
  <sheetFormatPr baseColWidth="10" defaultRowHeight="12" x14ac:dyDescent="0.2"/>
  <cols>
    <col min="1" max="1" width="6" style="47" customWidth="1"/>
    <col min="2" max="2" width="18.140625" style="47" customWidth="1"/>
    <col min="3" max="3" width="7.85546875" style="47" bestFit="1" customWidth="1"/>
    <col min="4" max="4" width="7.28515625" style="47" bestFit="1" customWidth="1"/>
    <col min="5" max="6" width="7.28515625" style="47" customWidth="1"/>
    <col min="7" max="8" width="7.28515625" style="47" bestFit="1" customWidth="1"/>
    <col min="9" max="11" width="7.28515625" style="47" customWidth="1"/>
    <col min="12" max="12" width="9.7109375" style="47" customWidth="1"/>
    <col min="13" max="251" width="11.42578125" style="47"/>
    <col min="252" max="252" width="18.140625" style="47" customWidth="1"/>
    <col min="253" max="253" width="7.85546875" style="47" bestFit="1" customWidth="1"/>
    <col min="254" max="254" width="7.28515625" style="47" bestFit="1" customWidth="1"/>
    <col min="255" max="256" width="7.28515625" style="47" customWidth="1"/>
    <col min="257" max="258" width="7.28515625" style="47" bestFit="1" customWidth="1"/>
    <col min="259" max="261" width="7.28515625" style="47" customWidth="1"/>
    <col min="262" max="267" width="0" style="47" hidden="1" customWidth="1"/>
    <col min="268" max="268" width="9.7109375" style="47" customWidth="1"/>
    <col min="269" max="507" width="11.42578125" style="47"/>
    <col min="508" max="508" width="18.140625" style="47" customWidth="1"/>
    <col min="509" max="509" width="7.85546875" style="47" bestFit="1" customWidth="1"/>
    <col min="510" max="510" width="7.28515625" style="47" bestFit="1" customWidth="1"/>
    <col min="511" max="512" width="7.28515625" style="47" customWidth="1"/>
    <col min="513" max="514" width="7.28515625" style="47" bestFit="1" customWidth="1"/>
    <col min="515" max="517" width="7.28515625" style="47" customWidth="1"/>
    <col min="518" max="523" width="0" style="47" hidden="1" customWidth="1"/>
    <col min="524" max="524" width="9.7109375" style="47" customWidth="1"/>
    <col min="525" max="763" width="11.42578125" style="47"/>
    <col min="764" max="764" width="18.140625" style="47" customWidth="1"/>
    <col min="765" max="765" width="7.85546875" style="47" bestFit="1" customWidth="1"/>
    <col min="766" max="766" width="7.28515625" style="47" bestFit="1" customWidth="1"/>
    <col min="767" max="768" width="7.28515625" style="47" customWidth="1"/>
    <col min="769" max="770" width="7.28515625" style="47" bestFit="1" customWidth="1"/>
    <col min="771" max="773" width="7.28515625" style="47" customWidth="1"/>
    <col min="774" max="779" width="0" style="47" hidden="1" customWidth="1"/>
    <col min="780" max="780" width="9.7109375" style="47" customWidth="1"/>
    <col min="781" max="1019" width="11.42578125" style="47"/>
    <col min="1020" max="1020" width="18.140625" style="47" customWidth="1"/>
    <col min="1021" max="1021" width="7.85546875" style="47" bestFit="1" customWidth="1"/>
    <col min="1022" max="1022" width="7.28515625" style="47" bestFit="1" customWidth="1"/>
    <col min="1023" max="1024" width="7.28515625" style="47" customWidth="1"/>
    <col min="1025" max="1026" width="7.28515625" style="47" bestFit="1" customWidth="1"/>
    <col min="1027" max="1029" width="7.28515625" style="47" customWidth="1"/>
    <col min="1030" max="1035" width="0" style="47" hidden="1" customWidth="1"/>
    <col min="1036" max="1036" width="9.7109375" style="47" customWidth="1"/>
    <col min="1037" max="1275" width="11.42578125" style="47"/>
    <col min="1276" max="1276" width="18.140625" style="47" customWidth="1"/>
    <col min="1277" max="1277" width="7.85546875" style="47" bestFit="1" customWidth="1"/>
    <col min="1278" max="1278" width="7.28515625" style="47" bestFit="1" customWidth="1"/>
    <col min="1279" max="1280" width="7.28515625" style="47" customWidth="1"/>
    <col min="1281" max="1282" width="7.28515625" style="47" bestFit="1" customWidth="1"/>
    <col min="1283" max="1285" width="7.28515625" style="47" customWidth="1"/>
    <col min="1286" max="1291" width="0" style="47" hidden="1" customWidth="1"/>
    <col min="1292" max="1292" width="9.7109375" style="47" customWidth="1"/>
    <col min="1293" max="1531" width="11.42578125" style="47"/>
    <col min="1532" max="1532" width="18.140625" style="47" customWidth="1"/>
    <col min="1533" max="1533" width="7.85546875" style="47" bestFit="1" customWidth="1"/>
    <col min="1534" max="1534" width="7.28515625" style="47" bestFit="1" customWidth="1"/>
    <col min="1535" max="1536" width="7.28515625" style="47" customWidth="1"/>
    <col min="1537" max="1538" width="7.28515625" style="47" bestFit="1" customWidth="1"/>
    <col min="1539" max="1541" width="7.28515625" style="47" customWidth="1"/>
    <col min="1542" max="1547" width="0" style="47" hidden="1" customWidth="1"/>
    <col min="1548" max="1548" width="9.7109375" style="47" customWidth="1"/>
    <col min="1549" max="1787" width="11.42578125" style="47"/>
    <col min="1788" max="1788" width="18.140625" style="47" customWidth="1"/>
    <col min="1789" max="1789" width="7.85546875" style="47" bestFit="1" customWidth="1"/>
    <col min="1790" max="1790" width="7.28515625" style="47" bestFit="1" customWidth="1"/>
    <col min="1791" max="1792" width="7.28515625" style="47" customWidth="1"/>
    <col min="1793" max="1794" width="7.28515625" style="47" bestFit="1" customWidth="1"/>
    <col min="1795" max="1797" width="7.28515625" style="47" customWidth="1"/>
    <col min="1798" max="1803" width="0" style="47" hidden="1" customWidth="1"/>
    <col min="1804" max="1804" width="9.7109375" style="47" customWidth="1"/>
    <col min="1805" max="2043" width="11.42578125" style="47"/>
    <col min="2044" max="2044" width="18.140625" style="47" customWidth="1"/>
    <col min="2045" max="2045" width="7.85546875" style="47" bestFit="1" customWidth="1"/>
    <col min="2046" max="2046" width="7.28515625" style="47" bestFit="1" customWidth="1"/>
    <col min="2047" max="2048" width="7.28515625" style="47" customWidth="1"/>
    <col min="2049" max="2050" width="7.28515625" style="47" bestFit="1" customWidth="1"/>
    <col min="2051" max="2053" width="7.28515625" style="47" customWidth="1"/>
    <col min="2054" max="2059" width="0" style="47" hidden="1" customWidth="1"/>
    <col min="2060" max="2060" width="9.7109375" style="47" customWidth="1"/>
    <col min="2061" max="2299" width="11.42578125" style="47"/>
    <col min="2300" max="2300" width="18.140625" style="47" customWidth="1"/>
    <col min="2301" max="2301" width="7.85546875" style="47" bestFit="1" customWidth="1"/>
    <col min="2302" max="2302" width="7.28515625" style="47" bestFit="1" customWidth="1"/>
    <col min="2303" max="2304" width="7.28515625" style="47" customWidth="1"/>
    <col min="2305" max="2306" width="7.28515625" style="47" bestFit="1" customWidth="1"/>
    <col min="2307" max="2309" width="7.28515625" style="47" customWidth="1"/>
    <col min="2310" max="2315" width="0" style="47" hidden="1" customWidth="1"/>
    <col min="2316" max="2316" width="9.7109375" style="47" customWidth="1"/>
    <col min="2317" max="2555" width="11.42578125" style="47"/>
    <col min="2556" max="2556" width="18.140625" style="47" customWidth="1"/>
    <col min="2557" max="2557" width="7.85546875" style="47" bestFit="1" customWidth="1"/>
    <col min="2558" max="2558" width="7.28515625" style="47" bestFit="1" customWidth="1"/>
    <col min="2559" max="2560" width="7.28515625" style="47" customWidth="1"/>
    <col min="2561" max="2562" width="7.28515625" style="47" bestFit="1" customWidth="1"/>
    <col min="2563" max="2565" width="7.28515625" style="47" customWidth="1"/>
    <col min="2566" max="2571" width="0" style="47" hidden="1" customWidth="1"/>
    <col min="2572" max="2572" width="9.7109375" style="47" customWidth="1"/>
    <col min="2573" max="2811" width="11.42578125" style="47"/>
    <col min="2812" max="2812" width="18.140625" style="47" customWidth="1"/>
    <col min="2813" max="2813" width="7.85546875" style="47" bestFit="1" customWidth="1"/>
    <col min="2814" max="2814" width="7.28515625" style="47" bestFit="1" customWidth="1"/>
    <col min="2815" max="2816" width="7.28515625" style="47" customWidth="1"/>
    <col min="2817" max="2818" width="7.28515625" style="47" bestFit="1" customWidth="1"/>
    <col min="2819" max="2821" width="7.28515625" style="47" customWidth="1"/>
    <col min="2822" max="2827" width="0" style="47" hidden="1" customWidth="1"/>
    <col min="2828" max="2828" width="9.7109375" style="47" customWidth="1"/>
    <col min="2829" max="3067" width="11.42578125" style="47"/>
    <col min="3068" max="3068" width="18.140625" style="47" customWidth="1"/>
    <col min="3069" max="3069" width="7.85546875" style="47" bestFit="1" customWidth="1"/>
    <col min="3070" max="3070" width="7.28515625" style="47" bestFit="1" customWidth="1"/>
    <col min="3071" max="3072" width="7.28515625" style="47" customWidth="1"/>
    <col min="3073" max="3074" width="7.28515625" style="47" bestFit="1" customWidth="1"/>
    <col min="3075" max="3077" width="7.28515625" style="47" customWidth="1"/>
    <col min="3078" max="3083" width="0" style="47" hidden="1" customWidth="1"/>
    <col min="3084" max="3084" width="9.7109375" style="47" customWidth="1"/>
    <col min="3085" max="3323" width="11.42578125" style="47"/>
    <col min="3324" max="3324" width="18.140625" style="47" customWidth="1"/>
    <col min="3325" max="3325" width="7.85546875" style="47" bestFit="1" customWidth="1"/>
    <col min="3326" max="3326" width="7.28515625" style="47" bestFit="1" customWidth="1"/>
    <col min="3327" max="3328" width="7.28515625" style="47" customWidth="1"/>
    <col min="3329" max="3330" width="7.28515625" style="47" bestFit="1" customWidth="1"/>
    <col min="3331" max="3333" width="7.28515625" style="47" customWidth="1"/>
    <col min="3334" max="3339" width="0" style="47" hidden="1" customWidth="1"/>
    <col min="3340" max="3340" width="9.7109375" style="47" customWidth="1"/>
    <col min="3341" max="3579" width="11.42578125" style="47"/>
    <col min="3580" max="3580" width="18.140625" style="47" customWidth="1"/>
    <col min="3581" max="3581" width="7.85546875" style="47" bestFit="1" customWidth="1"/>
    <col min="3582" max="3582" width="7.28515625" style="47" bestFit="1" customWidth="1"/>
    <col min="3583" max="3584" width="7.28515625" style="47" customWidth="1"/>
    <col min="3585" max="3586" width="7.28515625" style="47" bestFit="1" customWidth="1"/>
    <col min="3587" max="3589" width="7.28515625" style="47" customWidth="1"/>
    <col min="3590" max="3595" width="0" style="47" hidden="1" customWidth="1"/>
    <col min="3596" max="3596" width="9.7109375" style="47" customWidth="1"/>
    <col min="3597" max="3835" width="11.42578125" style="47"/>
    <col min="3836" max="3836" width="18.140625" style="47" customWidth="1"/>
    <col min="3837" max="3837" width="7.85546875" style="47" bestFit="1" customWidth="1"/>
    <col min="3838" max="3838" width="7.28515625" style="47" bestFit="1" customWidth="1"/>
    <col min="3839" max="3840" width="7.28515625" style="47" customWidth="1"/>
    <col min="3841" max="3842" width="7.28515625" style="47" bestFit="1" customWidth="1"/>
    <col min="3843" max="3845" width="7.28515625" style="47" customWidth="1"/>
    <col min="3846" max="3851" width="0" style="47" hidden="1" customWidth="1"/>
    <col min="3852" max="3852" width="9.7109375" style="47" customWidth="1"/>
    <col min="3853" max="4091" width="11.42578125" style="47"/>
    <col min="4092" max="4092" width="18.140625" style="47" customWidth="1"/>
    <col min="4093" max="4093" width="7.85546875" style="47" bestFit="1" customWidth="1"/>
    <col min="4094" max="4094" width="7.28515625" style="47" bestFit="1" customWidth="1"/>
    <col min="4095" max="4096" width="7.28515625" style="47" customWidth="1"/>
    <col min="4097" max="4098" width="7.28515625" style="47" bestFit="1" customWidth="1"/>
    <col min="4099" max="4101" width="7.28515625" style="47" customWidth="1"/>
    <col min="4102" max="4107" width="0" style="47" hidden="1" customWidth="1"/>
    <col min="4108" max="4108" width="9.7109375" style="47" customWidth="1"/>
    <col min="4109" max="4347" width="11.42578125" style="47"/>
    <col min="4348" max="4348" width="18.140625" style="47" customWidth="1"/>
    <col min="4349" max="4349" width="7.85546875" style="47" bestFit="1" customWidth="1"/>
    <col min="4350" max="4350" width="7.28515625" style="47" bestFit="1" customWidth="1"/>
    <col min="4351" max="4352" width="7.28515625" style="47" customWidth="1"/>
    <col min="4353" max="4354" width="7.28515625" style="47" bestFit="1" customWidth="1"/>
    <col min="4355" max="4357" width="7.28515625" style="47" customWidth="1"/>
    <col min="4358" max="4363" width="0" style="47" hidden="1" customWidth="1"/>
    <col min="4364" max="4364" width="9.7109375" style="47" customWidth="1"/>
    <col min="4365" max="4603" width="11.42578125" style="47"/>
    <col min="4604" max="4604" width="18.140625" style="47" customWidth="1"/>
    <col min="4605" max="4605" width="7.85546875" style="47" bestFit="1" customWidth="1"/>
    <col min="4606" max="4606" width="7.28515625" style="47" bestFit="1" customWidth="1"/>
    <col min="4607" max="4608" width="7.28515625" style="47" customWidth="1"/>
    <col min="4609" max="4610" width="7.28515625" style="47" bestFit="1" customWidth="1"/>
    <col min="4611" max="4613" width="7.28515625" style="47" customWidth="1"/>
    <col min="4614" max="4619" width="0" style="47" hidden="1" customWidth="1"/>
    <col min="4620" max="4620" width="9.7109375" style="47" customWidth="1"/>
    <col min="4621" max="4859" width="11.42578125" style="47"/>
    <col min="4860" max="4860" width="18.140625" style="47" customWidth="1"/>
    <col min="4861" max="4861" width="7.85546875" style="47" bestFit="1" customWidth="1"/>
    <col min="4862" max="4862" width="7.28515625" style="47" bestFit="1" customWidth="1"/>
    <col min="4863" max="4864" width="7.28515625" style="47" customWidth="1"/>
    <col min="4865" max="4866" width="7.28515625" style="47" bestFit="1" customWidth="1"/>
    <col min="4867" max="4869" width="7.28515625" style="47" customWidth="1"/>
    <col min="4870" max="4875" width="0" style="47" hidden="1" customWidth="1"/>
    <col min="4876" max="4876" width="9.7109375" style="47" customWidth="1"/>
    <col min="4877" max="5115" width="11.42578125" style="47"/>
    <col min="5116" max="5116" width="18.140625" style="47" customWidth="1"/>
    <col min="5117" max="5117" width="7.85546875" style="47" bestFit="1" customWidth="1"/>
    <col min="5118" max="5118" width="7.28515625" style="47" bestFit="1" customWidth="1"/>
    <col min="5119" max="5120" width="7.28515625" style="47" customWidth="1"/>
    <col min="5121" max="5122" width="7.28515625" style="47" bestFit="1" customWidth="1"/>
    <col min="5123" max="5125" width="7.28515625" style="47" customWidth="1"/>
    <col min="5126" max="5131" width="0" style="47" hidden="1" customWidth="1"/>
    <col min="5132" max="5132" width="9.7109375" style="47" customWidth="1"/>
    <col min="5133" max="5371" width="11.42578125" style="47"/>
    <col min="5372" max="5372" width="18.140625" style="47" customWidth="1"/>
    <col min="5373" max="5373" width="7.85546875" style="47" bestFit="1" customWidth="1"/>
    <col min="5374" max="5374" width="7.28515625" style="47" bestFit="1" customWidth="1"/>
    <col min="5375" max="5376" width="7.28515625" style="47" customWidth="1"/>
    <col min="5377" max="5378" width="7.28515625" style="47" bestFit="1" customWidth="1"/>
    <col min="5379" max="5381" width="7.28515625" style="47" customWidth="1"/>
    <col min="5382" max="5387" width="0" style="47" hidden="1" customWidth="1"/>
    <col min="5388" max="5388" width="9.7109375" style="47" customWidth="1"/>
    <col min="5389" max="5627" width="11.42578125" style="47"/>
    <col min="5628" max="5628" width="18.140625" style="47" customWidth="1"/>
    <col min="5629" max="5629" width="7.85546875" style="47" bestFit="1" customWidth="1"/>
    <col min="5630" max="5630" width="7.28515625" style="47" bestFit="1" customWidth="1"/>
    <col min="5631" max="5632" width="7.28515625" style="47" customWidth="1"/>
    <col min="5633" max="5634" width="7.28515625" style="47" bestFit="1" customWidth="1"/>
    <col min="5635" max="5637" width="7.28515625" style="47" customWidth="1"/>
    <col min="5638" max="5643" width="0" style="47" hidden="1" customWidth="1"/>
    <col min="5644" max="5644" width="9.7109375" style="47" customWidth="1"/>
    <col min="5645" max="5883" width="11.42578125" style="47"/>
    <col min="5884" max="5884" width="18.140625" style="47" customWidth="1"/>
    <col min="5885" max="5885" width="7.85546875" style="47" bestFit="1" customWidth="1"/>
    <col min="5886" max="5886" width="7.28515625" style="47" bestFit="1" customWidth="1"/>
    <col min="5887" max="5888" width="7.28515625" style="47" customWidth="1"/>
    <col min="5889" max="5890" width="7.28515625" style="47" bestFit="1" customWidth="1"/>
    <col min="5891" max="5893" width="7.28515625" style="47" customWidth="1"/>
    <col min="5894" max="5899" width="0" style="47" hidden="1" customWidth="1"/>
    <col min="5900" max="5900" width="9.7109375" style="47" customWidth="1"/>
    <col min="5901" max="6139" width="11.42578125" style="47"/>
    <col min="6140" max="6140" width="18.140625" style="47" customWidth="1"/>
    <col min="6141" max="6141" width="7.85546875" style="47" bestFit="1" customWidth="1"/>
    <col min="6142" max="6142" width="7.28515625" style="47" bestFit="1" customWidth="1"/>
    <col min="6143" max="6144" width="7.28515625" style="47" customWidth="1"/>
    <col min="6145" max="6146" width="7.28515625" style="47" bestFit="1" customWidth="1"/>
    <col min="6147" max="6149" width="7.28515625" style="47" customWidth="1"/>
    <col min="6150" max="6155" width="0" style="47" hidden="1" customWidth="1"/>
    <col min="6156" max="6156" width="9.7109375" style="47" customWidth="1"/>
    <col min="6157" max="6395" width="11.42578125" style="47"/>
    <col min="6396" max="6396" width="18.140625" style="47" customWidth="1"/>
    <col min="6397" max="6397" width="7.85546875" style="47" bestFit="1" customWidth="1"/>
    <col min="6398" max="6398" width="7.28515625" style="47" bestFit="1" customWidth="1"/>
    <col min="6399" max="6400" width="7.28515625" style="47" customWidth="1"/>
    <col min="6401" max="6402" width="7.28515625" style="47" bestFit="1" customWidth="1"/>
    <col min="6403" max="6405" width="7.28515625" style="47" customWidth="1"/>
    <col min="6406" max="6411" width="0" style="47" hidden="1" customWidth="1"/>
    <col min="6412" max="6412" width="9.7109375" style="47" customWidth="1"/>
    <col min="6413" max="6651" width="11.42578125" style="47"/>
    <col min="6652" max="6652" width="18.140625" style="47" customWidth="1"/>
    <col min="6653" max="6653" width="7.85546875" style="47" bestFit="1" customWidth="1"/>
    <col min="6654" max="6654" width="7.28515625" style="47" bestFit="1" customWidth="1"/>
    <col min="6655" max="6656" width="7.28515625" style="47" customWidth="1"/>
    <col min="6657" max="6658" width="7.28515625" style="47" bestFit="1" customWidth="1"/>
    <col min="6659" max="6661" width="7.28515625" style="47" customWidth="1"/>
    <col min="6662" max="6667" width="0" style="47" hidden="1" customWidth="1"/>
    <col min="6668" max="6668" width="9.7109375" style="47" customWidth="1"/>
    <col min="6669" max="6907" width="11.42578125" style="47"/>
    <col min="6908" max="6908" width="18.140625" style="47" customWidth="1"/>
    <col min="6909" max="6909" width="7.85546875" style="47" bestFit="1" customWidth="1"/>
    <col min="6910" max="6910" width="7.28515625" style="47" bestFit="1" customWidth="1"/>
    <col min="6911" max="6912" width="7.28515625" style="47" customWidth="1"/>
    <col min="6913" max="6914" width="7.28515625" style="47" bestFit="1" customWidth="1"/>
    <col min="6915" max="6917" width="7.28515625" style="47" customWidth="1"/>
    <col min="6918" max="6923" width="0" style="47" hidden="1" customWidth="1"/>
    <col min="6924" max="6924" width="9.7109375" style="47" customWidth="1"/>
    <col min="6925" max="7163" width="11.42578125" style="47"/>
    <col min="7164" max="7164" width="18.140625" style="47" customWidth="1"/>
    <col min="7165" max="7165" width="7.85546875" style="47" bestFit="1" customWidth="1"/>
    <col min="7166" max="7166" width="7.28515625" style="47" bestFit="1" customWidth="1"/>
    <col min="7167" max="7168" width="7.28515625" style="47" customWidth="1"/>
    <col min="7169" max="7170" width="7.28515625" style="47" bestFit="1" customWidth="1"/>
    <col min="7171" max="7173" width="7.28515625" style="47" customWidth="1"/>
    <col min="7174" max="7179" width="0" style="47" hidden="1" customWidth="1"/>
    <col min="7180" max="7180" width="9.7109375" style="47" customWidth="1"/>
    <col min="7181" max="7419" width="11.42578125" style="47"/>
    <col min="7420" max="7420" width="18.140625" style="47" customWidth="1"/>
    <col min="7421" max="7421" width="7.85546875" style="47" bestFit="1" customWidth="1"/>
    <col min="7422" max="7422" width="7.28515625" style="47" bestFit="1" customWidth="1"/>
    <col min="7423" max="7424" width="7.28515625" style="47" customWidth="1"/>
    <col min="7425" max="7426" width="7.28515625" style="47" bestFit="1" customWidth="1"/>
    <col min="7427" max="7429" width="7.28515625" style="47" customWidth="1"/>
    <col min="7430" max="7435" width="0" style="47" hidden="1" customWidth="1"/>
    <col min="7436" max="7436" width="9.7109375" style="47" customWidth="1"/>
    <col min="7437" max="7675" width="11.42578125" style="47"/>
    <col min="7676" max="7676" width="18.140625" style="47" customWidth="1"/>
    <col min="7677" max="7677" width="7.85546875" style="47" bestFit="1" customWidth="1"/>
    <col min="7678" max="7678" width="7.28515625" style="47" bestFit="1" customWidth="1"/>
    <col min="7679" max="7680" width="7.28515625" style="47" customWidth="1"/>
    <col min="7681" max="7682" width="7.28515625" style="47" bestFit="1" customWidth="1"/>
    <col min="7683" max="7685" width="7.28515625" style="47" customWidth="1"/>
    <col min="7686" max="7691" width="0" style="47" hidden="1" customWidth="1"/>
    <col min="7692" max="7692" width="9.7109375" style="47" customWidth="1"/>
    <col min="7693" max="7931" width="11.42578125" style="47"/>
    <col min="7932" max="7932" width="18.140625" style="47" customWidth="1"/>
    <col min="7933" max="7933" width="7.85546875" style="47" bestFit="1" customWidth="1"/>
    <col min="7934" max="7934" width="7.28515625" style="47" bestFit="1" customWidth="1"/>
    <col min="7935" max="7936" width="7.28515625" style="47" customWidth="1"/>
    <col min="7937" max="7938" width="7.28515625" style="47" bestFit="1" customWidth="1"/>
    <col min="7939" max="7941" width="7.28515625" style="47" customWidth="1"/>
    <col min="7942" max="7947" width="0" style="47" hidden="1" customWidth="1"/>
    <col min="7948" max="7948" width="9.7109375" style="47" customWidth="1"/>
    <col min="7949" max="8187" width="11.42578125" style="47"/>
    <col min="8188" max="8188" width="18.140625" style="47" customWidth="1"/>
    <col min="8189" max="8189" width="7.85546875" style="47" bestFit="1" customWidth="1"/>
    <col min="8190" max="8190" width="7.28515625" style="47" bestFit="1" customWidth="1"/>
    <col min="8191" max="8192" width="7.28515625" style="47" customWidth="1"/>
    <col min="8193" max="8194" width="7.28515625" style="47" bestFit="1" customWidth="1"/>
    <col min="8195" max="8197" width="7.28515625" style="47" customWidth="1"/>
    <col min="8198" max="8203" width="0" style="47" hidden="1" customWidth="1"/>
    <col min="8204" max="8204" width="9.7109375" style="47" customWidth="1"/>
    <col min="8205" max="8443" width="11.42578125" style="47"/>
    <col min="8444" max="8444" width="18.140625" style="47" customWidth="1"/>
    <col min="8445" max="8445" width="7.85546875" style="47" bestFit="1" customWidth="1"/>
    <col min="8446" max="8446" width="7.28515625" style="47" bestFit="1" customWidth="1"/>
    <col min="8447" max="8448" width="7.28515625" style="47" customWidth="1"/>
    <col min="8449" max="8450" width="7.28515625" style="47" bestFit="1" customWidth="1"/>
    <col min="8451" max="8453" width="7.28515625" style="47" customWidth="1"/>
    <col min="8454" max="8459" width="0" style="47" hidden="1" customWidth="1"/>
    <col min="8460" max="8460" width="9.7109375" style="47" customWidth="1"/>
    <col min="8461" max="8699" width="11.42578125" style="47"/>
    <col min="8700" max="8700" width="18.140625" style="47" customWidth="1"/>
    <col min="8701" max="8701" width="7.85546875" style="47" bestFit="1" customWidth="1"/>
    <col min="8702" max="8702" width="7.28515625" style="47" bestFit="1" customWidth="1"/>
    <col min="8703" max="8704" width="7.28515625" style="47" customWidth="1"/>
    <col min="8705" max="8706" width="7.28515625" style="47" bestFit="1" customWidth="1"/>
    <col min="8707" max="8709" width="7.28515625" style="47" customWidth="1"/>
    <col min="8710" max="8715" width="0" style="47" hidden="1" customWidth="1"/>
    <col min="8716" max="8716" width="9.7109375" style="47" customWidth="1"/>
    <col min="8717" max="8955" width="11.42578125" style="47"/>
    <col min="8956" max="8956" width="18.140625" style="47" customWidth="1"/>
    <col min="8957" max="8957" width="7.85546875" style="47" bestFit="1" customWidth="1"/>
    <col min="8958" max="8958" width="7.28515625" style="47" bestFit="1" customWidth="1"/>
    <col min="8959" max="8960" width="7.28515625" style="47" customWidth="1"/>
    <col min="8961" max="8962" width="7.28515625" style="47" bestFit="1" customWidth="1"/>
    <col min="8963" max="8965" width="7.28515625" style="47" customWidth="1"/>
    <col min="8966" max="8971" width="0" style="47" hidden="1" customWidth="1"/>
    <col min="8972" max="8972" width="9.7109375" style="47" customWidth="1"/>
    <col min="8973" max="9211" width="11.42578125" style="47"/>
    <col min="9212" max="9212" width="18.140625" style="47" customWidth="1"/>
    <col min="9213" max="9213" width="7.85546875" style="47" bestFit="1" customWidth="1"/>
    <col min="9214" max="9214" width="7.28515625" style="47" bestFit="1" customWidth="1"/>
    <col min="9215" max="9216" width="7.28515625" style="47" customWidth="1"/>
    <col min="9217" max="9218" width="7.28515625" style="47" bestFit="1" customWidth="1"/>
    <col min="9219" max="9221" width="7.28515625" style="47" customWidth="1"/>
    <col min="9222" max="9227" width="0" style="47" hidden="1" customWidth="1"/>
    <col min="9228" max="9228" width="9.7109375" style="47" customWidth="1"/>
    <col min="9229" max="9467" width="11.42578125" style="47"/>
    <col min="9468" max="9468" width="18.140625" style="47" customWidth="1"/>
    <col min="9469" max="9469" width="7.85546875" style="47" bestFit="1" customWidth="1"/>
    <col min="9470" max="9470" width="7.28515625" style="47" bestFit="1" customWidth="1"/>
    <col min="9471" max="9472" width="7.28515625" style="47" customWidth="1"/>
    <col min="9473" max="9474" width="7.28515625" style="47" bestFit="1" customWidth="1"/>
    <col min="9475" max="9477" width="7.28515625" style="47" customWidth="1"/>
    <col min="9478" max="9483" width="0" style="47" hidden="1" customWidth="1"/>
    <col min="9484" max="9484" width="9.7109375" style="47" customWidth="1"/>
    <col min="9485" max="9723" width="11.42578125" style="47"/>
    <col min="9724" max="9724" width="18.140625" style="47" customWidth="1"/>
    <col min="9725" max="9725" width="7.85546875" style="47" bestFit="1" customWidth="1"/>
    <col min="9726" max="9726" width="7.28515625" style="47" bestFit="1" customWidth="1"/>
    <col min="9727" max="9728" width="7.28515625" style="47" customWidth="1"/>
    <col min="9729" max="9730" width="7.28515625" style="47" bestFit="1" customWidth="1"/>
    <col min="9731" max="9733" width="7.28515625" style="47" customWidth="1"/>
    <col min="9734" max="9739" width="0" style="47" hidden="1" customWidth="1"/>
    <col min="9740" max="9740" width="9.7109375" style="47" customWidth="1"/>
    <col min="9741" max="9979" width="11.42578125" style="47"/>
    <col min="9980" max="9980" width="18.140625" style="47" customWidth="1"/>
    <col min="9981" max="9981" width="7.85546875" style="47" bestFit="1" customWidth="1"/>
    <col min="9982" max="9982" width="7.28515625" style="47" bestFit="1" customWidth="1"/>
    <col min="9983" max="9984" width="7.28515625" style="47" customWidth="1"/>
    <col min="9985" max="9986" width="7.28515625" style="47" bestFit="1" customWidth="1"/>
    <col min="9987" max="9989" width="7.28515625" style="47" customWidth="1"/>
    <col min="9990" max="9995" width="0" style="47" hidden="1" customWidth="1"/>
    <col min="9996" max="9996" width="9.7109375" style="47" customWidth="1"/>
    <col min="9997" max="10235" width="11.42578125" style="47"/>
    <col min="10236" max="10236" width="18.140625" style="47" customWidth="1"/>
    <col min="10237" max="10237" width="7.85546875" style="47" bestFit="1" customWidth="1"/>
    <col min="10238" max="10238" width="7.28515625" style="47" bestFit="1" customWidth="1"/>
    <col min="10239" max="10240" width="7.28515625" style="47" customWidth="1"/>
    <col min="10241" max="10242" width="7.28515625" style="47" bestFit="1" customWidth="1"/>
    <col min="10243" max="10245" width="7.28515625" style="47" customWidth="1"/>
    <col min="10246" max="10251" width="0" style="47" hidden="1" customWidth="1"/>
    <col min="10252" max="10252" width="9.7109375" style="47" customWidth="1"/>
    <col min="10253" max="10491" width="11.42578125" style="47"/>
    <col min="10492" max="10492" width="18.140625" style="47" customWidth="1"/>
    <col min="10493" max="10493" width="7.85546875" style="47" bestFit="1" customWidth="1"/>
    <col min="10494" max="10494" width="7.28515625" style="47" bestFit="1" customWidth="1"/>
    <col min="10495" max="10496" width="7.28515625" style="47" customWidth="1"/>
    <col min="10497" max="10498" width="7.28515625" style="47" bestFit="1" customWidth="1"/>
    <col min="10499" max="10501" width="7.28515625" style="47" customWidth="1"/>
    <col min="10502" max="10507" width="0" style="47" hidden="1" customWidth="1"/>
    <col min="10508" max="10508" width="9.7109375" style="47" customWidth="1"/>
    <col min="10509" max="10747" width="11.42578125" style="47"/>
    <col min="10748" max="10748" width="18.140625" style="47" customWidth="1"/>
    <col min="10749" max="10749" width="7.85546875" style="47" bestFit="1" customWidth="1"/>
    <col min="10750" max="10750" width="7.28515625" style="47" bestFit="1" customWidth="1"/>
    <col min="10751" max="10752" width="7.28515625" style="47" customWidth="1"/>
    <col min="10753" max="10754" width="7.28515625" style="47" bestFit="1" customWidth="1"/>
    <col min="10755" max="10757" width="7.28515625" style="47" customWidth="1"/>
    <col min="10758" max="10763" width="0" style="47" hidden="1" customWidth="1"/>
    <col min="10764" max="10764" width="9.7109375" style="47" customWidth="1"/>
    <col min="10765" max="11003" width="11.42578125" style="47"/>
    <col min="11004" max="11004" width="18.140625" style="47" customWidth="1"/>
    <col min="11005" max="11005" width="7.85546875" style="47" bestFit="1" customWidth="1"/>
    <col min="11006" max="11006" width="7.28515625" style="47" bestFit="1" customWidth="1"/>
    <col min="11007" max="11008" width="7.28515625" style="47" customWidth="1"/>
    <col min="11009" max="11010" width="7.28515625" style="47" bestFit="1" customWidth="1"/>
    <col min="11011" max="11013" width="7.28515625" style="47" customWidth="1"/>
    <col min="11014" max="11019" width="0" style="47" hidden="1" customWidth="1"/>
    <col min="11020" max="11020" width="9.7109375" style="47" customWidth="1"/>
    <col min="11021" max="11259" width="11.42578125" style="47"/>
    <col min="11260" max="11260" width="18.140625" style="47" customWidth="1"/>
    <col min="11261" max="11261" width="7.85546875" style="47" bestFit="1" customWidth="1"/>
    <col min="11262" max="11262" width="7.28515625" style="47" bestFit="1" customWidth="1"/>
    <col min="11263" max="11264" width="7.28515625" style="47" customWidth="1"/>
    <col min="11265" max="11266" width="7.28515625" style="47" bestFit="1" customWidth="1"/>
    <col min="11267" max="11269" width="7.28515625" style="47" customWidth="1"/>
    <col min="11270" max="11275" width="0" style="47" hidden="1" customWidth="1"/>
    <col min="11276" max="11276" width="9.7109375" style="47" customWidth="1"/>
    <col min="11277" max="11515" width="11.42578125" style="47"/>
    <col min="11516" max="11516" width="18.140625" style="47" customWidth="1"/>
    <col min="11517" max="11517" width="7.85546875" style="47" bestFit="1" customWidth="1"/>
    <col min="11518" max="11518" width="7.28515625" style="47" bestFit="1" customWidth="1"/>
    <col min="11519" max="11520" width="7.28515625" style="47" customWidth="1"/>
    <col min="11521" max="11522" width="7.28515625" style="47" bestFit="1" customWidth="1"/>
    <col min="11523" max="11525" width="7.28515625" style="47" customWidth="1"/>
    <col min="11526" max="11531" width="0" style="47" hidden="1" customWidth="1"/>
    <col min="11532" max="11532" width="9.7109375" style="47" customWidth="1"/>
    <col min="11533" max="11771" width="11.42578125" style="47"/>
    <col min="11772" max="11772" width="18.140625" style="47" customWidth="1"/>
    <col min="11773" max="11773" width="7.85546875" style="47" bestFit="1" customWidth="1"/>
    <col min="11774" max="11774" width="7.28515625" style="47" bestFit="1" customWidth="1"/>
    <col min="11775" max="11776" width="7.28515625" style="47" customWidth="1"/>
    <col min="11777" max="11778" width="7.28515625" style="47" bestFit="1" customWidth="1"/>
    <col min="11779" max="11781" width="7.28515625" style="47" customWidth="1"/>
    <col min="11782" max="11787" width="0" style="47" hidden="1" customWidth="1"/>
    <col min="11788" max="11788" width="9.7109375" style="47" customWidth="1"/>
    <col min="11789" max="12027" width="11.42578125" style="47"/>
    <col min="12028" max="12028" width="18.140625" style="47" customWidth="1"/>
    <col min="12029" max="12029" width="7.85546875" style="47" bestFit="1" customWidth="1"/>
    <col min="12030" max="12030" width="7.28515625" style="47" bestFit="1" customWidth="1"/>
    <col min="12031" max="12032" width="7.28515625" style="47" customWidth="1"/>
    <col min="12033" max="12034" width="7.28515625" style="47" bestFit="1" customWidth="1"/>
    <col min="12035" max="12037" width="7.28515625" style="47" customWidth="1"/>
    <col min="12038" max="12043" width="0" style="47" hidden="1" customWidth="1"/>
    <col min="12044" max="12044" width="9.7109375" style="47" customWidth="1"/>
    <col min="12045" max="12283" width="11.42578125" style="47"/>
    <col min="12284" max="12284" width="18.140625" style="47" customWidth="1"/>
    <col min="12285" max="12285" width="7.85546875" style="47" bestFit="1" customWidth="1"/>
    <col min="12286" max="12286" width="7.28515625" style="47" bestFit="1" customWidth="1"/>
    <col min="12287" max="12288" width="7.28515625" style="47" customWidth="1"/>
    <col min="12289" max="12290" width="7.28515625" style="47" bestFit="1" customWidth="1"/>
    <col min="12291" max="12293" width="7.28515625" style="47" customWidth="1"/>
    <col min="12294" max="12299" width="0" style="47" hidden="1" customWidth="1"/>
    <col min="12300" max="12300" width="9.7109375" style="47" customWidth="1"/>
    <col min="12301" max="12539" width="11.42578125" style="47"/>
    <col min="12540" max="12540" width="18.140625" style="47" customWidth="1"/>
    <col min="12541" max="12541" width="7.85546875" style="47" bestFit="1" customWidth="1"/>
    <col min="12542" max="12542" width="7.28515625" style="47" bestFit="1" customWidth="1"/>
    <col min="12543" max="12544" width="7.28515625" style="47" customWidth="1"/>
    <col min="12545" max="12546" width="7.28515625" style="47" bestFit="1" customWidth="1"/>
    <col min="12547" max="12549" width="7.28515625" style="47" customWidth="1"/>
    <col min="12550" max="12555" width="0" style="47" hidden="1" customWidth="1"/>
    <col min="12556" max="12556" width="9.7109375" style="47" customWidth="1"/>
    <col min="12557" max="12795" width="11.42578125" style="47"/>
    <col min="12796" max="12796" width="18.140625" style="47" customWidth="1"/>
    <col min="12797" max="12797" width="7.85546875" style="47" bestFit="1" customWidth="1"/>
    <col min="12798" max="12798" width="7.28515625" style="47" bestFit="1" customWidth="1"/>
    <col min="12799" max="12800" width="7.28515625" style="47" customWidth="1"/>
    <col min="12801" max="12802" width="7.28515625" style="47" bestFit="1" customWidth="1"/>
    <col min="12803" max="12805" width="7.28515625" style="47" customWidth="1"/>
    <col min="12806" max="12811" width="0" style="47" hidden="1" customWidth="1"/>
    <col min="12812" max="12812" width="9.7109375" style="47" customWidth="1"/>
    <col min="12813" max="13051" width="11.42578125" style="47"/>
    <col min="13052" max="13052" width="18.140625" style="47" customWidth="1"/>
    <col min="13053" max="13053" width="7.85546875" style="47" bestFit="1" customWidth="1"/>
    <col min="13054" max="13054" width="7.28515625" style="47" bestFit="1" customWidth="1"/>
    <col min="13055" max="13056" width="7.28515625" style="47" customWidth="1"/>
    <col min="13057" max="13058" width="7.28515625" style="47" bestFit="1" customWidth="1"/>
    <col min="13059" max="13061" width="7.28515625" style="47" customWidth="1"/>
    <col min="13062" max="13067" width="0" style="47" hidden="1" customWidth="1"/>
    <col min="13068" max="13068" width="9.7109375" style="47" customWidth="1"/>
    <col min="13069" max="13307" width="11.42578125" style="47"/>
    <col min="13308" max="13308" width="18.140625" style="47" customWidth="1"/>
    <col min="13309" max="13309" width="7.85546875" style="47" bestFit="1" customWidth="1"/>
    <col min="13310" max="13310" width="7.28515625" style="47" bestFit="1" customWidth="1"/>
    <col min="13311" max="13312" width="7.28515625" style="47" customWidth="1"/>
    <col min="13313" max="13314" width="7.28515625" style="47" bestFit="1" customWidth="1"/>
    <col min="13315" max="13317" width="7.28515625" style="47" customWidth="1"/>
    <col min="13318" max="13323" width="0" style="47" hidden="1" customWidth="1"/>
    <col min="13324" max="13324" width="9.7109375" style="47" customWidth="1"/>
    <col min="13325" max="13563" width="11.42578125" style="47"/>
    <col min="13564" max="13564" width="18.140625" style="47" customWidth="1"/>
    <col min="13565" max="13565" width="7.85546875" style="47" bestFit="1" customWidth="1"/>
    <col min="13566" max="13566" width="7.28515625" style="47" bestFit="1" customWidth="1"/>
    <col min="13567" max="13568" width="7.28515625" style="47" customWidth="1"/>
    <col min="13569" max="13570" width="7.28515625" style="47" bestFit="1" customWidth="1"/>
    <col min="13571" max="13573" width="7.28515625" style="47" customWidth="1"/>
    <col min="13574" max="13579" width="0" style="47" hidden="1" customWidth="1"/>
    <col min="13580" max="13580" width="9.7109375" style="47" customWidth="1"/>
    <col min="13581" max="13819" width="11.42578125" style="47"/>
    <col min="13820" max="13820" width="18.140625" style="47" customWidth="1"/>
    <col min="13821" max="13821" width="7.85546875" style="47" bestFit="1" customWidth="1"/>
    <col min="13822" max="13822" width="7.28515625" style="47" bestFit="1" customWidth="1"/>
    <col min="13823" max="13824" width="7.28515625" style="47" customWidth="1"/>
    <col min="13825" max="13826" width="7.28515625" style="47" bestFit="1" customWidth="1"/>
    <col min="13827" max="13829" width="7.28515625" style="47" customWidth="1"/>
    <col min="13830" max="13835" width="0" style="47" hidden="1" customWidth="1"/>
    <col min="13836" max="13836" width="9.7109375" style="47" customWidth="1"/>
    <col min="13837" max="14075" width="11.42578125" style="47"/>
    <col min="14076" max="14076" width="18.140625" style="47" customWidth="1"/>
    <col min="14077" max="14077" width="7.85546875" style="47" bestFit="1" customWidth="1"/>
    <col min="14078" max="14078" width="7.28515625" style="47" bestFit="1" customWidth="1"/>
    <col min="14079" max="14080" width="7.28515625" style="47" customWidth="1"/>
    <col min="14081" max="14082" width="7.28515625" style="47" bestFit="1" customWidth="1"/>
    <col min="14083" max="14085" width="7.28515625" style="47" customWidth="1"/>
    <col min="14086" max="14091" width="0" style="47" hidden="1" customWidth="1"/>
    <col min="14092" max="14092" width="9.7109375" style="47" customWidth="1"/>
    <col min="14093" max="14331" width="11.42578125" style="47"/>
    <col min="14332" max="14332" width="18.140625" style="47" customWidth="1"/>
    <col min="14333" max="14333" width="7.85546875" style="47" bestFit="1" customWidth="1"/>
    <col min="14334" max="14334" width="7.28515625" style="47" bestFit="1" customWidth="1"/>
    <col min="14335" max="14336" width="7.28515625" style="47" customWidth="1"/>
    <col min="14337" max="14338" width="7.28515625" style="47" bestFit="1" customWidth="1"/>
    <col min="14339" max="14341" width="7.28515625" style="47" customWidth="1"/>
    <col min="14342" max="14347" width="0" style="47" hidden="1" customWidth="1"/>
    <col min="14348" max="14348" width="9.7109375" style="47" customWidth="1"/>
    <col min="14349" max="14587" width="11.42578125" style="47"/>
    <col min="14588" max="14588" width="18.140625" style="47" customWidth="1"/>
    <col min="14589" max="14589" width="7.85546875" style="47" bestFit="1" customWidth="1"/>
    <col min="14590" max="14590" width="7.28515625" style="47" bestFit="1" customWidth="1"/>
    <col min="14591" max="14592" width="7.28515625" style="47" customWidth="1"/>
    <col min="14593" max="14594" width="7.28515625" style="47" bestFit="1" customWidth="1"/>
    <col min="14595" max="14597" width="7.28515625" style="47" customWidth="1"/>
    <col min="14598" max="14603" width="0" style="47" hidden="1" customWidth="1"/>
    <col min="14604" max="14604" width="9.7109375" style="47" customWidth="1"/>
    <col min="14605" max="14843" width="11.42578125" style="47"/>
    <col min="14844" max="14844" width="18.140625" style="47" customWidth="1"/>
    <col min="14845" max="14845" width="7.85546875" style="47" bestFit="1" customWidth="1"/>
    <col min="14846" max="14846" width="7.28515625" style="47" bestFit="1" customWidth="1"/>
    <col min="14847" max="14848" width="7.28515625" style="47" customWidth="1"/>
    <col min="14849" max="14850" width="7.28515625" style="47" bestFit="1" customWidth="1"/>
    <col min="14851" max="14853" width="7.28515625" style="47" customWidth="1"/>
    <col min="14854" max="14859" width="0" style="47" hidden="1" customWidth="1"/>
    <col min="14860" max="14860" width="9.7109375" style="47" customWidth="1"/>
    <col min="14861" max="15099" width="11.42578125" style="47"/>
    <col min="15100" max="15100" width="18.140625" style="47" customWidth="1"/>
    <col min="15101" max="15101" width="7.85546875" style="47" bestFit="1" customWidth="1"/>
    <col min="15102" max="15102" width="7.28515625" style="47" bestFit="1" customWidth="1"/>
    <col min="15103" max="15104" width="7.28515625" style="47" customWidth="1"/>
    <col min="15105" max="15106" width="7.28515625" style="47" bestFit="1" customWidth="1"/>
    <col min="15107" max="15109" width="7.28515625" style="47" customWidth="1"/>
    <col min="15110" max="15115" width="0" style="47" hidden="1" customWidth="1"/>
    <col min="15116" max="15116" width="9.7109375" style="47" customWidth="1"/>
    <col min="15117" max="15355" width="11.42578125" style="47"/>
    <col min="15356" max="15356" width="18.140625" style="47" customWidth="1"/>
    <col min="15357" max="15357" width="7.85546875" style="47" bestFit="1" customWidth="1"/>
    <col min="15358" max="15358" width="7.28515625" style="47" bestFit="1" customWidth="1"/>
    <col min="15359" max="15360" width="7.28515625" style="47" customWidth="1"/>
    <col min="15361" max="15362" width="7.28515625" style="47" bestFit="1" customWidth="1"/>
    <col min="15363" max="15365" width="7.28515625" style="47" customWidth="1"/>
    <col min="15366" max="15371" width="0" style="47" hidden="1" customWidth="1"/>
    <col min="15372" max="15372" width="9.7109375" style="47" customWidth="1"/>
    <col min="15373" max="15611" width="11.42578125" style="47"/>
    <col min="15612" max="15612" width="18.140625" style="47" customWidth="1"/>
    <col min="15613" max="15613" width="7.85546875" style="47" bestFit="1" customWidth="1"/>
    <col min="15614" max="15614" width="7.28515625" style="47" bestFit="1" customWidth="1"/>
    <col min="15615" max="15616" width="7.28515625" style="47" customWidth="1"/>
    <col min="15617" max="15618" width="7.28515625" style="47" bestFit="1" customWidth="1"/>
    <col min="15619" max="15621" width="7.28515625" style="47" customWidth="1"/>
    <col min="15622" max="15627" width="0" style="47" hidden="1" customWidth="1"/>
    <col min="15628" max="15628" width="9.7109375" style="47" customWidth="1"/>
    <col min="15629" max="15867" width="11.42578125" style="47"/>
    <col min="15868" max="15868" width="18.140625" style="47" customWidth="1"/>
    <col min="15869" max="15869" width="7.85546875" style="47" bestFit="1" customWidth="1"/>
    <col min="15870" max="15870" width="7.28515625" style="47" bestFit="1" customWidth="1"/>
    <col min="15871" max="15872" width="7.28515625" style="47" customWidth="1"/>
    <col min="15873" max="15874" width="7.28515625" style="47" bestFit="1" customWidth="1"/>
    <col min="15875" max="15877" width="7.28515625" style="47" customWidth="1"/>
    <col min="15878" max="15883" width="0" style="47" hidden="1" customWidth="1"/>
    <col min="15884" max="15884" width="9.7109375" style="47" customWidth="1"/>
    <col min="15885" max="16123" width="11.42578125" style="47"/>
    <col min="16124" max="16124" width="18.140625" style="47" customWidth="1"/>
    <col min="16125" max="16125" width="7.85546875" style="47" bestFit="1" customWidth="1"/>
    <col min="16126" max="16126" width="7.28515625" style="47" bestFit="1" customWidth="1"/>
    <col min="16127" max="16128" width="7.28515625" style="47" customWidth="1"/>
    <col min="16129" max="16130" width="7.28515625" style="47" bestFit="1" customWidth="1"/>
    <col min="16131" max="16133" width="7.28515625" style="47" customWidth="1"/>
    <col min="16134" max="16139" width="0" style="47" hidden="1" customWidth="1"/>
    <col min="16140" max="16140" width="9.7109375" style="47" customWidth="1"/>
    <col min="16141" max="16384" width="11.42578125" style="47"/>
  </cols>
  <sheetData>
    <row r="1" spans="1:16" s="48" customFormat="1" x14ac:dyDescent="0.2"/>
    <row r="2" spans="1:16" s="48" customFormat="1" x14ac:dyDescent="0.2">
      <c r="A2" s="75" t="s">
        <v>105</v>
      </c>
    </row>
    <row r="3" spans="1:16" s="48" customFormat="1" ht="15" x14ac:dyDescent="0.25">
      <c r="A3" s="75" t="s">
        <v>106</v>
      </c>
      <c r="J3" s="137"/>
    </row>
    <row r="4" spans="1:16" s="48" customFormat="1" x14ac:dyDescent="0.2"/>
    <row r="5" spans="1:16" s="48" customFormat="1" ht="12.75" x14ac:dyDescent="0.2">
      <c r="B5" s="330" t="s">
        <v>90</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c r="L6" s="86"/>
    </row>
    <row r="7" spans="1:16" s="51" customFormat="1" x14ac:dyDescent="0.2">
      <c r="B7" s="49"/>
      <c r="C7" s="50"/>
      <c r="D7" s="50"/>
      <c r="E7" s="50"/>
      <c r="F7" s="50"/>
      <c r="G7" s="50"/>
      <c r="H7" s="50"/>
      <c r="I7" s="50"/>
      <c r="J7" s="50"/>
      <c r="K7" s="50"/>
      <c r="L7" s="50"/>
    </row>
    <row r="8" spans="1:16" ht="15" customHeight="1" x14ac:dyDescent="0.2">
      <c r="B8" s="363" t="s">
        <v>57</v>
      </c>
      <c r="C8" s="364"/>
      <c r="D8" s="364"/>
      <c r="E8" s="364"/>
      <c r="F8" s="364"/>
      <c r="G8" s="364"/>
      <c r="H8" s="364"/>
      <c r="I8" s="364"/>
      <c r="J8" s="364"/>
      <c r="K8" s="365"/>
      <c r="L8" s="66"/>
    </row>
    <row r="9" spans="1:16" ht="20.25" customHeight="1" x14ac:dyDescent="0.2">
      <c r="B9" s="362" t="s">
        <v>58</v>
      </c>
      <c r="C9" s="363" t="s">
        <v>2</v>
      </c>
      <c r="D9" s="364"/>
      <c r="E9" s="364"/>
      <c r="F9" s="364"/>
      <c r="G9" s="364"/>
      <c r="H9" s="364"/>
      <c r="I9" s="364"/>
      <c r="J9" s="364"/>
      <c r="K9" s="365"/>
    </row>
    <row r="10" spans="1:16" ht="24" x14ac:dyDescent="0.2">
      <c r="B10" s="362"/>
      <c r="C10" s="44" t="s">
        <v>59</v>
      </c>
      <c r="D10" s="44" t="s">
        <v>60</v>
      </c>
      <c r="E10" s="44" t="s">
        <v>61</v>
      </c>
      <c r="F10" s="44" t="s">
        <v>62</v>
      </c>
      <c r="G10" s="44" t="s">
        <v>8</v>
      </c>
      <c r="H10" s="44" t="s">
        <v>63</v>
      </c>
      <c r="I10" s="44" t="s">
        <v>64</v>
      </c>
      <c r="J10" s="44" t="s">
        <v>65</v>
      </c>
      <c r="K10" s="102" t="s">
        <v>31</v>
      </c>
    </row>
    <row r="11" spans="1:16" x14ac:dyDescent="0.2">
      <c r="B11" s="39" t="s">
        <v>237</v>
      </c>
      <c r="C11" s="39">
        <v>572</v>
      </c>
      <c r="D11" s="39">
        <v>544</v>
      </c>
      <c r="E11" s="39">
        <f>C11+D11</f>
        <v>1116</v>
      </c>
      <c r="F11" s="40">
        <f>E11/$E$41</f>
        <v>2.0978232264370841E-2</v>
      </c>
      <c r="G11" s="39">
        <v>1151</v>
      </c>
      <c r="H11" s="39">
        <v>96</v>
      </c>
      <c r="I11" s="39">
        <f>G11+H11</f>
        <v>1247</v>
      </c>
      <c r="J11" s="40">
        <f>I11/$I$41</f>
        <v>1.2142516334459624E-2</v>
      </c>
      <c r="K11" s="39">
        <f t="shared" ref="K11:K40" si="0">E11+I11</f>
        <v>2363</v>
      </c>
      <c r="P11" s="52"/>
    </row>
    <row r="12" spans="1:16" x14ac:dyDescent="0.2">
      <c r="B12" s="39" t="s">
        <v>238</v>
      </c>
      <c r="C12" s="39">
        <v>355</v>
      </c>
      <c r="D12" s="39">
        <v>154</v>
      </c>
      <c r="E12" s="39">
        <f t="shared" ref="E12:E40" si="1">C12+D12</f>
        <v>509</v>
      </c>
      <c r="F12" s="40">
        <f t="shared" ref="F12:F40" si="2">E12/$E$41</f>
        <v>9.568028873265912E-3</v>
      </c>
      <c r="G12" s="39">
        <v>829</v>
      </c>
      <c r="H12" s="39">
        <v>55</v>
      </c>
      <c r="I12" s="39">
        <f t="shared" ref="I12:I40" si="3">G12+H12</f>
        <v>884</v>
      </c>
      <c r="J12" s="40">
        <f t="shared" ref="J12:J40" si="4">I12/$I$41</f>
        <v>8.6078463830491642E-3</v>
      </c>
      <c r="K12" s="39">
        <f t="shared" si="0"/>
        <v>1393</v>
      </c>
      <c r="P12" s="52"/>
    </row>
    <row r="13" spans="1:16" x14ac:dyDescent="0.2">
      <c r="B13" s="39" t="s">
        <v>239</v>
      </c>
      <c r="C13" s="39">
        <v>360</v>
      </c>
      <c r="D13" s="39">
        <v>249</v>
      </c>
      <c r="E13" s="39">
        <f t="shared" si="1"/>
        <v>609</v>
      </c>
      <c r="F13" s="40">
        <f t="shared" si="2"/>
        <v>1.1447798789428174E-2</v>
      </c>
      <c r="G13" s="39">
        <v>806</v>
      </c>
      <c r="H13" s="39">
        <v>52</v>
      </c>
      <c r="I13" s="39">
        <f t="shared" si="3"/>
        <v>858</v>
      </c>
      <c r="J13" s="40">
        <f t="shared" si="4"/>
        <v>8.3546744306065412E-3</v>
      </c>
      <c r="K13" s="39">
        <f t="shared" si="0"/>
        <v>1467</v>
      </c>
      <c r="P13" s="52"/>
    </row>
    <row r="14" spans="1:16" x14ac:dyDescent="0.2">
      <c r="B14" s="39" t="s">
        <v>240</v>
      </c>
      <c r="C14" s="39">
        <v>352</v>
      </c>
      <c r="D14" s="39">
        <v>253</v>
      </c>
      <c r="E14" s="39">
        <f t="shared" si="1"/>
        <v>605</v>
      </c>
      <c r="F14" s="40">
        <f t="shared" si="2"/>
        <v>1.1372607992781683E-2</v>
      </c>
      <c r="G14" s="39">
        <v>521</v>
      </c>
      <c r="H14" s="39">
        <v>45</v>
      </c>
      <c r="I14" s="39">
        <f t="shared" si="3"/>
        <v>566</v>
      </c>
      <c r="J14" s="40">
        <f t="shared" si="4"/>
        <v>5.5113586570201658E-3</v>
      </c>
      <c r="K14" s="39">
        <f t="shared" si="0"/>
        <v>1171</v>
      </c>
      <c r="P14" s="52"/>
    </row>
    <row r="15" spans="1:16" x14ac:dyDescent="0.2">
      <c r="B15" s="39" t="s">
        <v>241</v>
      </c>
      <c r="C15" s="39">
        <v>267</v>
      </c>
      <c r="D15" s="39">
        <v>159</v>
      </c>
      <c r="E15" s="39">
        <f t="shared" si="1"/>
        <v>426</v>
      </c>
      <c r="F15" s="40">
        <f t="shared" si="2"/>
        <v>8.0078198428512343E-3</v>
      </c>
      <c r="G15" s="39">
        <v>629</v>
      </c>
      <c r="H15" s="39">
        <v>47</v>
      </c>
      <c r="I15" s="39">
        <f t="shared" si="3"/>
        <v>676</v>
      </c>
      <c r="J15" s="40">
        <f t="shared" si="4"/>
        <v>6.5824707635081846E-3</v>
      </c>
      <c r="K15" s="39">
        <f t="shared" si="0"/>
        <v>1102</v>
      </c>
      <c r="P15" s="52"/>
    </row>
    <row r="16" spans="1:16" x14ac:dyDescent="0.2">
      <c r="B16" s="39" t="s">
        <v>242</v>
      </c>
      <c r="C16" s="39">
        <v>360</v>
      </c>
      <c r="D16" s="39">
        <v>182</v>
      </c>
      <c r="E16" s="39">
        <f t="shared" si="1"/>
        <v>542</v>
      </c>
      <c r="F16" s="40">
        <f t="shared" si="2"/>
        <v>1.0188352945599459E-2</v>
      </c>
      <c r="G16" s="39">
        <v>1308</v>
      </c>
      <c r="H16" s="39">
        <v>66</v>
      </c>
      <c r="I16" s="39">
        <f t="shared" si="3"/>
        <v>1374</v>
      </c>
      <c r="J16" s="40">
        <f t="shared" si="4"/>
        <v>1.3379163948313972E-2</v>
      </c>
      <c r="K16" s="39">
        <f t="shared" si="0"/>
        <v>1916</v>
      </c>
      <c r="P16" s="52"/>
    </row>
    <row r="17" spans="2:16" x14ac:dyDescent="0.2">
      <c r="B17" s="39" t="s">
        <v>243</v>
      </c>
      <c r="C17" s="39">
        <v>1331</v>
      </c>
      <c r="D17" s="39">
        <v>784</v>
      </c>
      <c r="E17" s="39">
        <f t="shared" si="1"/>
        <v>2115</v>
      </c>
      <c r="F17" s="40">
        <f t="shared" si="2"/>
        <v>3.9757133726831838E-2</v>
      </c>
      <c r="G17" s="39">
        <v>2879</v>
      </c>
      <c r="H17" s="39">
        <v>205</v>
      </c>
      <c r="I17" s="39">
        <f t="shared" si="3"/>
        <v>3084</v>
      </c>
      <c r="J17" s="40">
        <f t="shared" si="4"/>
        <v>3.0030088512809527E-2</v>
      </c>
      <c r="K17" s="39">
        <f t="shared" si="0"/>
        <v>5199</v>
      </c>
      <c r="P17" s="52"/>
    </row>
    <row r="18" spans="2:16" x14ac:dyDescent="0.2">
      <c r="B18" s="39" t="s">
        <v>244</v>
      </c>
      <c r="C18" s="39">
        <v>688</v>
      </c>
      <c r="D18" s="39">
        <v>379</v>
      </c>
      <c r="E18" s="39">
        <f t="shared" si="1"/>
        <v>1067</v>
      </c>
      <c r="F18" s="40">
        <f t="shared" si="2"/>
        <v>2.0057145005451332E-2</v>
      </c>
      <c r="G18" s="39">
        <v>1568</v>
      </c>
      <c r="H18" s="39">
        <v>118</v>
      </c>
      <c r="I18" s="39">
        <f t="shared" si="3"/>
        <v>1686</v>
      </c>
      <c r="J18" s="40">
        <f t="shared" si="4"/>
        <v>1.6417227377625441E-2</v>
      </c>
      <c r="K18" s="39">
        <f t="shared" si="0"/>
        <v>2753</v>
      </c>
      <c r="P18" s="52"/>
    </row>
    <row r="19" spans="2:16" x14ac:dyDescent="0.2">
      <c r="B19" s="39" t="s">
        <v>245</v>
      </c>
      <c r="C19" s="39">
        <v>167</v>
      </c>
      <c r="D19" s="39">
        <v>206</v>
      </c>
      <c r="E19" s="39">
        <f t="shared" si="1"/>
        <v>373</v>
      </c>
      <c r="F19" s="40">
        <f t="shared" si="2"/>
        <v>7.0115417872852366E-3</v>
      </c>
      <c r="G19" s="39">
        <v>297</v>
      </c>
      <c r="H19" s="39">
        <v>31</v>
      </c>
      <c r="I19" s="39">
        <f t="shared" si="3"/>
        <v>328</v>
      </c>
      <c r="J19" s="40">
        <f t="shared" si="4"/>
        <v>3.1938615538915451E-3</v>
      </c>
      <c r="K19" s="39">
        <f t="shared" si="0"/>
        <v>701</v>
      </c>
      <c r="P19" s="52"/>
    </row>
    <row r="20" spans="2:16" x14ac:dyDescent="0.2">
      <c r="B20" s="39" t="s">
        <v>246</v>
      </c>
      <c r="C20" s="39">
        <v>1549</v>
      </c>
      <c r="D20" s="39">
        <v>913</v>
      </c>
      <c r="E20" s="39">
        <f t="shared" si="1"/>
        <v>2462</v>
      </c>
      <c r="F20" s="40">
        <f t="shared" si="2"/>
        <v>4.6279935335914887E-2</v>
      </c>
      <c r="G20" s="39">
        <v>3627</v>
      </c>
      <c r="H20" s="39">
        <v>294</v>
      </c>
      <c r="I20" s="39">
        <f t="shared" si="3"/>
        <v>3921</v>
      </c>
      <c r="J20" s="40">
        <f t="shared" si="4"/>
        <v>3.8180277904904719E-2</v>
      </c>
      <c r="K20" s="39">
        <f t="shared" si="0"/>
        <v>6383</v>
      </c>
      <c r="P20" s="52"/>
    </row>
    <row r="21" spans="2:16" x14ac:dyDescent="0.2">
      <c r="B21" s="39" t="s">
        <v>247</v>
      </c>
      <c r="C21" s="39">
        <v>1956</v>
      </c>
      <c r="D21" s="39">
        <v>1036</v>
      </c>
      <c r="E21" s="39">
        <f t="shared" si="1"/>
        <v>2992</v>
      </c>
      <c r="F21" s="40">
        <f t="shared" si="2"/>
        <v>5.6242715891574868E-2</v>
      </c>
      <c r="G21" s="39">
        <v>5401</v>
      </c>
      <c r="H21" s="39">
        <v>306</v>
      </c>
      <c r="I21" s="39">
        <f t="shared" si="3"/>
        <v>5707</v>
      </c>
      <c r="J21" s="40">
        <f t="shared" si="4"/>
        <v>5.5571243561155635E-2</v>
      </c>
      <c r="K21" s="39">
        <f t="shared" si="0"/>
        <v>8699</v>
      </c>
      <c r="P21" s="52"/>
    </row>
    <row r="22" spans="2:16" x14ac:dyDescent="0.2">
      <c r="B22" s="39" t="s">
        <v>248</v>
      </c>
      <c r="C22" s="39">
        <v>1131</v>
      </c>
      <c r="D22" s="39">
        <v>550</v>
      </c>
      <c r="E22" s="39">
        <f t="shared" si="1"/>
        <v>1681</v>
      </c>
      <c r="F22" s="40">
        <f t="shared" si="2"/>
        <v>3.1598932290687623E-2</v>
      </c>
      <c r="G22" s="39">
        <v>4565</v>
      </c>
      <c r="H22" s="39">
        <v>219</v>
      </c>
      <c r="I22" s="39">
        <f t="shared" si="3"/>
        <v>4784</v>
      </c>
      <c r="J22" s="40">
        <f t="shared" si="4"/>
        <v>4.6583639249442532E-2</v>
      </c>
      <c r="K22" s="39">
        <f t="shared" si="0"/>
        <v>6465</v>
      </c>
      <c r="P22" s="52"/>
    </row>
    <row r="23" spans="2:16" x14ac:dyDescent="0.2">
      <c r="B23" s="39" t="s">
        <v>249</v>
      </c>
      <c r="C23" s="39">
        <v>319</v>
      </c>
      <c r="D23" s="39">
        <v>166</v>
      </c>
      <c r="E23" s="39">
        <f t="shared" si="1"/>
        <v>485</v>
      </c>
      <c r="F23" s="40">
        <f t="shared" si="2"/>
        <v>9.1168840933869687E-3</v>
      </c>
      <c r="G23" s="39">
        <v>1013</v>
      </c>
      <c r="H23" s="39">
        <v>54</v>
      </c>
      <c r="I23" s="39">
        <f t="shared" si="3"/>
        <v>1067</v>
      </c>
      <c r="J23" s="40">
        <f t="shared" si="4"/>
        <v>1.0389787432933777E-2</v>
      </c>
      <c r="K23" s="39">
        <f t="shared" si="0"/>
        <v>1552</v>
      </c>
      <c r="P23" s="52"/>
    </row>
    <row r="24" spans="2:16" x14ac:dyDescent="0.2">
      <c r="B24" s="39" t="s">
        <v>250</v>
      </c>
      <c r="C24" s="39">
        <v>930</v>
      </c>
      <c r="D24" s="39">
        <v>550</v>
      </c>
      <c r="E24" s="39">
        <f t="shared" si="1"/>
        <v>1480</v>
      </c>
      <c r="F24" s="40">
        <f t="shared" si="2"/>
        <v>2.7820594759201473E-2</v>
      </c>
      <c r="G24" s="39">
        <v>2843</v>
      </c>
      <c r="H24" s="39">
        <v>144</v>
      </c>
      <c r="I24" s="39">
        <f t="shared" si="3"/>
        <v>2987</v>
      </c>
      <c r="J24" s="40">
        <f t="shared" si="4"/>
        <v>2.9085562382542819E-2</v>
      </c>
      <c r="K24" s="39">
        <f t="shared" si="0"/>
        <v>4467</v>
      </c>
      <c r="P24" s="52"/>
    </row>
    <row r="25" spans="2:16" x14ac:dyDescent="0.2">
      <c r="B25" s="39" t="s">
        <v>251</v>
      </c>
      <c r="C25" s="39">
        <v>215</v>
      </c>
      <c r="D25" s="39">
        <v>110</v>
      </c>
      <c r="E25" s="39">
        <f t="shared" si="1"/>
        <v>325</v>
      </c>
      <c r="F25" s="40">
        <f t="shared" si="2"/>
        <v>6.109252227527351E-3</v>
      </c>
      <c r="G25" s="39">
        <v>357</v>
      </c>
      <c r="H25" s="39">
        <v>25</v>
      </c>
      <c r="I25" s="39">
        <f t="shared" si="3"/>
        <v>382</v>
      </c>
      <c r="J25" s="40">
        <f t="shared" si="4"/>
        <v>3.7196802243492995E-3</v>
      </c>
      <c r="K25" s="39">
        <f t="shared" si="0"/>
        <v>707</v>
      </c>
      <c r="P25" s="52"/>
    </row>
    <row r="26" spans="2:16" x14ac:dyDescent="0.2">
      <c r="B26" s="39" t="s">
        <v>252</v>
      </c>
      <c r="C26" s="39">
        <v>3144</v>
      </c>
      <c r="D26" s="39">
        <v>1339</v>
      </c>
      <c r="E26" s="39">
        <f t="shared" si="1"/>
        <v>4483</v>
      </c>
      <c r="F26" s="40">
        <f t="shared" si="2"/>
        <v>8.4270085341554196E-2</v>
      </c>
      <c r="G26" s="39">
        <v>8939</v>
      </c>
      <c r="H26" s="39">
        <v>583</v>
      </c>
      <c r="I26" s="39">
        <f t="shared" si="3"/>
        <v>9522</v>
      </c>
      <c r="J26" s="40">
        <f t="shared" si="4"/>
        <v>9.2719358890717349E-2</v>
      </c>
      <c r="K26" s="39">
        <f t="shared" si="0"/>
        <v>14005</v>
      </c>
      <c r="P26" s="52"/>
    </row>
    <row r="27" spans="2:16" x14ac:dyDescent="0.2">
      <c r="B27" s="39" t="s">
        <v>253</v>
      </c>
      <c r="C27" s="39">
        <v>841</v>
      </c>
      <c r="D27" s="39">
        <v>625</v>
      </c>
      <c r="E27" s="39">
        <f t="shared" si="1"/>
        <v>1466</v>
      </c>
      <c r="F27" s="40">
        <f t="shared" si="2"/>
        <v>2.7557426970938756E-2</v>
      </c>
      <c r="G27" s="39">
        <v>2009</v>
      </c>
      <c r="H27" s="39">
        <v>138</v>
      </c>
      <c r="I27" s="39">
        <f t="shared" si="3"/>
        <v>2147</v>
      </c>
      <c r="J27" s="40">
        <f t="shared" si="4"/>
        <v>2.0906160842088864E-2</v>
      </c>
      <c r="K27" s="39">
        <f t="shared" si="0"/>
        <v>3613</v>
      </c>
      <c r="P27" s="52"/>
    </row>
    <row r="28" spans="2:16" x14ac:dyDescent="0.2">
      <c r="B28" s="39" t="s">
        <v>254</v>
      </c>
      <c r="C28" s="39">
        <v>607</v>
      </c>
      <c r="D28" s="39">
        <v>358</v>
      </c>
      <c r="E28" s="39">
        <f t="shared" si="1"/>
        <v>965</v>
      </c>
      <c r="F28" s="40">
        <f t="shared" si="2"/>
        <v>1.8139779690965824E-2</v>
      </c>
      <c r="G28" s="39">
        <v>1734</v>
      </c>
      <c r="H28" s="39">
        <v>83</v>
      </c>
      <c r="I28" s="39">
        <f t="shared" si="3"/>
        <v>1817</v>
      </c>
      <c r="J28" s="40">
        <f t="shared" si="4"/>
        <v>1.7692824522624807E-2</v>
      </c>
      <c r="K28" s="39">
        <f t="shared" si="0"/>
        <v>2782</v>
      </c>
      <c r="P28" s="52"/>
    </row>
    <row r="29" spans="2:16" x14ac:dyDescent="0.2">
      <c r="B29" s="39" t="s">
        <v>255</v>
      </c>
      <c r="C29" s="39">
        <v>6599</v>
      </c>
      <c r="D29" s="39">
        <v>3606</v>
      </c>
      <c r="E29" s="39">
        <f t="shared" si="1"/>
        <v>10205</v>
      </c>
      <c r="F29" s="40">
        <f t="shared" si="2"/>
        <v>0.19183051994435882</v>
      </c>
      <c r="G29" s="39">
        <v>19859</v>
      </c>
      <c r="H29" s="39">
        <v>1413</v>
      </c>
      <c r="I29" s="39">
        <f t="shared" si="3"/>
        <v>21272</v>
      </c>
      <c r="J29" s="40">
        <f t="shared" si="4"/>
        <v>0.20713360662921021</v>
      </c>
      <c r="K29" s="39">
        <f t="shared" si="0"/>
        <v>31477</v>
      </c>
      <c r="P29" s="52"/>
    </row>
    <row r="30" spans="2:16" x14ac:dyDescent="0.2">
      <c r="B30" s="39" t="s">
        <v>42</v>
      </c>
      <c r="C30" s="39">
        <v>833</v>
      </c>
      <c r="D30" s="39">
        <v>835</v>
      </c>
      <c r="E30" s="39">
        <f t="shared" si="1"/>
        <v>1668</v>
      </c>
      <c r="F30" s="40">
        <f t="shared" si="2"/>
        <v>3.1354562201586528E-2</v>
      </c>
      <c r="G30" s="39">
        <v>2106</v>
      </c>
      <c r="H30" s="39">
        <v>202</v>
      </c>
      <c r="I30" s="39">
        <f t="shared" si="3"/>
        <v>2308</v>
      </c>
      <c r="J30" s="40">
        <f t="shared" si="4"/>
        <v>2.2473879470675872E-2</v>
      </c>
      <c r="K30" s="39">
        <f t="shared" si="0"/>
        <v>3976</v>
      </c>
      <c r="P30" s="52"/>
    </row>
    <row r="31" spans="2:16" x14ac:dyDescent="0.2">
      <c r="B31" s="39" t="s">
        <v>256</v>
      </c>
      <c r="C31" s="39">
        <v>291</v>
      </c>
      <c r="D31" s="39">
        <v>238</v>
      </c>
      <c r="E31" s="39">
        <f t="shared" si="1"/>
        <v>529</v>
      </c>
      <c r="F31" s="40">
        <f t="shared" si="2"/>
        <v>9.9439828564983641E-3</v>
      </c>
      <c r="G31" s="39">
        <v>810</v>
      </c>
      <c r="H31" s="39">
        <v>46</v>
      </c>
      <c r="I31" s="39">
        <f t="shared" si="3"/>
        <v>856</v>
      </c>
      <c r="J31" s="40">
        <f t="shared" si="4"/>
        <v>8.3351996650340328E-3</v>
      </c>
      <c r="K31" s="39">
        <f t="shared" si="0"/>
        <v>1385</v>
      </c>
      <c r="P31" s="52"/>
    </row>
    <row r="32" spans="2:16" x14ac:dyDescent="0.2">
      <c r="B32" s="39" t="s">
        <v>257</v>
      </c>
      <c r="C32" s="39">
        <v>513</v>
      </c>
      <c r="D32" s="39">
        <v>316</v>
      </c>
      <c r="E32" s="39">
        <f t="shared" si="1"/>
        <v>829</v>
      </c>
      <c r="F32" s="40">
        <f t="shared" si="2"/>
        <v>1.5583292604985149E-2</v>
      </c>
      <c r="G32" s="39">
        <v>1297</v>
      </c>
      <c r="H32" s="39">
        <v>71</v>
      </c>
      <c r="I32" s="39">
        <f t="shared" si="3"/>
        <v>1368</v>
      </c>
      <c r="J32" s="40">
        <f t="shared" si="4"/>
        <v>1.3320739651596443E-2</v>
      </c>
      <c r="K32" s="39">
        <f t="shared" si="0"/>
        <v>2197</v>
      </c>
      <c r="P32" s="52"/>
    </row>
    <row r="33" spans="2:16" x14ac:dyDescent="0.2">
      <c r="B33" s="39" t="s">
        <v>258</v>
      </c>
      <c r="C33" s="39">
        <v>3543</v>
      </c>
      <c r="D33" s="39">
        <v>1477</v>
      </c>
      <c r="E33" s="39">
        <f t="shared" si="1"/>
        <v>5020</v>
      </c>
      <c r="F33" s="40">
        <f t="shared" si="2"/>
        <v>9.4364449791345534E-2</v>
      </c>
      <c r="G33" s="39">
        <v>13226</v>
      </c>
      <c r="H33" s="39">
        <v>787</v>
      </c>
      <c r="I33" s="39">
        <f t="shared" si="3"/>
        <v>14013</v>
      </c>
      <c r="J33" s="40">
        <f t="shared" si="4"/>
        <v>0.13644994498378726</v>
      </c>
      <c r="K33" s="39">
        <f t="shared" si="0"/>
        <v>19033</v>
      </c>
      <c r="P33" s="52"/>
    </row>
    <row r="34" spans="2:16" x14ac:dyDescent="0.2">
      <c r="B34" s="39" t="s">
        <v>259</v>
      </c>
      <c r="C34" s="39">
        <v>583</v>
      </c>
      <c r="D34" s="39">
        <v>350</v>
      </c>
      <c r="E34" s="39">
        <f t="shared" si="1"/>
        <v>933</v>
      </c>
      <c r="F34" s="40">
        <f t="shared" si="2"/>
        <v>1.7538253317793902E-2</v>
      </c>
      <c r="G34" s="39">
        <v>1780</v>
      </c>
      <c r="H34" s="39">
        <v>99</v>
      </c>
      <c r="I34" s="39">
        <f t="shared" si="3"/>
        <v>1879</v>
      </c>
      <c r="J34" s="40">
        <f t="shared" si="4"/>
        <v>1.8296542255372601E-2</v>
      </c>
      <c r="K34" s="39">
        <f t="shared" si="0"/>
        <v>2812</v>
      </c>
      <c r="P34" s="52"/>
    </row>
    <row r="35" spans="2:16" x14ac:dyDescent="0.2">
      <c r="B35" s="39" t="s">
        <v>260</v>
      </c>
      <c r="C35" s="39">
        <v>477</v>
      </c>
      <c r="D35" s="39">
        <v>372</v>
      </c>
      <c r="E35" s="39">
        <f t="shared" si="1"/>
        <v>849</v>
      </c>
      <c r="F35" s="40">
        <f t="shared" si="2"/>
        <v>1.5959246588217603E-2</v>
      </c>
      <c r="G35" s="39">
        <v>1151</v>
      </c>
      <c r="H35" s="39">
        <v>67</v>
      </c>
      <c r="I35" s="39">
        <f t="shared" si="3"/>
        <v>1218</v>
      </c>
      <c r="J35" s="40">
        <f t="shared" si="4"/>
        <v>1.1860132233658238E-2</v>
      </c>
      <c r="K35" s="39">
        <f t="shared" si="0"/>
        <v>2067</v>
      </c>
      <c r="P35" s="52"/>
    </row>
    <row r="36" spans="2:16" x14ac:dyDescent="0.2">
      <c r="B36" s="39" t="s">
        <v>261</v>
      </c>
      <c r="C36" s="39">
        <v>417</v>
      </c>
      <c r="D36" s="39">
        <v>377</v>
      </c>
      <c r="E36" s="39">
        <f t="shared" si="1"/>
        <v>794</v>
      </c>
      <c r="F36" s="40">
        <f t="shared" si="2"/>
        <v>1.4925373134328358E-2</v>
      </c>
      <c r="G36" s="39">
        <v>872</v>
      </c>
      <c r="H36" s="39">
        <v>80</v>
      </c>
      <c r="I36" s="39">
        <f t="shared" si="3"/>
        <v>952</v>
      </c>
      <c r="J36" s="40">
        <f t="shared" si="4"/>
        <v>9.2699884125144842E-3</v>
      </c>
      <c r="K36" s="39">
        <f t="shared" si="0"/>
        <v>1746</v>
      </c>
      <c r="P36" s="52"/>
    </row>
    <row r="37" spans="2:16" x14ac:dyDescent="0.2">
      <c r="B37" s="39" t="s">
        <v>262</v>
      </c>
      <c r="C37" s="39">
        <v>1378</v>
      </c>
      <c r="D37" s="39">
        <v>1235</v>
      </c>
      <c r="E37" s="39">
        <f t="shared" si="1"/>
        <v>2613</v>
      </c>
      <c r="F37" s="40">
        <f t="shared" si="2"/>
        <v>4.9118387909319897E-2</v>
      </c>
      <c r="G37" s="39">
        <v>3842</v>
      </c>
      <c r="H37" s="39">
        <v>238</v>
      </c>
      <c r="I37" s="39">
        <f t="shared" si="3"/>
        <v>4080</v>
      </c>
      <c r="J37" s="40">
        <f t="shared" si="4"/>
        <v>3.9728521767919217E-2</v>
      </c>
      <c r="K37" s="39">
        <f t="shared" si="0"/>
        <v>6693</v>
      </c>
      <c r="P37" s="52"/>
    </row>
    <row r="38" spans="2:16" x14ac:dyDescent="0.2">
      <c r="B38" s="39" t="s">
        <v>263</v>
      </c>
      <c r="C38" s="39">
        <v>1500</v>
      </c>
      <c r="D38" s="39">
        <v>689</v>
      </c>
      <c r="E38" s="39">
        <f t="shared" si="1"/>
        <v>2189</v>
      </c>
      <c r="F38" s="40">
        <f t="shared" si="2"/>
        <v>4.1148163464791908E-2</v>
      </c>
      <c r="G38" s="39">
        <v>4693</v>
      </c>
      <c r="H38" s="39">
        <v>193</v>
      </c>
      <c r="I38" s="39">
        <f t="shared" si="3"/>
        <v>4886</v>
      </c>
      <c r="J38" s="40">
        <f t="shared" si="4"/>
        <v>4.7576852293640517E-2</v>
      </c>
      <c r="K38" s="39">
        <f t="shared" si="0"/>
        <v>7075</v>
      </c>
      <c r="P38" s="52"/>
    </row>
    <row r="39" spans="2:16" x14ac:dyDescent="0.2">
      <c r="B39" s="39" t="s">
        <v>264</v>
      </c>
      <c r="C39" s="39">
        <v>672</v>
      </c>
      <c r="D39" s="39">
        <v>556</v>
      </c>
      <c r="E39" s="39">
        <f t="shared" si="1"/>
        <v>1228</v>
      </c>
      <c r="F39" s="40">
        <f t="shared" si="2"/>
        <v>2.3083574570472574E-2</v>
      </c>
      <c r="G39" s="39">
        <v>1876</v>
      </c>
      <c r="H39" s="39">
        <v>164</v>
      </c>
      <c r="I39" s="39">
        <f t="shared" si="3"/>
        <v>2040</v>
      </c>
      <c r="J39" s="40">
        <f t="shared" si="4"/>
        <v>1.9864260883959609E-2</v>
      </c>
      <c r="K39" s="39">
        <f t="shared" si="0"/>
        <v>3268</v>
      </c>
      <c r="P39" s="52"/>
    </row>
    <row r="40" spans="2:16" x14ac:dyDescent="0.2">
      <c r="B40" s="39" t="s">
        <v>265</v>
      </c>
      <c r="C40" s="39">
        <v>1632</v>
      </c>
      <c r="D40" s="39">
        <v>1008</v>
      </c>
      <c r="E40" s="39">
        <f t="shared" si="1"/>
        <v>2640</v>
      </c>
      <c r="F40" s="40">
        <f t="shared" si="2"/>
        <v>4.9625925786683713E-2</v>
      </c>
      <c r="G40" s="39">
        <v>4474</v>
      </c>
      <c r="H40" s="39">
        <v>314</v>
      </c>
      <c r="I40" s="39">
        <f t="shared" si="3"/>
        <v>4788</v>
      </c>
      <c r="J40" s="40">
        <f t="shared" si="4"/>
        <v>4.6622588780587552E-2</v>
      </c>
      <c r="K40" s="39">
        <f t="shared" si="0"/>
        <v>7428</v>
      </c>
      <c r="P40" s="52"/>
    </row>
    <row r="41" spans="2:16" x14ac:dyDescent="0.2">
      <c r="B41" s="41" t="s">
        <v>50</v>
      </c>
      <c r="C41" s="39">
        <f t="shared" ref="C41:H41" si="5">SUM(C11:C40)</f>
        <v>33582</v>
      </c>
      <c r="D41" s="39">
        <f t="shared" si="5"/>
        <v>19616</v>
      </c>
      <c r="E41" s="41">
        <f t="shared" ref="E41" si="6">C41+D41</f>
        <v>53198</v>
      </c>
      <c r="F41" s="40">
        <f t="shared" ref="F41" si="7">E41/$E$41</f>
        <v>1</v>
      </c>
      <c r="G41" s="39">
        <f t="shared" si="5"/>
        <v>96462</v>
      </c>
      <c r="H41" s="39">
        <f t="shared" si="5"/>
        <v>6235</v>
      </c>
      <c r="I41" s="41">
        <f t="shared" ref="I41" si="8">G41+H41</f>
        <v>102697</v>
      </c>
      <c r="J41" s="40">
        <f t="shared" ref="J41" si="9">I41/$I$41</f>
        <v>1</v>
      </c>
      <c r="K41" s="41">
        <f t="shared" ref="K41:K42" si="10">E41+I41</f>
        <v>155895</v>
      </c>
      <c r="P41" s="52"/>
    </row>
    <row r="42" spans="2:16" ht="25.5" customHeight="1" x14ac:dyDescent="0.2">
      <c r="B42" s="53" t="s">
        <v>66</v>
      </c>
      <c r="C42" s="54">
        <f>+C41/$K$41</f>
        <v>0.21541422111036274</v>
      </c>
      <c r="D42" s="54">
        <f>+D41/$K$41</f>
        <v>0.12582828185637768</v>
      </c>
      <c r="E42" s="55">
        <f>C42+D42</f>
        <v>0.34124250296674041</v>
      </c>
      <c r="F42" s="54"/>
      <c r="G42" s="54">
        <f>+G41/$K$41</f>
        <v>0.61876262869238907</v>
      </c>
      <c r="H42" s="54">
        <f>+H41/$K$41</f>
        <v>3.999486834087046E-2</v>
      </c>
      <c r="I42" s="55">
        <f>G42+H42</f>
        <v>0.65875749703325948</v>
      </c>
      <c r="J42" s="55"/>
      <c r="K42" s="55">
        <f t="shared" si="10"/>
        <v>0.99999999999999989</v>
      </c>
    </row>
    <row r="43" spans="2:16" x14ac:dyDescent="0.2">
      <c r="B43" s="46"/>
      <c r="C43" s="59"/>
      <c r="D43" s="59"/>
      <c r="E43" s="59"/>
      <c r="F43" s="59"/>
      <c r="G43" s="59"/>
      <c r="H43" s="59"/>
      <c r="I43" s="59"/>
      <c r="J43" s="59"/>
      <c r="K43" s="59"/>
    </row>
    <row r="44" spans="2:16" ht="12.75" x14ac:dyDescent="0.2">
      <c r="B44" s="330" t="s">
        <v>91</v>
      </c>
      <c r="C44" s="330"/>
      <c r="D44" s="330"/>
      <c r="E44" s="330"/>
      <c r="F44" s="330"/>
      <c r="G44" s="330"/>
      <c r="H44" s="330"/>
      <c r="I44" s="330"/>
      <c r="J44" s="330"/>
      <c r="K44" s="330"/>
    </row>
    <row r="45" spans="2:16" ht="12.75" x14ac:dyDescent="0.2">
      <c r="B45" s="346" t="str">
        <f>'Solicitudes Regiones'!$B$6:$P$6</f>
        <v>Acumuladas de julio de 2008 a diciembre de 2019</v>
      </c>
      <c r="C45" s="346"/>
      <c r="D45" s="346"/>
      <c r="E45" s="346"/>
      <c r="F45" s="346"/>
      <c r="G45" s="346"/>
      <c r="H45" s="346"/>
      <c r="I45" s="346"/>
      <c r="J45" s="346"/>
      <c r="K45" s="346"/>
    </row>
    <row r="47" spans="2:16" ht="15" customHeight="1" x14ac:dyDescent="0.2">
      <c r="B47" s="363" t="s">
        <v>67</v>
      </c>
      <c r="C47" s="364"/>
      <c r="D47" s="364"/>
      <c r="E47" s="364"/>
      <c r="F47" s="364"/>
      <c r="G47" s="364"/>
      <c r="H47" s="364"/>
      <c r="I47" s="364"/>
      <c r="J47" s="364"/>
      <c r="K47" s="365"/>
      <c r="L47" s="60"/>
    </row>
    <row r="48" spans="2:16" ht="21" customHeight="1" x14ac:dyDescent="0.2">
      <c r="B48" s="362" t="s">
        <v>58</v>
      </c>
      <c r="C48" s="363" t="s">
        <v>2</v>
      </c>
      <c r="D48" s="364"/>
      <c r="E48" s="364"/>
      <c r="F48" s="364"/>
      <c r="G48" s="364"/>
      <c r="H48" s="364"/>
      <c r="I48" s="364"/>
      <c r="J48" s="364"/>
      <c r="K48" s="365"/>
    </row>
    <row r="49" spans="2:11" ht="24" x14ac:dyDescent="0.2">
      <c r="B49" s="362"/>
      <c r="C49" s="44" t="s">
        <v>59</v>
      </c>
      <c r="D49" s="44" t="s">
        <v>60</v>
      </c>
      <c r="E49" s="44" t="s">
        <v>61</v>
      </c>
      <c r="F49" s="44" t="s">
        <v>62</v>
      </c>
      <c r="G49" s="44" t="s">
        <v>8</v>
      </c>
      <c r="H49" s="44" t="s">
        <v>63</v>
      </c>
      <c r="I49" s="44" t="s">
        <v>64</v>
      </c>
      <c r="J49" s="44" t="s">
        <v>65</v>
      </c>
      <c r="K49" s="102" t="s">
        <v>31</v>
      </c>
    </row>
    <row r="50" spans="2:11" x14ac:dyDescent="0.2">
      <c r="B50" s="39" t="s">
        <v>237</v>
      </c>
      <c r="C50" s="39">
        <v>552</v>
      </c>
      <c r="D50" s="39">
        <v>200</v>
      </c>
      <c r="E50" s="39">
        <f t="shared" ref="E50:E79" si="11">C50+D50</f>
        <v>752</v>
      </c>
      <c r="F50" s="40">
        <f>E50/$E$80</f>
        <v>1.8249769451050817E-2</v>
      </c>
      <c r="G50" s="39">
        <v>1026</v>
      </c>
      <c r="H50" s="39">
        <v>67</v>
      </c>
      <c r="I50" s="39">
        <f>G50+H50</f>
        <v>1093</v>
      </c>
      <c r="J50" s="40">
        <f>I50/$I$80</f>
        <v>1.2303293635606385E-2</v>
      </c>
      <c r="K50" s="39">
        <f t="shared" ref="K50:K79" si="12">E50+I50</f>
        <v>1845</v>
      </c>
    </row>
    <row r="51" spans="2:11" x14ac:dyDescent="0.2">
      <c r="B51" s="39" t="s">
        <v>238</v>
      </c>
      <c r="C51" s="39">
        <v>318</v>
      </c>
      <c r="D51" s="39">
        <v>84</v>
      </c>
      <c r="E51" s="39">
        <f t="shared" si="11"/>
        <v>402</v>
      </c>
      <c r="F51" s="40">
        <f t="shared" ref="F51:F79" si="13">E51/$E$80</f>
        <v>9.7558607969713152E-3</v>
      </c>
      <c r="G51" s="39">
        <v>710</v>
      </c>
      <c r="H51" s="39">
        <v>43</v>
      </c>
      <c r="I51" s="39">
        <f t="shared" ref="I51:I79" si="14">G51+H51</f>
        <v>753</v>
      </c>
      <c r="J51" s="40">
        <f t="shared" ref="J51:J79" si="15">I51/$I$80</f>
        <v>8.4761025687205924E-3</v>
      </c>
      <c r="K51" s="39">
        <f t="shared" si="12"/>
        <v>1155</v>
      </c>
    </row>
    <row r="52" spans="2:11" x14ac:dyDescent="0.2">
      <c r="B52" s="39" t="s">
        <v>239</v>
      </c>
      <c r="C52" s="39">
        <v>309</v>
      </c>
      <c r="D52" s="39">
        <v>98</v>
      </c>
      <c r="E52" s="39">
        <f t="shared" si="11"/>
        <v>407</v>
      </c>
      <c r="F52" s="40">
        <f t="shared" si="13"/>
        <v>9.8772023491724512E-3</v>
      </c>
      <c r="G52" s="39">
        <v>699</v>
      </c>
      <c r="H52" s="39">
        <v>39</v>
      </c>
      <c r="I52" s="39">
        <f t="shared" si="14"/>
        <v>738</v>
      </c>
      <c r="J52" s="40">
        <f t="shared" si="15"/>
        <v>8.3072559040050422E-3</v>
      </c>
      <c r="K52" s="39">
        <f t="shared" si="12"/>
        <v>1145</v>
      </c>
    </row>
    <row r="53" spans="2:11" x14ac:dyDescent="0.2">
      <c r="B53" s="39" t="s">
        <v>240</v>
      </c>
      <c r="C53" s="39">
        <v>328</v>
      </c>
      <c r="D53" s="39">
        <v>116</v>
      </c>
      <c r="E53" s="39">
        <f t="shared" si="11"/>
        <v>444</v>
      </c>
      <c r="F53" s="40">
        <f t="shared" si="13"/>
        <v>1.0775129835460855E-2</v>
      </c>
      <c r="G53" s="39">
        <v>449</v>
      </c>
      <c r="H53" s="39">
        <v>28</v>
      </c>
      <c r="I53" s="39">
        <f t="shared" si="14"/>
        <v>477</v>
      </c>
      <c r="J53" s="40">
        <f t="shared" si="15"/>
        <v>5.3693239379544793E-3</v>
      </c>
      <c r="K53" s="39">
        <f t="shared" si="12"/>
        <v>921</v>
      </c>
    </row>
    <row r="54" spans="2:11" x14ac:dyDescent="0.2">
      <c r="B54" s="39" t="s">
        <v>241</v>
      </c>
      <c r="C54" s="39">
        <v>249</v>
      </c>
      <c r="D54" s="39">
        <v>84</v>
      </c>
      <c r="E54" s="39">
        <f t="shared" si="11"/>
        <v>333</v>
      </c>
      <c r="F54" s="40">
        <f t="shared" si="13"/>
        <v>8.081347376595641E-3</v>
      </c>
      <c r="G54" s="39">
        <v>573</v>
      </c>
      <c r="H54" s="39">
        <v>45</v>
      </c>
      <c r="I54" s="39">
        <f t="shared" si="14"/>
        <v>618</v>
      </c>
      <c r="J54" s="40">
        <f t="shared" si="15"/>
        <v>6.9564825862806455E-3</v>
      </c>
      <c r="K54" s="39">
        <f t="shared" si="12"/>
        <v>951</v>
      </c>
    </row>
    <row r="55" spans="2:11" x14ac:dyDescent="0.2">
      <c r="B55" s="39" t="s">
        <v>242</v>
      </c>
      <c r="C55" s="39">
        <v>322</v>
      </c>
      <c r="D55" s="39">
        <v>109</v>
      </c>
      <c r="E55" s="39">
        <f t="shared" si="11"/>
        <v>431</v>
      </c>
      <c r="F55" s="40">
        <f t="shared" si="13"/>
        <v>1.0459641799737903E-2</v>
      </c>
      <c r="G55" s="39">
        <v>1172</v>
      </c>
      <c r="H55" s="39">
        <v>57</v>
      </c>
      <c r="I55" s="39">
        <f t="shared" si="14"/>
        <v>1229</v>
      </c>
      <c r="J55" s="40">
        <f t="shared" si="15"/>
        <v>1.3834170062360701E-2</v>
      </c>
      <c r="K55" s="39">
        <f t="shared" si="12"/>
        <v>1660</v>
      </c>
    </row>
    <row r="56" spans="2:11" x14ac:dyDescent="0.2">
      <c r="B56" s="39" t="s">
        <v>243</v>
      </c>
      <c r="C56" s="39">
        <v>1172</v>
      </c>
      <c r="D56" s="39">
        <v>393</v>
      </c>
      <c r="E56" s="39">
        <f t="shared" si="11"/>
        <v>1565</v>
      </c>
      <c r="F56" s="40">
        <f t="shared" si="13"/>
        <v>3.797990583895549E-2</v>
      </c>
      <c r="G56" s="39">
        <v>2483</v>
      </c>
      <c r="H56" s="39">
        <v>179</v>
      </c>
      <c r="I56" s="39">
        <f t="shared" si="14"/>
        <v>2662</v>
      </c>
      <c r="J56" s="40">
        <f t="shared" si="15"/>
        <v>2.9964654764852879E-2</v>
      </c>
      <c r="K56" s="39">
        <f t="shared" si="12"/>
        <v>4227</v>
      </c>
    </row>
    <row r="57" spans="2:11" x14ac:dyDescent="0.2">
      <c r="B57" s="39" t="s">
        <v>244</v>
      </c>
      <c r="C57" s="39">
        <v>621</v>
      </c>
      <c r="D57" s="39">
        <v>209</v>
      </c>
      <c r="E57" s="39">
        <f t="shared" si="11"/>
        <v>830</v>
      </c>
      <c r="F57" s="40">
        <f t="shared" si="13"/>
        <v>2.0142697665388537E-2</v>
      </c>
      <c r="G57" s="39">
        <v>1399</v>
      </c>
      <c r="H57" s="39">
        <v>97</v>
      </c>
      <c r="I57" s="39">
        <f t="shared" si="14"/>
        <v>1496</v>
      </c>
      <c r="J57" s="40">
        <f t="shared" si="15"/>
        <v>1.6839640694297487E-2</v>
      </c>
      <c r="K57" s="39">
        <f t="shared" si="12"/>
        <v>2326</v>
      </c>
    </row>
    <row r="58" spans="2:11" x14ac:dyDescent="0.2">
      <c r="B58" s="39" t="s">
        <v>245</v>
      </c>
      <c r="C58" s="39">
        <v>163</v>
      </c>
      <c r="D58" s="39">
        <v>84</v>
      </c>
      <c r="E58" s="39">
        <f t="shared" si="11"/>
        <v>247</v>
      </c>
      <c r="F58" s="40">
        <f t="shared" si="13"/>
        <v>5.9942726787361065E-3</v>
      </c>
      <c r="G58" s="39">
        <v>273</v>
      </c>
      <c r="H58" s="39">
        <v>26</v>
      </c>
      <c r="I58" s="39">
        <f t="shared" si="14"/>
        <v>299</v>
      </c>
      <c r="J58" s="40">
        <f t="shared" si="15"/>
        <v>3.3656768499966232E-3</v>
      </c>
      <c r="K58" s="39">
        <f t="shared" si="12"/>
        <v>546</v>
      </c>
    </row>
    <row r="59" spans="2:11" x14ac:dyDescent="0.2">
      <c r="B59" s="39" t="s">
        <v>246</v>
      </c>
      <c r="C59" s="39">
        <v>1401</v>
      </c>
      <c r="D59" s="39">
        <v>490</v>
      </c>
      <c r="E59" s="39">
        <f t="shared" si="11"/>
        <v>1891</v>
      </c>
      <c r="F59" s="40">
        <f t="shared" si="13"/>
        <v>4.589137504246954E-2</v>
      </c>
      <c r="G59" s="39">
        <v>3232</v>
      </c>
      <c r="H59" s="39">
        <v>205</v>
      </c>
      <c r="I59" s="39">
        <f t="shared" si="14"/>
        <v>3437</v>
      </c>
      <c r="J59" s="40">
        <f t="shared" si="15"/>
        <v>3.8688399108489611E-2</v>
      </c>
      <c r="K59" s="39">
        <f t="shared" si="12"/>
        <v>5328</v>
      </c>
    </row>
    <row r="60" spans="2:11" x14ac:dyDescent="0.2">
      <c r="B60" s="39" t="s">
        <v>247</v>
      </c>
      <c r="C60" s="39">
        <v>1799</v>
      </c>
      <c r="D60" s="39">
        <v>525</v>
      </c>
      <c r="E60" s="39">
        <f t="shared" si="11"/>
        <v>2324</v>
      </c>
      <c r="F60" s="40">
        <f t="shared" si="13"/>
        <v>5.6399553463087899E-2</v>
      </c>
      <c r="G60" s="39">
        <v>4662</v>
      </c>
      <c r="H60" s="39">
        <v>241</v>
      </c>
      <c r="I60" s="39">
        <f t="shared" si="14"/>
        <v>4903</v>
      </c>
      <c r="J60" s="40">
        <f t="shared" si="15"/>
        <v>5.5190346473355995E-2</v>
      </c>
      <c r="K60" s="39">
        <f t="shared" si="12"/>
        <v>7227</v>
      </c>
    </row>
    <row r="61" spans="2:11" x14ac:dyDescent="0.2">
      <c r="B61" s="39" t="s">
        <v>248</v>
      </c>
      <c r="C61" s="39">
        <v>1045</v>
      </c>
      <c r="D61" s="39">
        <v>351</v>
      </c>
      <c r="E61" s="39">
        <f t="shared" si="11"/>
        <v>1396</v>
      </c>
      <c r="F61" s="40">
        <f t="shared" si="13"/>
        <v>3.3878561374557102E-2</v>
      </c>
      <c r="G61" s="39">
        <v>3982</v>
      </c>
      <c r="H61" s="39">
        <v>182</v>
      </c>
      <c r="I61" s="39">
        <f t="shared" si="14"/>
        <v>4164</v>
      </c>
      <c r="J61" s="40">
        <f t="shared" si="15"/>
        <v>4.6871834125036586E-2</v>
      </c>
      <c r="K61" s="39">
        <f t="shared" si="12"/>
        <v>5560</v>
      </c>
    </row>
    <row r="62" spans="2:11" x14ac:dyDescent="0.2">
      <c r="B62" s="39" t="s">
        <v>249</v>
      </c>
      <c r="C62" s="39">
        <v>300</v>
      </c>
      <c r="D62" s="39">
        <v>86</v>
      </c>
      <c r="E62" s="39">
        <f t="shared" si="11"/>
        <v>386</v>
      </c>
      <c r="F62" s="40">
        <f t="shared" si="13"/>
        <v>9.3675678299276807E-3</v>
      </c>
      <c r="G62" s="39">
        <v>928</v>
      </c>
      <c r="H62" s="39">
        <v>46</v>
      </c>
      <c r="I62" s="39">
        <f t="shared" si="14"/>
        <v>974</v>
      </c>
      <c r="J62" s="40">
        <f t="shared" si="15"/>
        <v>1.0963776762196358E-2</v>
      </c>
      <c r="K62" s="39">
        <f t="shared" si="12"/>
        <v>1360</v>
      </c>
    </row>
    <row r="63" spans="2:11" x14ac:dyDescent="0.2">
      <c r="B63" s="39" t="s">
        <v>250</v>
      </c>
      <c r="C63" s="39">
        <v>868</v>
      </c>
      <c r="D63" s="39">
        <v>301</v>
      </c>
      <c r="E63" s="39">
        <f t="shared" si="11"/>
        <v>1169</v>
      </c>
      <c r="F63" s="40">
        <f t="shared" si="13"/>
        <v>2.8369654904625539E-2</v>
      </c>
      <c r="G63" s="39">
        <v>2576</v>
      </c>
      <c r="H63" s="39">
        <v>117</v>
      </c>
      <c r="I63" s="39">
        <f t="shared" si="14"/>
        <v>2693</v>
      </c>
      <c r="J63" s="40">
        <f t="shared" si="15"/>
        <v>3.0313604538598347E-2</v>
      </c>
      <c r="K63" s="39">
        <f t="shared" si="12"/>
        <v>3862</v>
      </c>
    </row>
    <row r="64" spans="2:11" x14ac:dyDescent="0.2">
      <c r="B64" s="39" t="s">
        <v>251</v>
      </c>
      <c r="C64" s="39">
        <v>205</v>
      </c>
      <c r="D64" s="39">
        <v>48</v>
      </c>
      <c r="E64" s="39">
        <f t="shared" si="11"/>
        <v>253</v>
      </c>
      <c r="F64" s="40">
        <f t="shared" si="13"/>
        <v>6.139882541377469E-3</v>
      </c>
      <c r="G64" s="39">
        <v>334</v>
      </c>
      <c r="H64" s="39">
        <v>20</v>
      </c>
      <c r="I64" s="39">
        <f t="shared" si="14"/>
        <v>354</v>
      </c>
      <c r="J64" s="40">
        <f t="shared" si="15"/>
        <v>3.9847812872869717E-3</v>
      </c>
      <c r="K64" s="39">
        <f t="shared" si="12"/>
        <v>607</v>
      </c>
    </row>
    <row r="65" spans="2:11" x14ac:dyDescent="0.2">
      <c r="B65" s="39" t="s">
        <v>252</v>
      </c>
      <c r="C65" s="39">
        <v>2792</v>
      </c>
      <c r="D65" s="39">
        <v>839</v>
      </c>
      <c r="E65" s="39">
        <f t="shared" si="11"/>
        <v>3631</v>
      </c>
      <c r="F65" s="40">
        <f t="shared" si="13"/>
        <v>8.811823520846479E-2</v>
      </c>
      <c r="G65" s="39">
        <v>7665</v>
      </c>
      <c r="H65" s="39">
        <v>457</v>
      </c>
      <c r="I65" s="39">
        <f t="shared" si="14"/>
        <v>8122</v>
      </c>
      <c r="J65" s="40">
        <f t="shared" si="15"/>
        <v>9.1424840721312947E-2</v>
      </c>
      <c r="K65" s="39">
        <f t="shared" si="12"/>
        <v>11753</v>
      </c>
    </row>
    <row r="66" spans="2:11" x14ac:dyDescent="0.2">
      <c r="B66" s="39" t="s">
        <v>253</v>
      </c>
      <c r="C66" s="39">
        <v>749</v>
      </c>
      <c r="D66" s="39">
        <v>269</v>
      </c>
      <c r="E66" s="39">
        <f t="shared" si="11"/>
        <v>1018</v>
      </c>
      <c r="F66" s="40">
        <f t="shared" si="13"/>
        <v>2.4705140028151239E-2</v>
      </c>
      <c r="G66" s="39">
        <v>1788</v>
      </c>
      <c r="H66" s="39">
        <v>105</v>
      </c>
      <c r="I66" s="39">
        <f t="shared" si="14"/>
        <v>1893</v>
      </c>
      <c r="J66" s="40">
        <f t="shared" si="15"/>
        <v>2.1308449087102367E-2</v>
      </c>
      <c r="K66" s="39">
        <f t="shared" si="12"/>
        <v>2911</v>
      </c>
    </row>
    <row r="67" spans="2:11" x14ac:dyDescent="0.2">
      <c r="B67" s="39" t="s">
        <v>254</v>
      </c>
      <c r="C67" s="39">
        <v>525</v>
      </c>
      <c r="D67" s="39">
        <v>182</v>
      </c>
      <c r="E67" s="39">
        <f t="shared" si="11"/>
        <v>707</v>
      </c>
      <c r="F67" s="40">
        <f t="shared" si="13"/>
        <v>1.7157695481240597E-2</v>
      </c>
      <c r="G67" s="39">
        <v>1542</v>
      </c>
      <c r="H67" s="39">
        <v>67</v>
      </c>
      <c r="I67" s="39">
        <f t="shared" si="14"/>
        <v>1609</v>
      </c>
      <c r="J67" s="40">
        <f t="shared" si="15"/>
        <v>1.8111618901821294E-2</v>
      </c>
      <c r="K67" s="39">
        <f t="shared" si="12"/>
        <v>2316</v>
      </c>
    </row>
    <row r="68" spans="2:11" x14ac:dyDescent="0.2">
      <c r="B68" s="39" t="s">
        <v>255</v>
      </c>
      <c r="C68" s="39">
        <v>5957</v>
      </c>
      <c r="D68" s="39">
        <v>2195</v>
      </c>
      <c r="E68" s="39">
        <f t="shared" si="11"/>
        <v>8152</v>
      </c>
      <c r="F68" s="40">
        <f t="shared" si="13"/>
        <v>0.19783526670873175</v>
      </c>
      <c r="G68" s="39">
        <v>16839</v>
      </c>
      <c r="H68" s="39">
        <v>1141</v>
      </c>
      <c r="I68" s="39">
        <f t="shared" si="14"/>
        <v>17980</v>
      </c>
      <c r="J68" s="40">
        <f t="shared" si="15"/>
        <v>0.2023908687723722</v>
      </c>
      <c r="K68" s="39">
        <f t="shared" si="12"/>
        <v>26132</v>
      </c>
    </row>
    <row r="69" spans="2:11" x14ac:dyDescent="0.2">
      <c r="B69" s="39" t="s">
        <v>42</v>
      </c>
      <c r="C69" s="39">
        <v>772</v>
      </c>
      <c r="D69" s="39">
        <v>409</v>
      </c>
      <c r="E69" s="39">
        <f t="shared" si="11"/>
        <v>1181</v>
      </c>
      <c r="F69" s="40">
        <f t="shared" si="13"/>
        <v>2.8660874629908267E-2</v>
      </c>
      <c r="G69" s="39">
        <v>1888</v>
      </c>
      <c r="H69" s="39">
        <v>160</v>
      </c>
      <c r="I69" s="39">
        <f t="shared" si="14"/>
        <v>2048</v>
      </c>
      <c r="J69" s="40">
        <f t="shared" si="15"/>
        <v>2.3053197955829711E-2</v>
      </c>
      <c r="K69" s="39">
        <f t="shared" si="12"/>
        <v>3229</v>
      </c>
    </row>
    <row r="70" spans="2:11" x14ac:dyDescent="0.2">
      <c r="B70" s="39" t="s">
        <v>256</v>
      </c>
      <c r="C70" s="39">
        <v>278</v>
      </c>
      <c r="D70" s="39">
        <v>121</v>
      </c>
      <c r="E70" s="39">
        <f t="shared" si="11"/>
        <v>399</v>
      </c>
      <c r="F70" s="40">
        <f t="shared" si="13"/>
        <v>9.6830558656506339E-3</v>
      </c>
      <c r="G70" s="39">
        <v>762</v>
      </c>
      <c r="H70" s="39">
        <v>39</v>
      </c>
      <c r="I70" s="39">
        <f t="shared" si="14"/>
        <v>801</v>
      </c>
      <c r="J70" s="40">
        <f t="shared" si="15"/>
        <v>9.0164118958103515E-3</v>
      </c>
      <c r="K70" s="39">
        <f t="shared" si="12"/>
        <v>1200</v>
      </c>
    </row>
    <row r="71" spans="2:11" x14ac:dyDescent="0.2">
      <c r="B71" s="39" t="s">
        <v>257</v>
      </c>
      <c r="C71" s="39">
        <v>451</v>
      </c>
      <c r="D71" s="39">
        <v>151</v>
      </c>
      <c r="E71" s="39">
        <f t="shared" si="11"/>
        <v>602</v>
      </c>
      <c r="F71" s="40">
        <f t="shared" si="13"/>
        <v>1.4609522885016745E-2</v>
      </c>
      <c r="G71" s="39">
        <v>1134</v>
      </c>
      <c r="H71" s="39">
        <v>54</v>
      </c>
      <c r="I71" s="39">
        <f t="shared" si="14"/>
        <v>1188</v>
      </c>
      <c r="J71" s="40">
        <f t="shared" si="15"/>
        <v>1.3372655845471532E-2</v>
      </c>
      <c r="K71" s="39">
        <f t="shared" si="12"/>
        <v>1790</v>
      </c>
    </row>
    <row r="72" spans="2:11" x14ac:dyDescent="0.2">
      <c r="B72" s="39" t="s">
        <v>258</v>
      </c>
      <c r="C72" s="39">
        <v>3292</v>
      </c>
      <c r="D72" s="39">
        <v>1046</v>
      </c>
      <c r="E72" s="39">
        <f t="shared" si="11"/>
        <v>4338</v>
      </c>
      <c r="F72" s="40">
        <f t="shared" si="13"/>
        <v>0.10527593068970538</v>
      </c>
      <c r="G72" s="39">
        <v>11355</v>
      </c>
      <c r="H72" s="39">
        <v>666</v>
      </c>
      <c r="I72" s="39">
        <f t="shared" si="14"/>
        <v>12021</v>
      </c>
      <c r="J72" s="40">
        <f t="shared" si="15"/>
        <v>0.13531371710304149</v>
      </c>
      <c r="K72" s="39">
        <f t="shared" si="12"/>
        <v>16359</v>
      </c>
    </row>
    <row r="73" spans="2:11" x14ac:dyDescent="0.2">
      <c r="B73" s="39" t="s">
        <v>259</v>
      </c>
      <c r="C73" s="39">
        <v>556</v>
      </c>
      <c r="D73" s="39">
        <v>185</v>
      </c>
      <c r="E73" s="39">
        <f t="shared" si="11"/>
        <v>741</v>
      </c>
      <c r="F73" s="40">
        <f t="shared" si="13"/>
        <v>1.7982818036208319E-2</v>
      </c>
      <c r="G73" s="39">
        <v>1602</v>
      </c>
      <c r="H73" s="39">
        <v>85</v>
      </c>
      <c r="I73" s="39">
        <f t="shared" si="14"/>
        <v>1687</v>
      </c>
      <c r="J73" s="40">
        <f t="shared" si="15"/>
        <v>1.8989621558342152E-2</v>
      </c>
      <c r="K73" s="39">
        <f t="shared" si="12"/>
        <v>2428</v>
      </c>
    </row>
    <row r="74" spans="2:11" x14ac:dyDescent="0.2">
      <c r="B74" s="39" t="s">
        <v>260</v>
      </c>
      <c r="C74" s="39">
        <v>445</v>
      </c>
      <c r="D74" s="39">
        <v>131</v>
      </c>
      <c r="E74" s="39">
        <f t="shared" si="11"/>
        <v>576</v>
      </c>
      <c r="F74" s="40">
        <f t="shared" si="13"/>
        <v>1.3978546813570839E-2</v>
      </c>
      <c r="G74" s="39">
        <v>1058</v>
      </c>
      <c r="H74" s="39">
        <v>57</v>
      </c>
      <c r="I74" s="39">
        <f t="shared" si="14"/>
        <v>1115</v>
      </c>
      <c r="J74" s="40">
        <f t="shared" si="15"/>
        <v>1.2550935410522525E-2</v>
      </c>
      <c r="K74" s="39">
        <f t="shared" si="12"/>
        <v>1691</v>
      </c>
    </row>
    <row r="75" spans="2:11" x14ac:dyDescent="0.2">
      <c r="B75" s="39" t="s">
        <v>261</v>
      </c>
      <c r="C75" s="39">
        <v>381</v>
      </c>
      <c r="D75" s="39">
        <v>170</v>
      </c>
      <c r="E75" s="39">
        <f t="shared" si="11"/>
        <v>551</v>
      </c>
      <c r="F75" s="40">
        <f t="shared" si="13"/>
        <v>1.3371839052565161E-2</v>
      </c>
      <c r="G75" s="39">
        <v>795</v>
      </c>
      <c r="H75" s="39">
        <v>54</v>
      </c>
      <c r="I75" s="39">
        <f t="shared" si="14"/>
        <v>849</v>
      </c>
      <c r="J75" s="40">
        <f t="shared" si="15"/>
        <v>9.5567212229001105E-3</v>
      </c>
      <c r="K75" s="39">
        <f t="shared" si="12"/>
        <v>1400</v>
      </c>
    </row>
    <row r="76" spans="2:11" x14ac:dyDescent="0.2">
      <c r="B76" s="39" t="s">
        <v>262</v>
      </c>
      <c r="C76" s="39">
        <v>1236</v>
      </c>
      <c r="D76" s="39">
        <v>619</v>
      </c>
      <c r="E76" s="39">
        <f t="shared" si="11"/>
        <v>1855</v>
      </c>
      <c r="F76" s="40">
        <f t="shared" si="13"/>
        <v>4.5017715866621365E-2</v>
      </c>
      <c r="G76" s="39">
        <v>3303</v>
      </c>
      <c r="H76" s="39">
        <v>189</v>
      </c>
      <c r="I76" s="39">
        <f t="shared" si="14"/>
        <v>3492</v>
      </c>
      <c r="J76" s="40">
        <f t="shared" si="15"/>
        <v>3.9307503545779957E-2</v>
      </c>
      <c r="K76" s="39">
        <f t="shared" si="12"/>
        <v>5347</v>
      </c>
    </row>
    <row r="77" spans="2:11" x14ac:dyDescent="0.2">
      <c r="B77" s="39" t="s">
        <v>263</v>
      </c>
      <c r="C77" s="39">
        <v>1373</v>
      </c>
      <c r="D77" s="39">
        <v>409</v>
      </c>
      <c r="E77" s="39">
        <f t="shared" si="11"/>
        <v>1782</v>
      </c>
      <c r="F77" s="40">
        <f t="shared" si="13"/>
        <v>4.3246129204484784E-2</v>
      </c>
      <c r="G77" s="39">
        <v>4105</v>
      </c>
      <c r="H77" s="39">
        <v>148</v>
      </c>
      <c r="I77" s="39">
        <f t="shared" si="14"/>
        <v>4253</v>
      </c>
      <c r="J77" s="40">
        <f t="shared" si="15"/>
        <v>4.787365766901551E-2</v>
      </c>
      <c r="K77" s="39">
        <f t="shared" si="12"/>
        <v>6035</v>
      </c>
    </row>
    <row r="78" spans="2:11" x14ac:dyDescent="0.2">
      <c r="B78" s="39" t="s">
        <v>264</v>
      </c>
      <c r="C78" s="39">
        <v>601</v>
      </c>
      <c r="D78" s="39">
        <v>249</v>
      </c>
      <c r="E78" s="39">
        <f t="shared" si="11"/>
        <v>850</v>
      </c>
      <c r="F78" s="40">
        <f t="shared" si="13"/>
        <v>2.0628063874193078E-2</v>
      </c>
      <c r="G78" s="39">
        <v>1690</v>
      </c>
      <c r="H78" s="39">
        <v>105</v>
      </c>
      <c r="I78" s="39">
        <f t="shared" si="14"/>
        <v>1795</v>
      </c>
      <c r="J78" s="40">
        <f t="shared" si="15"/>
        <v>2.0205317544294107E-2</v>
      </c>
      <c r="K78" s="39">
        <f t="shared" si="12"/>
        <v>2645</v>
      </c>
    </row>
    <row r="79" spans="2:11" x14ac:dyDescent="0.2">
      <c r="B79" s="39" t="s">
        <v>265</v>
      </c>
      <c r="C79" s="39">
        <v>1482</v>
      </c>
      <c r="D79" s="39">
        <v>511</v>
      </c>
      <c r="E79" s="39">
        <f t="shared" si="11"/>
        <v>1993</v>
      </c>
      <c r="F79" s="40">
        <f t="shared" si="13"/>
        <v>4.8366742707372713E-2</v>
      </c>
      <c r="G79" s="39">
        <v>3845</v>
      </c>
      <c r="H79" s="39">
        <v>250</v>
      </c>
      <c r="I79" s="39">
        <f t="shared" si="14"/>
        <v>4095</v>
      </c>
      <c r="J79" s="40">
        <f t="shared" si="15"/>
        <v>4.6095139467345052E-2</v>
      </c>
      <c r="K79" s="39">
        <f t="shared" si="12"/>
        <v>6088</v>
      </c>
    </row>
    <row r="80" spans="2:11" x14ac:dyDescent="0.2">
      <c r="B80" s="41" t="s">
        <v>50</v>
      </c>
      <c r="C80" s="39">
        <f t="shared" ref="C80:H80" si="16">SUM(C50:C79)</f>
        <v>30542</v>
      </c>
      <c r="D80" s="39">
        <f t="shared" si="16"/>
        <v>10664</v>
      </c>
      <c r="E80" s="41">
        <f>C80+D80</f>
        <v>41206</v>
      </c>
      <c r="F80" s="72">
        <f t="shared" ref="F80" si="17">E80/$E$80</f>
        <v>1</v>
      </c>
      <c r="G80" s="39">
        <f t="shared" si="16"/>
        <v>83869</v>
      </c>
      <c r="H80" s="39">
        <f t="shared" si="16"/>
        <v>4969</v>
      </c>
      <c r="I80" s="41">
        <f t="shared" ref="I80" si="18">G80+H80</f>
        <v>88838</v>
      </c>
      <c r="J80" s="72">
        <f t="shared" ref="J80" si="19">I80/$I$80</f>
        <v>1</v>
      </c>
      <c r="K80" s="41">
        <f t="shared" ref="K80:K81" si="20">E80+I80</f>
        <v>130044</v>
      </c>
    </row>
    <row r="81" spans="2:11" ht="24" x14ac:dyDescent="0.2">
      <c r="B81" s="53" t="s">
        <v>68</v>
      </c>
      <c r="C81" s="54">
        <f>+C80/$K$80</f>
        <v>0.23485897080987975</v>
      </c>
      <c r="D81" s="54">
        <f>+D80/$K$80</f>
        <v>8.2003014364368979E-2</v>
      </c>
      <c r="E81" s="55">
        <f>C81+D81</f>
        <v>0.31686198517424874</v>
      </c>
      <c r="F81" s="55"/>
      <c r="G81" s="54">
        <f>+G80/$K$80</f>
        <v>0.64492787056688505</v>
      </c>
      <c r="H81" s="54">
        <f>+H80/$K$80</f>
        <v>3.8210144258866229E-2</v>
      </c>
      <c r="I81" s="55">
        <f>G81+H81</f>
        <v>0.68313801482575132</v>
      </c>
      <c r="J81" s="55"/>
      <c r="K81" s="55">
        <f t="shared" si="20"/>
        <v>1</v>
      </c>
    </row>
    <row r="82" spans="2:11" x14ac:dyDescent="0.2">
      <c r="B82" s="46" t="s">
        <v>133</v>
      </c>
    </row>
    <row r="83" spans="2:11" x14ac:dyDescent="0.2">
      <c r="B83" s="46" t="s">
        <v>134</v>
      </c>
    </row>
  </sheetData>
  <mergeCells count="10">
    <mergeCell ref="B48:B49"/>
    <mergeCell ref="C48:K48"/>
    <mergeCell ref="B8:K8"/>
    <mergeCell ref="B9:B10"/>
    <mergeCell ref="C9:K9"/>
    <mergeCell ref="B6:K6"/>
    <mergeCell ref="B5:K5"/>
    <mergeCell ref="B44:K44"/>
    <mergeCell ref="B45:K45"/>
    <mergeCell ref="B47:K47"/>
  </mergeCells>
  <hyperlinks>
    <hyperlink ref="M5" location="'Índice Pensiones Solidarias'!A1" display="Volver Sistema de Pensiones Solidadias" xr:uid="{00000000-0004-0000-0E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5"/>
  <sheetViews>
    <sheetView showGridLines="0" zoomScaleNormal="100" workbookViewId="0">
      <selection activeCell="K41" sqref="K41"/>
    </sheetView>
  </sheetViews>
  <sheetFormatPr baseColWidth="10" defaultRowHeight="12" x14ac:dyDescent="0.2"/>
  <cols>
    <col min="1" max="1" width="6" style="47" customWidth="1"/>
    <col min="2" max="2" width="18.140625" style="47" customWidth="1"/>
    <col min="3" max="3" width="7.85546875" style="47" bestFit="1" customWidth="1"/>
    <col min="4" max="4" width="7.28515625" style="47" bestFit="1" customWidth="1"/>
    <col min="5" max="6" width="7.28515625" style="47" customWidth="1"/>
    <col min="7" max="8" width="7.28515625" style="47" bestFit="1" customWidth="1"/>
    <col min="9" max="11" width="7.28515625" style="47" customWidth="1"/>
    <col min="12" max="12" width="9.7109375" style="47" customWidth="1"/>
    <col min="13" max="251" width="11.42578125" style="47"/>
    <col min="252" max="252" width="18.140625" style="47" customWidth="1"/>
    <col min="253" max="253" width="7.85546875" style="47" bestFit="1" customWidth="1"/>
    <col min="254" max="254" width="7.28515625" style="47" bestFit="1" customWidth="1"/>
    <col min="255" max="256" width="7.28515625" style="47" customWidth="1"/>
    <col min="257" max="258" width="7.28515625" style="47" bestFit="1" customWidth="1"/>
    <col min="259" max="261" width="7.28515625" style="47" customWidth="1"/>
    <col min="262" max="267" width="0" style="47" hidden="1" customWidth="1"/>
    <col min="268" max="268" width="9.7109375" style="47" customWidth="1"/>
    <col min="269" max="507" width="11.42578125" style="47"/>
    <col min="508" max="508" width="18.140625" style="47" customWidth="1"/>
    <col min="509" max="509" width="7.85546875" style="47" bestFit="1" customWidth="1"/>
    <col min="510" max="510" width="7.28515625" style="47" bestFit="1" customWidth="1"/>
    <col min="511" max="512" width="7.28515625" style="47" customWidth="1"/>
    <col min="513" max="514" width="7.28515625" style="47" bestFit="1" customWidth="1"/>
    <col min="515" max="517" width="7.28515625" style="47" customWidth="1"/>
    <col min="518" max="523" width="0" style="47" hidden="1" customWidth="1"/>
    <col min="524" max="524" width="9.7109375" style="47" customWidth="1"/>
    <col min="525" max="763" width="11.42578125" style="47"/>
    <col min="764" max="764" width="18.140625" style="47" customWidth="1"/>
    <col min="765" max="765" width="7.85546875" style="47" bestFit="1" customWidth="1"/>
    <col min="766" max="766" width="7.28515625" style="47" bestFit="1" customWidth="1"/>
    <col min="767" max="768" width="7.28515625" style="47" customWidth="1"/>
    <col min="769" max="770" width="7.28515625" style="47" bestFit="1" customWidth="1"/>
    <col min="771" max="773" width="7.28515625" style="47" customWidth="1"/>
    <col min="774" max="779" width="0" style="47" hidden="1" customWidth="1"/>
    <col min="780" max="780" width="9.7109375" style="47" customWidth="1"/>
    <col min="781" max="1019" width="11.42578125" style="47"/>
    <col min="1020" max="1020" width="18.140625" style="47" customWidth="1"/>
    <col min="1021" max="1021" width="7.85546875" style="47" bestFit="1" customWidth="1"/>
    <col min="1022" max="1022" width="7.28515625" style="47" bestFit="1" customWidth="1"/>
    <col min="1023" max="1024" width="7.28515625" style="47" customWidth="1"/>
    <col min="1025" max="1026" width="7.28515625" style="47" bestFit="1" customWidth="1"/>
    <col min="1027" max="1029" width="7.28515625" style="47" customWidth="1"/>
    <col min="1030" max="1035" width="0" style="47" hidden="1" customWidth="1"/>
    <col min="1036" max="1036" width="9.7109375" style="47" customWidth="1"/>
    <col min="1037" max="1275" width="11.42578125" style="47"/>
    <col min="1276" max="1276" width="18.140625" style="47" customWidth="1"/>
    <col min="1277" max="1277" width="7.85546875" style="47" bestFit="1" customWidth="1"/>
    <col min="1278" max="1278" width="7.28515625" style="47" bestFit="1" customWidth="1"/>
    <col min="1279" max="1280" width="7.28515625" style="47" customWidth="1"/>
    <col min="1281" max="1282" width="7.28515625" style="47" bestFit="1" customWidth="1"/>
    <col min="1283" max="1285" width="7.28515625" style="47" customWidth="1"/>
    <col min="1286" max="1291" width="0" style="47" hidden="1" customWidth="1"/>
    <col min="1292" max="1292" width="9.7109375" style="47" customWidth="1"/>
    <col min="1293" max="1531" width="11.42578125" style="47"/>
    <col min="1532" max="1532" width="18.140625" style="47" customWidth="1"/>
    <col min="1533" max="1533" width="7.85546875" style="47" bestFit="1" customWidth="1"/>
    <col min="1534" max="1534" width="7.28515625" style="47" bestFit="1" customWidth="1"/>
    <col min="1535" max="1536" width="7.28515625" style="47" customWidth="1"/>
    <col min="1537" max="1538" width="7.28515625" style="47" bestFit="1" customWidth="1"/>
    <col min="1539" max="1541" width="7.28515625" style="47" customWidth="1"/>
    <col min="1542" max="1547" width="0" style="47" hidden="1" customWidth="1"/>
    <col min="1548" max="1548" width="9.7109375" style="47" customWidth="1"/>
    <col min="1549" max="1787" width="11.42578125" style="47"/>
    <col min="1788" max="1788" width="18.140625" style="47" customWidth="1"/>
    <col min="1789" max="1789" width="7.85546875" style="47" bestFit="1" customWidth="1"/>
    <col min="1790" max="1790" width="7.28515625" style="47" bestFit="1" customWidth="1"/>
    <col min="1791" max="1792" width="7.28515625" style="47" customWidth="1"/>
    <col min="1793" max="1794" width="7.28515625" style="47" bestFit="1" customWidth="1"/>
    <col min="1795" max="1797" width="7.28515625" style="47" customWidth="1"/>
    <col min="1798" max="1803" width="0" style="47" hidden="1" customWidth="1"/>
    <col min="1804" max="1804" width="9.7109375" style="47" customWidth="1"/>
    <col min="1805" max="2043" width="11.42578125" style="47"/>
    <col min="2044" max="2044" width="18.140625" style="47" customWidth="1"/>
    <col min="2045" max="2045" width="7.85546875" style="47" bestFit="1" customWidth="1"/>
    <col min="2046" max="2046" width="7.28515625" style="47" bestFit="1" customWidth="1"/>
    <col min="2047" max="2048" width="7.28515625" style="47" customWidth="1"/>
    <col min="2049" max="2050" width="7.28515625" style="47" bestFit="1" customWidth="1"/>
    <col min="2051" max="2053" width="7.28515625" style="47" customWidth="1"/>
    <col min="2054" max="2059" width="0" style="47" hidden="1" customWidth="1"/>
    <col min="2060" max="2060" width="9.7109375" style="47" customWidth="1"/>
    <col min="2061" max="2299" width="11.42578125" style="47"/>
    <col min="2300" max="2300" width="18.140625" style="47" customWidth="1"/>
    <col min="2301" max="2301" width="7.85546875" style="47" bestFit="1" customWidth="1"/>
    <col min="2302" max="2302" width="7.28515625" style="47" bestFit="1" customWidth="1"/>
    <col min="2303" max="2304" width="7.28515625" style="47" customWidth="1"/>
    <col min="2305" max="2306" width="7.28515625" style="47" bestFit="1" customWidth="1"/>
    <col min="2307" max="2309" width="7.28515625" style="47" customWidth="1"/>
    <col min="2310" max="2315" width="0" style="47" hidden="1" customWidth="1"/>
    <col min="2316" max="2316" width="9.7109375" style="47" customWidth="1"/>
    <col min="2317" max="2555" width="11.42578125" style="47"/>
    <col min="2556" max="2556" width="18.140625" style="47" customWidth="1"/>
    <col min="2557" max="2557" width="7.85546875" style="47" bestFit="1" customWidth="1"/>
    <col min="2558" max="2558" width="7.28515625" style="47" bestFit="1" customWidth="1"/>
    <col min="2559" max="2560" width="7.28515625" style="47" customWidth="1"/>
    <col min="2561" max="2562" width="7.28515625" style="47" bestFit="1" customWidth="1"/>
    <col min="2563" max="2565" width="7.28515625" style="47" customWidth="1"/>
    <col min="2566" max="2571" width="0" style="47" hidden="1" customWidth="1"/>
    <col min="2572" max="2572" width="9.7109375" style="47" customWidth="1"/>
    <col min="2573" max="2811" width="11.42578125" style="47"/>
    <col min="2812" max="2812" width="18.140625" style="47" customWidth="1"/>
    <col min="2813" max="2813" width="7.85546875" style="47" bestFit="1" customWidth="1"/>
    <col min="2814" max="2814" width="7.28515625" style="47" bestFit="1" customWidth="1"/>
    <col min="2815" max="2816" width="7.28515625" style="47" customWidth="1"/>
    <col min="2817" max="2818" width="7.28515625" style="47" bestFit="1" customWidth="1"/>
    <col min="2819" max="2821" width="7.28515625" style="47" customWidth="1"/>
    <col min="2822" max="2827" width="0" style="47" hidden="1" customWidth="1"/>
    <col min="2828" max="2828" width="9.7109375" style="47" customWidth="1"/>
    <col min="2829" max="3067" width="11.42578125" style="47"/>
    <col min="3068" max="3068" width="18.140625" style="47" customWidth="1"/>
    <col min="3069" max="3069" width="7.85546875" style="47" bestFit="1" customWidth="1"/>
    <col min="3070" max="3070" width="7.28515625" style="47" bestFit="1" customWidth="1"/>
    <col min="3071" max="3072" width="7.28515625" style="47" customWidth="1"/>
    <col min="3073" max="3074" width="7.28515625" style="47" bestFit="1" customWidth="1"/>
    <col min="3075" max="3077" width="7.28515625" style="47" customWidth="1"/>
    <col min="3078" max="3083" width="0" style="47" hidden="1" customWidth="1"/>
    <col min="3084" max="3084" width="9.7109375" style="47" customWidth="1"/>
    <col min="3085" max="3323" width="11.42578125" style="47"/>
    <col min="3324" max="3324" width="18.140625" style="47" customWidth="1"/>
    <col min="3325" max="3325" width="7.85546875" style="47" bestFit="1" customWidth="1"/>
    <col min="3326" max="3326" width="7.28515625" style="47" bestFit="1" customWidth="1"/>
    <col min="3327" max="3328" width="7.28515625" style="47" customWidth="1"/>
    <col min="3329" max="3330" width="7.28515625" style="47" bestFit="1" customWidth="1"/>
    <col min="3331" max="3333" width="7.28515625" style="47" customWidth="1"/>
    <col min="3334" max="3339" width="0" style="47" hidden="1" customWidth="1"/>
    <col min="3340" max="3340" width="9.7109375" style="47" customWidth="1"/>
    <col min="3341" max="3579" width="11.42578125" style="47"/>
    <col min="3580" max="3580" width="18.140625" style="47" customWidth="1"/>
    <col min="3581" max="3581" width="7.85546875" style="47" bestFit="1" customWidth="1"/>
    <col min="3582" max="3582" width="7.28515625" style="47" bestFit="1" customWidth="1"/>
    <col min="3583" max="3584" width="7.28515625" style="47" customWidth="1"/>
    <col min="3585" max="3586" width="7.28515625" style="47" bestFit="1" customWidth="1"/>
    <col min="3587" max="3589" width="7.28515625" style="47" customWidth="1"/>
    <col min="3590" max="3595" width="0" style="47" hidden="1" customWidth="1"/>
    <col min="3596" max="3596" width="9.7109375" style="47" customWidth="1"/>
    <col min="3597" max="3835" width="11.42578125" style="47"/>
    <col min="3836" max="3836" width="18.140625" style="47" customWidth="1"/>
    <col min="3837" max="3837" width="7.85546875" style="47" bestFit="1" customWidth="1"/>
    <col min="3838" max="3838" width="7.28515625" style="47" bestFit="1" customWidth="1"/>
    <col min="3839" max="3840" width="7.28515625" style="47" customWidth="1"/>
    <col min="3841" max="3842" width="7.28515625" style="47" bestFit="1" customWidth="1"/>
    <col min="3843" max="3845" width="7.28515625" style="47" customWidth="1"/>
    <col min="3846" max="3851" width="0" style="47" hidden="1" customWidth="1"/>
    <col min="3852" max="3852" width="9.7109375" style="47" customWidth="1"/>
    <col min="3853" max="4091" width="11.42578125" style="47"/>
    <col min="4092" max="4092" width="18.140625" style="47" customWidth="1"/>
    <col min="4093" max="4093" width="7.85546875" style="47" bestFit="1" customWidth="1"/>
    <col min="4094" max="4094" width="7.28515625" style="47" bestFit="1" customWidth="1"/>
    <col min="4095" max="4096" width="7.28515625" style="47" customWidth="1"/>
    <col min="4097" max="4098" width="7.28515625" style="47" bestFit="1" customWidth="1"/>
    <col min="4099" max="4101" width="7.28515625" style="47" customWidth="1"/>
    <col min="4102" max="4107" width="0" style="47" hidden="1" customWidth="1"/>
    <col min="4108" max="4108" width="9.7109375" style="47" customWidth="1"/>
    <col min="4109" max="4347" width="11.42578125" style="47"/>
    <col min="4348" max="4348" width="18.140625" style="47" customWidth="1"/>
    <col min="4349" max="4349" width="7.85546875" style="47" bestFit="1" customWidth="1"/>
    <col min="4350" max="4350" width="7.28515625" style="47" bestFit="1" customWidth="1"/>
    <col min="4351" max="4352" width="7.28515625" style="47" customWidth="1"/>
    <col min="4353" max="4354" width="7.28515625" style="47" bestFit="1" customWidth="1"/>
    <col min="4355" max="4357" width="7.28515625" style="47" customWidth="1"/>
    <col min="4358" max="4363" width="0" style="47" hidden="1" customWidth="1"/>
    <col min="4364" max="4364" width="9.7109375" style="47" customWidth="1"/>
    <col min="4365" max="4603" width="11.42578125" style="47"/>
    <col min="4604" max="4604" width="18.140625" style="47" customWidth="1"/>
    <col min="4605" max="4605" width="7.85546875" style="47" bestFit="1" customWidth="1"/>
    <col min="4606" max="4606" width="7.28515625" style="47" bestFit="1" customWidth="1"/>
    <col min="4607" max="4608" width="7.28515625" style="47" customWidth="1"/>
    <col min="4609" max="4610" width="7.28515625" style="47" bestFit="1" customWidth="1"/>
    <col min="4611" max="4613" width="7.28515625" style="47" customWidth="1"/>
    <col min="4614" max="4619" width="0" style="47" hidden="1" customWidth="1"/>
    <col min="4620" max="4620" width="9.7109375" style="47" customWidth="1"/>
    <col min="4621" max="4859" width="11.42578125" style="47"/>
    <col min="4860" max="4860" width="18.140625" style="47" customWidth="1"/>
    <col min="4861" max="4861" width="7.85546875" style="47" bestFit="1" customWidth="1"/>
    <col min="4862" max="4862" width="7.28515625" style="47" bestFit="1" customWidth="1"/>
    <col min="4863" max="4864" width="7.28515625" style="47" customWidth="1"/>
    <col min="4865" max="4866" width="7.28515625" style="47" bestFit="1" customWidth="1"/>
    <col min="4867" max="4869" width="7.28515625" style="47" customWidth="1"/>
    <col min="4870" max="4875" width="0" style="47" hidden="1" customWidth="1"/>
    <col min="4876" max="4876" width="9.7109375" style="47" customWidth="1"/>
    <col min="4877" max="5115" width="11.42578125" style="47"/>
    <col min="5116" max="5116" width="18.140625" style="47" customWidth="1"/>
    <col min="5117" max="5117" width="7.85546875" style="47" bestFit="1" customWidth="1"/>
    <col min="5118" max="5118" width="7.28515625" style="47" bestFit="1" customWidth="1"/>
    <col min="5119" max="5120" width="7.28515625" style="47" customWidth="1"/>
    <col min="5121" max="5122" width="7.28515625" style="47" bestFit="1" customWidth="1"/>
    <col min="5123" max="5125" width="7.28515625" style="47" customWidth="1"/>
    <col min="5126" max="5131" width="0" style="47" hidden="1" customWidth="1"/>
    <col min="5132" max="5132" width="9.7109375" style="47" customWidth="1"/>
    <col min="5133" max="5371" width="11.42578125" style="47"/>
    <col min="5372" max="5372" width="18.140625" style="47" customWidth="1"/>
    <col min="5373" max="5373" width="7.85546875" style="47" bestFit="1" customWidth="1"/>
    <col min="5374" max="5374" width="7.28515625" style="47" bestFit="1" customWidth="1"/>
    <col min="5375" max="5376" width="7.28515625" style="47" customWidth="1"/>
    <col min="5377" max="5378" width="7.28515625" style="47" bestFit="1" customWidth="1"/>
    <col min="5379" max="5381" width="7.28515625" style="47" customWidth="1"/>
    <col min="5382" max="5387" width="0" style="47" hidden="1" customWidth="1"/>
    <col min="5388" max="5388" width="9.7109375" style="47" customWidth="1"/>
    <col min="5389" max="5627" width="11.42578125" style="47"/>
    <col min="5628" max="5628" width="18.140625" style="47" customWidth="1"/>
    <col min="5629" max="5629" width="7.85546875" style="47" bestFit="1" customWidth="1"/>
    <col min="5630" max="5630" width="7.28515625" style="47" bestFit="1" customWidth="1"/>
    <col min="5631" max="5632" width="7.28515625" style="47" customWidth="1"/>
    <col min="5633" max="5634" width="7.28515625" style="47" bestFit="1" customWidth="1"/>
    <col min="5635" max="5637" width="7.28515625" style="47" customWidth="1"/>
    <col min="5638" max="5643" width="0" style="47" hidden="1" customWidth="1"/>
    <col min="5644" max="5644" width="9.7109375" style="47" customWidth="1"/>
    <col min="5645" max="5883" width="11.42578125" style="47"/>
    <col min="5884" max="5884" width="18.140625" style="47" customWidth="1"/>
    <col min="5885" max="5885" width="7.85546875" style="47" bestFit="1" customWidth="1"/>
    <col min="5886" max="5886" width="7.28515625" style="47" bestFit="1" customWidth="1"/>
    <col min="5887" max="5888" width="7.28515625" style="47" customWidth="1"/>
    <col min="5889" max="5890" width="7.28515625" style="47" bestFit="1" customWidth="1"/>
    <col min="5891" max="5893" width="7.28515625" style="47" customWidth="1"/>
    <col min="5894" max="5899" width="0" style="47" hidden="1" customWidth="1"/>
    <col min="5900" max="5900" width="9.7109375" style="47" customWidth="1"/>
    <col min="5901" max="6139" width="11.42578125" style="47"/>
    <col min="6140" max="6140" width="18.140625" style="47" customWidth="1"/>
    <col min="6141" max="6141" width="7.85546875" style="47" bestFit="1" customWidth="1"/>
    <col min="6142" max="6142" width="7.28515625" style="47" bestFit="1" customWidth="1"/>
    <col min="6143" max="6144" width="7.28515625" style="47" customWidth="1"/>
    <col min="6145" max="6146" width="7.28515625" style="47" bestFit="1" customWidth="1"/>
    <col min="6147" max="6149" width="7.28515625" style="47" customWidth="1"/>
    <col min="6150" max="6155" width="0" style="47" hidden="1" customWidth="1"/>
    <col min="6156" max="6156" width="9.7109375" style="47" customWidth="1"/>
    <col min="6157" max="6395" width="11.42578125" style="47"/>
    <col min="6396" max="6396" width="18.140625" style="47" customWidth="1"/>
    <col min="6397" max="6397" width="7.85546875" style="47" bestFit="1" customWidth="1"/>
    <col min="6398" max="6398" width="7.28515625" style="47" bestFit="1" customWidth="1"/>
    <col min="6399" max="6400" width="7.28515625" style="47" customWidth="1"/>
    <col min="6401" max="6402" width="7.28515625" style="47" bestFit="1" customWidth="1"/>
    <col min="6403" max="6405" width="7.28515625" style="47" customWidth="1"/>
    <col min="6406" max="6411" width="0" style="47" hidden="1" customWidth="1"/>
    <col min="6412" max="6412" width="9.7109375" style="47" customWidth="1"/>
    <col min="6413" max="6651" width="11.42578125" style="47"/>
    <col min="6652" max="6652" width="18.140625" style="47" customWidth="1"/>
    <col min="6653" max="6653" width="7.85546875" style="47" bestFit="1" customWidth="1"/>
    <col min="6654" max="6654" width="7.28515625" style="47" bestFit="1" customWidth="1"/>
    <col min="6655" max="6656" width="7.28515625" style="47" customWidth="1"/>
    <col min="6657" max="6658" width="7.28515625" style="47" bestFit="1" customWidth="1"/>
    <col min="6659" max="6661" width="7.28515625" style="47" customWidth="1"/>
    <col min="6662" max="6667" width="0" style="47" hidden="1" customWidth="1"/>
    <col min="6668" max="6668" width="9.7109375" style="47" customWidth="1"/>
    <col min="6669" max="6907" width="11.42578125" style="47"/>
    <col min="6908" max="6908" width="18.140625" style="47" customWidth="1"/>
    <col min="6909" max="6909" width="7.85546875" style="47" bestFit="1" customWidth="1"/>
    <col min="6910" max="6910" width="7.28515625" style="47" bestFit="1" customWidth="1"/>
    <col min="6911" max="6912" width="7.28515625" style="47" customWidth="1"/>
    <col min="6913" max="6914" width="7.28515625" style="47" bestFit="1" customWidth="1"/>
    <col min="6915" max="6917" width="7.28515625" style="47" customWidth="1"/>
    <col min="6918" max="6923" width="0" style="47" hidden="1" customWidth="1"/>
    <col min="6924" max="6924" width="9.7109375" style="47" customWidth="1"/>
    <col min="6925" max="7163" width="11.42578125" style="47"/>
    <col min="7164" max="7164" width="18.140625" style="47" customWidth="1"/>
    <col min="7165" max="7165" width="7.85546875" style="47" bestFit="1" customWidth="1"/>
    <col min="7166" max="7166" width="7.28515625" style="47" bestFit="1" customWidth="1"/>
    <col min="7167" max="7168" width="7.28515625" style="47" customWidth="1"/>
    <col min="7169" max="7170" width="7.28515625" style="47" bestFit="1" customWidth="1"/>
    <col min="7171" max="7173" width="7.28515625" style="47" customWidth="1"/>
    <col min="7174" max="7179" width="0" style="47" hidden="1" customWidth="1"/>
    <col min="7180" max="7180" width="9.7109375" style="47" customWidth="1"/>
    <col min="7181" max="7419" width="11.42578125" style="47"/>
    <col min="7420" max="7420" width="18.140625" style="47" customWidth="1"/>
    <col min="7421" max="7421" width="7.85546875" style="47" bestFit="1" customWidth="1"/>
    <col min="7422" max="7422" width="7.28515625" style="47" bestFit="1" customWidth="1"/>
    <col min="7423" max="7424" width="7.28515625" style="47" customWidth="1"/>
    <col min="7425" max="7426" width="7.28515625" style="47" bestFit="1" customWidth="1"/>
    <col min="7427" max="7429" width="7.28515625" style="47" customWidth="1"/>
    <col min="7430" max="7435" width="0" style="47" hidden="1" customWidth="1"/>
    <col min="7436" max="7436" width="9.7109375" style="47" customWidth="1"/>
    <col min="7437" max="7675" width="11.42578125" style="47"/>
    <col min="7676" max="7676" width="18.140625" style="47" customWidth="1"/>
    <col min="7677" max="7677" width="7.85546875" style="47" bestFit="1" customWidth="1"/>
    <col min="7678" max="7678" width="7.28515625" style="47" bestFit="1" customWidth="1"/>
    <col min="7679" max="7680" width="7.28515625" style="47" customWidth="1"/>
    <col min="7681" max="7682" width="7.28515625" style="47" bestFit="1" customWidth="1"/>
    <col min="7683" max="7685" width="7.28515625" style="47" customWidth="1"/>
    <col min="7686" max="7691" width="0" style="47" hidden="1" customWidth="1"/>
    <col min="7692" max="7692" width="9.7109375" style="47" customWidth="1"/>
    <col min="7693" max="7931" width="11.42578125" style="47"/>
    <col min="7932" max="7932" width="18.140625" style="47" customWidth="1"/>
    <col min="7933" max="7933" width="7.85546875" style="47" bestFit="1" customWidth="1"/>
    <col min="7934" max="7934" width="7.28515625" style="47" bestFit="1" customWidth="1"/>
    <col min="7935" max="7936" width="7.28515625" style="47" customWidth="1"/>
    <col min="7937" max="7938" width="7.28515625" style="47" bestFit="1" customWidth="1"/>
    <col min="7939" max="7941" width="7.28515625" style="47" customWidth="1"/>
    <col min="7942" max="7947" width="0" style="47" hidden="1" customWidth="1"/>
    <col min="7948" max="7948" width="9.7109375" style="47" customWidth="1"/>
    <col min="7949" max="8187" width="11.42578125" style="47"/>
    <col min="8188" max="8188" width="18.140625" style="47" customWidth="1"/>
    <col min="8189" max="8189" width="7.85546875" style="47" bestFit="1" customWidth="1"/>
    <col min="8190" max="8190" width="7.28515625" style="47" bestFit="1" customWidth="1"/>
    <col min="8191" max="8192" width="7.28515625" style="47" customWidth="1"/>
    <col min="8193" max="8194" width="7.28515625" style="47" bestFit="1" customWidth="1"/>
    <col min="8195" max="8197" width="7.28515625" style="47" customWidth="1"/>
    <col min="8198" max="8203" width="0" style="47" hidden="1" customWidth="1"/>
    <col min="8204" max="8204" width="9.7109375" style="47" customWidth="1"/>
    <col min="8205" max="8443" width="11.42578125" style="47"/>
    <col min="8444" max="8444" width="18.140625" style="47" customWidth="1"/>
    <col min="8445" max="8445" width="7.85546875" style="47" bestFit="1" customWidth="1"/>
    <col min="8446" max="8446" width="7.28515625" style="47" bestFit="1" customWidth="1"/>
    <col min="8447" max="8448" width="7.28515625" style="47" customWidth="1"/>
    <col min="8449" max="8450" width="7.28515625" style="47" bestFit="1" customWidth="1"/>
    <col min="8451" max="8453" width="7.28515625" style="47" customWidth="1"/>
    <col min="8454" max="8459" width="0" style="47" hidden="1" customWidth="1"/>
    <col min="8460" max="8460" width="9.7109375" style="47" customWidth="1"/>
    <col min="8461" max="8699" width="11.42578125" style="47"/>
    <col min="8700" max="8700" width="18.140625" style="47" customWidth="1"/>
    <col min="8701" max="8701" width="7.85546875" style="47" bestFit="1" customWidth="1"/>
    <col min="8702" max="8702" width="7.28515625" style="47" bestFit="1" customWidth="1"/>
    <col min="8703" max="8704" width="7.28515625" style="47" customWidth="1"/>
    <col min="8705" max="8706" width="7.28515625" style="47" bestFit="1" customWidth="1"/>
    <col min="8707" max="8709" width="7.28515625" style="47" customWidth="1"/>
    <col min="8710" max="8715" width="0" style="47" hidden="1" customWidth="1"/>
    <col min="8716" max="8716" width="9.7109375" style="47" customWidth="1"/>
    <col min="8717" max="8955" width="11.42578125" style="47"/>
    <col min="8956" max="8956" width="18.140625" style="47" customWidth="1"/>
    <col min="8957" max="8957" width="7.85546875" style="47" bestFit="1" customWidth="1"/>
    <col min="8958" max="8958" width="7.28515625" style="47" bestFit="1" customWidth="1"/>
    <col min="8959" max="8960" width="7.28515625" style="47" customWidth="1"/>
    <col min="8961" max="8962" width="7.28515625" style="47" bestFit="1" customWidth="1"/>
    <col min="8963" max="8965" width="7.28515625" style="47" customWidth="1"/>
    <col min="8966" max="8971" width="0" style="47" hidden="1" customWidth="1"/>
    <col min="8972" max="8972" width="9.7109375" style="47" customWidth="1"/>
    <col min="8973" max="9211" width="11.42578125" style="47"/>
    <col min="9212" max="9212" width="18.140625" style="47" customWidth="1"/>
    <col min="9213" max="9213" width="7.85546875" style="47" bestFit="1" customWidth="1"/>
    <col min="9214" max="9214" width="7.28515625" style="47" bestFit="1" customWidth="1"/>
    <col min="9215" max="9216" width="7.28515625" style="47" customWidth="1"/>
    <col min="9217" max="9218" width="7.28515625" style="47" bestFit="1" customWidth="1"/>
    <col min="9219" max="9221" width="7.28515625" style="47" customWidth="1"/>
    <col min="9222" max="9227" width="0" style="47" hidden="1" customWidth="1"/>
    <col min="9228" max="9228" width="9.7109375" style="47" customWidth="1"/>
    <col min="9229" max="9467" width="11.42578125" style="47"/>
    <col min="9468" max="9468" width="18.140625" style="47" customWidth="1"/>
    <col min="9469" max="9469" width="7.85546875" style="47" bestFit="1" customWidth="1"/>
    <col min="9470" max="9470" width="7.28515625" style="47" bestFit="1" customWidth="1"/>
    <col min="9471" max="9472" width="7.28515625" style="47" customWidth="1"/>
    <col min="9473" max="9474" width="7.28515625" style="47" bestFit="1" customWidth="1"/>
    <col min="9475" max="9477" width="7.28515625" style="47" customWidth="1"/>
    <col min="9478" max="9483" width="0" style="47" hidden="1" customWidth="1"/>
    <col min="9484" max="9484" width="9.7109375" style="47" customWidth="1"/>
    <col min="9485" max="9723" width="11.42578125" style="47"/>
    <col min="9724" max="9724" width="18.140625" style="47" customWidth="1"/>
    <col min="9725" max="9725" width="7.85546875" style="47" bestFit="1" customWidth="1"/>
    <col min="9726" max="9726" width="7.28515625" style="47" bestFit="1" customWidth="1"/>
    <col min="9727" max="9728" width="7.28515625" style="47" customWidth="1"/>
    <col min="9729" max="9730" width="7.28515625" style="47" bestFit="1" customWidth="1"/>
    <col min="9731" max="9733" width="7.28515625" style="47" customWidth="1"/>
    <col min="9734" max="9739" width="0" style="47" hidden="1" customWidth="1"/>
    <col min="9740" max="9740" width="9.7109375" style="47" customWidth="1"/>
    <col min="9741" max="9979" width="11.42578125" style="47"/>
    <col min="9980" max="9980" width="18.140625" style="47" customWidth="1"/>
    <col min="9981" max="9981" width="7.85546875" style="47" bestFit="1" customWidth="1"/>
    <col min="9982" max="9982" width="7.28515625" style="47" bestFit="1" customWidth="1"/>
    <col min="9983" max="9984" width="7.28515625" style="47" customWidth="1"/>
    <col min="9985" max="9986" width="7.28515625" style="47" bestFit="1" customWidth="1"/>
    <col min="9987" max="9989" width="7.28515625" style="47" customWidth="1"/>
    <col min="9990" max="9995" width="0" style="47" hidden="1" customWidth="1"/>
    <col min="9996" max="9996" width="9.7109375" style="47" customWidth="1"/>
    <col min="9997" max="10235" width="11.42578125" style="47"/>
    <col min="10236" max="10236" width="18.140625" style="47" customWidth="1"/>
    <col min="10237" max="10237" width="7.85546875" style="47" bestFit="1" customWidth="1"/>
    <col min="10238" max="10238" width="7.28515625" style="47" bestFit="1" customWidth="1"/>
    <col min="10239" max="10240" width="7.28515625" style="47" customWidth="1"/>
    <col min="10241" max="10242" width="7.28515625" style="47" bestFit="1" customWidth="1"/>
    <col min="10243" max="10245" width="7.28515625" style="47" customWidth="1"/>
    <col min="10246" max="10251" width="0" style="47" hidden="1" customWidth="1"/>
    <col min="10252" max="10252" width="9.7109375" style="47" customWidth="1"/>
    <col min="10253" max="10491" width="11.42578125" style="47"/>
    <col min="10492" max="10492" width="18.140625" style="47" customWidth="1"/>
    <col min="10493" max="10493" width="7.85546875" style="47" bestFit="1" customWidth="1"/>
    <col min="10494" max="10494" width="7.28515625" style="47" bestFit="1" customWidth="1"/>
    <col min="10495" max="10496" width="7.28515625" style="47" customWidth="1"/>
    <col min="10497" max="10498" width="7.28515625" style="47" bestFit="1" customWidth="1"/>
    <col min="10499" max="10501" width="7.28515625" style="47" customWidth="1"/>
    <col min="10502" max="10507" width="0" style="47" hidden="1" customWidth="1"/>
    <col min="10508" max="10508" width="9.7109375" style="47" customWidth="1"/>
    <col min="10509" max="10747" width="11.42578125" style="47"/>
    <col min="10748" max="10748" width="18.140625" style="47" customWidth="1"/>
    <col min="10749" max="10749" width="7.85546875" style="47" bestFit="1" customWidth="1"/>
    <col min="10750" max="10750" width="7.28515625" style="47" bestFit="1" customWidth="1"/>
    <col min="10751" max="10752" width="7.28515625" style="47" customWidth="1"/>
    <col min="10753" max="10754" width="7.28515625" style="47" bestFit="1" customWidth="1"/>
    <col min="10755" max="10757" width="7.28515625" style="47" customWidth="1"/>
    <col min="10758" max="10763" width="0" style="47" hidden="1" customWidth="1"/>
    <col min="10764" max="10764" width="9.7109375" style="47" customWidth="1"/>
    <col min="10765" max="11003" width="11.42578125" style="47"/>
    <col min="11004" max="11004" width="18.140625" style="47" customWidth="1"/>
    <col min="11005" max="11005" width="7.85546875" style="47" bestFit="1" customWidth="1"/>
    <col min="11006" max="11006" width="7.28515625" style="47" bestFit="1" customWidth="1"/>
    <col min="11007" max="11008" width="7.28515625" style="47" customWidth="1"/>
    <col min="11009" max="11010" width="7.28515625" style="47" bestFit="1" customWidth="1"/>
    <col min="11011" max="11013" width="7.28515625" style="47" customWidth="1"/>
    <col min="11014" max="11019" width="0" style="47" hidden="1" customWidth="1"/>
    <col min="11020" max="11020" width="9.7109375" style="47" customWidth="1"/>
    <col min="11021" max="11259" width="11.42578125" style="47"/>
    <col min="11260" max="11260" width="18.140625" style="47" customWidth="1"/>
    <col min="11261" max="11261" width="7.85546875" style="47" bestFit="1" customWidth="1"/>
    <col min="11262" max="11262" width="7.28515625" style="47" bestFit="1" customWidth="1"/>
    <col min="11263" max="11264" width="7.28515625" style="47" customWidth="1"/>
    <col min="11265" max="11266" width="7.28515625" style="47" bestFit="1" customWidth="1"/>
    <col min="11267" max="11269" width="7.28515625" style="47" customWidth="1"/>
    <col min="11270" max="11275" width="0" style="47" hidden="1" customWidth="1"/>
    <col min="11276" max="11276" width="9.7109375" style="47" customWidth="1"/>
    <col min="11277" max="11515" width="11.42578125" style="47"/>
    <col min="11516" max="11516" width="18.140625" style="47" customWidth="1"/>
    <col min="11517" max="11517" width="7.85546875" style="47" bestFit="1" customWidth="1"/>
    <col min="11518" max="11518" width="7.28515625" style="47" bestFit="1" customWidth="1"/>
    <col min="11519" max="11520" width="7.28515625" style="47" customWidth="1"/>
    <col min="11521" max="11522" width="7.28515625" style="47" bestFit="1" customWidth="1"/>
    <col min="11523" max="11525" width="7.28515625" style="47" customWidth="1"/>
    <col min="11526" max="11531" width="0" style="47" hidden="1" customWidth="1"/>
    <col min="11532" max="11532" width="9.7109375" style="47" customWidth="1"/>
    <col min="11533" max="11771" width="11.42578125" style="47"/>
    <col min="11772" max="11772" width="18.140625" style="47" customWidth="1"/>
    <col min="11773" max="11773" width="7.85546875" style="47" bestFit="1" customWidth="1"/>
    <col min="11774" max="11774" width="7.28515625" style="47" bestFit="1" customWidth="1"/>
    <col min="11775" max="11776" width="7.28515625" style="47" customWidth="1"/>
    <col min="11777" max="11778" width="7.28515625" style="47" bestFit="1" customWidth="1"/>
    <col min="11779" max="11781" width="7.28515625" style="47" customWidth="1"/>
    <col min="11782" max="11787" width="0" style="47" hidden="1" customWidth="1"/>
    <col min="11788" max="11788" width="9.7109375" style="47" customWidth="1"/>
    <col min="11789" max="12027" width="11.42578125" style="47"/>
    <col min="12028" max="12028" width="18.140625" style="47" customWidth="1"/>
    <col min="12029" max="12029" width="7.85546875" style="47" bestFit="1" customWidth="1"/>
    <col min="12030" max="12030" width="7.28515625" style="47" bestFit="1" customWidth="1"/>
    <col min="12031" max="12032" width="7.28515625" style="47" customWidth="1"/>
    <col min="12033" max="12034" width="7.28515625" style="47" bestFit="1" customWidth="1"/>
    <col min="12035" max="12037" width="7.28515625" style="47" customWidth="1"/>
    <col min="12038" max="12043" width="0" style="47" hidden="1" customWidth="1"/>
    <col min="12044" max="12044" width="9.7109375" style="47" customWidth="1"/>
    <col min="12045" max="12283" width="11.42578125" style="47"/>
    <col min="12284" max="12284" width="18.140625" style="47" customWidth="1"/>
    <col min="12285" max="12285" width="7.85546875" style="47" bestFit="1" customWidth="1"/>
    <col min="12286" max="12286" width="7.28515625" style="47" bestFit="1" customWidth="1"/>
    <col min="12287" max="12288" width="7.28515625" style="47" customWidth="1"/>
    <col min="12289" max="12290" width="7.28515625" style="47" bestFit="1" customWidth="1"/>
    <col min="12291" max="12293" width="7.28515625" style="47" customWidth="1"/>
    <col min="12294" max="12299" width="0" style="47" hidden="1" customWidth="1"/>
    <col min="12300" max="12300" width="9.7109375" style="47" customWidth="1"/>
    <col min="12301" max="12539" width="11.42578125" style="47"/>
    <col min="12540" max="12540" width="18.140625" style="47" customWidth="1"/>
    <col min="12541" max="12541" width="7.85546875" style="47" bestFit="1" customWidth="1"/>
    <col min="12542" max="12542" width="7.28515625" style="47" bestFit="1" customWidth="1"/>
    <col min="12543" max="12544" width="7.28515625" style="47" customWidth="1"/>
    <col min="12545" max="12546" width="7.28515625" style="47" bestFit="1" customWidth="1"/>
    <col min="12547" max="12549" width="7.28515625" style="47" customWidth="1"/>
    <col min="12550" max="12555" width="0" style="47" hidden="1" customWidth="1"/>
    <col min="12556" max="12556" width="9.7109375" style="47" customWidth="1"/>
    <col min="12557" max="12795" width="11.42578125" style="47"/>
    <col min="12796" max="12796" width="18.140625" style="47" customWidth="1"/>
    <col min="12797" max="12797" width="7.85546875" style="47" bestFit="1" customWidth="1"/>
    <col min="12798" max="12798" width="7.28515625" style="47" bestFit="1" customWidth="1"/>
    <col min="12799" max="12800" width="7.28515625" style="47" customWidth="1"/>
    <col min="12801" max="12802" width="7.28515625" style="47" bestFit="1" customWidth="1"/>
    <col min="12803" max="12805" width="7.28515625" style="47" customWidth="1"/>
    <col min="12806" max="12811" width="0" style="47" hidden="1" customWidth="1"/>
    <col min="12812" max="12812" width="9.7109375" style="47" customWidth="1"/>
    <col min="12813" max="13051" width="11.42578125" style="47"/>
    <col min="13052" max="13052" width="18.140625" style="47" customWidth="1"/>
    <col min="13053" max="13053" width="7.85546875" style="47" bestFit="1" customWidth="1"/>
    <col min="13054" max="13054" width="7.28515625" style="47" bestFit="1" customWidth="1"/>
    <col min="13055" max="13056" width="7.28515625" style="47" customWidth="1"/>
    <col min="13057" max="13058" width="7.28515625" style="47" bestFit="1" customWidth="1"/>
    <col min="13059" max="13061" width="7.28515625" style="47" customWidth="1"/>
    <col min="13062" max="13067" width="0" style="47" hidden="1" customWidth="1"/>
    <col min="13068" max="13068" width="9.7109375" style="47" customWidth="1"/>
    <col min="13069" max="13307" width="11.42578125" style="47"/>
    <col min="13308" max="13308" width="18.140625" style="47" customWidth="1"/>
    <col min="13309" max="13309" width="7.85546875" style="47" bestFit="1" customWidth="1"/>
    <col min="13310" max="13310" width="7.28515625" style="47" bestFit="1" customWidth="1"/>
    <col min="13311" max="13312" width="7.28515625" style="47" customWidth="1"/>
    <col min="13313" max="13314" width="7.28515625" style="47" bestFit="1" customWidth="1"/>
    <col min="13315" max="13317" width="7.28515625" style="47" customWidth="1"/>
    <col min="13318" max="13323" width="0" style="47" hidden="1" customWidth="1"/>
    <col min="13324" max="13324" width="9.7109375" style="47" customWidth="1"/>
    <col min="13325" max="13563" width="11.42578125" style="47"/>
    <col min="13564" max="13564" width="18.140625" style="47" customWidth="1"/>
    <col min="13565" max="13565" width="7.85546875" style="47" bestFit="1" customWidth="1"/>
    <col min="13566" max="13566" width="7.28515625" style="47" bestFit="1" customWidth="1"/>
    <col min="13567" max="13568" width="7.28515625" style="47" customWidth="1"/>
    <col min="13569" max="13570" width="7.28515625" style="47" bestFit="1" customWidth="1"/>
    <col min="13571" max="13573" width="7.28515625" style="47" customWidth="1"/>
    <col min="13574" max="13579" width="0" style="47" hidden="1" customWidth="1"/>
    <col min="13580" max="13580" width="9.7109375" style="47" customWidth="1"/>
    <col min="13581" max="13819" width="11.42578125" style="47"/>
    <col min="13820" max="13820" width="18.140625" style="47" customWidth="1"/>
    <col min="13821" max="13821" width="7.85546875" style="47" bestFit="1" customWidth="1"/>
    <col min="13822" max="13822" width="7.28515625" style="47" bestFit="1" customWidth="1"/>
    <col min="13823" max="13824" width="7.28515625" style="47" customWidth="1"/>
    <col min="13825" max="13826" width="7.28515625" style="47" bestFit="1" customWidth="1"/>
    <col min="13827" max="13829" width="7.28515625" style="47" customWidth="1"/>
    <col min="13830" max="13835" width="0" style="47" hidden="1" customWidth="1"/>
    <col min="13836" max="13836" width="9.7109375" style="47" customWidth="1"/>
    <col min="13837" max="14075" width="11.42578125" style="47"/>
    <col min="14076" max="14076" width="18.140625" style="47" customWidth="1"/>
    <col min="14077" max="14077" width="7.85546875" style="47" bestFit="1" customWidth="1"/>
    <col min="14078" max="14078" width="7.28515625" style="47" bestFit="1" customWidth="1"/>
    <col min="14079" max="14080" width="7.28515625" style="47" customWidth="1"/>
    <col min="14081" max="14082" width="7.28515625" style="47" bestFit="1" customWidth="1"/>
    <col min="14083" max="14085" width="7.28515625" style="47" customWidth="1"/>
    <col min="14086" max="14091" width="0" style="47" hidden="1" customWidth="1"/>
    <col min="14092" max="14092" width="9.7109375" style="47" customWidth="1"/>
    <col min="14093" max="14331" width="11.42578125" style="47"/>
    <col min="14332" max="14332" width="18.140625" style="47" customWidth="1"/>
    <col min="14333" max="14333" width="7.85546875" style="47" bestFit="1" customWidth="1"/>
    <col min="14334" max="14334" width="7.28515625" style="47" bestFit="1" customWidth="1"/>
    <col min="14335" max="14336" width="7.28515625" style="47" customWidth="1"/>
    <col min="14337" max="14338" width="7.28515625" style="47" bestFit="1" customWidth="1"/>
    <col min="14339" max="14341" width="7.28515625" style="47" customWidth="1"/>
    <col min="14342" max="14347" width="0" style="47" hidden="1" customWidth="1"/>
    <col min="14348" max="14348" width="9.7109375" style="47" customWidth="1"/>
    <col min="14349" max="14587" width="11.42578125" style="47"/>
    <col min="14588" max="14588" width="18.140625" style="47" customWidth="1"/>
    <col min="14589" max="14589" width="7.85546875" style="47" bestFit="1" customWidth="1"/>
    <col min="14590" max="14590" width="7.28515625" style="47" bestFit="1" customWidth="1"/>
    <col min="14591" max="14592" width="7.28515625" style="47" customWidth="1"/>
    <col min="14593" max="14594" width="7.28515625" style="47" bestFit="1" customWidth="1"/>
    <col min="14595" max="14597" width="7.28515625" style="47" customWidth="1"/>
    <col min="14598" max="14603" width="0" style="47" hidden="1" customWidth="1"/>
    <col min="14604" max="14604" width="9.7109375" style="47" customWidth="1"/>
    <col min="14605" max="14843" width="11.42578125" style="47"/>
    <col min="14844" max="14844" width="18.140625" style="47" customWidth="1"/>
    <col min="14845" max="14845" width="7.85546875" style="47" bestFit="1" customWidth="1"/>
    <col min="14846" max="14846" width="7.28515625" style="47" bestFit="1" customWidth="1"/>
    <col min="14847" max="14848" width="7.28515625" style="47" customWidth="1"/>
    <col min="14849" max="14850" width="7.28515625" style="47" bestFit="1" customWidth="1"/>
    <col min="14851" max="14853" width="7.28515625" style="47" customWidth="1"/>
    <col min="14854" max="14859" width="0" style="47" hidden="1" customWidth="1"/>
    <col min="14860" max="14860" width="9.7109375" style="47" customWidth="1"/>
    <col min="14861" max="15099" width="11.42578125" style="47"/>
    <col min="15100" max="15100" width="18.140625" style="47" customWidth="1"/>
    <col min="15101" max="15101" width="7.85546875" style="47" bestFit="1" customWidth="1"/>
    <col min="15102" max="15102" width="7.28515625" style="47" bestFit="1" customWidth="1"/>
    <col min="15103" max="15104" width="7.28515625" style="47" customWidth="1"/>
    <col min="15105" max="15106" width="7.28515625" style="47" bestFit="1" customWidth="1"/>
    <col min="15107" max="15109" width="7.28515625" style="47" customWidth="1"/>
    <col min="15110" max="15115" width="0" style="47" hidden="1" customWidth="1"/>
    <col min="15116" max="15116" width="9.7109375" style="47" customWidth="1"/>
    <col min="15117" max="15355" width="11.42578125" style="47"/>
    <col min="15356" max="15356" width="18.140625" style="47" customWidth="1"/>
    <col min="15357" max="15357" width="7.85546875" style="47" bestFit="1" customWidth="1"/>
    <col min="15358" max="15358" width="7.28515625" style="47" bestFit="1" customWidth="1"/>
    <col min="15359" max="15360" width="7.28515625" style="47" customWidth="1"/>
    <col min="15361" max="15362" width="7.28515625" style="47" bestFit="1" customWidth="1"/>
    <col min="15363" max="15365" width="7.28515625" style="47" customWidth="1"/>
    <col min="15366" max="15371" width="0" style="47" hidden="1" customWidth="1"/>
    <col min="15372" max="15372" width="9.7109375" style="47" customWidth="1"/>
    <col min="15373" max="15611" width="11.42578125" style="47"/>
    <col min="15612" max="15612" width="18.140625" style="47" customWidth="1"/>
    <col min="15613" max="15613" width="7.85546875" style="47" bestFit="1" customWidth="1"/>
    <col min="15614" max="15614" width="7.28515625" style="47" bestFit="1" customWidth="1"/>
    <col min="15615" max="15616" width="7.28515625" style="47" customWidth="1"/>
    <col min="15617" max="15618" width="7.28515625" style="47" bestFit="1" customWidth="1"/>
    <col min="15619" max="15621" width="7.28515625" style="47" customWidth="1"/>
    <col min="15622" max="15627" width="0" style="47" hidden="1" customWidth="1"/>
    <col min="15628" max="15628" width="9.7109375" style="47" customWidth="1"/>
    <col min="15629" max="15867" width="11.42578125" style="47"/>
    <col min="15868" max="15868" width="18.140625" style="47" customWidth="1"/>
    <col min="15869" max="15869" width="7.85546875" style="47" bestFit="1" customWidth="1"/>
    <col min="15870" max="15870" width="7.28515625" style="47" bestFit="1" customWidth="1"/>
    <col min="15871" max="15872" width="7.28515625" style="47" customWidth="1"/>
    <col min="15873" max="15874" width="7.28515625" style="47" bestFit="1" customWidth="1"/>
    <col min="15875" max="15877" width="7.28515625" style="47" customWidth="1"/>
    <col min="15878" max="15883" width="0" style="47" hidden="1" customWidth="1"/>
    <col min="15884" max="15884" width="9.7109375" style="47" customWidth="1"/>
    <col min="15885" max="16123" width="11.42578125" style="47"/>
    <col min="16124" max="16124" width="18.140625" style="47" customWidth="1"/>
    <col min="16125" max="16125" width="7.85546875" style="47" bestFit="1" customWidth="1"/>
    <col min="16126" max="16126" width="7.28515625" style="47" bestFit="1" customWidth="1"/>
    <col min="16127" max="16128" width="7.28515625" style="47" customWidth="1"/>
    <col min="16129" max="16130" width="7.28515625" style="47" bestFit="1" customWidth="1"/>
    <col min="16131" max="16133" width="7.28515625" style="47" customWidth="1"/>
    <col min="16134" max="16139" width="0" style="47" hidden="1" customWidth="1"/>
    <col min="16140" max="16140" width="9.7109375" style="47" customWidth="1"/>
    <col min="16141" max="16384" width="11.42578125" style="47"/>
  </cols>
  <sheetData>
    <row r="1" spans="1:16" s="48" customFormat="1" x14ac:dyDescent="0.2"/>
    <row r="2" spans="1:16" s="48" customFormat="1" x14ac:dyDescent="0.2">
      <c r="A2" s="75" t="s">
        <v>105</v>
      </c>
    </row>
    <row r="3" spans="1:16" s="48" customFormat="1" ht="15" x14ac:dyDescent="0.25">
      <c r="A3" s="75" t="s">
        <v>106</v>
      </c>
      <c r="J3" s="137"/>
    </row>
    <row r="4" spans="1:16" s="48" customFormat="1" x14ac:dyDescent="0.2"/>
    <row r="5" spans="1:16" s="48" customFormat="1" ht="12.75" x14ac:dyDescent="0.2">
      <c r="B5" s="330" t="s">
        <v>584</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c r="L6" s="86"/>
    </row>
    <row r="7" spans="1:16" s="51" customFormat="1" x14ac:dyDescent="0.2">
      <c r="B7" s="49"/>
      <c r="C7" s="50"/>
      <c r="D7" s="50"/>
      <c r="E7" s="50"/>
      <c r="F7" s="50"/>
      <c r="G7" s="50"/>
      <c r="H7" s="50"/>
      <c r="I7" s="50"/>
      <c r="J7" s="50"/>
      <c r="K7" s="50"/>
      <c r="L7" s="50"/>
    </row>
    <row r="8" spans="1:16" ht="15" customHeight="1" x14ac:dyDescent="0.2">
      <c r="B8" s="363" t="s">
        <v>57</v>
      </c>
      <c r="C8" s="364"/>
      <c r="D8" s="364"/>
      <c r="E8" s="364"/>
      <c r="F8" s="364"/>
      <c r="G8" s="364"/>
      <c r="H8" s="364"/>
      <c r="I8" s="364"/>
      <c r="J8" s="364"/>
      <c r="K8" s="365"/>
      <c r="L8" s="66"/>
    </row>
    <row r="9" spans="1:16" ht="20.25" customHeight="1" x14ac:dyDescent="0.2">
      <c r="B9" s="362" t="s">
        <v>58</v>
      </c>
      <c r="C9" s="363" t="s">
        <v>2</v>
      </c>
      <c r="D9" s="364"/>
      <c r="E9" s="364"/>
      <c r="F9" s="364"/>
      <c r="G9" s="364"/>
      <c r="H9" s="364"/>
      <c r="I9" s="364"/>
      <c r="J9" s="364"/>
      <c r="K9" s="365"/>
    </row>
    <row r="10" spans="1:16" ht="24" x14ac:dyDescent="0.2">
      <c r="B10" s="362"/>
      <c r="C10" s="44" t="s">
        <v>59</v>
      </c>
      <c r="D10" s="44" t="s">
        <v>60</v>
      </c>
      <c r="E10" s="44" t="s">
        <v>61</v>
      </c>
      <c r="F10" s="44" t="s">
        <v>62</v>
      </c>
      <c r="G10" s="44" t="s">
        <v>8</v>
      </c>
      <c r="H10" s="44" t="s">
        <v>63</v>
      </c>
      <c r="I10" s="44" t="s">
        <v>64</v>
      </c>
      <c r="J10" s="44" t="s">
        <v>65</v>
      </c>
      <c r="K10" s="172" t="s">
        <v>31</v>
      </c>
    </row>
    <row r="11" spans="1:16" ht="12" customHeight="1" x14ac:dyDescent="0.2">
      <c r="B11" s="39" t="s">
        <v>294</v>
      </c>
      <c r="C11" s="39">
        <v>5616</v>
      </c>
      <c r="D11" s="39">
        <v>5911</v>
      </c>
      <c r="E11" s="39">
        <f>C11+D11</f>
        <v>11527</v>
      </c>
      <c r="F11" s="40">
        <f t="shared" ref="F11:F32" si="0">E11/$E$32</f>
        <v>0.29921607309728998</v>
      </c>
      <c r="G11" s="39">
        <v>17314</v>
      </c>
      <c r="H11" s="39">
        <v>1804</v>
      </c>
      <c r="I11" s="39">
        <f>G11+H11</f>
        <v>19118</v>
      </c>
      <c r="J11" s="40">
        <f t="shared" ref="J11:J32" si="1">I11/$I$32</f>
        <v>0.3863158745554478</v>
      </c>
      <c r="K11" s="39">
        <f t="shared" ref="K11:K33" si="2">E11+I11</f>
        <v>30645</v>
      </c>
      <c r="P11" s="52"/>
    </row>
    <row r="12" spans="1:16" x14ac:dyDescent="0.2">
      <c r="B12" s="39" t="s">
        <v>295</v>
      </c>
      <c r="C12" s="39">
        <v>778</v>
      </c>
      <c r="D12" s="39">
        <v>925</v>
      </c>
      <c r="E12" s="39">
        <f t="shared" ref="E12:E32" si="3">C12+D12</f>
        <v>1703</v>
      </c>
      <c r="F12" s="40">
        <f t="shared" si="0"/>
        <v>4.4206209116394973E-2</v>
      </c>
      <c r="G12" s="39">
        <v>2345</v>
      </c>
      <c r="H12" s="39">
        <v>177</v>
      </c>
      <c r="I12" s="39">
        <f t="shared" ref="I12:I32" si="4">G12+H12</f>
        <v>2522</v>
      </c>
      <c r="J12" s="40">
        <f t="shared" si="1"/>
        <v>5.096184933721306E-2</v>
      </c>
      <c r="K12" s="39">
        <f t="shared" si="2"/>
        <v>4225</v>
      </c>
      <c r="P12" s="52"/>
    </row>
    <row r="13" spans="1:16" x14ac:dyDescent="0.2">
      <c r="B13" s="39" t="s">
        <v>273</v>
      </c>
      <c r="C13" s="39">
        <v>685</v>
      </c>
      <c r="D13" s="39">
        <v>730</v>
      </c>
      <c r="E13" s="39">
        <f t="shared" si="3"/>
        <v>1415</v>
      </c>
      <c r="F13" s="40">
        <f t="shared" si="0"/>
        <v>3.6730349911743329E-2</v>
      </c>
      <c r="G13" s="39">
        <v>1782</v>
      </c>
      <c r="H13" s="39">
        <v>209</v>
      </c>
      <c r="I13" s="39">
        <f t="shared" si="4"/>
        <v>1991</v>
      </c>
      <c r="J13" s="40">
        <f t="shared" si="1"/>
        <v>4.0231975428386677E-2</v>
      </c>
      <c r="K13" s="39">
        <f t="shared" si="2"/>
        <v>3406</v>
      </c>
      <c r="P13" s="52"/>
    </row>
    <row r="14" spans="1:16" x14ac:dyDescent="0.2">
      <c r="B14" s="39" t="s">
        <v>298</v>
      </c>
      <c r="C14" s="39">
        <v>670</v>
      </c>
      <c r="D14" s="39">
        <v>1031</v>
      </c>
      <c r="E14" s="39">
        <f t="shared" si="3"/>
        <v>1701</v>
      </c>
      <c r="F14" s="40">
        <f t="shared" si="0"/>
        <v>4.4154293427473783E-2</v>
      </c>
      <c r="G14" s="39">
        <v>897</v>
      </c>
      <c r="H14" s="39">
        <v>159</v>
      </c>
      <c r="I14" s="39">
        <f t="shared" si="4"/>
        <v>1056</v>
      </c>
      <c r="J14" s="40">
        <f t="shared" si="1"/>
        <v>2.133850630455868E-2</v>
      </c>
      <c r="K14" s="39">
        <f t="shared" si="2"/>
        <v>2757</v>
      </c>
      <c r="P14" s="52"/>
    </row>
    <row r="15" spans="1:16" x14ac:dyDescent="0.2">
      <c r="B15" s="39" t="s">
        <v>274</v>
      </c>
      <c r="C15" s="39">
        <v>302</v>
      </c>
      <c r="D15" s="39">
        <v>580</v>
      </c>
      <c r="E15" s="39">
        <f t="shared" si="3"/>
        <v>882</v>
      </c>
      <c r="F15" s="40">
        <f t="shared" si="0"/>
        <v>2.2894818814245665E-2</v>
      </c>
      <c r="G15" s="39">
        <v>685</v>
      </c>
      <c r="H15" s="39">
        <v>100</v>
      </c>
      <c r="I15" s="39">
        <f t="shared" si="4"/>
        <v>785</v>
      </c>
      <c r="J15" s="40">
        <f t="shared" si="1"/>
        <v>1.5862431296475913E-2</v>
      </c>
      <c r="K15" s="39">
        <f t="shared" si="2"/>
        <v>1667</v>
      </c>
      <c r="P15" s="52"/>
    </row>
    <row r="16" spans="1:16" x14ac:dyDescent="0.2">
      <c r="B16" s="39" t="s">
        <v>301</v>
      </c>
      <c r="C16" s="39">
        <v>497</v>
      </c>
      <c r="D16" s="39">
        <v>641</v>
      </c>
      <c r="E16" s="39">
        <f t="shared" si="3"/>
        <v>1138</v>
      </c>
      <c r="F16" s="40">
        <f t="shared" si="0"/>
        <v>2.954002699615824E-2</v>
      </c>
      <c r="G16" s="39">
        <v>920</v>
      </c>
      <c r="H16" s="39">
        <v>109</v>
      </c>
      <c r="I16" s="39">
        <f t="shared" si="4"/>
        <v>1029</v>
      </c>
      <c r="J16" s="40">
        <f t="shared" si="1"/>
        <v>2.0792919495635307E-2</v>
      </c>
      <c r="K16" s="39">
        <f t="shared" si="2"/>
        <v>2167</v>
      </c>
      <c r="P16" s="52"/>
    </row>
    <row r="17" spans="2:16" x14ac:dyDescent="0.2">
      <c r="B17" s="39" t="s">
        <v>302</v>
      </c>
      <c r="C17" s="39">
        <v>871</v>
      </c>
      <c r="D17" s="39">
        <v>734</v>
      </c>
      <c r="E17" s="39">
        <f t="shared" si="3"/>
        <v>1605</v>
      </c>
      <c r="F17" s="40">
        <f t="shared" si="0"/>
        <v>4.1662340359256568E-2</v>
      </c>
      <c r="G17" s="39">
        <v>1757</v>
      </c>
      <c r="H17" s="39">
        <v>114</v>
      </c>
      <c r="I17" s="39">
        <f t="shared" si="4"/>
        <v>1871</v>
      </c>
      <c r="J17" s="40">
        <f t="shared" si="1"/>
        <v>3.7807145166505012E-2</v>
      </c>
      <c r="K17" s="39">
        <f t="shared" si="2"/>
        <v>3476</v>
      </c>
      <c r="P17" s="52"/>
    </row>
    <row r="18" spans="2:16" x14ac:dyDescent="0.2">
      <c r="B18" s="39" t="s">
        <v>305</v>
      </c>
      <c r="C18" s="39">
        <v>759</v>
      </c>
      <c r="D18" s="39">
        <v>1250</v>
      </c>
      <c r="E18" s="39">
        <f t="shared" si="3"/>
        <v>2009</v>
      </c>
      <c r="F18" s="40">
        <f t="shared" si="0"/>
        <v>5.2149309521337346E-2</v>
      </c>
      <c r="G18" s="39">
        <v>1306</v>
      </c>
      <c r="H18" s="39">
        <v>234</v>
      </c>
      <c r="I18" s="39">
        <f t="shared" si="4"/>
        <v>1540</v>
      </c>
      <c r="J18" s="40">
        <f t="shared" si="1"/>
        <v>3.1118655027481408E-2</v>
      </c>
      <c r="K18" s="39">
        <f t="shared" si="2"/>
        <v>3549</v>
      </c>
      <c r="P18" s="52"/>
    </row>
    <row r="19" spans="2:16" x14ac:dyDescent="0.2">
      <c r="B19" s="39" t="s">
        <v>307</v>
      </c>
      <c r="C19" s="39">
        <v>631</v>
      </c>
      <c r="D19" s="39">
        <v>746</v>
      </c>
      <c r="E19" s="39">
        <f t="shared" si="3"/>
        <v>1377</v>
      </c>
      <c r="F19" s="40">
        <f t="shared" si="0"/>
        <v>3.5743951822240681E-2</v>
      </c>
      <c r="G19" s="39">
        <v>1831</v>
      </c>
      <c r="H19" s="39">
        <v>137</v>
      </c>
      <c r="I19" s="39">
        <f t="shared" si="4"/>
        <v>1968</v>
      </c>
      <c r="J19" s="40">
        <f t="shared" si="1"/>
        <v>3.976721629485936E-2</v>
      </c>
      <c r="K19" s="39">
        <f t="shared" si="2"/>
        <v>3345</v>
      </c>
      <c r="P19" s="52"/>
    </row>
    <row r="20" spans="2:16" x14ac:dyDescent="0.2">
      <c r="B20" s="39" t="s">
        <v>303</v>
      </c>
      <c r="C20" s="39">
        <v>457</v>
      </c>
      <c r="D20" s="39">
        <v>575</v>
      </c>
      <c r="E20" s="39">
        <f t="shared" si="3"/>
        <v>1032</v>
      </c>
      <c r="F20" s="40">
        <f t="shared" si="0"/>
        <v>2.6788495483335065E-2</v>
      </c>
      <c r="G20" s="39">
        <v>1329</v>
      </c>
      <c r="H20" s="39">
        <v>100</v>
      </c>
      <c r="I20" s="39">
        <f t="shared" si="4"/>
        <v>1429</v>
      </c>
      <c r="J20" s="40">
        <f t="shared" si="1"/>
        <v>2.8875687035240866E-2</v>
      </c>
      <c r="K20" s="39">
        <f t="shared" si="2"/>
        <v>2461</v>
      </c>
      <c r="P20" s="52"/>
    </row>
    <row r="21" spans="2:16" x14ac:dyDescent="0.2">
      <c r="B21" s="39" t="s">
        <v>315</v>
      </c>
      <c r="C21" s="39">
        <v>310</v>
      </c>
      <c r="D21" s="39">
        <v>326</v>
      </c>
      <c r="E21" s="39">
        <f t="shared" si="3"/>
        <v>636</v>
      </c>
      <c r="F21" s="40">
        <f t="shared" si="0"/>
        <v>1.6509189076939049E-2</v>
      </c>
      <c r="G21" s="39">
        <v>384</v>
      </c>
      <c r="H21" s="39">
        <v>44</v>
      </c>
      <c r="I21" s="39">
        <f t="shared" si="4"/>
        <v>428</v>
      </c>
      <c r="J21" s="40">
        <f t="shared" si="1"/>
        <v>8.6485612673779504E-3</v>
      </c>
      <c r="K21" s="39">
        <f t="shared" si="2"/>
        <v>1064</v>
      </c>
      <c r="P21" s="52"/>
    </row>
    <row r="22" spans="2:16" x14ac:dyDescent="0.2">
      <c r="B22" s="39" t="s">
        <v>296</v>
      </c>
      <c r="C22" s="39">
        <v>685</v>
      </c>
      <c r="D22" s="39">
        <v>834</v>
      </c>
      <c r="E22" s="39">
        <f t="shared" si="3"/>
        <v>1519</v>
      </c>
      <c r="F22" s="40">
        <f t="shared" si="0"/>
        <v>3.9429965735645313E-2</v>
      </c>
      <c r="G22" s="39">
        <v>1970</v>
      </c>
      <c r="H22" s="39">
        <v>141</v>
      </c>
      <c r="I22" s="39">
        <f t="shared" si="4"/>
        <v>2111</v>
      </c>
      <c r="J22" s="40">
        <f t="shared" si="1"/>
        <v>4.2656805690268348E-2</v>
      </c>
      <c r="K22" s="39">
        <f t="shared" si="2"/>
        <v>3630</v>
      </c>
      <c r="P22" s="52"/>
    </row>
    <row r="23" spans="2:16" x14ac:dyDescent="0.2">
      <c r="B23" s="39" t="s">
        <v>299</v>
      </c>
      <c r="C23" s="39">
        <v>308</v>
      </c>
      <c r="D23" s="39">
        <v>608</v>
      </c>
      <c r="E23" s="39">
        <f t="shared" si="3"/>
        <v>916</v>
      </c>
      <c r="F23" s="40">
        <f t="shared" si="0"/>
        <v>2.3777385525905928E-2</v>
      </c>
      <c r="G23" s="39">
        <v>496</v>
      </c>
      <c r="H23" s="39">
        <v>96</v>
      </c>
      <c r="I23" s="39">
        <f t="shared" si="4"/>
        <v>592</v>
      </c>
      <c r="J23" s="40">
        <f t="shared" si="1"/>
        <v>1.196249595861623E-2</v>
      </c>
      <c r="K23" s="39">
        <f t="shared" si="2"/>
        <v>1508</v>
      </c>
      <c r="P23" s="52"/>
    </row>
    <row r="24" spans="2:16" x14ac:dyDescent="0.2">
      <c r="B24" s="39" t="s">
        <v>316</v>
      </c>
      <c r="C24" s="39">
        <v>241</v>
      </c>
      <c r="D24" s="39">
        <v>299</v>
      </c>
      <c r="E24" s="39">
        <f t="shared" si="3"/>
        <v>540</v>
      </c>
      <c r="F24" s="40">
        <f t="shared" si="0"/>
        <v>1.4017236008721836E-2</v>
      </c>
      <c r="G24" s="39">
        <v>549</v>
      </c>
      <c r="H24" s="39">
        <v>84</v>
      </c>
      <c r="I24" s="39">
        <f t="shared" si="4"/>
        <v>633</v>
      </c>
      <c r="J24" s="40">
        <f t="shared" si="1"/>
        <v>1.27909796314258E-2</v>
      </c>
      <c r="K24" s="39">
        <f t="shared" si="2"/>
        <v>1173</v>
      </c>
      <c r="P24" s="52"/>
    </row>
    <row r="25" spans="2:16" x14ac:dyDescent="0.2">
      <c r="B25" s="39" t="s">
        <v>275</v>
      </c>
      <c r="C25" s="39">
        <v>270</v>
      </c>
      <c r="D25" s="39">
        <v>310</v>
      </c>
      <c r="E25" s="39">
        <f t="shared" si="3"/>
        <v>580</v>
      </c>
      <c r="F25" s="40">
        <f t="shared" si="0"/>
        <v>1.5055549787145675E-2</v>
      </c>
      <c r="G25" s="39">
        <v>723</v>
      </c>
      <c r="H25" s="39">
        <v>52</v>
      </c>
      <c r="I25" s="39">
        <f t="shared" si="4"/>
        <v>775</v>
      </c>
      <c r="J25" s="40">
        <f t="shared" si="1"/>
        <v>1.5660362107985774E-2</v>
      </c>
      <c r="K25" s="39">
        <f t="shared" si="2"/>
        <v>1355</v>
      </c>
      <c r="P25" s="52"/>
    </row>
    <row r="26" spans="2:16" x14ac:dyDescent="0.2">
      <c r="B26" s="39" t="s">
        <v>306</v>
      </c>
      <c r="C26" s="39">
        <v>249</v>
      </c>
      <c r="D26" s="39">
        <v>318</v>
      </c>
      <c r="E26" s="39">
        <f t="shared" si="3"/>
        <v>567</v>
      </c>
      <c r="F26" s="40">
        <f t="shared" si="0"/>
        <v>1.4718097809157928E-2</v>
      </c>
      <c r="G26" s="39">
        <v>548</v>
      </c>
      <c r="H26" s="39">
        <v>62</v>
      </c>
      <c r="I26" s="39">
        <f t="shared" si="4"/>
        <v>610</v>
      </c>
      <c r="J26" s="40">
        <f t="shared" si="1"/>
        <v>1.232622049789848E-2</v>
      </c>
      <c r="K26" s="39">
        <f t="shared" si="2"/>
        <v>1177</v>
      </c>
      <c r="P26" s="52"/>
    </row>
    <row r="27" spans="2:16" x14ac:dyDescent="0.2">
      <c r="B27" s="39" t="s">
        <v>304</v>
      </c>
      <c r="C27" s="39">
        <v>1883</v>
      </c>
      <c r="D27" s="39">
        <v>2381</v>
      </c>
      <c r="E27" s="39">
        <f t="shared" si="3"/>
        <v>4264</v>
      </c>
      <c r="F27" s="40">
        <f t="shared" si="0"/>
        <v>0.11068424877998131</v>
      </c>
      <c r="G27" s="39">
        <v>5627</v>
      </c>
      <c r="H27" s="39">
        <v>603</v>
      </c>
      <c r="I27" s="39">
        <f t="shared" si="4"/>
        <v>6230</v>
      </c>
      <c r="J27" s="40">
        <f t="shared" si="1"/>
        <v>0.12588910442935661</v>
      </c>
      <c r="K27" s="39">
        <f t="shared" si="2"/>
        <v>10494</v>
      </c>
      <c r="P27" s="52"/>
    </row>
    <row r="28" spans="2:16" x14ac:dyDescent="0.2">
      <c r="B28" s="39" t="s">
        <v>297</v>
      </c>
      <c r="C28" s="39">
        <v>831</v>
      </c>
      <c r="D28" s="39">
        <v>1487</v>
      </c>
      <c r="E28" s="39">
        <f t="shared" si="3"/>
        <v>2318</v>
      </c>
      <c r="F28" s="40">
        <f t="shared" si="0"/>
        <v>6.0170283459661508E-2</v>
      </c>
      <c r="G28" s="39">
        <v>1773</v>
      </c>
      <c r="H28" s="39">
        <v>234</v>
      </c>
      <c r="I28" s="39">
        <f t="shared" si="4"/>
        <v>2007</v>
      </c>
      <c r="J28" s="40">
        <f t="shared" si="1"/>
        <v>4.0555286129970905E-2</v>
      </c>
      <c r="K28" s="39">
        <f t="shared" si="2"/>
        <v>4325</v>
      </c>
      <c r="P28" s="52"/>
    </row>
    <row r="29" spans="2:16" x14ac:dyDescent="0.2">
      <c r="B29" s="39" t="s">
        <v>300</v>
      </c>
      <c r="C29" s="39">
        <v>601</v>
      </c>
      <c r="D29" s="39">
        <v>819</v>
      </c>
      <c r="E29" s="39">
        <f t="shared" si="3"/>
        <v>1420</v>
      </c>
      <c r="F29" s="40">
        <f t="shared" si="0"/>
        <v>3.6860139134046309E-2</v>
      </c>
      <c r="G29" s="39">
        <v>1204</v>
      </c>
      <c r="H29" s="39">
        <v>125</v>
      </c>
      <c r="I29" s="39">
        <f t="shared" si="4"/>
        <v>1329</v>
      </c>
      <c r="J29" s="40">
        <f t="shared" si="1"/>
        <v>2.6854995150339477E-2</v>
      </c>
      <c r="K29" s="39">
        <f t="shared" si="2"/>
        <v>2749</v>
      </c>
      <c r="P29" s="52"/>
    </row>
    <row r="30" spans="2:16" x14ac:dyDescent="0.2">
      <c r="B30" s="39" t="s">
        <v>317</v>
      </c>
      <c r="C30" s="39">
        <v>164</v>
      </c>
      <c r="D30" s="39">
        <v>185</v>
      </c>
      <c r="E30" s="39">
        <f t="shared" si="3"/>
        <v>349</v>
      </c>
      <c r="F30" s="40">
        <f t="shared" si="0"/>
        <v>9.0592877167480004E-3</v>
      </c>
      <c r="G30" s="39">
        <v>391</v>
      </c>
      <c r="H30" s="39">
        <v>26</v>
      </c>
      <c r="I30" s="39">
        <f t="shared" si="4"/>
        <v>417</v>
      </c>
      <c r="J30" s="40">
        <f t="shared" si="1"/>
        <v>8.4262851600387968E-3</v>
      </c>
      <c r="K30" s="39">
        <f t="shared" si="2"/>
        <v>766</v>
      </c>
      <c r="P30" s="52"/>
    </row>
    <row r="31" spans="2:16" x14ac:dyDescent="0.2">
      <c r="B31" s="39" t="s">
        <v>276</v>
      </c>
      <c r="C31" s="39">
        <v>401</v>
      </c>
      <c r="D31" s="39">
        <v>625</v>
      </c>
      <c r="E31" s="39">
        <f t="shared" si="3"/>
        <v>1026</v>
      </c>
      <c r="F31" s="40">
        <f t="shared" si="0"/>
        <v>2.6632748416571487E-2</v>
      </c>
      <c r="G31" s="39">
        <v>903</v>
      </c>
      <c r="H31" s="39">
        <v>144</v>
      </c>
      <c r="I31" s="39">
        <f t="shared" si="4"/>
        <v>1047</v>
      </c>
      <c r="J31" s="40">
        <f t="shared" si="1"/>
        <v>2.1156644034917557E-2</v>
      </c>
      <c r="K31" s="39">
        <f t="shared" si="2"/>
        <v>2073</v>
      </c>
      <c r="P31" s="52"/>
    </row>
    <row r="32" spans="2:16" x14ac:dyDescent="0.2">
      <c r="B32" s="41" t="s">
        <v>50</v>
      </c>
      <c r="C32" s="39">
        <f>SUM(C11:C31)</f>
        <v>17209</v>
      </c>
      <c r="D32" s="39">
        <f>SUM(D11:D31)</f>
        <v>21315</v>
      </c>
      <c r="E32" s="41">
        <f t="shared" si="3"/>
        <v>38524</v>
      </c>
      <c r="F32" s="40">
        <f t="shared" si="0"/>
        <v>1</v>
      </c>
      <c r="G32" s="39">
        <f>SUM(G11:G31)</f>
        <v>44734</v>
      </c>
      <c r="H32" s="39">
        <f>SUM(H11:H31)</f>
        <v>4754</v>
      </c>
      <c r="I32" s="41">
        <f t="shared" si="4"/>
        <v>49488</v>
      </c>
      <c r="J32" s="40">
        <f t="shared" si="1"/>
        <v>1</v>
      </c>
      <c r="K32" s="41">
        <f t="shared" si="2"/>
        <v>88012</v>
      </c>
      <c r="P32" s="52"/>
    </row>
    <row r="33" spans="2:12" ht="25.5" customHeight="1" x14ac:dyDescent="0.2">
      <c r="B33" s="53" t="s">
        <v>66</v>
      </c>
      <c r="C33" s="54">
        <f>+C32/$K$32</f>
        <v>0.19553015497886653</v>
      </c>
      <c r="D33" s="54">
        <f>+D32/$K$32</f>
        <v>0.24218288415216108</v>
      </c>
      <c r="E33" s="55">
        <f>C33+D33</f>
        <v>0.4377130391310276</v>
      </c>
      <c r="F33" s="54"/>
      <c r="G33" s="54">
        <f>+G32/$K$32</f>
        <v>0.50827159932736443</v>
      </c>
      <c r="H33" s="54">
        <f>+H32/$K$32</f>
        <v>5.4015361541607965E-2</v>
      </c>
      <c r="I33" s="55">
        <f>G33+H33</f>
        <v>0.56228696086897245</v>
      </c>
      <c r="J33" s="55"/>
      <c r="K33" s="55">
        <f t="shared" si="2"/>
        <v>1</v>
      </c>
    </row>
    <row r="34" spans="2:12" x14ac:dyDescent="0.2">
      <c r="B34" s="46"/>
      <c r="C34" s="59"/>
      <c r="D34" s="59"/>
      <c r="E34" s="59"/>
      <c r="F34" s="59"/>
      <c r="G34" s="59"/>
      <c r="H34" s="59"/>
      <c r="I34" s="59"/>
      <c r="J34" s="59"/>
      <c r="K34" s="59"/>
    </row>
    <row r="35" spans="2:12" ht="12.75" x14ac:dyDescent="0.2">
      <c r="B35" s="330" t="s">
        <v>585</v>
      </c>
      <c r="C35" s="330"/>
      <c r="D35" s="330"/>
      <c r="E35" s="330"/>
      <c r="F35" s="330"/>
      <c r="G35" s="330"/>
      <c r="H35" s="330"/>
      <c r="I35" s="330"/>
      <c r="J35" s="330"/>
      <c r="K35" s="330"/>
    </row>
    <row r="36" spans="2:12" ht="12.75" x14ac:dyDescent="0.2">
      <c r="B36" s="346" t="str">
        <f>'Solicitudes Regiones'!$B$6:$P$6</f>
        <v>Acumuladas de julio de 2008 a diciembre de 2019</v>
      </c>
      <c r="C36" s="346"/>
      <c r="D36" s="346"/>
      <c r="E36" s="346"/>
      <c r="F36" s="346"/>
      <c r="G36" s="346"/>
      <c r="H36" s="346"/>
      <c r="I36" s="346"/>
      <c r="J36" s="346"/>
      <c r="K36" s="346"/>
    </row>
    <row r="38" spans="2:12" ht="15" customHeight="1" x14ac:dyDescent="0.2">
      <c r="B38" s="363" t="s">
        <v>67</v>
      </c>
      <c r="C38" s="364"/>
      <c r="D38" s="364"/>
      <c r="E38" s="364"/>
      <c r="F38" s="364"/>
      <c r="G38" s="364"/>
      <c r="H38" s="364"/>
      <c r="I38" s="364"/>
      <c r="J38" s="364"/>
      <c r="K38" s="365"/>
      <c r="L38" s="60"/>
    </row>
    <row r="39" spans="2:12" ht="21" customHeight="1" x14ac:dyDescent="0.2">
      <c r="B39" s="362" t="s">
        <v>58</v>
      </c>
      <c r="C39" s="363" t="s">
        <v>2</v>
      </c>
      <c r="D39" s="364"/>
      <c r="E39" s="364"/>
      <c r="F39" s="364"/>
      <c r="G39" s="364"/>
      <c r="H39" s="364"/>
      <c r="I39" s="364"/>
      <c r="J39" s="364"/>
      <c r="K39" s="365"/>
    </row>
    <row r="40" spans="2:12" ht="24" x14ac:dyDescent="0.2">
      <c r="B40" s="362"/>
      <c r="C40" s="44" t="s">
        <v>59</v>
      </c>
      <c r="D40" s="44" t="s">
        <v>60</v>
      </c>
      <c r="E40" s="44" t="s">
        <v>61</v>
      </c>
      <c r="F40" s="44" t="s">
        <v>62</v>
      </c>
      <c r="G40" s="44" t="s">
        <v>8</v>
      </c>
      <c r="H40" s="44" t="s">
        <v>63</v>
      </c>
      <c r="I40" s="44" t="s">
        <v>64</v>
      </c>
      <c r="J40" s="44" t="s">
        <v>65</v>
      </c>
      <c r="K40" s="172" t="s">
        <v>31</v>
      </c>
    </row>
    <row r="41" spans="2:12" x14ac:dyDescent="0.2">
      <c r="B41" s="39" t="s">
        <v>294</v>
      </c>
      <c r="C41" s="39">
        <v>4962</v>
      </c>
      <c r="D41" s="39">
        <v>2905</v>
      </c>
      <c r="E41" s="39">
        <f t="shared" ref="E41:E61" si="5">C41+D41</f>
        <v>7867</v>
      </c>
      <c r="F41" s="40">
        <f t="shared" ref="F41:F62" si="6">E41/$E$62</f>
        <v>0.31425261644163938</v>
      </c>
      <c r="G41" s="39">
        <v>14613</v>
      </c>
      <c r="H41" s="39">
        <v>1530</v>
      </c>
      <c r="I41" s="39">
        <f>G41+H41</f>
        <v>16143</v>
      </c>
      <c r="J41" s="40">
        <f t="shared" ref="J41:J62" si="7">I41/$I$62</f>
        <v>0.3728003325481502</v>
      </c>
      <c r="K41" s="39">
        <f t="shared" ref="K41:K63" si="8">E41+I41</f>
        <v>24010</v>
      </c>
    </row>
    <row r="42" spans="2:12" x14ac:dyDescent="0.2">
      <c r="B42" s="39" t="s">
        <v>295</v>
      </c>
      <c r="C42" s="39">
        <v>700</v>
      </c>
      <c r="D42" s="39">
        <v>401</v>
      </c>
      <c r="E42" s="39">
        <f t="shared" si="5"/>
        <v>1101</v>
      </c>
      <c r="F42" s="40">
        <f t="shared" si="6"/>
        <v>4.3980186945753771E-2</v>
      </c>
      <c r="G42" s="39">
        <v>1998</v>
      </c>
      <c r="H42" s="39">
        <v>134</v>
      </c>
      <c r="I42" s="39">
        <f t="shared" ref="I42:I62" si="9">G42+H42</f>
        <v>2132</v>
      </c>
      <c r="J42" s="40">
        <f t="shared" si="7"/>
        <v>4.9235601126968731E-2</v>
      </c>
      <c r="K42" s="39">
        <f t="shared" si="8"/>
        <v>3233</v>
      </c>
    </row>
    <row r="43" spans="2:12" x14ac:dyDescent="0.2">
      <c r="B43" s="39" t="s">
        <v>273</v>
      </c>
      <c r="C43" s="39">
        <v>604</v>
      </c>
      <c r="D43" s="39">
        <v>359</v>
      </c>
      <c r="E43" s="39">
        <f t="shared" si="5"/>
        <v>963</v>
      </c>
      <c r="F43" s="40">
        <f t="shared" si="6"/>
        <v>3.8467683949828232E-2</v>
      </c>
      <c r="G43" s="39">
        <v>1562</v>
      </c>
      <c r="H43" s="39">
        <v>183</v>
      </c>
      <c r="I43" s="39">
        <f t="shared" si="9"/>
        <v>1745</v>
      </c>
      <c r="J43" s="40">
        <f t="shared" si="7"/>
        <v>4.0298369590319155E-2</v>
      </c>
      <c r="K43" s="39">
        <f t="shared" si="8"/>
        <v>2708</v>
      </c>
    </row>
    <row r="44" spans="2:12" x14ac:dyDescent="0.2">
      <c r="B44" s="39" t="s">
        <v>298</v>
      </c>
      <c r="C44" s="39">
        <v>646</v>
      </c>
      <c r="D44" s="39">
        <v>399</v>
      </c>
      <c r="E44" s="39">
        <f t="shared" si="5"/>
        <v>1045</v>
      </c>
      <c r="F44" s="40">
        <f t="shared" si="6"/>
        <v>4.1743229208276743E-2</v>
      </c>
      <c r="G44" s="39">
        <v>846</v>
      </c>
      <c r="H44" s="39">
        <v>144</v>
      </c>
      <c r="I44" s="39">
        <f t="shared" si="9"/>
        <v>990</v>
      </c>
      <c r="J44" s="40">
        <f t="shared" si="7"/>
        <v>2.2862685326312873E-2</v>
      </c>
      <c r="K44" s="39">
        <f t="shared" si="8"/>
        <v>2035</v>
      </c>
    </row>
    <row r="45" spans="2:12" x14ac:dyDescent="0.2">
      <c r="B45" s="39" t="s">
        <v>274</v>
      </c>
      <c r="C45" s="39">
        <v>269</v>
      </c>
      <c r="D45" s="39">
        <v>220</v>
      </c>
      <c r="E45" s="39">
        <f t="shared" si="5"/>
        <v>489</v>
      </c>
      <c r="F45" s="40">
        <f t="shared" si="6"/>
        <v>1.9533434529040505E-2</v>
      </c>
      <c r="G45" s="39">
        <v>618</v>
      </c>
      <c r="H45" s="39">
        <v>90</v>
      </c>
      <c r="I45" s="39">
        <f t="shared" si="9"/>
        <v>708</v>
      </c>
      <c r="J45" s="40">
        <f t="shared" si="7"/>
        <v>1.6350284051544962E-2</v>
      </c>
      <c r="K45" s="39">
        <f t="shared" si="8"/>
        <v>1197</v>
      </c>
    </row>
    <row r="46" spans="2:12" x14ac:dyDescent="0.2">
      <c r="B46" s="39" t="s">
        <v>301</v>
      </c>
      <c r="C46" s="39">
        <v>455</v>
      </c>
      <c r="D46" s="39">
        <v>267</v>
      </c>
      <c r="E46" s="39">
        <f t="shared" si="5"/>
        <v>722</v>
      </c>
      <c r="F46" s="40">
        <f t="shared" si="6"/>
        <v>2.8840776543900295E-2</v>
      </c>
      <c r="G46" s="39">
        <v>844</v>
      </c>
      <c r="H46" s="39">
        <v>89</v>
      </c>
      <c r="I46" s="39">
        <f t="shared" si="9"/>
        <v>933</v>
      </c>
      <c r="J46" s="40">
        <f t="shared" si="7"/>
        <v>2.1546348898434254E-2</v>
      </c>
      <c r="K46" s="39">
        <f t="shared" si="8"/>
        <v>1655</v>
      </c>
    </row>
    <row r="47" spans="2:12" x14ac:dyDescent="0.2">
      <c r="B47" s="39" t="s">
        <v>302</v>
      </c>
      <c r="C47" s="39">
        <v>815</v>
      </c>
      <c r="D47" s="39">
        <v>320</v>
      </c>
      <c r="E47" s="39">
        <f t="shared" si="5"/>
        <v>1135</v>
      </c>
      <c r="F47" s="40">
        <f t="shared" si="6"/>
        <v>4.5338339857793404E-2</v>
      </c>
      <c r="G47" s="39">
        <v>1567</v>
      </c>
      <c r="H47" s="39">
        <v>91</v>
      </c>
      <c r="I47" s="39">
        <f t="shared" si="9"/>
        <v>1658</v>
      </c>
      <c r="J47" s="40">
        <f t="shared" si="7"/>
        <v>3.828922451618863E-2</v>
      </c>
      <c r="K47" s="39">
        <f t="shared" si="8"/>
        <v>2793</v>
      </c>
    </row>
    <row r="48" spans="2:12" x14ac:dyDescent="0.2">
      <c r="B48" s="39" t="s">
        <v>305</v>
      </c>
      <c r="C48" s="39">
        <v>725</v>
      </c>
      <c r="D48" s="39">
        <v>494</v>
      </c>
      <c r="E48" s="39">
        <f t="shared" si="5"/>
        <v>1219</v>
      </c>
      <c r="F48" s="40">
        <f t="shared" si="6"/>
        <v>4.869377646400895E-2</v>
      </c>
      <c r="G48" s="39">
        <v>1204</v>
      </c>
      <c r="H48" s="39">
        <v>208</v>
      </c>
      <c r="I48" s="39">
        <f t="shared" si="9"/>
        <v>1412</v>
      </c>
      <c r="J48" s="40">
        <f t="shared" si="7"/>
        <v>3.2608193616923006E-2</v>
      </c>
      <c r="K48" s="39">
        <f t="shared" si="8"/>
        <v>2631</v>
      </c>
    </row>
    <row r="49" spans="2:11" x14ac:dyDescent="0.2">
      <c r="B49" s="39" t="s">
        <v>307</v>
      </c>
      <c r="C49" s="39">
        <v>597</v>
      </c>
      <c r="D49" s="39">
        <v>280</v>
      </c>
      <c r="E49" s="39">
        <f t="shared" si="5"/>
        <v>877</v>
      </c>
      <c r="F49" s="40">
        <f t="shared" si="6"/>
        <v>3.503235599584565E-2</v>
      </c>
      <c r="G49" s="39">
        <v>1686</v>
      </c>
      <c r="H49" s="39">
        <v>102</v>
      </c>
      <c r="I49" s="39">
        <f t="shared" si="9"/>
        <v>1788</v>
      </c>
      <c r="J49" s="40">
        <f t="shared" si="7"/>
        <v>4.1291395316613549E-2</v>
      </c>
      <c r="K49" s="39">
        <f t="shared" si="8"/>
        <v>2665</v>
      </c>
    </row>
    <row r="50" spans="2:11" x14ac:dyDescent="0.2">
      <c r="B50" s="39" t="s">
        <v>303</v>
      </c>
      <c r="C50" s="39">
        <v>428</v>
      </c>
      <c r="D50" s="39">
        <v>255</v>
      </c>
      <c r="E50" s="39">
        <f t="shared" si="5"/>
        <v>683</v>
      </c>
      <c r="F50" s="40">
        <f t="shared" si="6"/>
        <v>2.7282895262443079E-2</v>
      </c>
      <c r="G50" s="39">
        <v>1222</v>
      </c>
      <c r="H50" s="39">
        <v>88</v>
      </c>
      <c r="I50" s="39">
        <f t="shared" si="9"/>
        <v>1310</v>
      </c>
      <c r="J50" s="40">
        <f t="shared" si="7"/>
        <v>3.0252644219666527E-2</v>
      </c>
      <c r="K50" s="39">
        <f t="shared" si="8"/>
        <v>1993</v>
      </c>
    </row>
    <row r="51" spans="2:11" x14ac:dyDescent="0.2">
      <c r="B51" s="39" t="s">
        <v>315</v>
      </c>
      <c r="C51" s="39">
        <v>301</v>
      </c>
      <c r="D51" s="39">
        <v>132</v>
      </c>
      <c r="E51" s="39">
        <f t="shared" si="5"/>
        <v>433</v>
      </c>
      <c r="F51" s="40">
        <f t="shared" si="6"/>
        <v>1.7296476791563473E-2</v>
      </c>
      <c r="G51" s="39">
        <v>366</v>
      </c>
      <c r="H51" s="39">
        <v>43</v>
      </c>
      <c r="I51" s="39">
        <f t="shared" si="9"/>
        <v>409</v>
      </c>
      <c r="J51" s="40">
        <f t="shared" si="7"/>
        <v>9.4452912105676412E-3</v>
      </c>
      <c r="K51" s="39">
        <f t="shared" si="8"/>
        <v>842</v>
      </c>
    </row>
    <row r="52" spans="2:11" x14ac:dyDescent="0.2">
      <c r="B52" s="39" t="s">
        <v>296</v>
      </c>
      <c r="C52" s="39">
        <v>657</v>
      </c>
      <c r="D52" s="39">
        <v>369</v>
      </c>
      <c r="E52" s="39">
        <f t="shared" si="5"/>
        <v>1026</v>
      </c>
      <c r="F52" s="40">
        <f t="shared" si="6"/>
        <v>4.0984261404489894E-2</v>
      </c>
      <c r="G52" s="39">
        <v>1788</v>
      </c>
      <c r="H52" s="39">
        <v>120</v>
      </c>
      <c r="I52" s="39">
        <f t="shared" si="9"/>
        <v>1908</v>
      </c>
      <c r="J52" s="40">
        <f t="shared" si="7"/>
        <v>4.4062629901621173E-2</v>
      </c>
      <c r="K52" s="39">
        <f t="shared" si="8"/>
        <v>2934</v>
      </c>
    </row>
    <row r="53" spans="2:11" x14ac:dyDescent="0.2">
      <c r="B53" s="39" t="s">
        <v>299</v>
      </c>
      <c r="C53" s="39">
        <v>286</v>
      </c>
      <c r="D53" s="39">
        <v>223</v>
      </c>
      <c r="E53" s="39">
        <f t="shared" si="5"/>
        <v>509</v>
      </c>
      <c r="F53" s="40">
        <f t="shared" si="6"/>
        <v>2.0332348006710872E-2</v>
      </c>
      <c r="G53" s="39">
        <v>454</v>
      </c>
      <c r="H53" s="39">
        <v>81</v>
      </c>
      <c r="I53" s="39">
        <f t="shared" si="9"/>
        <v>535</v>
      </c>
      <c r="J53" s="40">
        <f t="shared" si="7"/>
        <v>1.2355087524825644E-2</v>
      </c>
      <c r="K53" s="39">
        <f t="shared" si="8"/>
        <v>1044</v>
      </c>
    </row>
    <row r="54" spans="2:11" x14ac:dyDescent="0.2">
      <c r="B54" s="39" t="s">
        <v>316</v>
      </c>
      <c r="C54" s="39">
        <v>234</v>
      </c>
      <c r="D54" s="39">
        <v>136</v>
      </c>
      <c r="E54" s="39">
        <f t="shared" si="5"/>
        <v>370</v>
      </c>
      <c r="F54" s="40">
        <f t="shared" si="6"/>
        <v>1.4779899336901813E-2</v>
      </c>
      <c r="G54" s="39">
        <v>513</v>
      </c>
      <c r="H54" s="39">
        <v>73</v>
      </c>
      <c r="I54" s="39">
        <f t="shared" si="9"/>
        <v>586</v>
      </c>
      <c r="J54" s="40">
        <f t="shared" si="7"/>
        <v>1.3532862223453882E-2</v>
      </c>
      <c r="K54" s="39">
        <f t="shared" si="8"/>
        <v>956</v>
      </c>
    </row>
    <row r="55" spans="2:11" x14ac:dyDescent="0.2">
      <c r="B55" s="39" t="s">
        <v>275</v>
      </c>
      <c r="C55" s="39">
        <v>261</v>
      </c>
      <c r="D55" s="39">
        <v>139</v>
      </c>
      <c r="E55" s="39">
        <f t="shared" si="5"/>
        <v>400</v>
      </c>
      <c r="F55" s="40">
        <f t="shared" si="6"/>
        <v>1.5978269553407365E-2</v>
      </c>
      <c r="G55" s="39">
        <v>660</v>
      </c>
      <c r="H55" s="39">
        <v>42</v>
      </c>
      <c r="I55" s="39">
        <f t="shared" si="9"/>
        <v>702</v>
      </c>
      <c r="J55" s="40">
        <f t="shared" si="7"/>
        <v>1.6211722322294581E-2</v>
      </c>
      <c r="K55" s="39">
        <f t="shared" si="8"/>
        <v>1102</v>
      </c>
    </row>
    <row r="56" spans="2:11" x14ac:dyDescent="0.2">
      <c r="B56" s="39" t="s">
        <v>306</v>
      </c>
      <c r="C56" s="39">
        <v>248</v>
      </c>
      <c r="D56" s="39">
        <v>147</v>
      </c>
      <c r="E56" s="39">
        <f t="shared" si="5"/>
        <v>395</v>
      </c>
      <c r="F56" s="40">
        <f t="shared" si="6"/>
        <v>1.5778541183989775E-2</v>
      </c>
      <c r="G56" s="39">
        <v>522</v>
      </c>
      <c r="H56" s="39">
        <v>50</v>
      </c>
      <c r="I56" s="39">
        <f t="shared" si="9"/>
        <v>572</v>
      </c>
      <c r="J56" s="40">
        <f t="shared" si="7"/>
        <v>1.320955152186966E-2</v>
      </c>
      <c r="K56" s="39">
        <f t="shared" si="8"/>
        <v>967</v>
      </c>
    </row>
    <row r="57" spans="2:11" x14ac:dyDescent="0.2">
      <c r="B57" s="39" t="s">
        <v>304</v>
      </c>
      <c r="C57" s="39">
        <v>1722</v>
      </c>
      <c r="D57" s="39">
        <v>1021</v>
      </c>
      <c r="E57" s="39">
        <f t="shared" si="5"/>
        <v>2743</v>
      </c>
      <c r="F57" s="40">
        <f t="shared" si="6"/>
        <v>0.10957098346249101</v>
      </c>
      <c r="G57" s="39">
        <v>4947</v>
      </c>
      <c r="H57" s="39">
        <v>535</v>
      </c>
      <c r="I57" s="39">
        <f t="shared" si="9"/>
        <v>5482</v>
      </c>
      <c r="J57" s="40">
        <f t="shared" si="7"/>
        <v>0.12659923329176481</v>
      </c>
      <c r="K57" s="39">
        <f t="shared" si="8"/>
        <v>8225</v>
      </c>
    </row>
    <row r="58" spans="2:11" x14ac:dyDescent="0.2">
      <c r="B58" s="39" t="s">
        <v>297</v>
      </c>
      <c r="C58" s="39">
        <v>762</v>
      </c>
      <c r="D58" s="39">
        <v>562</v>
      </c>
      <c r="E58" s="39">
        <f t="shared" si="5"/>
        <v>1324</v>
      </c>
      <c r="F58" s="40">
        <f t="shared" si="6"/>
        <v>5.2888072221778382E-2</v>
      </c>
      <c r="G58" s="39">
        <v>1566</v>
      </c>
      <c r="H58" s="39">
        <v>210</v>
      </c>
      <c r="I58" s="39">
        <f t="shared" si="9"/>
        <v>1776</v>
      </c>
      <c r="J58" s="40">
        <f t="shared" si="7"/>
        <v>4.1014271858112787E-2</v>
      </c>
      <c r="K58" s="39">
        <f t="shared" si="8"/>
        <v>3100</v>
      </c>
    </row>
    <row r="59" spans="2:11" x14ac:dyDescent="0.2">
      <c r="B59" s="39" t="s">
        <v>300</v>
      </c>
      <c r="C59" s="39">
        <v>553</v>
      </c>
      <c r="D59" s="39">
        <v>339</v>
      </c>
      <c r="E59" s="39">
        <f t="shared" si="5"/>
        <v>892</v>
      </c>
      <c r="F59" s="40">
        <f t="shared" si="6"/>
        <v>3.5631541104098427E-2</v>
      </c>
      <c r="G59" s="39">
        <v>1049</v>
      </c>
      <c r="H59" s="39">
        <v>111</v>
      </c>
      <c r="I59" s="39">
        <f t="shared" si="9"/>
        <v>1160</v>
      </c>
      <c r="J59" s="40">
        <f t="shared" si="7"/>
        <v>2.6788600988407001E-2</v>
      </c>
      <c r="K59" s="39">
        <f t="shared" si="8"/>
        <v>2052</v>
      </c>
    </row>
    <row r="60" spans="2:11" x14ac:dyDescent="0.2">
      <c r="B60" s="39" t="s">
        <v>317</v>
      </c>
      <c r="C60" s="39">
        <v>151</v>
      </c>
      <c r="D60" s="39">
        <v>78</v>
      </c>
      <c r="E60" s="39">
        <f t="shared" si="5"/>
        <v>229</v>
      </c>
      <c r="F60" s="40">
        <f t="shared" si="6"/>
        <v>9.1475593193257165E-3</v>
      </c>
      <c r="G60" s="39">
        <v>355</v>
      </c>
      <c r="H60" s="39">
        <v>25</v>
      </c>
      <c r="I60" s="39">
        <f t="shared" si="9"/>
        <v>380</v>
      </c>
      <c r="J60" s="40">
        <f t="shared" si="7"/>
        <v>8.7755761858574668E-3</v>
      </c>
      <c r="K60" s="39">
        <f t="shared" si="8"/>
        <v>609</v>
      </c>
    </row>
    <row r="61" spans="2:11" x14ac:dyDescent="0.2">
      <c r="B61" s="39" t="s">
        <v>276</v>
      </c>
      <c r="C61" s="39">
        <v>384</v>
      </c>
      <c r="D61" s="39">
        <v>228</v>
      </c>
      <c r="E61" s="39">
        <f t="shared" si="5"/>
        <v>612</v>
      </c>
      <c r="F61" s="40">
        <f t="shared" si="6"/>
        <v>2.444675241671327E-2</v>
      </c>
      <c r="G61" s="39">
        <v>852</v>
      </c>
      <c r="H61" s="39">
        <v>121</v>
      </c>
      <c r="I61" s="39">
        <f t="shared" si="9"/>
        <v>973</v>
      </c>
      <c r="J61" s="40">
        <f t="shared" si="7"/>
        <v>2.2470093760103459E-2</v>
      </c>
      <c r="K61" s="39">
        <f t="shared" si="8"/>
        <v>1585</v>
      </c>
    </row>
    <row r="62" spans="2:11" x14ac:dyDescent="0.2">
      <c r="B62" s="41" t="s">
        <v>50</v>
      </c>
      <c r="C62" s="39">
        <f>SUM(C41:C61)</f>
        <v>15760</v>
      </c>
      <c r="D62" s="39">
        <f>SUM(D41:D61)</f>
        <v>9274</v>
      </c>
      <c r="E62" s="41">
        <f>C62+D62</f>
        <v>25034</v>
      </c>
      <c r="F62" s="72">
        <f t="shared" si="6"/>
        <v>1</v>
      </c>
      <c r="G62" s="39">
        <f>SUM(G41:G61)</f>
        <v>39232</v>
      </c>
      <c r="H62" s="39">
        <f>SUM(H41:H61)</f>
        <v>4070</v>
      </c>
      <c r="I62" s="41">
        <f t="shared" si="9"/>
        <v>43302</v>
      </c>
      <c r="J62" s="72">
        <f t="shared" si="7"/>
        <v>1</v>
      </c>
      <c r="K62" s="41">
        <f t="shared" si="8"/>
        <v>68336</v>
      </c>
    </row>
    <row r="63" spans="2:11" ht="24" x14ac:dyDescent="0.2">
      <c r="B63" s="53" t="s">
        <v>68</v>
      </c>
      <c r="C63" s="54">
        <f>+C62/$K$62</f>
        <v>0.23062514633575276</v>
      </c>
      <c r="D63" s="54">
        <f>+D62/$K$62</f>
        <v>0.13571177710138141</v>
      </c>
      <c r="E63" s="55">
        <f>C63+D63</f>
        <v>0.3663369234371342</v>
      </c>
      <c r="F63" s="55"/>
      <c r="G63" s="54">
        <f>+G62/$K$62</f>
        <v>0.57410442519316318</v>
      </c>
      <c r="H63" s="54">
        <f>+H62/$K$62</f>
        <v>5.9558651369702648E-2</v>
      </c>
      <c r="I63" s="55">
        <f>G63+H63</f>
        <v>0.6336630765628658</v>
      </c>
      <c r="J63" s="55"/>
      <c r="K63" s="55">
        <f t="shared" si="8"/>
        <v>1</v>
      </c>
    </row>
    <row r="64" spans="2:11" x14ac:dyDescent="0.2">
      <c r="B64" s="46" t="s">
        <v>133</v>
      </c>
    </row>
    <row r="65" spans="2:2" x14ac:dyDescent="0.2">
      <c r="B65" s="46" t="s">
        <v>134</v>
      </c>
    </row>
  </sheetData>
  <mergeCells count="10">
    <mergeCell ref="B36:K36"/>
    <mergeCell ref="B38:K38"/>
    <mergeCell ref="B39:B40"/>
    <mergeCell ref="C39:K39"/>
    <mergeCell ref="B5:K5"/>
    <mergeCell ref="B6:K6"/>
    <mergeCell ref="B8:K8"/>
    <mergeCell ref="B9:B10"/>
    <mergeCell ref="C9:K9"/>
    <mergeCell ref="B35:K35"/>
  </mergeCells>
  <hyperlinks>
    <hyperlink ref="M5" location="'Índice Pensiones Solidarias'!A1" display="Volver Sistema de Pensiones Solidadias" xr:uid="{00000000-0004-0000-0F00-000000000000}"/>
  </hyperlinks>
  <pageMargins left="0.74803149606299213" right="0.74803149606299213" top="0.98425196850393704" bottom="0.98425196850393704" header="0" footer="0"/>
  <pageSetup scale="83" fitToHeight="2" orientation="portrait" r:id="rId1"/>
  <headerFooter alignWithMargins="0"/>
  <rowBreaks count="1" manualBreakCount="1">
    <brk id="3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pageSetUpPr fitToPage="1"/>
  </sheetPr>
  <dimension ref="A1:P89"/>
  <sheetViews>
    <sheetView showGridLines="0" topLeftCell="A4" zoomScaleNormal="100" workbookViewId="0">
      <selection activeCell="K53" sqref="K53"/>
    </sheetView>
  </sheetViews>
  <sheetFormatPr baseColWidth="10" defaultRowHeight="12" x14ac:dyDescent="0.2"/>
  <cols>
    <col min="1" max="1" width="6" style="47" customWidth="1"/>
    <col min="2" max="2" width="18.140625" style="47" customWidth="1"/>
    <col min="3" max="3" width="9.7109375" style="47" bestFit="1" customWidth="1"/>
    <col min="4" max="4" width="9.140625" style="47" bestFit="1" customWidth="1"/>
    <col min="5" max="6" width="9.140625" style="47" customWidth="1"/>
    <col min="7" max="7" width="9.7109375" style="47" bestFit="1" customWidth="1"/>
    <col min="8" max="8" width="8.42578125" style="47" bestFit="1" customWidth="1"/>
    <col min="9" max="11" width="11" style="47" customWidth="1"/>
    <col min="12" max="12" width="9.140625" style="47" customWidth="1"/>
    <col min="13" max="251" width="11.42578125" style="47"/>
    <col min="252" max="252" width="18.140625" style="47" customWidth="1"/>
    <col min="253" max="253" width="9.7109375" style="47" bestFit="1" customWidth="1"/>
    <col min="254" max="254" width="9.140625" style="47" bestFit="1" customWidth="1"/>
    <col min="255" max="256" width="9.140625" style="47" customWidth="1"/>
    <col min="257" max="257" width="9.7109375" style="47" bestFit="1" customWidth="1"/>
    <col min="258" max="258" width="8.42578125" style="47" bestFit="1" customWidth="1"/>
    <col min="259" max="261" width="11" style="47" customWidth="1"/>
    <col min="262" max="267" width="0" style="47" hidden="1" customWidth="1"/>
    <col min="268" max="268" width="9.140625" style="47" customWidth="1"/>
    <col min="269" max="507" width="11.42578125" style="47"/>
    <col min="508" max="508" width="18.140625" style="47" customWidth="1"/>
    <col min="509" max="509" width="9.7109375" style="47" bestFit="1" customWidth="1"/>
    <col min="510" max="510" width="9.140625" style="47" bestFit="1" customWidth="1"/>
    <col min="511" max="512" width="9.140625" style="47" customWidth="1"/>
    <col min="513" max="513" width="9.7109375" style="47" bestFit="1" customWidth="1"/>
    <col min="514" max="514" width="8.42578125" style="47" bestFit="1" customWidth="1"/>
    <col min="515" max="517" width="11" style="47" customWidth="1"/>
    <col min="518" max="523" width="0" style="47" hidden="1" customWidth="1"/>
    <col min="524" max="524" width="9.140625" style="47" customWidth="1"/>
    <col min="525" max="763" width="11.42578125" style="47"/>
    <col min="764" max="764" width="18.140625" style="47" customWidth="1"/>
    <col min="765" max="765" width="9.7109375" style="47" bestFit="1" customWidth="1"/>
    <col min="766" max="766" width="9.140625" style="47" bestFit="1" customWidth="1"/>
    <col min="767" max="768" width="9.140625" style="47" customWidth="1"/>
    <col min="769" max="769" width="9.7109375" style="47" bestFit="1" customWidth="1"/>
    <col min="770" max="770" width="8.42578125" style="47" bestFit="1" customWidth="1"/>
    <col min="771" max="773" width="11" style="47" customWidth="1"/>
    <col min="774" max="779" width="0" style="47" hidden="1" customWidth="1"/>
    <col min="780" max="780" width="9.140625" style="47" customWidth="1"/>
    <col min="781" max="1019" width="11.42578125" style="47"/>
    <col min="1020" max="1020" width="18.140625" style="47" customWidth="1"/>
    <col min="1021" max="1021" width="9.7109375" style="47" bestFit="1" customWidth="1"/>
    <col min="1022" max="1022" width="9.140625" style="47" bestFit="1" customWidth="1"/>
    <col min="1023" max="1024" width="9.140625" style="47" customWidth="1"/>
    <col min="1025" max="1025" width="9.7109375" style="47" bestFit="1" customWidth="1"/>
    <col min="1026" max="1026" width="8.42578125" style="47" bestFit="1" customWidth="1"/>
    <col min="1027" max="1029" width="11" style="47" customWidth="1"/>
    <col min="1030" max="1035" width="0" style="47" hidden="1" customWidth="1"/>
    <col min="1036" max="1036" width="9.140625" style="47" customWidth="1"/>
    <col min="1037" max="1275" width="11.42578125" style="47"/>
    <col min="1276" max="1276" width="18.140625" style="47" customWidth="1"/>
    <col min="1277" max="1277" width="9.7109375" style="47" bestFit="1" customWidth="1"/>
    <col min="1278" max="1278" width="9.140625" style="47" bestFit="1" customWidth="1"/>
    <col min="1279" max="1280" width="9.140625" style="47" customWidth="1"/>
    <col min="1281" max="1281" width="9.7109375" style="47" bestFit="1" customWidth="1"/>
    <col min="1282" max="1282" width="8.42578125" style="47" bestFit="1" customWidth="1"/>
    <col min="1283" max="1285" width="11" style="47" customWidth="1"/>
    <col min="1286" max="1291" width="0" style="47" hidden="1" customWidth="1"/>
    <col min="1292" max="1292" width="9.140625" style="47" customWidth="1"/>
    <col min="1293" max="1531" width="11.42578125" style="47"/>
    <col min="1532" max="1532" width="18.140625" style="47" customWidth="1"/>
    <col min="1533" max="1533" width="9.7109375" style="47" bestFit="1" customWidth="1"/>
    <col min="1534" max="1534" width="9.140625" style="47" bestFit="1" customWidth="1"/>
    <col min="1535" max="1536" width="9.140625" style="47" customWidth="1"/>
    <col min="1537" max="1537" width="9.7109375" style="47" bestFit="1" customWidth="1"/>
    <col min="1538" max="1538" width="8.42578125" style="47" bestFit="1" customWidth="1"/>
    <col min="1539" max="1541" width="11" style="47" customWidth="1"/>
    <col min="1542" max="1547" width="0" style="47" hidden="1" customWidth="1"/>
    <col min="1548" max="1548" width="9.140625" style="47" customWidth="1"/>
    <col min="1549" max="1787" width="11.42578125" style="47"/>
    <col min="1788" max="1788" width="18.140625" style="47" customWidth="1"/>
    <col min="1789" max="1789" width="9.7109375" style="47" bestFit="1" customWidth="1"/>
    <col min="1790" max="1790" width="9.140625" style="47" bestFit="1" customWidth="1"/>
    <col min="1791" max="1792" width="9.140625" style="47" customWidth="1"/>
    <col min="1793" max="1793" width="9.7109375" style="47" bestFit="1" customWidth="1"/>
    <col min="1794" max="1794" width="8.42578125" style="47" bestFit="1" customWidth="1"/>
    <col min="1795" max="1797" width="11" style="47" customWidth="1"/>
    <col min="1798" max="1803" width="0" style="47" hidden="1" customWidth="1"/>
    <col min="1804" max="1804" width="9.140625" style="47" customWidth="1"/>
    <col min="1805" max="2043" width="11.42578125" style="47"/>
    <col min="2044" max="2044" width="18.140625" style="47" customWidth="1"/>
    <col min="2045" max="2045" width="9.7109375" style="47" bestFit="1" customWidth="1"/>
    <col min="2046" max="2046" width="9.140625" style="47" bestFit="1" customWidth="1"/>
    <col min="2047" max="2048" width="9.140625" style="47" customWidth="1"/>
    <col min="2049" max="2049" width="9.7109375" style="47" bestFit="1" customWidth="1"/>
    <col min="2050" max="2050" width="8.42578125" style="47" bestFit="1" customWidth="1"/>
    <col min="2051" max="2053" width="11" style="47" customWidth="1"/>
    <col min="2054" max="2059" width="0" style="47" hidden="1" customWidth="1"/>
    <col min="2060" max="2060" width="9.140625" style="47" customWidth="1"/>
    <col min="2061" max="2299" width="11.42578125" style="47"/>
    <col min="2300" max="2300" width="18.140625" style="47" customWidth="1"/>
    <col min="2301" max="2301" width="9.7109375" style="47" bestFit="1" customWidth="1"/>
    <col min="2302" max="2302" width="9.140625" style="47" bestFit="1" customWidth="1"/>
    <col min="2303" max="2304" width="9.140625" style="47" customWidth="1"/>
    <col min="2305" max="2305" width="9.7109375" style="47" bestFit="1" customWidth="1"/>
    <col min="2306" max="2306" width="8.42578125" style="47" bestFit="1" customWidth="1"/>
    <col min="2307" max="2309" width="11" style="47" customWidth="1"/>
    <col min="2310" max="2315" width="0" style="47" hidden="1" customWidth="1"/>
    <col min="2316" max="2316" width="9.140625" style="47" customWidth="1"/>
    <col min="2317" max="2555" width="11.42578125" style="47"/>
    <col min="2556" max="2556" width="18.140625" style="47" customWidth="1"/>
    <col min="2557" max="2557" width="9.7109375" style="47" bestFit="1" customWidth="1"/>
    <col min="2558" max="2558" width="9.140625" style="47" bestFit="1" customWidth="1"/>
    <col min="2559" max="2560" width="9.140625" style="47" customWidth="1"/>
    <col min="2561" max="2561" width="9.7109375" style="47" bestFit="1" customWidth="1"/>
    <col min="2562" max="2562" width="8.42578125" style="47" bestFit="1" customWidth="1"/>
    <col min="2563" max="2565" width="11" style="47" customWidth="1"/>
    <col min="2566" max="2571" width="0" style="47" hidden="1" customWidth="1"/>
    <col min="2572" max="2572" width="9.140625" style="47" customWidth="1"/>
    <col min="2573" max="2811" width="11.42578125" style="47"/>
    <col min="2812" max="2812" width="18.140625" style="47" customWidth="1"/>
    <col min="2813" max="2813" width="9.7109375" style="47" bestFit="1" customWidth="1"/>
    <col min="2814" max="2814" width="9.140625" style="47" bestFit="1" customWidth="1"/>
    <col min="2815" max="2816" width="9.140625" style="47" customWidth="1"/>
    <col min="2817" max="2817" width="9.7109375" style="47" bestFit="1" customWidth="1"/>
    <col min="2818" max="2818" width="8.42578125" style="47" bestFit="1" customWidth="1"/>
    <col min="2819" max="2821" width="11" style="47" customWidth="1"/>
    <col min="2822" max="2827" width="0" style="47" hidden="1" customWidth="1"/>
    <col min="2828" max="2828" width="9.140625" style="47" customWidth="1"/>
    <col min="2829" max="3067" width="11.42578125" style="47"/>
    <col min="3068" max="3068" width="18.140625" style="47" customWidth="1"/>
    <col min="3069" max="3069" width="9.7109375" style="47" bestFit="1" customWidth="1"/>
    <col min="3070" max="3070" width="9.140625" style="47" bestFit="1" customWidth="1"/>
    <col min="3071" max="3072" width="9.140625" style="47" customWidth="1"/>
    <col min="3073" max="3073" width="9.7109375" style="47" bestFit="1" customWidth="1"/>
    <col min="3074" max="3074" width="8.42578125" style="47" bestFit="1" customWidth="1"/>
    <col min="3075" max="3077" width="11" style="47" customWidth="1"/>
    <col min="3078" max="3083" width="0" style="47" hidden="1" customWidth="1"/>
    <col min="3084" max="3084" width="9.140625" style="47" customWidth="1"/>
    <col min="3085" max="3323" width="11.42578125" style="47"/>
    <col min="3324" max="3324" width="18.140625" style="47" customWidth="1"/>
    <col min="3325" max="3325" width="9.7109375" style="47" bestFit="1" customWidth="1"/>
    <col min="3326" max="3326" width="9.140625" style="47" bestFit="1" customWidth="1"/>
    <col min="3327" max="3328" width="9.140625" style="47" customWidth="1"/>
    <col min="3329" max="3329" width="9.7109375" style="47" bestFit="1" customWidth="1"/>
    <col min="3330" max="3330" width="8.42578125" style="47" bestFit="1" customWidth="1"/>
    <col min="3331" max="3333" width="11" style="47" customWidth="1"/>
    <col min="3334" max="3339" width="0" style="47" hidden="1" customWidth="1"/>
    <col min="3340" max="3340" width="9.140625" style="47" customWidth="1"/>
    <col min="3341" max="3579" width="11.42578125" style="47"/>
    <col min="3580" max="3580" width="18.140625" style="47" customWidth="1"/>
    <col min="3581" max="3581" width="9.7109375" style="47" bestFit="1" customWidth="1"/>
    <col min="3582" max="3582" width="9.140625" style="47" bestFit="1" customWidth="1"/>
    <col min="3583" max="3584" width="9.140625" style="47" customWidth="1"/>
    <col min="3585" max="3585" width="9.7109375" style="47" bestFit="1" customWidth="1"/>
    <col min="3586" max="3586" width="8.42578125" style="47" bestFit="1" customWidth="1"/>
    <col min="3587" max="3589" width="11" style="47" customWidth="1"/>
    <col min="3590" max="3595" width="0" style="47" hidden="1" customWidth="1"/>
    <col min="3596" max="3596" width="9.140625" style="47" customWidth="1"/>
    <col min="3597" max="3835" width="11.42578125" style="47"/>
    <col min="3836" max="3836" width="18.140625" style="47" customWidth="1"/>
    <col min="3837" max="3837" width="9.7109375" style="47" bestFit="1" customWidth="1"/>
    <col min="3838" max="3838" width="9.140625" style="47" bestFit="1" customWidth="1"/>
    <col min="3839" max="3840" width="9.140625" style="47" customWidth="1"/>
    <col min="3841" max="3841" width="9.7109375" style="47" bestFit="1" customWidth="1"/>
    <col min="3842" max="3842" width="8.42578125" style="47" bestFit="1" customWidth="1"/>
    <col min="3843" max="3845" width="11" style="47" customWidth="1"/>
    <col min="3846" max="3851" width="0" style="47" hidden="1" customWidth="1"/>
    <col min="3852" max="3852" width="9.140625" style="47" customWidth="1"/>
    <col min="3853" max="4091" width="11.42578125" style="47"/>
    <col min="4092" max="4092" width="18.140625" style="47" customWidth="1"/>
    <col min="4093" max="4093" width="9.7109375" style="47" bestFit="1" customWidth="1"/>
    <col min="4094" max="4094" width="9.140625" style="47" bestFit="1" customWidth="1"/>
    <col min="4095" max="4096" width="9.140625" style="47" customWidth="1"/>
    <col min="4097" max="4097" width="9.7109375" style="47" bestFit="1" customWidth="1"/>
    <col min="4098" max="4098" width="8.42578125" style="47" bestFit="1" customWidth="1"/>
    <col min="4099" max="4101" width="11" style="47" customWidth="1"/>
    <col min="4102" max="4107" width="0" style="47" hidden="1" customWidth="1"/>
    <col min="4108" max="4108" width="9.140625" style="47" customWidth="1"/>
    <col min="4109" max="4347" width="11.42578125" style="47"/>
    <col min="4348" max="4348" width="18.140625" style="47" customWidth="1"/>
    <col min="4349" max="4349" width="9.7109375" style="47" bestFit="1" customWidth="1"/>
    <col min="4350" max="4350" width="9.140625" style="47" bestFit="1" customWidth="1"/>
    <col min="4351" max="4352" width="9.140625" style="47" customWidth="1"/>
    <col min="4353" max="4353" width="9.7109375" style="47" bestFit="1" customWidth="1"/>
    <col min="4354" max="4354" width="8.42578125" style="47" bestFit="1" customWidth="1"/>
    <col min="4355" max="4357" width="11" style="47" customWidth="1"/>
    <col min="4358" max="4363" width="0" style="47" hidden="1" customWidth="1"/>
    <col min="4364" max="4364" width="9.140625" style="47" customWidth="1"/>
    <col min="4365" max="4603" width="11.42578125" style="47"/>
    <col min="4604" max="4604" width="18.140625" style="47" customWidth="1"/>
    <col min="4605" max="4605" width="9.7109375" style="47" bestFit="1" customWidth="1"/>
    <col min="4606" max="4606" width="9.140625" style="47" bestFit="1" customWidth="1"/>
    <col min="4607" max="4608" width="9.140625" style="47" customWidth="1"/>
    <col min="4609" max="4609" width="9.7109375" style="47" bestFit="1" customWidth="1"/>
    <col min="4610" max="4610" width="8.42578125" style="47" bestFit="1" customWidth="1"/>
    <col min="4611" max="4613" width="11" style="47" customWidth="1"/>
    <col min="4614" max="4619" width="0" style="47" hidden="1" customWidth="1"/>
    <col min="4620" max="4620" width="9.140625" style="47" customWidth="1"/>
    <col min="4621" max="4859" width="11.42578125" style="47"/>
    <col min="4860" max="4860" width="18.140625" style="47" customWidth="1"/>
    <col min="4861" max="4861" width="9.7109375" style="47" bestFit="1" customWidth="1"/>
    <col min="4862" max="4862" width="9.140625" style="47" bestFit="1" customWidth="1"/>
    <col min="4863" max="4864" width="9.140625" style="47" customWidth="1"/>
    <col min="4865" max="4865" width="9.7109375" style="47" bestFit="1" customWidth="1"/>
    <col min="4866" max="4866" width="8.42578125" style="47" bestFit="1" customWidth="1"/>
    <col min="4867" max="4869" width="11" style="47" customWidth="1"/>
    <col min="4870" max="4875" width="0" style="47" hidden="1" customWidth="1"/>
    <col min="4876" max="4876" width="9.140625" style="47" customWidth="1"/>
    <col min="4877" max="5115" width="11.42578125" style="47"/>
    <col min="5116" max="5116" width="18.140625" style="47" customWidth="1"/>
    <col min="5117" max="5117" width="9.7109375" style="47" bestFit="1" customWidth="1"/>
    <col min="5118" max="5118" width="9.140625" style="47" bestFit="1" customWidth="1"/>
    <col min="5119" max="5120" width="9.140625" style="47" customWidth="1"/>
    <col min="5121" max="5121" width="9.7109375" style="47" bestFit="1" customWidth="1"/>
    <col min="5122" max="5122" width="8.42578125" style="47" bestFit="1" customWidth="1"/>
    <col min="5123" max="5125" width="11" style="47" customWidth="1"/>
    <col min="5126" max="5131" width="0" style="47" hidden="1" customWidth="1"/>
    <col min="5132" max="5132" width="9.140625" style="47" customWidth="1"/>
    <col min="5133" max="5371" width="11.42578125" style="47"/>
    <col min="5372" max="5372" width="18.140625" style="47" customWidth="1"/>
    <col min="5373" max="5373" width="9.7109375" style="47" bestFit="1" customWidth="1"/>
    <col min="5374" max="5374" width="9.140625" style="47" bestFit="1" customWidth="1"/>
    <col min="5375" max="5376" width="9.140625" style="47" customWidth="1"/>
    <col min="5377" max="5377" width="9.7109375" style="47" bestFit="1" customWidth="1"/>
    <col min="5378" max="5378" width="8.42578125" style="47" bestFit="1" customWidth="1"/>
    <col min="5379" max="5381" width="11" style="47" customWidth="1"/>
    <col min="5382" max="5387" width="0" style="47" hidden="1" customWidth="1"/>
    <col min="5388" max="5388" width="9.140625" style="47" customWidth="1"/>
    <col min="5389" max="5627" width="11.42578125" style="47"/>
    <col min="5628" max="5628" width="18.140625" style="47" customWidth="1"/>
    <col min="5629" max="5629" width="9.7109375" style="47" bestFit="1" customWidth="1"/>
    <col min="5630" max="5630" width="9.140625" style="47" bestFit="1" customWidth="1"/>
    <col min="5631" max="5632" width="9.140625" style="47" customWidth="1"/>
    <col min="5633" max="5633" width="9.7109375" style="47" bestFit="1" customWidth="1"/>
    <col min="5634" max="5634" width="8.42578125" style="47" bestFit="1" customWidth="1"/>
    <col min="5635" max="5637" width="11" style="47" customWidth="1"/>
    <col min="5638" max="5643" width="0" style="47" hidden="1" customWidth="1"/>
    <col min="5644" max="5644" width="9.140625" style="47" customWidth="1"/>
    <col min="5645" max="5883" width="11.42578125" style="47"/>
    <col min="5884" max="5884" width="18.140625" style="47" customWidth="1"/>
    <col min="5885" max="5885" width="9.7109375" style="47" bestFit="1" customWidth="1"/>
    <col min="5886" max="5886" width="9.140625" style="47" bestFit="1" customWidth="1"/>
    <col min="5887" max="5888" width="9.140625" style="47" customWidth="1"/>
    <col min="5889" max="5889" width="9.7109375" style="47" bestFit="1" customWidth="1"/>
    <col min="5890" max="5890" width="8.42578125" style="47" bestFit="1" customWidth="1"/>
    <col min="5891" max="5893" width="11" style="47" customWidth="1"/>
    <col min="5894" max="5899" width="0" style="47" hidden="1" customWidth="1"/>
    <col min="5900" max="5900" width="9.140625" style="47" customWidth="1"/>
    <col min="5901" max="6139" width="11.42578125" style="47"/>
    <col min="6140" max="6140" width="18.140625" style="47" customWidth="1"/>
    <col min="6141" max="6141" width="9.7109375" style="47" bestFit="1" customWidth="1"/>
    <col min="6142" max="6142" width="9.140625" style="47" bestFit="1" customWidth="1"/>
    <col min="6143" max="6144" width="9.140625" style="47" customWidth="1"/>
    <col min="6145" max="6145" width="9.7109375" style="47" bestFit="1" customWidth="1"/>
    <col min="6146" max="6146" width="8.42578125" style="47" bestFit="1" customWidth="1"/>
    <col min="6147" max="6149" width="11" style="47" customWidth="1"/>
    <col min="6150" max="6155" width="0" style="47" hidden="1" customWidth="1"/>
    <col min="6156" max="6156" width="9.140625" style="47" customWidth="1"/>
    <col min="6157" max="6395" width="11.42578125" style="47"/>
    <col min="6396" max="6396" width="18.140625" style="47" customWidth="1"/>
    <col min="6397" max="6397" width="9.7109375" style="47" bestFit="1" customWidth="1"/>
    <col min="6398" max="6398" width="9.140625" style="47" bestFit="1" customWidth="1"/>
    <col min="6399" max="6400" width="9.140625" style="47" customWidth="1"/>
    <col min="6401" max="6401" width="9.7109375" style="47" bestFit="1" customWidth="1"/>
    <col min="6402" max="6402" width="8.42578125" style="47" bestFit="1" customWidth="1"/>
    <col min="6403" max="6405" width="11" style="47" customWidth="1"/>
    <col min="6406" max="6411" width="0" style="47" hidden="1" customWidth="1"/>
    <col min="6412" max="6412" width="9.140625" style="47" customWidth="1"/>
    <col min="6413" max="6651" width="11.42578125" style="47"/>
    <col min="6652" max="6652" width="18.140625" style="47" customWidth="1"/>
    <col min="6653" max="6653" width="9.7109375" style="47" bestFit="1" customWidth="1"/>
    <col min="6654" max="6654" width="9.140625" style="47" bestFit="1" customWidth="1"/>
    <col min="6655" max="6656" width="9.140625" style="47" customWidth="1"/>
    <col min="6657" max="6657" width="9.7109375" style="47" bestFit="1" customWidth="1"/>
    <col min="6658" max="6658" width="8.42578125" style="47" bestFit="1" customWidth="1"/>
    <col min="6659" max="6661" width="11" style="47" customWidth="1"/>
    <col min="6662" max="6667" width="0" style="47" hidden="1" customWidth="1"/>
    <col min="6668" max="6668" width="9.140625" style="47" customWidth="1"/>
    <col min="6669" max="6907" width="11.42578125" style="47"/>
    <col min="6908" max="6908" width="18.140625" style="47" customWidth="1"/>
    <col min="6909" max="6909" width="9.7109375" style="47" bestFit="1" customWidth="1"/>
    <col min="6910" max="6910" width="9.140625" style="47" bestFit="1" customWidth="1"/>
    <col min="6911" max="6912" width="9.140625" style="47" customWidth="1"/>
    <col min="6913" max="6913" width="9.7109375" style="47" bestFit="1" customWidth="1"/>
    <col min="6914" max="6914" width="8.42578125" style="47" bestFit="1" customWidth="1"/>
    <col min="6915" max="6917" width="11" style="47" customWidth="1"/>
    <col min="6918" max="6923" width="0" style="47" hidden="1" customWidth="1"/>
    <col min="6924" max="6924" width="9.140625" style="47" customWidth="1"/>
    <col min="6925" max="7163" width="11.42578125" style="47"/>
    <col min="7164" max="7164" width="18.140625" style="47" customWidth="1"/>
    <col min="7165" max="7165" width="9.7109375" style="47" bestFit="1" customWidth="1"/>
    <col min="7166" max="7166" width="9.140625" style="47" bestFit="1" customWidth="1"/>
    <col min="7167" max="7168" width="9.140625" style="47" customWidth="1"/>
    <col min="7169" max="7169" width="9.7109375" style="47" bestFit="1" customWidth="1"/>
    <col min="7170" max="7170" width="8.42578125" style="47" bestFit="1" customWidth="1"/>
    <col min="7171" max="7173" width="11" style="47" customWidth="1"/>
    <col min="7174" max="7179" width="0" style="47" hidden="1" customWidth="1"/>
    <col min="7180" max="7180" width="9.140625" style="47" customWidth="1"/>
    <col min="7181" max="7419" width="11.42578125" style="47"/>
    <col min="7420" max="7420" width="18.140625" style="47" customWidth="1"/>
    <col min="7421" max="7421" width="9.7109375" style="47" bestFit="1" customWidth="1"/>
    <col min="7422" max="7422" width="9.140625" style="47" bestFit="1" customWidth="1"/>
    <col min="7423" max="7424" width="9.140625" style="47" customWidth="1"/>
    <col min="7425" max="7425" width="9.7109375" style="47" bestFit="1" customWidth="1"/>
    <col min="7426" max="7426" width="8.42578125" style="47" bestFit="1" customWidth="1"/>
    <col min="7427" max="7429" width="11" style="47" customWidth="1"/>
    <col min="7430" max="7435" width="0" style="47" hidden="1" customWidth="1"/>
    <col min="7436" max="7436" width="9.140625" style="47" customWidth="1"/>
    <col min="7437" max="7675" width="11.42578125" style="47"/>
    <col min="7676" max="7676" width="18.140625" style="47" customWidth="1"/>
    <col min="7677" max="7677" width="9.7109375" style="47" bestFit="1" customWidth="1"/>
    <col min="7678" max="7678" width="9.140625" style="47" bestFit="1" customWidth="1"/>
    <col min="7679" max="7680" width="9.140625" style="47" customWidth="1"/>
    <col min="7681" max="7681" width="9.7109375" style="47" bestFit="1" customWidth="1"/>
    <col min="7682" max="7682" width="8.42578125" style="47" bestFit="1" customWidth="1"/>
    <col min="7683" max="7685" width="11" style="47" customWidth="1"/>
    <col min="7686" max="7691" width="0" style="47" hidden="1" customWidth="1"/>
    <col min="7692" max="7692" width="9.140625" style="47" customWidth="1"/>
    <col min="7693" max="7931" width="11.42578125" style="47"/>
    <col min="7932" max="7932" width="18.140625" style="47" customWidth="1"/>
    <col min="7933" max="7933" width="9.7109375" style="47" bestFit="1" customWidth="1"/>
    <col min="7934" max="7934" width="9.140625" style="47" bestFit="1" customWidth="1"/>
    <col min="7935" max="7936" width="9.140625" style="47" customWidth="1"/>
    <col min="7937" max="7937" width="9.7109375" style="47" bestFit="1" customWidth="1"/>
    <col min="7938" max="7938" width="8.42578125" style="47" bestFit="1" customWidth="1"/>
    <col min="7939" max="7941" width="11" style="47" customWidth="1"/>
    <col min="7942" max="7947" width="0" style="47" hidden="1" customWidth="1"/>
    <col min="7948" max="7948" width="9.140625" style="47" customWidth="1"/>
    <col min="7949" max="8187" width="11.42578125" style="47"/>
    <col min="8188" max="8188" width="18.140625" style="47" customWidth="1"/>
    <col min="8189" max="8189" width="9.7109375" style="47" bestFit="1" customWidth="1"/>
    <col min="8190" max="8190" width="9.140625" style="47" bestFit="1" customWidth="1"/>
    <col min="8191" max="8192" width="9.140625" style="47" customWidth="1"/>
    <col min="8193" max="8193" width="9.7109375" style="47" bestFit="1" customWidth="1"/>
    <col min="8194" max="8194" width="8.42578125" style="47" bestFit="1" customWidth="1"/>
    <col min="8195" max="8197" width="11" style="47" customWidth="1"/>
    <col min="8198" max="8203" width="0" style="47" hidden="1" customWidth="1"/>
    <col min="8204" max="8204" width="9.140625" style="47" customWidth="1"/>
    <col min="8205" max="8443" width="11.42578125" style="47"/>
    <col min="8444" max="8444" width="18.140625" style="47" customWidth="1"/>
    <col min="8445" max="8445" width="9.7109375" style="47" bestFit="1" customWidth="1"/>
    <col min="8446" max="8446" width="9.140625" style="47" bestFit="1" customWidth="1"/>
    <col min="8447" max="8448" width="9.140625" style="47" customWidth="1"/>
    <col min="8449" max="8449" width="9.7109375" style="47" bestFit="1" customWidth="1"/>
    <col min="8450" max="8450" width="8.42578125" style="47" bestFit="1" customWidth="1"/>
    <col min="8451" max="8453" width="11" style="47" customWidth="1"/>
    <col min="8454" max="8459" width="0" style="47" hidden="1" customWidth="1"/>
    <col min="8460" max="8460" width="9.140625" style="47" customWidth="1"/>
    <col min="8461" max="8699" width="11.42578125" style="47"/>
    <col min="8700" max="8700" width="18.140625" style="47" customWidth="1"/>
    <col min="8701" max="8701" width="9.7109375" style="47" bestFit="1" customWidth="1"/>
    <col min="8702" max="8702" width="9.140625" style="47" bestFit="1" customWidth="1"/>
    <col min="8703" max="8704" width="9.140625" style="47" customWidth="1"/>
    <col min="8705" max="8705" width="9.7109375" style="47" bestFit="1" customWidth="1"/>
    <col min="8706" max="8706" width="8.42578125" style="47" bestFit="1" customWidth="1"/>
    <col min="8707" max="8709" width="11" style="47" customWidth="1"/>
    <col min="8710" max="8715" width="0" style="47" hidden="1" customWidth="1"/>
    <col min="8716" max="8716" width="9.140625" style="47" customWidth="1"/>
    <col min="8717" max="8955" width="11.42578125" style="47"/>
    <col min="8956" max="8956" width="18.140625" style="47" customWidth="1"/>
    <col min="8957" max="8957" width="9.7109375" style="47" bestFit="1" customWidth="1"/>
    <col min="8958" max="8958" width="9.140625" style="47" bestFit="1" customWidth="1"/>
    <col min="8959" max="8960" width="9.140625" style="47" customWidth="1"/>
    <col min="8961" max="8961" width="9.7109375" style="47" bestFit="1" customWidth="1"/>
    <col min="8962" max="8962" width="8.42578125" style="47" bestFit="1" customWidth="1"/>
    <col min="8963" max="8965" width="11" style="47" customWidth="1"/>
    <col min="8966" max="8971" width="0" style="47" hidden="1" customWidth="1"/>
    <col min="8972" max="8972" width="9.140625" style="47" customWidth="1"/>
    <col min="8973" max="9211" width="11.42578125" style="47"/>
    <col min="9212" max="9212" width="18.140625" style="47" customWidth="1"/>
    <col min="9213" max="9213" width="9.7109375" style="47" bestFit="1" customWidth="1"/>
    <col min="9214" max="9214" width="9.140625" style="47" bestFit="1" customWidth="1"/>
    <col min="9215" max="9216" width="9.140625" style="47" customWidth="1"/>
    <col min="9217" max="9217" width="9.7109375" style="47" bestFit="1" customWidth="1"/>
    <col min="9218" max="9218" width="8.42578125" style="47" bestFit="1" customWidth="1"/>
    <col min="9219" max="9221" width="11" style="47" customWidth="1"/>
    <col min="9222" max="9227" width="0" style="47" hidden="1" customWidth="1"/>
    <col min="9228" max="9228" width="9.140625" style="47" customWidth="1"/>
    <col min="9229" max="9467" width="11.42578125" style="47"/>
    <col min="9468" max="9468" width="18.140625" style="47" customWidth="1"/>
    <col min="9469" max="9469" width="9.7109375" style="47" bestFit="1" customWidth="1"/>
    <col min="9470" max="9470" width="9.140625" style="47" bestFit="1" customWidth="1"/>
    <col min="9471" max="9472" width="9.140625" style="47" customWidth="1"/>
    <col min="9473" max="9473" width="9.7109375" style="47" bestFit="1" customWidth="1"/>
    <col min="9474" max="9474" width="8.42578125" style="47" bestFit="1" customWidth="1"/>
    <col min="9475" max="9477" width="11" style="47" customWidth="1"/>
    <col min="9478" max="9483" width="0" style="47" hidden="1" customWidth="1"/>
    <col min="9484" max="9484" width="9.140625" style="47" customWidth="1"/>
    <col min="9485" max="9723" width="11.42578125" style="47"/>
    <col min="9724" max="9724" width="18.140625" style="47" customWidth="1"/>
    <col min="9725" max="9725" width="9.7109375" style="47" bestFit="1" customWidth="1"/>
    <col min="9726" max="9726" width="9.140625" style="47" bestFit="1" customWidth="1"/>
    <col min="9727" max="9728" width="9.140625" style="47" customWidth="1"/>
    <col min="9729" max="9729" width="9.7109375" style="47" bestFit="1" customWidth="1"/>
    <col min="9730" max="9730" width="8.42578125" style="47" bestFit="1" customWidth="1"/>
    <col min="9731" max="9733" width="11" style="47" customWidth="1"/>
    <col min="9734" max="9739" width="0" style="47" hidden="1" customWidth="1"/>
    <col min="9740" max="9740" width="9.140625" style="47" customWidth="1"/>
    <col min="9741" max="9979" width="11.42578125" style="47"/>
    <col min="9980" max="9980" width="18.140625" style="47" customWidth="1"/>
    <col min="9981" max="9981" width="9.7109375" style="47" bestFit="1" customWidth="1"/>
    <col min="9982" max="9982" width="9.140625" style="47" bestFit="1" customWidth="1"/>
    <col min="9983" max="9984" width="9.140625" style="47" customWidth="1"/>
    <col min="9985" max="9985" width="9.7109375" style="47" bestFit="1" customWidth="1"/>
    <col min="9986" max="9986" width="8.42578125" style="47" bestFit="1" customWidth="1"/>
    <col min="9987" max="9989" width="11" style="47" customWidth="1"/>
    <col min="9990" max="9995" width="0" style="47" hidden="1" customWidth="1"/>
    <col min="9996" max="9996" width="9.140625" style="47" customWidth="1"/>
    <col min="9997" max="10235" width="11.42578125" style="47"/>
    <col min="10236" max="10236" width="18.140625" style="47" customWidth="1"/>
    <col min="10237" max="10237" width="9.7109375" style="47" bestFit="1" customWidth="1"/>
    <col min="10238" max="10238" width="9.140625" style="47" bestFit="1" customWidth="1"/>
    <col min="10239" max="10240" width="9.140625" style="47" customWidth="1"/>
    <col min="10241" max="10241" width="9.7109375" style="47" bestFit="1" customWidth="1"/>
    <col min="10242" max="10242" width="8.42578125" style="47" bestFit="1" customWidth="1"/>
    <col min="10243" max="10245" width="11" style="47" customWidth="1"/>
    <col min="10246" max="10251" width="0" style="47" hidden="1" customWidth="1"/>
    <col min="10252" max="10252" width="9.140625" style="47" customWidth="1"/>
    <col min="10253" max="10491" width="11.42578125" style="47"/>
    <col min="10492" max="10492" width="18.140625" style="47" customWidth="1"/>
    <col min="10493" max="10493" width="9.7109375" style="47" bestFit="1" customWidth="1"/>
    <col min="10494" max="10494" width="9.140625" style="47" bestFit="1" customWidth="1"/>
    <col min="10495" max="10496" width="9.140625" style="47" customWidth="1"/>
    <col min="10497" max="10497" width="9.7109375" style="47" bestFit="1" customWidth="1"/>
    <col min="10498" max="10498" width="8.42578125" style="47" bestFit="1" customWidth="1"/>
    <col min="10499" max="10501" width="11" style="47" customWidth="1"/>
    <col min="10502" max="10507" width="0" style="47" hidden="1" customWidth="1"/>
    <col min="10508" max="10508" width="9.140625" style="47" customWidth="1"/>
    <col min="10509" max="10747" width="11.42578125" style="47"/>
    <col min="10748" max="10748" width="18.140625" style="47" customWidth="1"/>
    <col min="10749" max="10749" width="9.7109375" style="47" bestFit="1" customWidth="1"/>
    <col min="10750" max="10750" width="9.140625" style="47" bestFit="1" customWidth="1"/>
    <col min="10751" max="10752" width="9.140625" style="47" customWidth="1"/>
    <col min="10753" max="10753" width="9.7109375" style="47" bestFit="1" customWidth="1"/>
    <col min="10754" max="10754" width="8.42578125" style="47" bestFit="1" customWidth="1"/>
    <col min="10755" max="10757" width="11" style="47" customWidth="1"/>
    <col min="10758" max="10763" width="0" style="47" hidden="1" customWidth="1"/>
    <col min="10764" max="10764" width="9.140625" style="47" customWidth="1"/>
    <col min="10765" max="11003" width="11.42578125" style="47"/>
    <col min="11004" max="11004" width="18.140625" style="47" customWidth="1"/>
    <col min="11005" max="11005" width="9.7109375" style="47" bestFit="1" customWidth="1"/>
    <col min="11006" max="11006" width="9.140625" style="47" bestFit="1" customWidth="1"/>
    <col min="11007" max="11008" width="9.140625" style="47" customWidth="1"/>
    <col min="11009" max="11009" width="9.7109375" style="47" bestFit="1" customWidth="1"/>
    <col min="11010" max="11010" width="8.42578125" style="47" bestFit="1" customWidth="1"/>
    <col min="11011" max="11013" width="11" style="47" customWidth="1"/>
    <col min="11014" max="11019" width="0" style="47" hidden="1" customWidth="1"/>
    <col min="11020" max="11020" width="9.140625" style="47" customWidth="1"/>
    <col min="11021" max="11259" width="11.42578125" style="47"/>
    <col min="11260" max="11260" width="18.140625" style="47" customWidth="1"/>
    <col min="11261" max="11261" width="9.7109375" style="47" bestFit="1" customWidth="1"/>
    <col min="11262" max="11262" width="9.140625" style="47" bestFit="1" customWidth="1"/>
    <col min="11263" max="11264" width="9.140625" style="47" customWidth="1"/>
    <col min="11265" max="11265" width="9.7109375" style="47" bestFit="1" customWidth="1"/>
    <col min="11266" max="11266" width="8.42578125" style="47" bestFit="1" customWidth="1"/>
    <col min="11267" max="11269" width="11" style="47" customWidth="1"/>
    <col min="11270" max="11275" width="0" style="47" hidden="1" customWidth="1"/>
    <col min="11276" max="11276" width="9.140625" style="47" customWidth="1"/>
    <col min="11277" max="11515" width="11.42578125" style="47"/>
    <col min="11516" max="11516" width="18.140625" style="47" customWidth="1"/>
    <col min="11517" max="11517" width="9.7109375" style="47" bestFit="1" customWidth="1"/>
    <col min="11518" max="11518" width="9.140625" style="47" bestFit="1" customWidth="1"/>
    <col min="11519" max="11520" width="9.140625" style="47" customWidth="1"/>
    <col min="11521" max="11521" width="9.7109375" style="47" bestFit="1" customWidth="1"/>
    <col min="11522" max="11522" width="8.42578125" style="47" bestFit="1" customWidth="1"/>
    <col min="11523" max="11525" width="11" style="47" customWidth="1"/>
    <col min="11526" max="11531" width="0" style="47" hidden="1" customWidth="1"/>
    <col min="11532" max="11532" width="9.140625" style="47" customWidth="1"/>
    <col min="11533" max="11771" width="11.42578125" style="47"/>
    <col min="11772" max="11772" width="18.140625" style="47" customWidth="1"/>
    <col min="11773" max="11773" width="9.7109375" style="47" bestFit="1" customWidth="1"/>
    <col min="11774" max="11774" width="9.140625" style="47" bestFit="1" customWidth="1"/>
    <col min="11775" max="11776" width="9.140625" style="47" customWidth="1"/>
    <col min="11777" max="11777" width="9.7109375" style="47" bestFit="1" customWidth="1"/>
    <col min="11778" max="11778" width="8.42578125" style="47" bestFit="1" customWidth="1"/>
    <col min="11779" max="11781" width="11" style="47" customWidth="1"/>
    <col min="11782" max="11787" width="0" style="47" hidden="1" customWidth="1"/>
    <col min="11788" max="11788" width="9.140625" style="47" customWidth="1"/>
    <col min="11789" max="12027" width="11.42578125" style="47"/>
    <col min="12028" max="12028" width="18.140625" style="47" customWidth="1"/>
    <col min="12029" max="12029" width="9.7109375" style="47" bestFit="1" customWidth="1"/>
    <col min="12030" max="12030" width="9.140625" style="47" bestFit="1" customWidth="1"/>
    <col min="12031" max="12032" width="9.140625" style="47" customWidth="1"/>
    <col min="12033" max="12033" width="9.7109375" style="47" bestFit="1" customWidth="1"/>
    <col min="12034" max="12034" width="8.42578125" style="47" bestFit="1" customWidth="1"/>
    <col min="12035" max="12037" width="11" style="47" customWidth="1"/>
    <col min="12038" max="12043" width="0" style="47" hidden="1" customWidth="1"/>
    <col min="12044" max="12044" width="9.140625" style="47" customWidth="1"/>
    <col min="12045" max="12283" width="11.42578125" style="47"/>
    <col min="12284" max="12284" width="18.140625" style="47" customWidth="1"/>
    <col min="12285" max="12285" width="9.7109375" style="47" bestFit="1" customWidth="1"/>
    <col min="12286" max="12286" width="9.140625" style="47" bestFit="1" customWidth="1"/>
    <col min="12287" max="12288" width="9.140625" style="47" customWidth="1"/>
    <col min="12289" max="12289" width="9.7109375" style="47" bestFit="1" customWidth="1"/>
    <col min="12290" max="12290" width="8.42578125" style="47" bestFit="1" customWidth="1"/>
    <col min="12291" max="12293" width="11" style="47" customWidth="1"/>
    <col min="12294" max="12299" width="0" style="47" hidden="1" customWidth="1"/>
    <col min="12300" max="12300" width="9.140625" style="47" customWidth="1"/>
    <col min="12301" max="12539" width="11.42578125" style="47"/>
    <col min="12540" max="12540" width="18.140625" style="47" customWidth="1"/>
    <col min="12541" max="12541" width="9.7109375" style="47" bestFit="1" customWidth="1"/>
    <col min="12542" max="12542" width="9.140625" style="47" bestFit="1" customWidth="1"/>
    <col min="12543" max="12544" width="9.140625" style="47" customWidth="1"/>
    <col min="12545" max="12545" width="9.7109375" style="47" bestFit="1" customWidth="1"/>
    <col min="12546" max="12546" width="8.42578125" style="47" bestFit="1" customWidth="1"/>
    <col min="12547" max="12549" width="11" style="47" customWidth="1"/>
    <col min="12550" max="12555" width="0" style="47" hidden="1" customWidth="1"/>
    <col min="12556" max="12556" width="9.140625" style="47" customWidth="1"/>
    <col min="12557" max="12795" width="11.42578125" style="47"/>
    <col min="12796" max="12796" width="18.140625" style="47" customWidth="1"/>
    <col min="12797" max="12797" width="9.7109375" style="47" bestFit="1" customWidth="1"/>
    <col min="12798" max="12798" width="9.140625" style="47" bestFit="1" customWidth="1"/>
    <col min="12799" max="12800" width="9.140625" style="47" customWidth="1"/>
    <col min="12801" max="12801" width="9.7109375" style="47" bestFit="1" customWidth="1"/>
    <col min="12802" max="12802" width="8.42578125" style="47" bestFit="1" customWidth="1"/>
    <col min="12803" max="12805" width="11" style="47" customWidth="1"/>
    <col min="12806" max="12811" width="0" style="47" hidden="1" customWidth="1"/>
    <col min="12812" max="12812" width="9.140625" style="47" customWidth="1"/>
    <col min="12813" max="13051" width="11.42578125" style="47"/>
    <col min="13052" max="13052" width="18.140625" style="47" customWidth="1"/>
    <col min="13053" max="13053" width="9.7109375" style="47" bestFit="1" customWidth="1"/>
    <col min="13054" max="13054" width="9.140625" style="47" bestFit="1" customWidth="1"/>
    <col min="13055" max="13056" width="9.140625" style="47" customWidth="1"/>
    <col min="13057" max="13057" width="9.7109375" style="47" bestFit="1" customWidth="1"/>
    <col min="13058" max="13058" width="8.42578125" style="47" bestFit="1" customWidth="1"/>
    <col min="13059" max="13061" width="11" style="47" customWidth="1"/>
    <col min="13062" max="13067" width="0" style="47" hidden="1" customWidth="1"/>
    <col min="13068" max="13068" width="9.140625" style="47" customWidth="1"/>
    <col min="13069" max="13307" width="11.42578125" style="47"/>
    <col min="13308" max="13308" width="18.140625" style="47" customWidth="1"/>
    <col min="13309" max="13309" width="9.7109375" style="47" bestFit="1" customWidth="1"/>
    <col min="13310" max="13310" width="9.140625" style="47" bestFit="1" customWidth="1"/>
    <col min="13311" max="13312" width="9.140625" style="47" customWidth="1"/>
    <col min="13313" max="13313" width="9.7109375" style="47" bestFit="1" customWidth="1"/>
    <col min="13314" max="13314" width="8.42578125" style="47" bestFit="1" customWidth="1"/>
    <col min="13315" max="13317" width="11" style="47" customWidth="1"/>
    <col min="13318" max="13323" width="0" style="47" hidden="1" customWidth="1"/>
    <col min="13324" max="13324" width="9.140625" style="47" customWidth="1"/>
    <col min="13325" max="13563" width="11.42578125" style="47"/>
    <col min="13564" max="13564" width="18.140625" style="47" customWidth="1"/>
    <col min="13565" max="13565" width="9.7109375" style="47" bestFit="1" customWidth="1"/>
    <col min="13566" max="13566" width="9.140625" style="47" bestFit="1" customWidth="1"/>
    <col min="13567" max="13568" width="9.140625" style="47" customWidth="1"/>
    <col min="13569" max="13569" width="9.7109375" style="47" bestFit="1" customWidth="1"/>
    <col min="13570" max="13570" width="8.42578125" style="47" bestFit="1" customWidth="1"/>
    <col min="13571" max="13573" width="11" style="47" customWidth="1"/>
    <col min="13574" max="13579" width="0" style="47" hidden="1" customWidth="1"/>
    <col min="13580" max="13580" width="9.140625" style="47" customWidth="1"/>
    <col min="13581" max="13819" width="11.42578125" style="47"/>
    <col min="13820" max="13820" width="18.140625" style="47" customWidth="1"/>
    <col min="13821" max="13821" width="9.7109375" style="47" bestFit="1" customWidth="1"/>
    <col min="13822" max="13822" width="9.140625" style="47" bestFit="1" customWidth="1"/>
    <col min="13823" max="13824" width="9.140625" style="47" customWidth="1"/>
    <col min="13825" max="13825" width="9.7109375" style="47" bestFit="1" customWidth="1"/>
    <col min="13826" max="13826" width="8.42578125" style="47" bestFit="1" customWidth="1"/>
    <col min="13827" max="13829" width="11" style="47" customWidth="1"/>
    <col min="13830" max="13835" width="0" style="47" hidden="1" customWidth="1"/>
    <col min="13836" max="13836" width="9.140625" style="47" customWidth="1"/>
    <col min="13837" max="14075" width="11.42578125" style="47"/>
    <col min="14076" max="14076" width="18.140625" style="47" customWidth="1"/>
    <col min="14077" max="14077" width="9.7109375" style="47" bestFit="1" customWidth="1"/>
    <col min="14078" max="14078" width="9.140625" style="47" bestFit="1" customWidth="1"/>
    <col min="14079" max="14080" width="9.140625" style="47" customWidth="1"/>
    <col min="14081" max="14081" width="9.7109375" style="47" bestFit="1" customWidth="1"/>
    <col min="14082" max="14082" width="8.42578125" style="47" bestFit="1" customWidth="1"/>
    <col min="14083" max="14085" width="11" style="47" customWidth="1"/>
    <col min="14086" max="14091" width="0" style="47" hidden="1" customWidth="1"/>
    <col min="14092" max="14092" width="9.140625" style="47" customWidth="1"/>
    <col min="14093" max="14331" width="11.42578125" style="47"/>
    <col min="14332" max="14332" width="18.140625" style="47" customWidth="1"/>
    <col min="14333" max="14333" width="9.7109375" style="47" bestFit="1" customWidth="1"/>
    <col min="14334" max="14334" width="9.140625" style="47" bestFit="1" customWidth="1"/>
    <col min="14335" max="14336" width="9.140625" style="47" customWidth="1"/>
    <col min="14337" max="14337" width="9.7109375" style="47" bestFit="1" customWidth="1"/>
    <col min="14338" max="14338" width="8.42578125" style="47" bestFit="1" customWidth="1"/>
    <col min="14339" max="14341" width="11" style="47" customWidth="1"/>
    <col min="14342" max="14347" width="0" style="47" hidden="1" customWidth="1"/>
    <col min="14348" max="14348" width="9.140625" style="47" customWidth="1"/>
    <col min="14349" max="14587" width="11.42578125" style="47"/>
    <col min="14588" max="14588" width="18.140625" style="47" customWidth="1"/>
    <col min="14589" max="14589" width="9.7109375" style="47" bestFit="1" customWidth="1"/>
    <col min="14590" max="14590" width="9.140625" style="47" bestFit="1" customWidth="1"/>
    <col min="14591" max="14592" width="9.140625" style="47" customWidth="1"/>
    <col min="14593" max="14593" width="9.7109375" style="47" bestFit="1" customWidth="1"/>
    <col min="14594" max="14594" width="8.42578125" style="47" bestFit="1" customWidth="1"/>
    <col min="14595" max="14597" width="11" style="47" customWidth="1"/>
    <col min="14598" max="14603" width="0" style="47" hidden="1" customWidth="1"/>
    <col min="14604" max="14604" width="9.140625" style="47" customWidth="1"/>
    <col min="14605" max="14843" width="11.42578125" style="47"/>
    <col min="14844" max="14844" width="18.140625" style="47" customWidth="1"/>
    <col min="14845" max="14845" width="9.7109375" style="47" bestFit="1" customWidth="1"/>
    <col min="14846" max="14846" width="9.140625" style="47" bestFit="1" customWidth="1"/>
    <col min="14847" max="14848" width="9.140625" style="47" customWidth="1"/>
    <col min="14849" max="14849" width="9.7109375" style="47" bestFit="1" customWidth="1"/>
    <col min="14850" max="14850" width="8.42578125" style="47" bestFit="1" customWidth="1"/>
    <col min="14851" max="14853" width="11" style="47" customWidth="1"/>
    <col min="14854" max="14859" width="0" style="47" hidden="1" customWidth="1"/>
    <col min="14860" max="14860" width="9.140625" style="47" customWidth="1"/>
    <col min="14861" max="15099" width="11.42578125" style="47"/>
    <col min="15100" max="15100" width="18.140625" style="47" customWidth="1"/>
    <col min="15101" max="15101" width="9.7109375" style="47" bestFit="1" customWidth="1"/>
    <col min="15102" max="15102" width="9.140625" style="47" bestFit="1" customWidth="1"/>
    <col min="15103" max="15104" width="9.140625" style="47" customWidth="1"/>
    <col min="15105" max="15105" width="9.7109375" style="47" bestFit="1" customWidth="1"/>
    <col min="15106" max="15106" width="8.42578125" style="47" bestFit="1" customWidth="1"/>
    <col min="15107" max="15109" width="11" style="47" customWidth="1"/>
    <col min="15110" max="15115" width="0" style="47" hidden="1" customWidth="1"/>
    <col min="15116" max="15116" width="9.140625" style="47" customWidth="1"/>
    <col min="15117" max="15355" width="11.42578125" style="47"/>
    <col min="15356" max="15356" width="18.140625" style="47" customWidth="1"/>
    <col min="15357" max="15357" width="9.7109375" style="47" bestFit="1" customWidth="1"/>
    <col min="15358" max="15358" width="9.140625" style="47" bestFit="1" customWidth="1"/>
    <col min="15359" max="15360" width="9.140625" style="47" customWidth="1"/>
    <col min="15361" max="15361" width="9.7109375" style="47" bestFit="1" customWidth="1"/>
    <col min="15362" max="15362" width="8.42578125" style="47" bestFit="1" customWidth="1"/>
    <col min="15363" max="15365" width="11" style="47" customWidth="1"/>
    <col min="15366" max="15371" width="0" style="47" hidden="1" customWidth="1"/>
    <col min="15372" max="15372" width="9.140625" style="47" customWidth="1"/>
    <col min="15373" max="15611" width="11.42578125" style="47"/>
    <col min="15612" max="15612" width="18.140625" style="47" customWidth="1"/>
    <col min="15613" max="15613" width="9.7109375" style="47" bestFit="1" customWidth="1"/>
    <col min="15614" max="15614" width="9.140625" style="47" bestFit="1" customWidth="1"/>
    <col min="15615" max="15616" width="9.140625" style="47" customWidth="1"/>
    <col min="15617" max="15617" width="9.7109375" style="47" bestFit="1" customWidth="1"/>
    <col min="15618" max="15618" width="8.42578125" style="47" bestFit="1" customWidth="1"/>
    <col min="15619" max="15621" width="11" style="47" customWidth="1"/>
    <col min="15622" max="15627" width="0" style="47" hidden="1" customWidth="1"/>
    <col min="15628" max="15628" width="9.140625" style="47" customWidth="1"/>
    <col min="15629" max="15867" width="11.42578125" style="47"/>
    <col min="15868" max="15868" width="18.140625" style="47" customWidth="1"/>
    <col min="15869" max="15869" width="9.7109375" style="47" bestFit="1" customWidth="1"/>
    <col min="15870" max="15870" width="9.140625" style="47" bestFit="1" customWidth="1"/>
    <col min="15871" max="15872" width="9.140625" style="47" customWidth="1"/>
    <col min="15873" max="15873" width="9.7109375" style="47" bestFit="1" customWidth="1"/>
    <col min="15874" max="15874" width="8.42578125" style="47" bestFit="1" customWidth="1"/>
    <col min="15875" max="15877" width="11" style="47" customWidth="1"/>
    <col min="15878" max="15883" width="0" style="47" hidden="1" customWidth="1"/>
    <col min="15884" max="15884" width="9.140625" style="47" customWidth="1"/>
    <col min="15885" max="16123" width="11.42578125" style="47"/>
    <col min="16124" max="16124" width="18.140625" style="47" customWidth="1"/>
    <col min="16125" max="16125" width="9.7109375" style="47" bestFit="1" customWidth="1"/>
    <col min="16126" max="16126" width="9.140625" style="47" bestFit="1" customWidth="1"/>
    <col min="16127" max="16128" width="9.140625" style="47" customWidth="1"/>
    <col min="16129" max="16129" width="9.7109375" style="47" bestFit="1" customWidth="1"/>
    <col min="16130" max="16130" width="8.42578125" style="47" bestFit="1" customWidth="1"/>
    <col min="16131" max="16133" width="11" style="47" customWidth="1"/>
    <col min="16134" max="16139" width="0" style="47" hidden="1" customWidth="1"/>
    <col min="16140" max="16140" width="9.140625" style="47" customWidth="1"/>
    <col min="16141" max="16384" width="11.42578125" style="47"/>
  </cols>
  <sheetData>
    <row r="1" spans="1:16" s="48" customFormat="1" x14ac:dyDescent="0.2">
      <c r="B1" s="61"/>
      <c r="C1" s="61"/>
      <c r="D1" s="61"/>
      <c r="E1" s="61"/>
      <c r="F1" s="61"/>
      <c r="G1" s="61"/>
      <c r="H1" s="61"/>
      <c r="I1" s="61"/>
      <c r="J1" s="61"/>
      <c r="K1" s="61"/>
      <c r="L1" s="61"/>
    </row>
    <row r="2" spans="1:16" s="48" customFormat="1" x14ac:dyDescent="0.2">
      <c r="A2" s="75" t="s">
        <v>105</v>
      </c>
      <c r="B2" s="61"/>
      <c r="C2" s="61"/>
      <c r="D2" s="61"/>
      <c r="E2" s="61"/>
      <c r="F2" s="61"/>
      <c r="G2" s="61"/>
      <c r="H2" s="61"/>
      <c r="I2" s="61"/>
      <c r="K2" s="61"/>
      <c r="L2" s="61"/>
    </row>
    <row r="3" spans="1:16" s="48" customFormat="1" ht="15" x14ac:dyDescent="0.25">
      <c r="A3" s="75" t="s">
        <v>106</v>
      </c>
      <c r="B3" s="61"/>
      <c r="C3" s="61"/>
      <c r="D3" s="61"/>
      <c r="E3" s="61"/>
      <c r="F3" s="61"/>
      <c r="G3" s="61"/>
      <c r="H3" s="61"/>
      <c r="I3" s="61"/>
      <c r="J3" s="137"/>
      <c r="K3" s="61"/>
      <c r="L3" s="61"/>
    </row>
    <row r="4" spans="1:16" s="48" customFormat="1" x14ac:dyDescent="0.2">
      <c r="B4" s="61"/>
      <c r="C4" s="61"/>
      <c r="D4" s="61"/>
      <c r="E4" s="61"/>
      <c r="F4" s="61"/>
      <c r="G4" s="61"/>
      <c r="H4" s="61"/>
      <c r="I4" s="61"/>
      <c r="J4" s="61"/>
      <c r="K4" s="61"/>
      <c r="L4" s="61"/>
    </row>
    <row r="5" spans="1:16" s="48" customFormat="1" ht="12.75" x14ac:dyDescent="0.2">
      <c r="B5" s="330" t="s">
        <v>124</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c r="L6" s="86"/>
    </row>
    <row r="7" spans="1:16" x14ac:dyDescent="0.2">
      <c r="B7" s="49"/>
    </row>
    <row r="8" spans="1:16" ht="15" customHeight="1" x14ac:dyDescent="0.2">
      <c r="B8" s="363" t="s">
        <v>57</v>
      </c>
      <c r="C8" s="364"/>
      <c r="D8" s="364"/>
      <c r="E8" s="364"/>
      <c r="F8" s="364"/>
      <c r="G8" s="364"/>
      <c r="H8" s="364"/>
      <c r="I8" s="364"/>
      <c r="J8" s="364"/>
      <c r="K8" s="365"/>
      <c r="L8" s="66"/>
    </row>
    <row r="9" spans="1:16" ht="20.25" customHeight="1" x14ac:dyDescent="0.2">
      <c r="B9" s="362" t="s">
        <v>58</v>
      </c>
      <c r="C9" s="363" t="s">
        <v>2</v>
      </c>
      <c r="D9" s="364"/>
      <c r="E9" s="364"/>
      <c r="F9" s="364"/>
      <c r="G9" s="364"/>
      <c r="H9" s="364"/>
      <c r="I9" s="364"/>
      <c r="J9" s="364"/>
      <c r="K9" s="365"/>
    </row>
    <row r="10" spans="1:16" ht="24" x14ac:dyDescent="0.2">
      <c r="B10" s="362"/>
      <c r="C10" s="44" t="s">
        <v>59</v>
      </c>
      <c r="D10" s="44" t="s">
        <v>60</v>
      </c>
      <c r="E10" s="44" t="s">
        <v>61</v>
      </c>
      <c r="F10" s="44" t="s">
        <v>62</v>
      </c>
      <c r="G10" s="44" t="s">
        <v>8</v>
      </c>
      <c r="H10" s="44" t="s">
        <v>63</v>
      </c>
      <c r="I10" s="44" t="s">
        <v>64</v>
      </c>
      <c r="J10" s="44" t="s">
        <v>65</v>
      </c>
      <c r="K10" s="102" t="s">
        <v>31</v>
      </c>
    </row>
    <row r="11" spans="1:16" ht="15.75" customHeight="1" x14ac:dyDescent="0.2">
      <c r="B11" s="39" t="s">
        <v>266</v>
      </c>
      <c r="C11" s="39">
        <v>2064</v>
      </c>
      <c r="D11" s="39">
        <v>1226</v>
      </c>
      <c r="E11" s="39">
        <f>C11+D11</f>
        <v>3290</v>
      </c>
      <c r="F11" s="40">
        <f t="shared" ref="F11:F43" si="0">E11/$E$44</f>
        <v>4.170310935341167E-2</v>
      </c>
      <c r="G11" s="39">
        <v>7086</v>
      </c>
      <c r="H11" s="39">
        <v>363</v>
      </c>
      <c r="I11" s="39">
        <f>G11+H11</f>
        <v>7449</v>
      </c>
      <c r="J11" s="40">
        <f t="shared" ref="J11:J43" si="1">I11/$I$44</f>
        <v>5.2844028887217835E-2</v>
      </c>
      <c r="K11" s="39">
        <f t="shared" ref="K11:K43" si="2">E11+I11</f>
        <v>10739</v>
      </c>
      <c r="P11" s="52"/>
    </row>
    <row r="12" spans="1:16" x14ac:dyDescent="0.2">
      <c r="B12" s="39" t="s">
        <v>267</v>
      </c>
      <c r="C12" s="39">
        <v>1708</v>
      </c>
      <c r="D12" s="39">
        <v>1101</v>
      </c>
      <c r="E12" s="39">
        <f t="shared" ref="E12:E43" si="3">C12+D12</f>
        <v>2809</v>
      </c>
      <c r="F12" s="40">
        <f t="shared" si="0"/>
        <v>3.5606089414508622E-2</v>
      </c>
      <c r="G12" s="39">
        <v>5573</v>
      </c>
      <c r="H12" s="39">
        <v>223</v>
      </c>
      <c r="I12" s="39">
        <f t="shared" ref="I12:I43" si="4">G12+H12</f>
        <v>5796</v>
      </c>
      <c r="J12" s="40">
        <f t="shared" si="1"/>
        <v>4.1117464281153787E-2</v>
      </c>
      <c r="K12" s="39">
        <f t="shared" si="2"/>
        <v>8605</v>
      </c>
      <c r="P12" s="52"/>
    </row>
    <row r="13" spans="1:16" x14ac:dyDescent="0.2">
      <c r="B13" s="39" t="s">
        <v>268</v>
      </c>
      <c r="C13" s="39">
        <v>2319</v>
      </c>
      <c r="D13" s="39">
        <v>1297</v>
      </c>
      <c r="E13" s="39">
        <f t="shared" si="3"/>
        <v>3616</v>
      </c>
      <c r="F13" s="40">
        <f t="shared" si="0"/>
        <v>4.5835393137366745E-2</v>
      </c>
      <c r="G13" s="39">
        <v>8652</v>
      </c>
      <c r="H13" s="39">
        <v>379</v>
      </c>
      <c r="I13" s="39">
        <f t="shared" si="4"/>
        <v>9031</v>
      </c>
      <c r="J13" s="40">
        <f t="shared" si="1"/>
        <v>6.4066911649948211E-2</v>
      </c>
      <c r="K13" s="39">
        <f t="shared" si="2"/>
        <v>12647</v>
      </c>
      <c r="P13" s="52"/>
    </row>
    <row r="14" spans="1:16" x14ac:dyDescent="0.2">
      <c r="B14" s="39" t="s">
        <v>269</v>
      </c>
      <c r="C14" s="39">
        <v>5788</v>
      </c>
      <c r="D14" s="39">
        <v>4077</v>
      </c>
      <c r="E14" s="39">
        <f t="shared" si="3"/>
        <v>9865</v>
      </c>
      <c r="F14" s="40">
        <f t="shared" si="0"/>
        <v>0.12504594947459152</v>
      </c>
      <c r="G14" s="39">
        <v>16048</v>
      </c>
      <c r="H14" s="39">
        <v>1238</v>
      </c>
      <c r="I14" s="39">
        <f t="shared" si="4"/>
        <v>17286</v>
      </c>
      <c r="J14" s="40">
        <f t="shared" si="1"/>
        <v>0.12262879357557356</v>
      </c>
      <c r="K14" s="39">
        <f t="shared" si="2"/>
        <v>27151</v>
      </c>
      <c r="P14" s="52"/>
    </row>
    <row r="15" spans="1:16" x14ac:dyDescent="0.2">
      <c r="B15" s="39" t="s">
        <v>270</v>
      </c>
      <c r="C15" s="39">
        <v>1055</v>
      </c>
      <c r="D15" s="39">
        <v>959</v>
      </c>
      <c r="E15" s="39">
        <f t="shared" si="3"/>
        <v>2014</v>
      </c>
      <c r="F15" s="40">
        <f t="shared" si="0"/>
        <v>2.5528894297194862E-2</v>
      </c>
      <c r="G15" s="39">
        <v>2196</v>
      </c>
      <c r="H15" s="39">
        <v>205</v>
      </c>
      <c r="I15" s="39">
        <f t="shared" si="4"/>
        <v>2401</v>
      </c>
      <c r="J15" s="40">
        <f t="shared" si="1"/>
        <v>1.7032959237241241E-2</v>
      </c>
      <c r="K15" s="39">
        <f t="shared" si="2"/>
        <v>4415</v>
      </c>
      <c r="P15" s="52"/>
    </row>
    <row r="16" spans="1:16" x14ac:dyDescent="0.2">
      <c r="B16" s="39" t="s">
        <v>271</v>
      </c>
      <c r="C16" s="39">
        <v>567</v>
      </c>
      <c r="D16" s="39">
        <v>467</v>
      </c>
      <c r="E16" s="39">
        <f t="shared" si="3"/>
        <v>1034</v>
      </c>
      <c r="F16" s="40">
        <f t="shared" si="0"/>
        <v>1.3106691511072239E-2</v>
      </c>
      <c r="G16" s="39">
        <v>1227</v>
      </c>
      <c r="H16" s="39">
        <v>102</v>
      </c>
      <c r="I16" s="39">
        <f t="shared" si="4"/>
        <v>1329</v>
      </c>
      <c r="J16" s="40">
        <f t="shared" si="1"/>
        <v>9.428072813949858E-3</v>
      </c>
      <c r="K16" s="39">
        <f t="shared" si="2"/>
        <v>2363</v>
      </c>
      <c r="P16" s="52"/>
    </row>
    <row r="17" spans="2:16" x14ac:dyDescent="0.2">
      <c r="B17" s="39" t="s">
        <v>272</v>
      </c>
      <c r="C17" s="39">
        <v>138</v>
      </c>
      <c r="D17" s="39">
        <v>238</v>
      </c>
      <c r="E17" s="39">
        <f t="shared" si="3"/>
        <v>376</v>
      </c>
      <c r="F17" s="40">
        <f t="shared" si="0"/>
        <v>4.7660696403899047E-3</v>
      </c>
      <c r="G17" s="39">
        <v>233</v>
      </c>
      <c r="H17" s="39">
        <v>74</v>
      </c>
      <c r="I17" s="39">
        <f t="shared" si="4"/>
        <v>307</v>
      </c>
      <c r="J17" s="40">
        <f t="shared" si="1"/>
        <v>2.1778919141328869E-3</v>
      </c>
      <c r="K17" s="39">
        <f t="shared" si="2"/>
        <v>683</v>
      </c>
      <c r="P17" s="52"/>
    </row>
    <row r="18" spans="2:16" x14ac:dyDescent="0.2">
      <c r="B18" s="39" t="s">
        <v>277</v>
      </c>
      <c r="C18" s="39">
        <v>3265</v>
      </c>
      <c r="D18" s="39">
        <v>2190</v>
      </c>
      <c r="E18" s="39">
        <f t="shared" si="3"/>
        <v>5455</v>
      </c>
      <c r="F18" s="40">
        <f t="shared" si="0"/>
        <v>6.9146036937039718E-2</v>
      </c>
      <c r="G18" s="39">
        <v>9476</v>
      </c>
      <c r="H18" s="39">
        <v>484</v>
      </c>
      <c r="I18" s="39">
        <f t="shared" si="4"/>
        <v>9960</v>
      </c>
      <c r="J18" s="40">
        <f t="shared" si="1"/>
        <v>7.0657340276102779E-2</v>
      </c>
      <c r="K18" s="39">
        <f t="shared" si="2"/>
        <v>15415</v>
      </c>
      <c r="P18" s="52"/>
    </row>
    <row r="19" spans="2:16" x14ac:dyDescent="0.2">
      <c r="B19" s="39" t="s">
        <v>278</v>
      </c>
      <c r="C19" s="39">
        <v>720</v>
      </c>
      <c r="D19" s="39">
        <v>632</v>
      </c>
      <c r="E19" s="39">
        <f t="shared" si="3"/>
        <v>1352</v>
      </c>
      <c r="F19" s="40">
        <f t="shared" si="0"/>
        <v>1.7137569557997744E-2</v>
      </c>
      <c r="G19" s="39">
        <v>1815</v>
      </c>
      <c r="H19" s="39">
        <v>128</v>
      </c>
      <c r="I19" s="39">
        <f t="shared" si="4"/>
        <v>1943</v>
      </c>
      <c r="J19" s="40">
        <f t="shared" si="1"/>
        <v>1.3783856642215632E-2</v>
      </c>
      <c r="K19" s="39">
        <f t="shared" si="2"/>
        <v>3295</v>
      </c>
      <c r="P19" s="52"/>
    </row>
    <row r="20" spans="2:16" x14ac:dyDescent="0.2">
      <c r="B20" s="39" t="s">
        <v>279</v>
      </c>
      <c r="C20" s="39">
        <v>1261</v>
      </c>
      <c r="D20" s="39">
        <v>1121</v>
      </c>
      <c r="E20" s="39">
        <f t="shared" si="3"/>
        <v>2382</v>
      </c>
      <c r="F20" s="40">
        <f t="shared" si="0"/>
        <v>3.0193558200555196E-2</v>
      </c>
      <c r="G20" s="39">
        <v>4677</v>
      </c>
      <c r="H20" s="39">
        <v>241</v>
      </c>
      <c r="I20" s="39">
        <f t="shared" si="4"/>
        <v>4918</v>
      </c>
      <c r="J20" s="40">
        <f t="shared" si="1"/>
        <v>3.4888835288943119E-2</v>
      </c>
      <c r="K20" s="39">
        <f t="shared" si="2"/>
        <v>7300</v>
      </c>
      <c r="P20" s="52"/>
    </row>
    <row r="21" spans="2:16" x14ac:dyDescent="0.2">
      <c r="B21" s="39" t="s">
        <v>280</v>
      </c>
      <c r="C21" s="39">
        <v>646</v>
      </c>
      <c r="D21" s="39">
        <v>541</v>
      </c>
      <c r="E21" s="39">
        <f t="shared" si="3"/>
        <v>1187</v>
      </c>
      <c r="F21" s="40">
        <f t="shared" si="0"/>
        <v>1.5046076231762812E-2</v>
      </c>
      <c r="G21" s="39">
        <v>1205</v>
      </c>
      <c r="H21" s="39">
        <v>74</v>
      </c>
      <c r="I21" s="39">
        <f t="shared" si="4"/>
        <v>1279</v>
      </c>
      <c r="J21" s="40">
        <f t="shared" si="1"/>
        <v>9.0733672904754481E-3</v>
      </c>
      <c r="K21" s="39">
        <f t="shared" si="2"/>
        <v>2466</v>
      </c>
      <c r="P21" s="52"/>
    </row>
    <row r="22" spans="2:16" x14ac:dyDescent="0.2">
      <c r="B22" s="39" t="s">
        <v>281</v>
      </c>
      <c r="C22" s="39">
        <v>4119</v>
      </c>
      <c r="D22" s="39">
        <v>2737</v>
      </c>
      <c r="E22" s="39">
        <f t="shared" si="3"/>
        <v>6856</v>
      </c>
      <c r="F22" s="40">
        <f t="shared" si="0"/>
        <v>8.6904716634343585E-2</v>
      </c>
      <c r="G22" s="39">
        <v>13087</v>
      </c>
      <c r="H22" s="39">
        <v>812</v>
      </c>
      <c r="I22" s="39">
        <f t="shared" si="4"/>
        <v>13899</v>
      </c>
      <c r="J22" s="40">
        <f t="shared" si="1"/>
        <v>9.8601041415416923E-2</v>
      </c>
      <c r="K22" s="39">
        <f t="shared" si="2"/>
        <v>20755</v>
      </c>
      <c r="P22" s="52"/>
    </row>
    <row r="23" spans="2:16" x14ac:dyDescent="0.2">
      <c r="B23" s="39" t="s">
        <v>282</v>
      </c>
      <c r="C23" s="39">
        <v>865</v>
      </c>
      <c r="D23" s="39">
        <v>859</v>
      </c>
      <c r="E23" s="39">
        <f t="shared" si="3"/>
        <v>1724</v>
      </c>
      <c r="F23" s="40">
        <f t="shared" si="0"/>
        <v>2.1852936329872862E-2</v>
      </c>
      <c r="G23" s="39">
        <v>2212</v>
      </c>
      <c r="H23" s="39">
        <v>126</v>
      </c>
      <c r="I23" s="39">
        <f t="shared" si="4"/>
        <v>2338</v>
      </c>
      <c r="J23" s="40">
        <f t="shared" si="1"/>
        <v>1.6586030277663484E-2</v>
      </c>
      <c r="K23" s="39">
        <f t="shared" si="2"/>
        <v>4062</v>
      </c>
      <c r="P23" s="52"/>
    </row>
    <row r="24" spans="2:16" x14ac:dyDescent="0.2">
      <c r="B24" s="39" t="s">
        <v>283</v>
      </c>
      <c r="C24" s="39">
        <v>287</v>
      </c>
      <c r="D24" s="39">
        <v>335</v>
      </c>
      <c r="E24" s="39">
        <f t="shared" si="3"/>
        <v>622</v>
      </c>
      <c r="F24" s="40">
        <f t="shared" si="0"/>
        <v>7.8842960540492571E-3</v>
      </c>
      <c r="G24" s="39">
        <v>548</v>
      </c>
      <c r="H24" s="39">
        <v>57</v>
      </c>
      <c r="I24" s="39">
        <f t="shared" si="4"/>
        <v>605</v>
      </c>
      <c r="J24" s="40">
        <f t="shared" si="1"/>
        <v>4.2919368340403798E-3</v>
      </c>
      <c r="K24" s="39">
        <f t="shared" si="2"/>
        <v>1227</v>
      </c>
      <c r="P24" s="52"/>
    </row>
    <row r="25" spans="2:16" x14ac:dyDescent="0.2">
      <c r="B25" s="39" t="s">
        <v>284</v>
      </c>
      <c r="C25" s="39">
        <v>616</v>
      </c>
      <c r="D25" s="39">
        <v>551</v>
      </c>
      <c r="E25" s="39">
        <f t="shared" si="3"/>
        <v>1167</v>
      </c>
      <c r="F25" s="40">
        <f t="shared" si="0"/>
        <v>1.4792561889188881E-2</v>
      </c>
      <c r="G25" s="39">
        <v>1640</v>
      </c>
      <c r="H25" s="39">
        <v>117</v>
      </c>
      <c r="I25" s="39">
        <f t="shared" si="4"/>
        <v>1757</v>
      </c>
      <c r="J25" s="40">
        <f t="shared" si="1"/>
        <v>1.2464352094890822E-2</v>
      </c>
      <c r="K25" s="39">
        <f t="shared" si="2"/>
        <v>2924</v>
      </c>
      <c r="P25" s="52"/>
    </row>
    <row r="26" spans="2:16" x14ac:dyDescent="0.2">
      <c r="B26" s="39" t="s">
        <v>285</v>
      </c>
      <c r="C26" s="39">
        <v>422</v>
      </c>
      <c r="D26" s="39">
        <v>417</v>
      </c>
      <c r="E26" s="39">
        <f t="shared" si="3"/>
        <v>839</v>
      </c>
      <c r="F26" s="40">
        <f t="shared" si="0"/>
        <v>1.0634926670976411E-2</v>
      </c>
      <c r="G26" s="39">
        <v>421</v>
      </c>
      <c r="H26" s="39">
        <v>52</v>
      </c>
      <c r="I26" s="39">
        <f t="shared" si="4"/>
        <v>473</v>
      </c>
      <c r="J26" s="40">
        <f t="shared" si="1"/>
        <v>3.3555142520679333E-3</v>
      </c>
      <c r="K26" s="39">
        <f t="shared" si="2"/>
        <v>1312</v>
      </c>
      <c r="P26" s="52"/>
    </row>
    <row r="27" spans="2:16" x14ac:dyDescent="0.2">
      <c r="B27" s="39" t="s">
        <v>286</v>
      </c>
      <c r="C27" s="39">
        <v>165</v>
      </c>
      <c r="D27" s="39">
        <v>129</v>
      </c>
      <c r="E27" s="39">
        <f t="shared" si="3"/>
        <v>294</v>
      </c>
      <c r="F27" s="40">
        <f t="shared" si="0"/>
        <v>3.7266608358367875E-3</v>
      </c>
      <c r="G27" s="39">
        <v>409</v>
      </c>
      <c r="H27" s="39">
        <v>25</v>
      </c>
      <c r="I27" s="39">
        <f t="shared" si="4"/>
        <v>434</v>
      </c>
      <c r="J27" s="40">
        <f t="shared" si="1"/>
        <v>3.0788439437578921E-3</v>
      </c>
      <c r="K27" s="39">
        <f t="shared" si="2"/>
        <v>728</v>
      </c>
      <c r="P27" s="52"/>
    </row>
    <row r="28" spans="2:16" x14ac:dyDescent="0.2">
      <c r="B28" s="39" t="s">
        <v>287</v>
      </c>
      <c r="C28" s="39">
        <v>932</v>
      </c>
      <c r="D28" s="39">
        <v>1051</v>
      </c>
      <c r="E28" s="39">
        <f t="shared" si="3"/>
        <v>1983</v>
      </c>
      <c r="F28" s="40">
        <f t="shared" si="0"/>
        <v>2.5135947066205269E-2</v>
      </c>
      <c r="G28" s="39">
        <v>2670</v>
      </c>
      <c r="H28" s="39">
        <v>169</v>
      </c>
      <c r="I28" s="39">
        <f t="shared" si="4"/>
        <v>2839</v>
      </c>
      <c r="J28" s="40">
        <f t="shared" si="1"/>
        <v>2.0140179622877088E-2</v>
      </c>
      <c r="K28" s="39">
        <f t="shared" si="2"/>
        <v>4822</v>
      </c>
      <c r="P28" s="52"/>
    </row>
    <row r="29" spans="2:16" x14ac:dyDescent="0.2">
      <c r="B29" s="39" t="s">
        <v>288</v>
      </c>
      <c r="C29" s="39">
        <v>1061</v>
      </c>
      <c r="D29" s="39">
        <v>1105</v>
      </c>
      <c r="E29" s="39">
        <f t="shared" si="3"/>
        <v>2166</v>
      </c>
      <c r="F29" s="40">
        <f t="shared" si="0"/>
        <v>2.7455603300756741E-2</v>
      </c>
      <c r="G29" s="39">
        <v>2998</v>
      </c>
      <c r="H29" s="39">
        <v>266</v>
      </c>
      <c r="I29" s="39">
        <f t="shared" si="4"/>
        <v>3264</v>
      </c>
      <c r="J29" s="40">
        <f t="shared" si="1"/>
        <v>2.3155176572409585E-2</v>
      </c>
      <c r="K29" s="39">
        <f t="shared" si="2"/>
        <v>5430</v>
      </c>
      <c r="P29" s="52"/>
    </row>
    <row r="30" spans="2:16" x14ac:dyDescent="0.2">
      <c r="B30" s="39" t="s">
        <v>289</v>
      </c>
      <c r="C30" s="39">
        <v>311</v>
      </c>
      <c r="D30" s="39">
        <v>319</v>
      </c>
      <c r="E30" s="39">
        <f t="shared" si="3"/>
        <v>630</v>
      </c>
      <c r="F30" s="40">
        <f t="shared" si="0"/>
        <v>7.9857017910788305E-3</v>
      </c>
      <c r="G30" s="39">
        <v>893</v>
      </c>
      <c r="H30" s="39">
        <v>112</v>
      </c>
      <c r="I30" s="39">
        <f t="shared" si="4"/>
        <v>1005</v>
      </c>
      <c r="J30" s="40">
        <f t="shared" si="1"/>
        <v>7.1295810218356724E-3</v>
      </c>
      <c r="K30" s="39">
        <f t="shared" si="2"/>
        <v>1635</v>
      </c>
      <c r="P30" s="52"/>
    </row>
    <row r="31" spans="2:16" x14ac:dyDescent="0.2">
      <c r="B31" s="39" t="s">
        <v>290</v>
      </c>
      <c r="C31" s="39">
        <v>224</v>
      </c>
      <c r="D31" s="39">
        <v>139</v>
      </c>
      <c r="E31" s="39">
        <f t="shared" si="3"/>
        <v>363</v>
      </c>
      <c r="F31" s="40">
        <f t="shared" si="0"/>
        <v>4.6012853177168495E-3</v>
      </c>
      <c r="G31" s="39">
        <v>438</v>
      </c>
      <c r="H31" s="39">
        <v>29</v>
      </c>
      <c r="I31" s="39">
        <f t="shared" si="4"/>
        <v>467</v>
      </c>
      <c r="J31" s="40">
        <f t="shared" si="1"/>
        <v>3.3129495892510038E-3</v>
      </c>
      <c r="K31" s="39">
        <f t="shared" si="2"/>
        <v>830</v>
      </c>
      <c r="P31" s="52"/>
    </row>
    <row r="32" spans="2:16" x14ac:dyDescent="0.2">
      <c r="B32" s="39" t="s">
        <v>291</v>
      </c>
      <c r="C32" s="39">
        <v>145</v>
      </c>
      <c r="D32" s="39">
        <v>148</v>
      </c>
      <c r="E32" s="39">
        <f t="shared" si="3"/>
        <v>293</v>
      </c>
      <c r="F32" s="40">
        <f t="shared" si="0"/>
        <v>3.713985118708091E-3</v>
      </c>
      <c r="G32" s="39">
        <v>355</v>
      </c>
      <c r="H32" s="39">
        <v>33</v>
      </c>
      <c r="I32" s="39">
        <f t="shared" si="4"/>
        <v>388</v>
      </c>
      <c r="J32" s="40">
        <f t="shared" si="1"/>
        <v>2.7525148621614336E-3</v>
      </c>
      <c r="K32" s="39">
        <f t="shared" si="2"/>
        <v>681</v>
      </c>
      <c r="P32" s="52"/>
    </row>
    <row r="33" spans="2:16" x14ac:dyDescent="0.2">
      <c r="B33" s="39" t="s">
        <v>292</v>
      </c>
      <c r="C33" s="39">
        <v>507</v>
      </c>
      <c r="D33" s="39">
        <v>463</v>
      </c>
      <c r="E33" s="39">
        <f t="shared" si="3"/>
        <v>970</v>
      </c>
      <c r="F33" s="40">
        <f t="shared" si="0"/>
        <v>1.229544561483566E-2</v>
      </c>
      <c r="G33" s="39">
        <v>1507</v>
      </c>
      <c r="H33" s="39">
        <v>116</v>
      </c>
      <c r="I33" s="39">
        <f t="shared" si="4"/>
        <v>1623</v>
      </c>
      <c r="J33" s="40">
        <f t="shared" si="1"/>
        <v>1.1513741291979398E-2</v>
      </c>
      <c r="K33" s="39">
        <f t="shared" si="2"/>
        <v>2593</v>
      </c>
      <c r="P33" s="52"/>
    </row>
    <row r="34" spans="2:16" x14ac:dyDescent="0.2">
      <c r="B34" s="39" t="s">
        <v>293</v>
      </c>
      <c r="C34" s="39">
        <v>971</v>
      </c>
      <c r="D34" s="39">
        <v>1195</v>
      </c>
      <c r="E34" s="39">
        <f t="shared" si="3"/>
        <v>2166</v>
      </c>
      <c r="F34" s="40">
        <f t="shared" si="0"/>
        <v>2.7455603300756741E-2</v>
      </c>
      <c r="G34" s="39">
        <v>2513</v>
      </c>
      <c r="H34" s="39">
        <v>189</v>
      </c>
      <c r="I34" s="39">
        <f t="shared" si="4"/>
        <v>2702</v>
      </c>
      <c r="J34" s="40">
        <f t="shared" si="1"/>
        <v>1.9168286488557201E-2</v>
      </c>
      <c r="K34" s="39">
        <f t="shared" si="2"/>
        <v>4868</v>
      </c>
      <c r="P34" s="52"/>
    </row>
    <row r="35" spans="2:16" x14ac:dyDescent="0.2">
      <c r="B35" s="39" t="s">
        <v>308</v>
      </c>
      <c r="C35" s="39">
        <v>5464</v>
      </c>
      <c r="D35" s="39">
        <v>2815</v>
      </c>
      <c r="E35" s="39">
        <f t="shared" si="3"/>
        <v>8279</v>
      </c>
      <c r="F35" s="40">
        <f t="shared" si="0"/>
        <v>0.10494226210847879</v>
      </c>
      <c r="G35" s="39">
        <v>18415</v>
      </c>
      <c r="H35" s="39">
        <v>965</v>
      </c>
      <c r="I35" s="39">
        <f t="shared" si="4"/>
        <v>19380</v>
      </c>
      <c r="J35" s="40">
        <f t="shared" si="1"/>
        <v>0.13748386089868192</v>
      </c>
      <c r="K35" s="39">
        <f t="shared" si="2"/>
        <v>27659</v>
      </c>
      <c r="P35" s="52"/>
    </row>
    <row r="36" spans="2:16" x14ac:dyDescent="0.2">
      <c r="B36" s="39" t="s">
        <v>309</v>
      </c>
      <c r="C36" s="39">
        <v>1760</v>
      </c>
      <c r="D36" s="39">
        <v>1112</v>
      </c>
      <c r="E36" s="39">
        <f t="shared" si="3"/>
        <v>2872</v>
      </c>
      <c r="F36" s="40">
        <f t="shared" si="0"/>
        <v>3.6404659593616509E-2</v>
      </c>
      <c r="G36" s="39">
        <v>6389</v>
      </c>
      <c r="H36" s="39">
        <v>291</v>
      </c>
      <c r="I36" s="39">
        <f t="shared" si="4"/>
        <v>6680</v>
      </c>
      <c r="J36" s="40">
        <f t="shared" si="1"/>
        <v>4.7388657936181383E-2</v>
      </c>
      <c r="K36" s="39">
        <f t="shared" si="2"/>
        <v>9552</v>
      </c>
      <c r="P36" s="52"/>
    </row>
    <row r="37" spans="2:16" x14ac:dyDescent="0.2">
      <c r="B37" s="39" t="s">
        <v>310</v>
      </c>
      <c r="C37" s="39">
        <v>2115</v>
      </c>
      <c r="D37" s="39">
        <v>1434</v>
      </c>
      <c r="E37" s="39">
        <f t="shared" si="3"/>
        <v>3549</v>
      </c>
      <c r="F37" s="40">
        <f t="shared" si="0"/>
        <v>4.4986120089744078E-2</v>
      </c>
      <c r="G37" s="39">
        <v>6547</v>
      </c>
      <c r="H37" s="39">
        <v>392</v>
      </c>
      <c r="I37" s="39">
        <f t="shared" si="4"/>
        <v>6939</v>
      </c>
      <c r="J37" s="40">
        <f t="shared" si="1"/>
        <v>4.9226032547778832E-2</v>
      </c>
      <c r="K37" s="39">
        <f t="shared" si="2"/>
        <v>10488</v>
      </c>
      <c r="P37" s="52"/>
    </row>
    <row r="38" spans="2:16" x14ac:dyDescent="0.2">
      <c r="B38" s="39" t="s">
        <v>311</v>
      </c>
      <c r="C38" s="39">
        <v>468</v>
      </c>
      <c r="D38" s="39">
        <v>360</v>
      </c>
      <c r="E38" s="39">
        <f t="shared" si="3"/>
        <v>828</v>
      </c>
      <c r="F38" s="40">
        <f t="shared" si="0"/>
        <v>1.0495493782560749E-2</v>
      </c>
      <c r="G38" s="39">
        <v>1051</v>
      </c>
      <c r="H38" s="39">
        <v>68</v>
      </c>
      <c r="I38" s="39">
        <f t="shared" si="4"/>
        <v>1119</v>
      </c>
      <c r="J38" s="40">
        <f t="shared" si="1"/>
        <v>7.9383096153573304E-3</v>
      </c>
      <c r="K38" s="39">
        <f t="shared" si="2"/>
        <v>1947</v>
      </c>
      <c r="P38" s="52"/>
    </row>
    <row r="39" spans="2:16" x14ac:dyDescent="0.2">
      <c r="B39" s="39" t="s">
        <v>312</v>
      </c>
      <c r="C39" s="39">
        <v>1249</v>
      </c>
      <c r="D39" s="39">
        <v>1242</v>
      </c>
      <c r="E39" s="39">
        <f t="shared" si="3"/>
        <v>2491</v>
      </c>
      <c r="F39" s="40">
        <f t="shared" si="0"/>
        <v>3.1575211367583123E-2</v>
      </c>
      <c r="G39" s="39">
        <v>2944</v>
      </c>
      <c r="H39" s="39">
        <v>189</v>
      </c>
      <c r="I39" s="39">
        <f t="shared" si="4"/>
        <v>3133</v>
      </c>
      <c r="J39" s="40">
        <f t="shared" si="1"/>
        <v>2.2225848100906626E-2</v>
      </c>
      <c r="K39" s="39">
        <f t="shared" si="2"/>
        <v>5624</v>
      </c>
      <c r="P39" s="52"/>
    </row>
    <row r="40" spans="2:16" x14ac:dyDescent="0.2">
      <c r="B40" s="39" t="s">
        <v>313</v>
      </c>
      <c r="C40" s="39">
        <v>1334</v>
      </c>
      <c r="D40" s="39">
        <v>1109</v>
      </c>
      <c r="E40" s="39">
        <f t="shared" si="3"/>
        <v>2443</v>
      </c>
      <c r="F40" s="40">
        <f t="shared" si="0"/>
        <v>3.0966776945405686E-2</v>
      </c>
      <c r="G40" s="39">
        <v>2992</v>
      </c>
      <c r="H40" s="39">
        <v>181</v>
      </c>
      <c r="I40" s="39">
        <f t="shared" si="4"/>
        <v>3173</v>
      </c>
      <c r="J40" s="40">
        <f t="shared" si="1"/>
        <v>2.2509612519686157E-2</v>
      </c>
      <c r="K40" s="39">
        <f t="shared" si="2"/>
        <v>5616</v>
      </c>
      <c r="P40" s="52"/>
    </row>
    <row r="41" spans="2:16" x14ac:dyDescent="0.2">
      <c r="B41" s="39" t="s">
        <v>314</v>
      </c>
      <c r="C41" s="39">
        <v>1138</v>
      </c>
      <c r="D41" s="39">
        <v>1153</v>
      </c>
      <c r="E41" s="39">
        <f t="shared" si="3"/>
        <v>2291</v>
      </c>
      <c r="F41" s="40">
        <f t="shared" si="0"/>
        <v>2.9040067941843811E-2</v>
      </c>
      <c r="G41" s="39">
        <v>3291</v>
      </c>
      <c r="H41" s="39">
        <v>116</v>
      </c>
      <c r="I41" s="39">
        <f t="shared" si="4"/>
        <v>3407</v>
      </c>
      <c r="J41" s="40">
        <f t="shared" si="1"/>
        <v>2.4169634369546403E-2</v>
      </c>
      <c r="K41" s="39">
        <f t="shared" si="2"/>
        <v>5698</v>
      </c>
      <c r="P41" s="52"/>
    </row>
    <row r="42" spans="2:16" x14ac:dyDescent="0.2">
      <c r="B42" s="39" t="s">
        <v>318</v>
      </c>
      <c r="C42" s="39">
        <v>967</v>
      </c>
      <c r="D42" s="39">
        <v>883</v>
      </c>
      <c r="E42" s="39">
        <f t="shared" si="3"/>
        <v>1850</v>
      </c>
      <c r="F42" s="40">
        <f t="shared" si="0"/>
        <v>2.3450076688088628E-2</v>
      </c>
      <c r="G42" s="39">
        <v>2413</v>
      </c>
      <c r="H42" s="39">
        <v>220</v>
      </c>
      <c r="I42" s="39">
        <f t="shared" si="4"/>
        <v>2633</v>
      </c>
      <c r="J42" s="40">
        <f t="shared" si="1"/>
        <v>1.8678792866162513E-2</v>
      </c>
      <c r="K42" s="39">
        <f t="shared" si="2"/>
        <v>4483</v>
      </c>
      <c r="P42" s="52"/>
    </row>
    <row r="43" spans="2:16" x14ac:dyDescent="0.2">
      <c r="B43" s="39" t="s">
        <v>319</v>
      </c>
      <c r="C43" s="39">
        <v>467</v>
      </c>
      <c r="D43" s="39">
        <v>368</v>
      </c>
      <c r="E43" s="39">
        <f t="shared" si="3"/>
        <v>835</v>
      </c>
      <c r="F43" s="40">
        <f t="shared" si="0"/>
        <v>1.0584223802461623E-2</v>
      </c>
      <c r="G43" s="39">
        <v>928</v>
      </c>
      <c r="H43" s="39">
        <v>77</v>
      </c>
      <c r="I43" s="39">
        <f t="shared" si="4"/>
        <v>1005</v>
      </c>
      <c r="J43" s="40">
        <f t="shared" si="1"/>
        <v>7.1295810218356724E-3</v>
      </c>
      <c r="K43" s="39">
        <f t="shared" si="2"/>
        <v>1840</v>
      </c>
      <c r="P43" s="52"/>
    </row>
    <row r="44" spans="2:16" x14ac:dyDescent="0.2">
      <c r="B44" s="41" t="s">
        <v>50</v>
      </c>
      <c r="C44" s="39">
        <f>SUM(C11:C43)</f>
        <v>45118</v>
      </c>
      <c r="D44" s="39">
        <f>SUM(D11:D43)</f>
        <v>33773</v>
      </c>
      <c r="E44" s="41">
        <f t="shared" ref="E44" si="5">C44+D44</f>
        <v>78891</v>
      </c>
      <c r="F44" s="40">
        <f t="shared" ref="F44" si="6">E44/$E$44</f>
        <v>1</v>
      </c>
      <c r="G44" s="39">
        <f>SUM(G11:G43)</f>
        <v>132849</v>
      </c>
      <c r="H44" s="39">
        <f>SUM(H11:H43)</f>
        <v>8113</v>
      </c>
      <c r="I44" s="41">
        <f t="shared" ref="I44" si="7">G44+H44</f>
        <v>140962</v>
      </c>
      <c r="J44" s="39">
        <f t="shared" ref="J44" si="8">I44/$I$44</f>
        <v>1</v>
      </c>
      <c r="K44" s="41">
        <f t="shared" ref="K44:K45" si="9">E44+I44</f>
        <v>219853</v>
      </c>
      <c r="P44" s="52"/>
    </row>
    <row r="45" spans="2:16" ht="25.5" customHeight="1" x14ac:dyDescent="0.2">
      <c r="B45" s="77" t="s">
        <v>66</v>
      </c>
      <c r="C45" s="73">
        <f>+C44/$K$44</f>
        <v>0.20521894174744035</v>
      </c>
      <c r="D45" s="73">
        <f>+D44/$K$44</f>
        <v>0.1536162799688883</v>
      </c>
      <c r="E45" s="74">
        <f>C45+D45</f>
        <v>0.35883522171632865</v>
      </c>
      <c r="F45" s="74"/>
      <c r="G45" s="73">
        <f>+G44/$K$44</f>
        <v>0.60426284835776634</v>
      </c>
      <c r="H45" s="73">
        <f>+H44/$K$44</f>
        <v>3.6901929925905033E-2</v>
      </c>
      <c r="I45" s="74">
        <f>G45+H45</f>
        <v>0.64116477828367135</v>
      </c>
      <c r="J45" s="74"/>
      <c r="K45" s="74">
        <f t="shared" si="9"/>
        <v>1</v>
      </c>
    </row>
    <row r="46" spans="2:16" x14ac:dyDescent="0.2">
      <c r="B46" s="46"/>
      <c r="C46" s="59"/>
      <c r="D46" s="59"/>
      <c r="E46" s="59"/>
      <c r="F46" s="59"/>
      <c r="G46" s="59"/>
      <c r="H46" s="59"/>
      <c r="I46" s="59"/>
      <c r="J46" s="59"/>
      <c r="K46" s="59"/>
    </row>
    <row r="47" spans="2:16" ht="12.75" x14ac:dyDescent="0.2">
      <c r="B47" s="330" t="s">
        <v>125</v>
      </c>
      <c r="C47" s="330"/>
      <c r="D47" s="330"/>
      <c r="E47" s="330"/>
      <c r="F47" s="330"/>
      <c r="G47" s="330"/>
      <c r="H47" s="330"/>
      <c r="I47" s="330"/>
      <c r="J47" s="330"/>
      <c r="K47" s="330"/>
    </row>
    <row r="48" spans="2:16" ht="12.75" x14ac:dyDescent="0.2">
      <c r="B48" s="346" t="str">
        <f>'Solicitudes Regiones'!$B$6:$P$6</f>
        <v>Acumuladas de julio de 2008 a diciembre de 2019</v>
      </c>
      <c r="C48" s="346"/>
      <c r="D48" s="346"/>
      <c r="E48" s="346"/>
      <c r="F48" s="346"/>
      <c r="G48" s="346"/>
      <c r="H48" s="346"/>
      <c r="I48" s="346"/>
      <c r="J48" s="346"/>
      <c r="K48" s="346"/>
    </row>
    <row r="49" spans="2:12" x14ac:dyDescent="0.2">
      <c r="B49" s="46"/>
      <c r="C49" s="59"/>
      <c r="D49" s="59"/>
      <c r="E49" s="59"/>
      <c r="F49" s="59"/>
      <c r="G49" s="59"/>
      <c r="H49" s="59"/>
      <c r="I49" s="59"/>
      <c r="J49" s="59"/>
      <c r="K49" s="59"/>
    </row>
    <row r="50" spans="2:12" ht="15" customHeight="1" x14ac:dyDescent="0.2">
      <c r="B50" s="363" t="s">
        <v>67</v>
      </c>
      <c r="C50" s="364"/>
      <c r="D50" s="364"/>
      <c r="E50" s="364"/>
      <c r="F50" s="364"/>
      <c r="G50" s="364"/>
      <c r="H50" s="364"/>
      <c r="I50" s="364"/>
      <c r="J50" s="364"/>
      <c r="K50" s="365"/>
      <c r="L50" s="60"/>
    </row>
    <row r="51" spans="2:12" ht="15.75" customHeight="1" x14ac:dyDescent="0.2">
      <c r="B51" s="368" t="s">
        <v>58</v>
      </c>
      <c r="C51" s="363" t="s">
        <v>2</v>
      </c>
      <c r="D51" s="364"/>
      <c r="E51" s="364"/>
      <c r="F51" s="364"/>
      <c r="G51" s="364"/>
      <c r="H51" s="364"/>
      <c r="I51" s="364"/>
      <c r="J51" s="364"/>
      <c r="K51" s="365"/>
    </row>
    <row r="52" spans="2:12" ht="24" x14ac:dyDescent="0.2">
      <c r="B52" s="367"/>
      <c r="C52" s="44" t="s">
        <v>59</v>
      </c>
      <c r="D52" s="44" t="s">
        <v>60</v>
      </c>
      <c r="E52" s="44" t="s">
        <v>61</v>
      </c>
      <c r="F52" s="44" t="s">
        <v>62</v>
      </c>
      <c r="G52" s="44" t="s">
        <v>8</v>
      </c>
      <c r="H52" s="44" t="s">
        <v>63</v>
      </c>
      <c r="I52" s="44" t="s">
        <v>64</v>
      </c>
      <c r="J52" s="44" t="s">
        <v>65</v>
      </c>
      <c r="K52" s="102" t="s">
        <v>31</v>
      </c>
    </row>
    <row r="53" spans="2:12" x14ac:dyDescent="0.2">
      <c r="B53" s="39" t="s">
        <v>266</v>
      </c>
      <c r="C53" s="39">
        <v>1799</v>
      </c>
      <c r="D53" s="39">
        <v>650</v>
      </c>
      <c r="E53" s="39">
        <f>C53+D53</f>
        <v>2449</v>
      </c>
      <c r="F53" s="40">
        <f t="shared" ref="F53:F85" si="10">E53/$E$86</f>
        <v>4.3349736255177539E-2</v>
      </c>
      <c r="G53" s="39">
        <v>5937</v>
      </c>
      <c r="H53" s="39">
        <v>274</v>
      </c>
      <c r="I53" s="39">
        <f>G53+H53</f>
        <v>6211</v>
      </c>
      <c r="J53" s="40">
        <f t="shared" ref="J53:J85" si="11">I53/$I$86</f>
        <v>5.2500781890569129E-2</v>
      </c>
      <c r="K53" s="39">
        <f t="shared" ref="K53:K85" si="12">E53+I53</f>
        <v>8660</v>
      </c>
    </row>
    <row r="54" spans="2:12" x14ac:dyDescent="0.2">
      <c r="B54" s="39" t="s">
        <v>267</v>
      </c>
      <c r="C54" s="39">
        <v>1374</v>
      </c>
      <c r="D54" s="39">
        <v>464</v>
      </c>
      <c r="E54" s="39">
        <f t="shared" ref="E54:E85" si="13">C54+D54</f>
        <v>1838</v>
      </c>
      <c r="F54" s="40">
        <f t="shared" si="10"/>
        <v>3.253442843487804E-2</v>
      </c>
      <c r="G54" s="39">
        <v>4658</v>
      </c>
      <c r="H54" s="39">
        <v>166</v>
      </c>
      <c r="I54" s="39">
        <f t="shared" ref="I54:I85" si="14">G54+H54</f>
        <v>4824</v>
      </c>
      <c r="J54" s="40">
        <f t="shared" si="11"/>
        <v>4.0776649789100866E-2</v>
      </c>
      <c r="K54" s="39">
        <f t="shared" si="12"/>
        <v>6662</v>
      </c>
    </row>
    <row r="55" spans="2:12" x14ac:dyDescent="0.2">
      <c r="B55" s="39" t="s">
        <v>268</v>
      </c>
      <c r="C55" s="39">
        <v>2051</v>
      </c>
      <c r="D55" s="39">
        <v>745</v>
      </c>
      <c r="E55" s="39">
        <f t="shared" si="13"/>
        <v>2796</v>
      </c>
      <c r="F55" s="40">
        <f t="shared" si="10"/>
        <v>4.9491981449357451E-2</v>
      </c>
      <c r="G55" s="39">
        <v>7316</v>
      </c>
      <c r="H55" s="39">
        <v>267</v>
      </c>
      <c r="I55" s="39">
        <f t="shared" si="14"/>
        <v>7583</v>
      </c>
      <c r="J55" s="40">
        <f t="shared" si="11"/>
        <v>6.4098120926772778E-2</v>
      </c>
      <c r="K55" s="39">
        <f t="shared" si="12"/>
        <v>10379</v>
      </c>
    </row>
    <row r="56" spans="2:12" x14ac:dyDescent="0.2">
      <c r="B56" s="39" t="s">
        <v>269</v>
      </c>
      <c r="C56" s="39">
        <v>5257</v>
      </c>
      <c r="D56" s="39">
        <v>2461</v>
      </c>
      <c r="E56" s="39">
        <f t="shared" si="13"/>
        <v>7718</v>
      </c>
      <c r="F56" s="40">
        <f t="shared" si="10"/>
        <v>0.13661627783481431</v>
      </c>
      <c r="G56" s="39">
        <v>13654</v>
      </c>
      <c r="H56" s="39">
        <v>1091</v>
      </c>
      <c r="I56" s="39">
        <f t="shared" si="14"/>
        <v>14745</v>
      </c>
      <c r="J56" s="40">
        <f t="shared" si="11"/>
        <v>0.12463758315511864</v>
      </c>
      <c r="K56" s="39">
        <f t="shared" si="12"/>
        <v>22463</v>
      </c>
    </row>
    <row r="57" spans="2:12" x14ac:dyDescent="0.2">
      <c r="B57" s="39" t="s">
        <v>270</v>
      </c>
      <c r="C57" s="39">
        <v>929</v>
      </c>
      <c r="D57" s="39">
        <v>514</v>
      </c>
      <c r="E57" s="39">
        <f t="shared" si="13"/>
        <v>1443</v>
      </c>
      <c r="F57" s="40">
        <f t="shared" si="10"/>
        <v>2.5542535490494567E-2</v>
      </c>
      <c r="G57" s="39">
        <v>1870</v>
      </c>
      <c r="H57" s="39">
        <v>182</v>
      </c>
      <c r="I57" s="39">
        <f t="shared" si="14"/>
        <v>2052</v>
      </c>
      <c r="J57" s="40">
        <f t="shared" si="11"/>
        <v>1.7345291328199623E-2</v>
      </c>
      <c r="K57" s="39">
        <f t="shared" si="12"/>
        <v>3495</v>
      </c>
    </row>
    <row r="58" spans="2:12" x14ac:dyDescent="0.2">
      <c r="B58" s="39" t="s">
        <v>271</v>
      </c>
      <c r="C58" s="39">
        <v>519</v>
      </c>
      <c r="D58" s="39">
        <v>235</v>
      </c>
      <c r="E58" s="39">
        <f t="shared" si="13"/>
        <v>754</v>
      </c>
      <c r="F58" s="40">
        <f t="shared" si="10"/>
        <v>1.3346550076114277E-2</v>
      </c>
      <c r="G58" s="39">
        <v>1124</v>
      </c>
      <c r="H58" s="39">
        <v>83</v>
      </c>
      <c r="I58" s="39">
        <f t="shared" si="14"/>
        <v>1207</v>
      </c>
      <c r="J58" s="40">
        <f t="shared" si="11"/>
        <v>1.0202615318292859E-2</v>
      </c>
      <c r="K58" s="39">
        <f t="shared" si="12"/>
        <v>1961</v>
      </c>
    </row>
    <row r="59" spans="2:12" x14ac:dyDescent="0.2">
      <c r="B59" s="39" t="s">
        <v>272</v>
      </c>
      <c r="C59" s="39">
        <v>135</v>
      </c>
      <c r="D59" s="39">
        <v>148</v>
      </c>
      <c r="E59" s="39">
        <f t="shared" si="13"/>
        <v>283</v>
      </c>
      <c r="F59" s="40">
        <f t="shared" si="10"/>
        <v>5.0093815272418312E-3</v>
      </c>
      <c r="G59" s="39">
        <v>227</v>
      </c>
      <c r="H59" s="39">
        <v>64</v>
      </c>
      <c r="I59" s="39">
        <f t="shared" si="14"/>
        <v>291</v>
      </c>
      <c r="J59" s="40">
        <f t="shared" si="11"/>
        <v>2.4597854661335722E-3</v>
      </c>
      <c r="K59" s="39">
        <f t="shared" si="12"/>
        <v>574</v>
      </c>
    </row>
    <row r="60" spans="2:12" x14ac:dyDescent="0.2">
      <c r="B60" s="39" t="s">
        <v>277</v>
      </c>
      <c r="C60" s="39">
        <v>2801</v>
      </c>
      <c r="D60" s="39">
        <v>1061</v>
      </c>
      <c r="E60" s="39">
        <f t="shared" si="13"/>
        <v>3862</v>
      </c>
      <c r="F60" s="40">
        <f t="shared" si="10"/>
        <v>6.8361241901794878E-2</v>
      </c>
      <c r="G60" s="39">
        <v>7878</v>
      </c>
      <c r="H60" s="39">
        <v>404</v>
      </c>
      <c r="I60" s="39">
        <f t="shared" si="14"/>
        <v>8282</v>
      </c>
      <c r="J60" s="40">
        <f t="shared" si="11"/>
        <v>7.0006677768103931E-2</v>
      </c>
      <c r="K60" s="39">
        <f t="shared" si="12"/>
        <v>12144</v>
      </c>
    </row>
    <row r="61" spans="2:12" x14ac:dyDescent="0.2">
      <c r="B61" s="39" t="s">
        <v>278</v>
      </c>
      <c r="C61" s="39">
        <v>672</v>
      </c>
      <c r="D61" s="39">
        <v>276</v>
      </c>
      <c r="E61" s="39">
        <f t="shared" si="13"/>
        <v>948</v>
      </c>
      <c r="F61" s="40">
        <f t="shared" si="10"/>
        <v>1.678054306652034E-2</v>
      </c>
      <c r="G61" s="39">
        <v>1603</v>
      </c>
      <c r="H61" s="39">
        <v>106</v>
      </c>
      <c r="I61" s="39">
        <f t="shared" si="14"/>
        <v>1709</v>
      </c>
      <c r="J61" s="40">
        <f t="shared" si="11"/>
        <v>1.4445956569148712E-2</v>
      </c>
      <c r="K61" s="39">
        <f t="shared" si="12"/>
        <v>2657</v>
      </c>
    </row>
    <row r="62" spans="2:12" x14ac:dyDescent="0.2">
      <c r="B62" s="39" t="s">
        <v>279</v>
      </c>
      <c r="C62" s="39">
        <v>1141</v>
      </c>
      <c r="D62" s="39">
        <v>436</v>
      </c>
      <c r="E62" s="39">
        <f t="shared" si="13"/>
        <v>1577</v>
      </c>
      <c r="F62" s="40">
        <f t="shared" si="10"/>
        <v>2.7914468793146175E-2</v>
      </c>
      <c r="G62" s="39">
        <v>3966</v>
      </c>
      <c r="H62" s="39">
        <v>165</v>
      </c>
      <c r="I62" s="39">
        <f t="shared" si="14"/>
        <v>4131</v>
      </c>
      <c r="J62" s="40">
        <f t="shared" si="11"/>
        <v>3.4918810173875554E-2</v>
      </c>
      <c r="K62" s="39">
        <f t="shared" si="12"/>
        <v>5708</v>
      </c>
    </row>
    <row r="63" spans="2:12" x14ac:dyDescent="0.2">
      <c r="B63" s="39" t="s">
        <v>280</v>
      </c>
      <c r="C63" s="39">
        <v>596</v>
      </c>
      <c r="D63" s="39">
        <v>184</v>
      </c>
      <c r="E63" s="39">
        <f t="shared" si="13"/>
        <v>780</v>
      </c>
      <c r="F63" s="40">
        <f t="shared" si="10"/>
        <v>1.3806775940807873E-2</v>
      </c>
      <c r="G63" s="39">
        <v>1056</v>
      </c>
      <c r="H63" s="39">
        <v>60</v>
      </c>
      <c r="I63" s="39">
        <f t="shared" si="14"/>
        <v>1116</v>
      </c>
      <c r="J63" s="40">
        <f t="shared" si="11"/>
        <v>9.4334040556875148E-3</v>
      </c>
      <c r="K63" s="39">
        <f t="shared" si="12"/>
        <v>1896</v>
      </c>
    </row>
    <row r="64" spans="2:12" x14ac:dyDescent="0.2">
      <c r="B64" s="39" t="s">
        <v>281</v>
      </c>
      <c r="C64" s="39">
        <v>3525</v>
      </c>
      <c r="D64" s="39">
        <v>1375</v>
      </c>
      <c r="E64" s="39">
        <f t="shared" si="13"/>
        <v>4900</v>
      </c>
      <c r="F64" s="40">
        <f t="shared" si="10"/>
        <v>8.6734874499946893E-2</v>
      </c>
      <c r="G64" s="39">
        <v>10333</v>
      </c>
      <c r="H64" s="39">
        <v>607</v>
      </c>
      <c r="I64" s="39">
        <f t="shared" si="14"/>
        <v>10940</v>
      </c>
      <c r="J64" s="40">
        <f t="shared" si="11"/>
        <v>9.2474408932994093E-2</v>
      </c>
      <c r="K64" s="39">
        <f t="shared" si="12"/>
        <v>15840</v>
      </c>
    </row>
    <row r="65" spans="2:11" x14ac:dyDescent="0.2">
      <c r="B65" s="39" t="s">
        <v>282</v>
      </c>
      <c r="C65" s="39">
        <v>740</v>
      </c>
      <c r="D65" s="39">
        <v>354</v>
      </c>
      <c r="E65" s="39">
        <f t="shared" si="13"/>
        <v>1094</v>
      </c>
      <c r="F65" s="40">
        <f t="shared" si="10"/>
        <v>1.9364888306722838E-2</v>
      </c>
      <c r="G65" s="39">
        <v>1845</v>
      </c>
      <c r="H65" s="39">
        <v>99</v>
      </c>
      <c r="I65" s="39">
        <f t="shared" si="14"/>
        <v>1944</v>
      </c>
      <c r="J65" s="40">
        <f t="shared" si="11"/>
        <v>1.6432381258294378E-2</v>
      </c>
      <c r="K65" s="39">
        <f t="shared" si="12"/>
        <v>3038</v>
      </c>
    </row>
    <row r="66" spans="2:11" x14ac:dyDescent="0.2">
      <c r="B66" s="39" t="s">
        <v>283</v>
      </c>
      <c r="C66" s="39">
        <v>248</v>
      </c>
      <c r="D66" s="39">
        <v>99</v>
      </c>
      <c r="E66" s="39">
        <f t="shared" si="13"/>
        <v>347</v>
      </c>
      <c r="F66" s="40">
        <f t="shared" si="10"/>
        <v>6.1422451941799128E-3</v>
      </c>
      <c r="G66" s="39">
        <v>473</v>
      </c>
      <c r="H66" s="39">
        <v>41</v>
      </c>
      <c r="I66" s="39">
        <f t="shared" si="14"/>
        <v>514</v>
      </c>
      <c r="J66" s="40">
        <f t="shared" si="11"/>
        <v>4.3447757030675473E-3</v>
      </c>
      <c r="K66" s="39">
        <f t="shared" si="12"/>
        <v>861</v>
      </c>
    </row>
    <row r="67" spans="2:11" x14ac:dyDescent="0.2">
      <c r="B67" s="39" t="s">
        <v>284</v>
      </c>
      <c r="C67" s="39">
        <v>522</v>
      </c>
      <c r="D67" s="39">
        <v>220</v>
      </c>
      <c r="E67" s="39">
        <f t="shared" si="13"/>
        <v>742</v>
      </c>
      <c r="F67" s="40">
        <f t="shared" si="10"/>
        <v>1.3134138138563387E-2</v>
      </c>
      <c r="G67" s="39">
        <v>1463</v>
      </c>
      <c r="H67" s="39">
        <v>95</v>
      </c>
      <c r="I67" s="39">
        <f t="shared" si="14"/>
        <v>1558</v>
      </c>
      <c r="J67" s="40">
        <f t="shared" si="11"/>
        <v>1.3169573045484899E-2</v>
      </c>
      <c r="K67" s="39">
        <f t="shared" si="12"/>
        <v>2300</v>
      </c>
    </row>
    <row r="68" spans="2:11" x14ac:dyDescent="0.2">
      <c r="B68" s="39" t="s">
        <v>285</v>
      </c>
      <c r="C68" s="39">
        <v>406</v>
      </c>
      <c r="D68" s="39">
        <v>173</v>
      </c>
      <c r="E68" s="39">
        <f t="shared" si="13"/>
        <v>579</v>
      </c>
      <c r="F68" s="40">
        <f t="shared" si="10"/>
        <v>1.024887598683046E-2</v>
      </c>
      <c r="G68" s="39">
        <v>379</v>
      </c>
      <c r="H68" s="39">
        <v>42</v>
      </c>
      <c r="I68" s="39">
        <f t="shared" si="14"/>
        <v>421</v>
      </c>
      <c r="J68" s="40">
        <f t="shared" si="11"/>
        <v>3.5586586984269206E-3</v>
      </c>
      <c r="K68" s="39">
        <f t="shared" si="12"/>
        <v>1000</v>
      </c>
    </row>
    <row r="69" spans="2:11" x14ac:dyDescent="0.2">
      <c r="B69" s="39" t="s">
        <v>286</v>
      </c>
      <c r="C69" s="39">
        <v>156</v>
      </c>
      <c r="D69" s="39">
        <v>65</v>
      </c>
      <c r="E69" s="39">
        <f t="shared" si="13"/>
        <v>221</v>
      </c>
      <c r="F69" s="40">
        <f t="shared" si="10"/>
        <v>3.9119198498955643E-3</v>
      </c>
      <c r="G69" s="39">
        <v>362</v>
      </c>
      <c r="H69" s="39">
        <v>23</v>
      </c>
      <c r="I69" s="39">
        <f t="shared" si="14"/>
        <v>385</v>
      </c>
      <c r="J69" s="40">
        <f t="shared" si="11"/>
        <v>3.2543553417918396E-3</v>
      </c>
      <c r="K69" s="39">
        <f t="shared" si="12"/>
        <v>606</v>
      </c>
    </row>
    <row r="70" spans="2:11" x14ac:dyDescent="0.2">
      <c r="B70" s="39" t="s">
        <v>287</v>
      </c>
      <c r="C70" s="39">
        <v>869</v>
      </c>
      <c r="D70" s="39">
        <v>528</v>
      </c>
      <c r="E70" s="39">
        <f t="shared" si="13"/>
        <v>1397</v>
      </c>
      <c r="F70" s="40">
        <f t="shared" si="10"/>
        <v>2.4728289729882818E-2</v>
      </c>
      <c r="G70" s="39">
        <v>2421</v>
      </c>
      <c r="H70" s="39">
        <v>149</v>
      </c>
      <c r="I70" s="39">
        <f t="shared" si="14"/>
        <v>2570</v>
      </c>
      <c r="J70" s="40">
        <f t="shared" si="11"/>
        <v>2.1723878515337733E-2</v>
      </c>
      <c r="K70" s="39">
        <f t="shared" si="12"/>
        <v>3967</v>
      </c>
    </row>
    <row r="71" spans="2:11" x14ac:dyDescent="0.2">
      <c r="B71" s="39" t="s">
        <v>288</v>
      </c>
      <c r="C71" s="39">
        <v>941</v>
      </c>
      <c r="D71" s="39">
        <v>561</v>
      </c>
      <c r="E71" s="39">
        <f t="shared" si="13"/>
        <v>1502</v>
      </c>
      <c r="F71" s="40">
        <f t="shared" si="10"/>
        <v>2.658689418345311E-2</v>
      </c>
      <c r="G71" s="39">
        <v>2642</v>
      </c>
      <c r="H71" s="39">
        <v>228</v>
      </c>
      <c r="I71" s="39">
        <f t="shared" si="14"/>
        <v>2870</v>
      </c>
      <c r="J71" s="40">
        <f t="shared" si="11"/>
        <v>2.4259739820630077E-2</v>
      </c>
      <c r="K71" s="39">
        <f t="shared" si="12"/>
        <v>4372</v>
      </c>
    </row>
    <row r="72" spans="2:11" x14ac:dyDescent="0.2">
      <c r="B72" s="39" t="s">
        <v>289</v>
      </c>
      <c r="C72" s="39">
        <v>293</v>
      </c>
      <c r="D72" s="39">
        <v>179</v>
      </c>
      <c r="E72" s="39">
        <f t="shared" si="13"/>
        <v>472</v>
      </c>
      <c r="F72" s="40">
        <f t="shared" si="10"/>
        <v>8.3548695436683543E-3</v>
      </c>
      <c r="G72" s="39">
        <v>808</v>
      </c>
      <c r="H72" s="39">
        <v>98</v>
      </c>
      <c r="I72" s="39">
        <f t="shared" si="14"/>
        <v>906</v>
      </c>
      <c r="J72" s="40">
        <f t="shared" si="11"/>
        <v>7.6583011419828744E-3</v>
      </c>
      <c r="K72" s="39">
        <f t="shared" si="12"/>
        <v>1378</v>
      </c>
    </row>
    <row r="73" spans="2:11" x14ac:dyDescent="0.2">
      <c r="B73" s="39" t="s">
        <v>290</v>
      </c>
      <c r="C73" s="39">
        <v>215</v>
      </c>
      <c r="D73" s="39">
        <v>83</v>
      </c>
      <c r="E73" s="39">
        <f t="shared" si="13"/>
        <v>298</v>
      </c>
      <c r="F73" s="40">
        <f t="shared" si="10"/>
        <v>5.274896449180444E-3</v>
      </c>
      <c r="G73" s="39">
        <v>415</v>
      </c>
      <c r="H73" s="39">
        <v>25</v>
      </c>
      <c r="I73" s="39">
        <f t="shared" si="14"/>
        <v>440</v>
      </c>
      <c r="J73" s="40">
        <f t="shared" si="11"/>
        <v>3.7192632477621025E-3</v>
      </c>
      <c r="K73" s="39">
        <f t="shared" si="12"/>
        <v>738</v>
      </c>
    </row>
    <row r="74" spans="2:11" x14ac:dyDescent="0.2">
      <c r="B74" s="39" t="s">
        <v>291</v>
      </c>
      <c r="C74" s="39">
        <v>136</v>
      </c>
      <c r="D74" s="39">
        <v>78</v>
      </c>
      <c r="E74" s="39">
        <f t="shared" si="13"/>
        <v>214</v>
      </c>
      <c r="F74" s="40">
        <f t="shared" si="10"/>
        <v>3.7880128863242114E-3</v>
      </c>
      <c r="G74" s="39">
        <v>309</v>
      </c>
      <c r="H74" s="39">
        <v>26</v>
      </c>
      <c r="I74" s="39">
        <f t="shared" si="14"/>
        <v>335</v>
      </c>
      <c r="J74" s="40">
        <f t="shared" si="11"/>
        <v>2.8317117909097823E-3</v>
      </c>
      <c r="K74" s="39">
        <f t="shared" si="12"/>
        <v>549</v>
      </c>
    </row>
    <row r="75" spans="2:11" x14ac:dyDescent="0.2">
      <c r="B75" s="39" t="s">
        <v>292</v>
      </c>
      <c r="C75" s="39">
        <v>464</v>
      </c>
      <c r="D75" s="39">
        <v>236</v>
      </c>
      <c r="E75" s="39">
        <f t="shared" si="13"/>
        <v>700</v>
      </c>
      <c r="F75" s="40">
        <f t="shared" si="10"/>
        <v>1.2390696357135271E-2</v>
      </c>
      <c r="G75" s="39">
        <v>1369</v>
      </c>
      <c r="H75" s="39">
        <v>102</v>
      </c>
      <c r="I75" s="39">
        <f t="shared" si="14"/>
        <v>1471</v>
      </c>
      <c r="J75" s="40">
        <f t="shared" si="11"/>
        <v>1.243417326695012E-2</v>
      </c>
      <c r="K75" s="39">
        <f t="shared" si="12"/>
        <v>2171</v>
      </c>
    </row>
    <row r="76" spans="2:11" x14ac:dyDescent="0.2">
      <c r="B76" s="39" t="s">
        <v>293</v>
      </c>
      <c r="C76" s="39">
        <v>915</v>
      </c>
      <c r="D76" s="39">
        <v>552</v>
      </c>
      <c r="E76" s="39">
        <f t="shared" si="13"/>
        <v>1467</v>
      </c>
      <c r="F76" s="40">
        <f t="shared" si="10"/>
        <v>2.5967359365596347E-2</v>
      </c>
      <c r="G76" s="39">
        <v>2205</v>
      </c>
      <c r="H76" s="39">
        <v>153</v>
      </c>
      <c r="I76" s="39">
        <f t="shared" si="14"/>
        <v>2358</v>
      </c>
      <c r="J76" s="40">
        <f t="shared" si="11"/>
        <v>1.9931869859597811E-2</v>
      </c>
      <c r="K76" s="39">
        <f t="shared" si="12"/>
        <v>3825</v>
      </c>
    </row>
    <row r="77" spans="2:11" x14ac:dyDescent="0.2">
      <c r="B77" s="39" t="s">
        <v>308</v>
      </c>
      <c r="C77" s="39">
        <v>4714</v>
      </c>
      <c r="D77" s="39">
        <v>1521</v>
      </c>
      <c r="E77" s="39">
        <f t="shared" si="13"/>
        <v>6235</v>
      </c>
      <c r="F77" s="40">
        <f t="shared" si="10"/>
        <v>0.11036570255248344</v>
      </c>
      <c r="G77" s="39">
        <v>14954</v>
      </c>
      <c r="H77" s="39">
        <v>723</v>
      </c>
      <c r="I77" s="39">
        <f t="shared" si="14"/>
        <v>15677</v>
      </c>
      <c r="J77" s="40">
        <f t="shared" si="11"/>
        <v>0.13251565894356018</v>
      </c>
      <c r="K77" s="39">
        <f t="shared" si="12"/>
        <v>21912</v>
      </c>
    </row>
    <row r="78" spans="2:11" x14ac:dyDescent="0.2">
      <c r="B78" s="39" t="s">
        <v>309</v>
      </c>
      <c r="C78" s="39">
        <v>1581</v>
      </c>
      <c r="D78" s="39">
        <v>523</v>
      </c>
      <c r="E78" s="39">
        <f t="shared" si="13"/>
        <v>2104</v>
      </c>
      <c r="F78" s="40">
        <f t="shared" si="10"/>
        <v>3.7242893050589441E-2</v>
      </c>
      <c r="G78" s="39">
        <v>5429</v>
      </c>
      <c r="H78" s="39">
        <v>244</v>
      </c>
      <c r="I78" s="39">
        <f t="shared" si="14"/>
        <v>5673</v>
      </c>
      <c r="J78" s="40">
        <f t="shared" si="11"/>
        <v>4.79531372830782E-2</v>
      </c>
      <c r="K78" s="39">
        <f t="shared" si="12"/>
        <v>7777</v>
      </c>
    </row>
    <row r="79" spans="2:11" x14ac:dyDescent="0.2">
      <c r="B79" s="39" t="s">
        <v>310</v>
      </c>
      <c r="C79" s="39">
        <v>1835</v>
      </c>
      <c r="D79" s="39">
        <v>782</v>
      </c>
      <c r="E79" s="39">
        <f t="shared" si="13"/>
        <v>2617</v>
      </c>
      <c r="F79" s="40">
        <f t="shared" si="10"/>
        <v>4.6323503380890009E-2</v>
      </c>
      <c r="G79" s="39">
        <v>5397</v>
      </c>
      <c r="H79" s="39">
        <v>329</v>
      </c>
      <c r="I79" s="39">
        <f t="shared" si="14"/>
        <v>5726</v>
      </c>
      <c r="J79" s="40">
        <f t="shared" si="11"/>
        <v>4.8401139447013179E-2</v>
      </c>
      <c r="K79" s="39">
        <f t="shared" si="12"/>
        <v>8343</v>
      </c>
    </row>
    <row r="80" spans="2:11" x14ac:dyDescent="0.2">
      <c r="B80" s="39" t="s">
        <v>311</v>
      </c>
      <c r="C80" s="39">
        <v>449</v>
      </c>
      <c r="D80" s="39">
        <v>155</v>
      </c>
      <c r="E80" s="39">
        <f t="shared" si="13"/>
        <v>604</v>
      </c>
      <c r="F80" s="40">
        <f t="shared" si="10"/>
        <v>1.0691400856728149E-2</v>
      </c>
      <c r="G80" s="39">
        <v>969</v>
      </c>
      <c r="H80" s="39">
        <v>58</v>
      </c>
      <c r="I80" s="39">
        <f t="shared" si="14"/>
        <v>1027</v>
      </c>
      <c r="J80" s="40">
        <f t="shared" si="11"/>
        <v>8.681098535117452E-3</v>
      </c>
      <c r="K80" s="39">
        <f t="shared" si="12"/>
        <v>1631</v>
      </c>
    </row>
    <row r="81" spans="2:11" x14ac:dyDescent="0.2">
      <c r="B81" s="39" t="s">
        <v>312</v>
      </c>
      <c r="C81" s="39">
        <v>1100</v>
      </c>
      <c r="D81" s="39">
        <v>457</v>
      </c>
      <c r="E81" s="39">
        <f t="shared" si="13"/>
        <v>1557</v>
      </c>
      <c r="F81" s="40">
        <f t="shared" si="10"/>
        <v>2.7560448897228026E-2</v>
      </c>
      <c r="G81" s="39">
        <v>2524</v>
      </c>
      <c r="H81" s="39">
        <v>138</v>
      </c>
      <c r="I81" s="39">
        <f t="shared" si="14"/>
        <v>2662</v>
      </c>
      <c r="J81" s="40">
        <f t="shared" si="11"/>
        <v>2.2501542648960718E-2</v>
      </c>
      <c r="K81" s="39">
        <f t="shared" si="12"/>
        <v>4219</v>
      </c>
    </row>
    <row r="82" spans="2:11" x14ac:dyDescent="0.2">
      <c r="B82" s="39" t="s">
        <v>313</v>
      </c>
      <c r="C82" s="39">
        <v>1243</v>
      </c>
      <c r="D82" s="39">
        <v>415</v>
      </c>
      <c r="E82" s="39">
        <f t="shared" si="13"/>
        <v>1658</v>
      </c>
      <c r="F82" s="40">
        <f t="shared" si="10"/>
        <v>2.9348249371614683E-2</v>
      </c>
      <c r="G82" s="39">
        <v>2599</v>
      </c>
      <c r="H82" s="39">
        <v>154</v>
      </c>
      <c r="I82" s="39">
        <f t="shared" si="14"/>
        <v>2753</v>
      </c>
      <c r="J82" s="40">
        <f t="shared" si="11"/>
        <v>2.3270753911566064E-2</v>
      </c>
      <c r="K82" s="39">
        <f t="shared" si="12"/>
        <v>4411</v>
      </c>
    </row>
    <row r="83" spans="2:11" x14ac:dyDescent="0.2">
      <c r="B83" s="39" t="s">
        <v>314</v>
      </c>
      <c r="C83" s="39">
        <v>943</v>
      </c>
      <c r="D83" s="39">
        <v>418</v>
      </c>
      <c r="E83" s="39">
        <f t="shared" si="13"/>
        <v>1361</v>
      </c>
      <c r="F83" s="40">
        <f t="shared" si="10"/>
        <v>2.4091053917230147E-2</v>
      </c>
      <c r="G83" s="39">
        <v>2698</v>
      </c>
      <c r="H83" s="39">
        <v>87</v>
      </c>
      <c r="I83" s="39">
        <f t="shared" si="14"/>
        <v>2785</v>
      </c>
      <c r="J83" s="40">
        <f t="shared" si="11"/>
        <v>2.3541245784130579E-2</v>
      </c>
      <c r="K83" s="39">
        <f t="shared" si="12"/>
        <v>4146</v>
      </c>
    </row>
    <row r="84" spans="2:11" x14ac:dyDescent="0.2">
      <c r="B84" s="39" t="s">
        <v>318</v>
      </c>
      <c r="C84" s="39">
        <v>871</v>
      </c>
      <c r="D84" s="39">
        <v>460</v>
      </c>
      <c r="E84" s="39">
        <f t="shared" si="13"/>
        <v>1331</v>
      </c>
      <c r="F84" s="40">
        <f t="shared" si="10"/>
        <v>2.3560024073352923E-2</v>
      </c>
      <c r="G84" s="39">
        <v>2067</v>
      </c>
      <c r="H84" s="39">
        <v>175</v>
      </c>
      <c r="I84" s="39">
        <f t="shared" si="14"/>
        <v>2242</v>
      </c>
      <c r="J84" s="40">
        <f t="shared" si="11"/>
        <v>1.8951336821551441E-2</v>
      </c>
      <c r="K84" s="39">
        <f t="shared" si="12"/>
        <v>3573</v>
      </c>
    </row>
    <row r="85" spans="2:11" x14ac:dyDescent="0.2">
      <c r="B85" s="39" t="s">
        <v>319</v>
      </c>
      <c r="C85" s="39">
        <v>444</v>
      </c>
      <c r="D85" s="39">
        <v>202</v>
      </c>
      <c r="E85" s="39">
        <f t="shared" si="13"/>
        <v>646</v>
      </c>
      <c r="F85" s="40">
        <f t="shared" si="10"/>
        <v>1.1434842638156265E-2</v>
      </c>
      <c r="G85" s="39">
        <v>829</v>
      </c>
      <c r="H85" s="39">
        <v>66</v>
      </c>
      <c r="I85" s="39">
        <f t="shared" si="14"/>
        <v>895</v>
      </c>
      <c r="J85" s="40">
        <f t="shared" si="11"/>
        <v>7.5653195607888217E-3</v>
      </c>
      <c r="K85" s="39">
        <f t="shared" si="12"/>
        <v>1541</v>
      </c>
    </row>
    <row r="86" spans="2:11" x14ac:dyDescent="0.2">
      <c r="B86" s="41" t="s">
        <v>50</v>
      </c>
      <c r="C86" s="39">
        <f>SUM(C53:C85)</f>
        <v>39884</v>
      </c>
      <c r="D86" s="39">
        <f>SUM(D53:D85)</f>
        <v>16610</v>
      </c>
      <c r="E86" s="41">
        <f t="shared" ref="E86" si="15">C86+D86</f>
        <v>56494</v>
      </c>
      <c r="F86" s="43">
        <f t="shared" ref="F86" si="16">E86/$E$86</f>
        <v>1</v>
      </c>
      <c r="G86" s="39">
        <f>SUM(G53:G85)</f>
        <v>111779</v>
      </c>
      <c r="H86" s="39">
        <f>SUM(H53:H85)</f>
        <v>6524</v>
      </c>
      <c r="I86" s="41">
        <f>G86+H86</f>
        <v>118303</v>
      </c>
      <c r="J86" s="72">
        <f t="shared" ref="J86" si="17">I86/$I$86</f>
        <v>1</v>
      </c>
      <c r="K86" s="41">
        <f t="shared" ref="K86:K87" si="18">E86+I86</f>
        <v>174797</v>
      </c>
    </row>
    <row r="87" spans="2:11" ht="24" x14ac:dyDescent="0.2">
      <c r="B87" s="77" t="s">
        <v>68</v>
      </c>
      <c r="C87" s="73">
        <f>+C86/$K$86</f>
        <v>0.228173252401357</v>
      </c>
      <c r="D87" s="73">
        <f>+D86/$K$86</f>
        <v>9.5024514150700526E-2</v>
      </c>
      <c r="E87" s="74">
        <f>C87+D87</f>
        <v>0.32319776655205751</v>
      </c>
      <c r="F87" s="74"/>
      <c r="G87" s="73">
        <f>+G86/$K$86</f>
        <v>0.63947893842571668</v>
      </c>
      <c r="H87" s="73">
        <f>+H86/$K$86</f>
        <v>3.7323295022225783E-2</v>
      </c>
      <c r="I87" s="74">
        <f>G87+H87</f>
        <v>0.67680223344794244</v>
      </c>
      <c r="J87" s="74"/>
      <c r="K87" s="74">
        <f t="shared" si="18"/>
        <v>1</v>
      </c>
    </row>
    <row r="88" spans="2:11" x14ac:dyDescent="0.2">
      <c r="B88" s="46" t="s">
        <v>133</v>
      </c>
    </row>
    <row r="89" spans="2:11" x14ac:dyDescent="0.2">
      <c r="B89" s="46" t="s">
        <v>134</v>
      </c>
    </row>
  </sheetData>
  <mergeCells count="10">
    <mergeCell ref="B51:B52"/>
    <mergeCell ref="C51:K51"/>
    <mergeCell ref="B8:K8"/>
    <mergeCell ref="B9:B10"/>
    <mergeCell ref="C9:K9"/>
    <mergeCell ref="B6:K6"/>
    <mergeCell ref="B5:K5"/>
    <mergeCell ref="B48:K48"/>
    <mergeCell ref="B47:K47"/>
    <mergeCell ref="B50:K50"/>
  </mergeCells>
  <hyperlinks>
    <hyperlink ref="M5" location="'Índice Pensiones Solidarias'!A1" display="Volver Sistema de Pensiones Solidadias" xr:uid="{00000000-0004-0000-1000-000000000000}"/>
  </hyperlinks>
  <pageMargins left="0.74803149606299213" right="0.74803149606299213" top="0.98425196850393704" bottom="0.98425196850393704" header="0" footer="0"/>
  <pageSetup scale="72"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7"/>
  <dimension ref="A1:P87"/>
  <sheetViews>
    <sheetView showGridLines="0" topLeftCell="A4" zoomScaleNormal="100" workbookViewId="0">
      <selection activeCell="K85" sqref="K85"/>
    </sheetView>
  </sheetViews>
  <sheetFormatPr baseColWidth="10" defaultRowHeight="12" x14ac:dyDescent="0.2"/>
  <cols>
    <col min="1" max="1" width="6" style="47" customWidth="1"/>
    <col min="2" max="2" width="18.140625" style="47" customWidth="1"/>
    <col min="3" max="3" width="7.85546875" style="47" customWidth="1"/>
    <col min="4" max="4" width="7" style="47" customWidth="1"/>
    <col min="5" max="6" width="8.42578125" style="47" customWidth="1"/>
    <col min="7" max="7" width="8" style="47" customWidth="1"/>
    <col min="8" max="8" width="6.85546875" style="47" customWidth="1"/>
    <col min="9" max="11" width="8.28515625" style="47" customWidth="1"/>
    <col min="12" max="12" width="7.85546875" style="47" customWidth="1"/>
    <col min="13" max="251" width="11.42578125" style="47"/>
    <col min="252" max="252" width="18.140625" style="47" customWidth="1"/>
    <col min="253" max="253" width="7.85546875" style="47" customWidth="1"/>
    <col min="254" max="254" width="7" style="47" customWidth="1"/>
    <col min="255" max="256" width="8.42578125" style="47" customWidth="1"/>
    <col min="257" max="257" width="8" style="47" customWidth="1"/>
    <col min="258" max="258" width="6.85546875" style="47" customWidth="1"/>
    <col min="259" max="261" width="8.28515625" style="47" customWidth="1"/>
    <col min="262" max="267" width="0" style="47" hidden="1" customWidth="1"/>
    <col min="268" max="268" width="7.85546875" style="47" customWidth="1"/>
    <col min="269" max="507" width="11.42578125" style="47"/>
    <col min="508" max="508" width="18.140625" style="47" customWidth="1"/>
    <col min="509" max="509" width="7.85546875" style="47" customWidth="1"/>
    <col min="510" max="510" width="7" style="47" customWidth="1"/>
    <col min="511" max="512" width="8.42578125" style="47" customWidth="1"/>
    <col min="513" max="513" width="8" style="47" customWidth="1"/>
    <col min="514" max="514" width="6.85546875" style="47" customWidth="1"/>
    <col min="515" max="517" width="8.28515625" style="47" customWidth="1"/>
    <col min="518" max="523" width="0" style="47" hidden="1" customWidth="1"/>
    <col min="524" max="524" width="7.85546875" style="47" customWidth="1"/>
    <col min="525" max="763" width="11.42578125" style="47"/>
    <col min="764" max="764" width="18.140625" style="47" customWidth="1"/>
    <col min="765" max="765" width="7.85546875" style="47" customWidth="1"/>
    <col min="766" max="766" width="7" style="47" customWidth="1"/>
    <col min="767" max="768" width="8.42578125" style="47" customWidth="1"/>
    <col min="769" max="769" width="8" style="47" customWidth="1"/>
    <col min="770" max="770" width="6.85546875" style="47" customWidth="1"/>
    <col min="771" max="773" width="8.28515625" style="47" customWidth="1"/>
    <col min="774" max="779" width="0" style="47" hidden="1" customWidth="1"/>
    <col min="780" max="780" width="7.85546875" style="47" customWidth="1"/>
    <col min="781" max="1019" width="11.42578125" style="47"/>
    <col min="1020" max="1020" width="18.140625" style="47" customWidth="1"/>
    <col min="1021" max="1021" width="7.85546875" style="47" customWidth="1"/>
    <col min="1022" max="1022" width="7" style="47" customWidth="1"/>
    <col min="1023" max="1024" width="8.42578125" style="47" customWidth="1"/>
    <col min="1025" max="1025" width="8" style="47" customWidth="1"/>
    <col min="1026" max="1026" width="6.85546875" style="47" customWidth="1"/>
    <col min="1027" max="1029" width="8.28515625" style="47" customWidth="1"/>
    <col min="1030" max="1035" width="0" style="47" hidden="1" customWidth="1"/>
    <col min="1036" max="1036" width="7.85546875" style="47" customWidth="1"/>
    <col min="1037" max="1275" width="11.42578125" style="47"/>
    <col min="1276" max="1276" width="18.140625" style="47" customWidth="1"/>
    <col min="1277" max="1277" width="7.85546875" style="47" customWidth="1"/>
    <col min="1278" max="1278" width="7" style="47" customWidth="1"/>
    <col min="1279" max="1280" width="8.42578125" style="47" customWidth="1"/>
    <col min="1281" max="1281" width="8" style="47" customWidth="1"/>
    <col min="1282" max="1282" width="6.85546875" style="47" customWidth="1"/>
    <col min="1283" max="1285" width="8.28515625" style="47" customWidth="1"/>
    <col min="1286" max="1291" width="0" style="47" hidden="1" customWidth="1"/>
    <col min="1292" max="1292" width="7.85546875" style="47" customWidth="1"/>
    <col min="1293" max="1531" width="11.42578125" style="47"/>
    <col min="1532" max="1532" width="18.140625" style="47" customWidth="1"/>
    <col min="1533" max="1533" width="7.85546875" style="47" customWidth="1"/>
    <col min="1534" max="1534" width="7" style="47" customWidth="1"/>
    <col min="1535" max="1536" width="8.42578125" style="47" customWidth="1"/>
    <col min="1537" max="1537" width="8" style="47" customWidth="1"/>
    <col min="1538" max="1538" width="6.85546875" style="47" customWidth="1"/>
    <col min="1539" max="1541" width="8.28515625" style="47" customWidth="1"/>
    <col min="1542" max="1547" width="0" style="47" hidden="1" customWidth="1"/>
    <col min="1548" max="1548" width="7.85546875" style="47" customWidth="1"/>
    <col min="1549" max="1787" width="11.42578125" style="47"/>
    <col min="1788" max="1788" width="18.140625" style="47" customWidth="1"/>
    <col min="1789" max="1789" width="7.85546875" style="47" customWidth="1"/>
    <col min="1790" max="1790" width="7" style="47" customWidth="1"/>
    <col min="1791" max="1792" width="8.42578125" style="47" customWidth="1"/>
    <col min="1793" max="1793" width="8" style="47" customWidth="1"/>
    <col min="1794" max="1794" width="6.85546875" style="47" customWidth="1"/>
    <col min="1795" max="1797" width="8.28515625" style="47" customWidth="1"/>
    <col min="1798" max="1803" width="0" style="47" hidden="1" customWidth="1"/>
    <col min="1804" max="1804" width="7.85546875" style="47" customWidth="1"/>
    <col min="1805" max="2043" width="11.42578125" style="47"/>
    <col min="2044" max="2044" width="18.140625" style="47" customWidth="1"/>
    <col min="2045" max="2045" width="7.85546875" style="47" customWidth="1"/>
    <col min="2046" max="2046" width="7" style="47" customWidth="1"/>
    <col min="2047" max="2048" width="8.42578125" style="47" customWidth="1"/>
    <col min="2049" max="2049" width="8" style="47" customWidth="1"/>
    <col min="2050" max="2050" width="6.85546875" style="47" customWidth="1"/>
    <col min="2051" max="2053" width="8.28515625" style="47" customWidth="1"/>
    <col min="2054" max="2059" width="0" style="47" hidden="1" customWidth="1"/>
    <col min="2060" max="2060" width="7.85546875" style="47" customWidth="1"/>
    <col min="2061" max="2299" width="11.42578125" style="47"/>
    <col min="2300" max="2300" width="18.140625" style="47" customWidth="1"/>
    <col min="2301" max="2301" width="7.85546875" style="47" customWidth="1"/>
    <col min="2302" max="2302" width="7" style="47" customWidth="1"/>
    <col min="2303" max="2304" width="8.42578125" style="47" customWidth="1"/>
    <col min="2305" max="2305" width="8" style="47" customWidth="1"/>
    <col min="2306" max="2306" width="6.85546875" style="47" customWidth="1"/>
    <col min="2307" max="2309" width="8.28515625" style="47" customWidth="1"/>
    <col min="2310" max="2315" width="0" style="47" hidden="1" customWidth="1"/>
    <col min="2316" max="2316" width="7.85546875" style="47" customWidth="1"/>
    <col min="2317" max="2555" width="11.42578125" style="47"/>
    <col min="2556" max="2556" width="18.140625" style="47" customWidth="1"/>
    <col min="2557" max="2557" width="7.85546875" style="47" customWidth="1"/>
    <col min="2558" max="2558" width="7" style="47" customWidth="1"/>
    <col min="2559" max="2560" width="8.42578125" style="47" customWidth="1"/>
    <col min="2561" max="2561" width="8" style="47" customWidth="1"/>
    <col min="2562" max="2562" width="6.85546875" style="47" customWidth="1"/>
    <col min="2563" max="2565" width="8.28515625" style="47" customWidth="1"/>
    <col min="2566" max="2571" width="0" style="47" hidden="1" customWidth="1"/>
    <col min="2572" max="2572" width="7.85546875" style="47" customWidth="1"/>
    <col min="2573" max="2811" width="11.42578125" style="47"/>
    <col min="2812" max="2812" width="18.140625" style="47" customWidth="1"/>
    <col min="2813" max="2813" width="7.85546875" style="47" customWidth="1"/>
    <col min="2814" max="2814" width="7" style="47" customWidth="1"/>
    <col min="2815" max="2816" width="8.42578125" style="47" customWidth="1"/>
    <col min="2817" max="2817" width="8" style="47" customWidth="1"/>
    <col min="2818" max="2818" width="6.85546875" style="47" customWidth="1"/>
    <col min="2819" max="2821" width="8.28515625" style="47" customWidth="1"/>
    <col min="2822" max="2827" width="0" style="47" hidden="1" customWidth="1"/>
    <col min="2828" max="2828" width="7.85546875" style="47" customWidth="1"/>
    <col min="2829" max="3067" width="11.42578125" style="47"/>
    <col min="3068" max="3068" width="18.140625" style="47" customWidth="1"/>
    <col min="3069" max="3069" width="7.85546875" style="47" customWidth="1"/>
    <col min="3070" max="3070" width="7" style="47" customWidth="1"/>
    <col min="3071" max="3072" width="8.42578125" style="47" customWidth="1"/>
    <col min="3073" max="3073" width="8" style="47" customWidth="1"/>
    <col min="3074" max="3074" width="6.85546875" style="47" customWidth="1"/>
    <col min="3075" max="3077" width="8.28515625" style="47" customWidth="1"/>
    <col min="3078" max="3083" width="0" style="47" hidden="1" customWidth="1"/>
    <col min="3084" max="3084" width="7.85546875" style="47" customWidth="1"/>
    <col min="3085" max="3323" width="11.42578125" style="47"/>
    <col min="3324" max="3324" width="18.140625" style="47" customWidth="1"/>
    <col min="3325" max="3325" width="7.85546875" style="47" customWidth="1"/>
    <col min="3326" max="3326" width="7" style="47" customWidth="1"/>
    <col min="3327" max="3328" width="8.42578125" style="47" customWidth="1"/>
    <col min="3329" max="3329" width="8" style="47" customWidth="1"/>
    <col min="3330" max="3330" width="6.85546875" style="47" customWidth="1"/>
    <col min="3331" max="3333" width="8.28515625" style="47" customWidth="1"/>
    <col min="3334" max="3339" width="0" style="47" hidden="1" customWidth="1"/>
    <col min="3340" max="3340" width="7.85546875" style="47" customWidth="1"/>
    <col min="3341" max="3579" width="11.42578125" style="47"/>
    <col min="3580" max="3580" width="18.140625" style="47" customWidth="1"/>
    <col min="3581" max="3581" width="7.85546875" style="47" customWidth="1"/>
    <col min="3582" max="3582" width="7" style="47" customWidth="1"/>
    <col min="3583" max="3584" width="8.42578125" style="47" customWidth="1"/>
    <col min="3585" max="3585" width="8" style="47" customWidth="1"/>
    <col min="3586" max="3586" width="6.85546875" style="47" customWidth="1"/>
    <col min="3587" max="3589" width="8.28515625" style="47" customWidth="1"/>
    <col min="3590" max="3595" width="0" style="47" hidden="1" customWidth="1"/>
    <col min="3596" max="3596" width="7.85546875" style="47" customWidth="1"/>
    <col min="3597" max="3835" width="11.42578125" style="47"/>
    <col min="3836" max="3836" width="18.140625" style="47" customWidth="1"/>
    <col min="3837" max="3837" width="7.85546875" style="47" customWidth="1"/>
    <col min="3838" max="3838" width="7" style="47" customWidth="1"/>
    <col min="3839" max="3840" width="8.42578125" style="47" customWidth="1"/>
    <col min="3841" max="3841" width="8" style="47" customWidth="1"/>
    <col min="3842" max="3842" width="6.85546875" style="47" customWidth="1"/>
    <col min="3843" max="3845" width="8.28515625" style="47" customWidth="1"/>
    <col min="3846" max="3851" width="0" style="47" hidden="1" customWidth="1"/>
    <col min="3852" max="3852" width="7.85546875" style="47" customWidth="1"/>
    <col min="3853" max="4091" width="11.42578125" style="47"/>
    <col min="4092" max="4092" width="18.140625" style="47" customWidth="1"/>
    <col min="4093" max="4093" width="7.85546875" style="47" customWidth="1"/>
    <col min="4094" max="4094" width="7" style="47" customWidth="1"/>
    <col min="4095" max="4096" width="8.42578125" style="47" customWidth="1"/>
    <col min="4097" max="4097" width="8" style="47" customWidth="1"/>
    <col min="4098" max="4098" width="6.85546875" style="47" customWidth="1"/>
    <col min="4099" max="4101" width="8.28515625" style="47" customWidth="1"/>
    <col min="4102" max="4107" width="0" style="47" hidden="1" customWidth="1"/>
    <col min="4108" max="4108" width="7.85546875" style="47" customWidth="1"/>
    <col min="4109" max="4347" width="11.42578125" style="47"/>
    <col min="4348" max="4348" width="18.140625" style="47" customWidth="1"/>
    <col min="4349" max="4349" width="7.85546875" style="47" customWidth="1"/>
    <col min="4350" max="4350" width="7" style="47" customWidth="1"/>
    <col min="4351" max="4352" width="8.42578125" style="47" customWidth="1"/>
    <col min="4353" max="4353" width="8" style="47" customWidth="1"/>
    <col min="4354" max="4354" width="6.85546875" style="47" customWidth="1"/>
    <col min="4355" max="4357" width="8.28515625" style="47" customWidth="1"/>
    <col min="4358" max="4363" width="0" style="47" hidden="1" customWidth="1"/>
    <col min="4364" max="4364" width="7.85546875" style="47" customWidth="1"/>
    <col min="4365" max="4603" width="11.42578125" style="47"/>
    <col min="4604" max="4604" width="18.140625" style="47" customWidth="1"/>
    <col min="4605" max="4605" width="7.85546875" style="47" customWidth="1"/>
    <col min="4606" max="4606" width="7" style="47" customWidth="1"/>
    <col min="4607" max="4608" width="8.42578125" style="47" customWidth="1"/>
    <col min="4609" max="4609" width="8" style="47" customWidth="1"/>
    <col min="4610" max="4610" width="6.85546875" style="47" customWidth="1"/>
    <col min="4611" max="4613" width="8.28515625" style="47" customWidth="1"/>
    <col min="4614" max="4619" width="0" style="47" hidden="1" customWidth="1"/>
    <col min="4620" max="4620" width="7.85546875" style="47" customWidth="1"/>
    <col min="4621" max="4859" width="11.42578125" style="47"/>
    <col min="4860" max="4860" width="18.140625" style="47" customWidth="1"/>
    <col min="4861" max="4861" width="7.85546875" style="47" customWidth="1"/>
    <col min="4862" max="4862" width="7" style="47" customWidth="1"/>
    <col min="4863" max="4864" width="8.42578125" style="47" customWidth="1"/>
    <col min="4865" max="4865" width="8" style="47" customWidth="1"/>
    <col min="4866" max="4866" width="6.85546875" style="47" customWidth="1"/>
    <col min="4867" max="4869" width="8.28515625" style="47" customWidth="1"/>
    <col min="4870" max="4875" width="0" style="47" hidden="1" customWidth="1"/>
    <col min="4876" max="4876" width="7.85546875" style="47" customWidth="1"/>
    <col min="4877" max="5115" width="11.42578125" style="47"/>
    <col min="5116" max="5116" width="18.140625" style="47" customWidth="1"/>
    <col min="5117" max="5117" width="7.85546875" style="47" customWidth="1"/>
    <col min="5118" max="5118" width="7" style="47" customWidth="1"/>
    <col min="5119" max="5120" width="8.42578125" style="47" customWidth="1"/>
    <col min="5121" max="5121" width="8" style="47" customWidth="1"/>
    <col min="5122" max="5122" width="6.85546875" style="47" customWidth="1"/>
    <col min="5123" max="5125" width="8.28515625" style="47" customWidth="1"/>
    <col min="5126" max="5131" width="0" style="47" hidden="1" customWidth="1"/>
    <col min="5132" max="5132" width="7.85546875" style="47" customWidth="1"/>
    <col min="5133" max="5371" width="11.42578125" style="47"/>
    <col min="5372" max="5372" width="18.140625" style="47" customWidth="1"/>
    <col min="5373" max="5373" width="7.85546875" style="47" customWidth="1"/>
    <col min="5374" max="5374" width="7" style="47" customWidth="1"/>
    <col min="5375" max="5376" width="8.42578125" style="47" customWidth="1"/>
    <col min="5377" max="5377" width="8" style="47" customWidth="1"/>
    <col min="5378" max="5378" width="6.85546875" style="47" customWidth="1"/>
    <col min="5379" max="5381" width="8.28515625" style="47" customWidth="1"/>
    <col min="5382" max="5387" width="0" style="47" hidden="1" customWidth="1"/>
    <col min="5388" max="5388" width="7.85546875" style="47" customWidth="1"/>
    <col min="5389" max="5627" width="11.42578125" style="47"/>
    <col min="5628" max="5628" width="18.140625" style="47" customWidth="1"/>
    <col min="5629" max="5629" width="7.85546875" style="47" customWidth="1"/>
    <col min="5630" max="5630" width="7" style="47" customWidth="1"/>
    <col min="5631" max="5632" width="8.42578125" style="47" customWidth="1"/>
    <col min="5633" max="5633" width="8" style="47" customWidth="1"/>
    <col min="5634" max="5634" width="6.85546875" style="47" customWidth="1"/>
    <col min="5635" max="5637" width="8.28515625" style="47" customWidth="1"/>
    <col min="5638" max="5643" width="0" style="47" hidden="1" customWidth="1"/>
    <col min="5644" max="5644" width="7.85546875" style="47" customWidth="1"/>
    <col min="5645" max="5883" width="11.42578125" style="47"/>
    <col min="5884" max="5884" width="18.140625" style="47" customWidth="1"/>
    <col min="5885" max="5885" width="7.85546875" style="47" customWidth="1"/>
    <col min="5886" max="5886" width="7" style="47" customWidth="1"/>
    <col min="5887" max="5888" width="8.42578125" style="47" customWidth="1"/>
    <col min="5889" max="5889" width="8" style="47" customWidth="1"/>
    <col min="5890" max="5890" width="6.85546875" style="47" customWidth="1"/>
    <col min="5891" max="5893" width="8.28515625" style="47" customWidth="1"/>
    <col min="5894" max="5899" width="0" style="47" hidden="1" customWidth="1"/>
    <col min="5900" max="5900" width="7.85546875" style="47" customWidth="1"/>
    <col min="5901" max="6139" width="11.42578125" style="47"/>
    <col min="6140" max="6140" width="18.140625" style="47" customWidth="1"/>
    <col min="6141" max="6141" width="7.85546875" style="47" customWidth="1"/>
    <col min="6142" max="6142" width="7" style="47" customWidth="1"/>
    <col min="6143" max="6144" width="8.42578125" style="47" customWidth="1"/>
    <col min="6145" max="6145" width="8" style="47" customWidth="1"/>
    <col min="6146" max="6146" width="6.85546875" style="47" customWidth="1"/>
    <col min="6147" max="6149" width="8.28515625" style="47" customWidth="1"/>
    <col min="6150" max="6155" width="0" style="47" hidden="1" customWidth="1"/>
    <col min="6156" max="6156" width="7.85546875" style="47" customWidth="1"/>
    <col min="6157" max="6395" width="11.42578125" style="47"/>
    <col min="6396" max="6396" width="18.140625" style="47" customWidth="1"/>
    <col min="6397" max="6397" width="7.85546875" style="47" customWidth="1"/>
    <col min="6398" max="6398" width="7" style="47" customWidth="1"/>
    <col min="6399" max="6400" width="8.42578125" style="47" customWidth="1"/>
    <col min="6401" max="6401" width="8" style="47" customWidth="1"/>
    <col min="6402" max="6402" width="6.85546875" style="47" customWidth="1"/>
    <col min="6403" max="6405" width="8.28515625" style="47" customWidth="1"/>
    <col min="6406" max="6411" width="0" style="47" hidden="1" customWidth="1"/>
    <col min="6412" max="6412" width="7.85546875" style="47" customWidth="1"/>
    <col min="6413" max="6651" width="11.42578125" style="47"/>
    <col min="6652" max="6652" width="18.140625" style="47" customWidth="1"/>
    <col min="6653" max="6653" width="7.85546875" style="47" customWidth="1"/>
    <col min="6654" max="6654" width="7" style="47" customWidth="1"/>
    <col min="6655" max="6656" width="8.42578125" style="47" customWidth="1"/>
    <col min="6657" max="6657" width="8" style="47" customWidth="1"/>
    <col min="6658" max="6658" width="6.85546875" style="47" customWidth="1"/>
    <col min="6659" max="6661" width="8.28515625" style="47" customWidth="1"/>
    <col min="6662" max="6667" width="0" style="47" hidden="1" customWidth="1"/>
    <col min="6668" max="6668" width="7.85546875" style="47" customWidth="1"/>
    <col min="6669" max="6907" width="11.42578125" style="47"/>
    <col min="6908" max="6908" width="18.140625" style="47" customWidth="1"/>
    <col min="6909" max="6909" width="7.85546875" style="47" customWidth="1"/>
    <col min="6910" max="6910" width="7" style="47" customWidth="1"/>
    <col min="6911" max="6912" width="8.42578125" style="47" customWidth="1"/>
    <col min="6913" max="6913" width="8" style="47" customWidth="1"/>
    <col min="6914" max="6914" width="6.85546875" style="47" customWidth="1"/>
    <col min="6915" max="6917" width="8.28515625" style="47" customWidth="1"/>
    <col min="6918" max="6923" width="0" style="47" hidden="1" customWidth="1"/>
    <col min="6924" max="6924" width="7.85546875" style="47" customWidth="1"/>
    <col min="6925" max="7163" width="11.42578125" style="47"/>
    <col min="7164" max="7164" width="18.140625" style="47" customWidth="1"/>
    <col min="7165" max="7165" width="7.85546875" style="47" customWidth="1"/>
    <col min="7166" max="7166" width="7" style="47" customWidth="1"/>
    <col min="7167" max="7168" width="8.42578125" style="47" customWidth="1"/>
    <col min="7169" max="7169" width="8" style="47" customWidth="1"/>
    <col min="7170" max="7170" width="6.85546875" style="47" customWidth="1"/>
    <col min="7171" max="7173" width="8.28515625" style="47" customWidth="1"/>
    <col min="7174" max="7179" width="0" style="47" hidden="1" customWidth="1"/>
    <col min="7180" max="7180" width="7.85546875" style="47" customWidth="1"/>
    <col min="7181" max="7419" width="11.42578125" style="47"/>
    <col min="7420" max="7420" width="18.140625" style="47" customWidth="1"/>
    <col min="7421" max="7421" width="7.85546875" style="47" customWidth="1"/>
    <col min="7422" max="7422" width="7" style="47" customWidth="1"/>
    <col min="7423" max="7424" width="8.42578125" style="47" customWidth="1"/>
    <col min="7425" max="7425" width="8" style="47" customWidth="1"/>
    <col min="7426" max="7426" width="6.85546875" style="47" customWidth="1"/>
    <col min="7427" max="7429" width="8.28515625" style="47" customWidth="1"/>
    <col min="7430" max="7435" width="0" style="47" hidden="1" customWidth="1"/>
    <col min="7436" max="7436" width="7.85546875" style="47" customWidth="1"/>
    <col min="7437" max="7675" width="11.42578125" style="47"/>
    <col min="7676" max="7676" width="18.140625" style="47" customWidth="1"/>
    <col min="7677" max="7677" width="7.85546875" style="47" customWidth="1"/>
    <col min="7678" max="7678" width="7" style="47" customWidth="1"/>
    <col min="7679" max="7680" width="8.42578125" style="47" customWidth="1"/>
    <col min="7681" max="7681" width="8" style="47" customWidth="1"/>
    <col min="7682" max="7682" width="6.85546875" style="47" customWidth="1"/>
    <col min="7683" max="7685" width="8.28515625" style="47" customWidth="1"/>
    <col min="7686" max="7691" width="0" style="47" hidden="1" customWidth="1"/>
    <col min="7692" max="7692" width="7.85546875" style="47" customWidth="1"/>
    <col min="7693" max="7931" width="11.42578125" style="47"/>
    <col min="7932" max="7932" width="18.140625" style="47" customWidth="1"/>
    <col min="7933" max="7933" width="7.85546875" style="47" customWidth="1"/>
    <col min="7934" max="7934" width="7" style="47" customWidth="1"/>
    <col min="7935" max="7936" width="8.42578125" style="47" customWidth="1"/>
    <col min="7937" max="7937" width="8" style="47" customWidth="1"/>
    <col min="7938" max="7938" width="6.85546875" style="47" customWidth="1"/>
    <col min="7939" max="7941" width="8.28515625" style="47" customWidth="1"/>
    <col min="7942" max="7947" width="0" style="47" hidden="1" customWidth="1"/>
    <col min="7948" max="7948" width="7.85546875" style="47" customWidth="1"/>
    <col min="7949" max="8187" width="11.42578125" style="47"/>
    <col min="8188" max="8188" width="18.140625" style="47" customWidth="1"/>
    <col min="8189" max="8189" width="7.85546875" style="47" customWidth="1"/>
    <col min="8190" max="8190" width="7" style="47" customWidth="1"/>
    <col min="8191" max="8192" width="8.42578125" style="47" customWidth="1"/>
    <col min="8193" max="8193" width="8" style="47" customWidth="1"/>
    <col min="8194" max="8194" width="6.85546875" style="47" customWidth="1"/>
    <col min="8195" max="8197" width="8.28515625" style="47" customWidth="1"/>
    <col min="8198" max="8203" width="0" style="47" hidden="1" customWidth="1"/>
    <col min="8204" max="8204" width="7.85546875" style="47" customWidth="1"/>
    <col min="8205" max="8443" width="11.42578125" style="47"/>
    <col min="8444" max="8444" width="18.140625" style="47" customWidth="1"/>
    <col min="8445" max="8445" width="7.85546875" style="47" customWidth="1"/>
    <col min="8446" max="8446" width="7" style="47" customWidth="1"/>
    <col min="8447" max="8448" width="8.42578125" style="47" customWidth="1"/>
    <col min="8449" max="8449" width="8" style="47" customWidth="1"/>
    <col min="8450" max="8450" width="6.85546875" style="47" customWidth="1"/>
    <col min="8451" max="8453" width="8.28515625" style="47" customWidth="1"/>
    <col min="8454" max="8459" width="0" style="47" hidden="1" customWidth="1"/>
    <col min="8460" max="8460" width="7.85546875" style="47" customWidth="1"/>
    <col min="8461" max="8699" width="11.42578125" style="47"/>
    <col min="8700" max="8700" width="18.140625" style="47" customWidth="1"/>
    <col min="8701" max="8701" width="7.85546875" style="47" customWidth="1"/>
    <col min="8702" max="8702" width="7" style="47" customWidth="1"/>
    <col min="8703" max="8704" width="8.42578125" style="47" customWidth="1"/>
    <col min="8705" max="8705" width="8" style="47" customWidth="1"/>
    <col min="8706" max="8706" width="6.85546875" style="47" customWidth="1"/>
    <col min="8707" max="8709" width="8.28515625" style="47" customWidth="1"/>
    <col min="8710" max="8715" width="0" style="47" hidden="1" customWidth="1"/>
    <col min="8716" max="8716" width="7.85546875" style="47" customWidth="1"/>
    <col min="8717" max="8955" width="11.42578125" style="47"/>
    <col min="8956" max="8956" width="18.140625" style="47" customWidth="1"/>
    <col min="8957" max="8957" width="7.85546875" style="47" customWidth="1"/>
    <col min="8958" max="8958" width="7" style="47" customWidth="1"/>
    <col min="8959" max="8960" width="8.42578125" style="47" customWidth="1"/>
    <col min="8961" max="8961" width="8" style="47" customWidth="1"/>
    <col min="8962" max="8962" width="6.85546875" style="47" customWidth="1"/>
    <col min="8963" max="8965" width="8.28515625" style="47" customWidth="1"/>
    <col min="8966" max="8971" width="0" style="47" hidden="1" customWidth="1"/>
    <col min="8972" max="8972" width="7.85546875" style="47" customWidth="1"/>
    <col min="8973" max="9211" width="11.42578125" style="47"/>
    <col min="9212" max="9212" width="18.140625" style="47" customWidth="1"/>
    <col min="9213" max="9213" width="7.85546875" style="47" customWidth="1"/>
    <col min="9214" max="9214" width="7" style="47" customWidth="1"/>
    <col min="9215" max="9216" width="8.42578125" style="47" customWidth="1"/>
    <col min="9217" max="9217" width="8" style="47" customWidth="1"/>
    <col min="9218" max="9218" width="6.85546875" style="47" customWidth="1"/>
    <col min="9219" max="9221" width="8.28515625" style="47" customWidth="1"/>
    <col min="9222" max="9227" width="0" style="47" hidden="1" customWidth="1"/>
    <col min="9228" max="9228" width="7.85546875" style="47" customWidth="1"/>
    <col min="9229" max="9467" width="11.42578125" style="47"/>
    <col min="9468" max="9468" width="18.140625" style="47" customWidth="1"/>
    <col min="9469" max="9469" width="7.85546875" style="47" customWidth="1"/>
    <col min="9470" max="9470" width="7" style="47" customWidth="1"/>
    <col min="9471" max="9472" width="8.42578125" style="47" customWidth="1"/>
    <col min="9473" max="9473" width="8" style="47" customWidth="1"/>
    <col min="9474" max="9474" width="6.85546875" style="47" customWidth="1"/>
    <col min="9475" max="9477" width="8.28515625" style="47" customWidth="1"/>
    <col min="9478" max="9483" width="0" style="47" hidden="1" customWidth="1"/>
    <col min="9484" max="9484" width="7.85546875" style="47" customWidth="1"/>
    <col min="9485" max="9723" width="11.42578125" style="47"/>
    <col min="9724" max="9724" width="18.140625" style="47" customWidth="1"/>
    <col min="9725" max="9725" width="7.85546875" style="47" customWidth="1"/>
    <col min="9726" max="9726" width="7" style="47" customWidth="1"/>
    <col min="9727" max="9728" width="8.42578125" style="47" customWidth="1"/>
    <col min="9729" max="9729" width="8" style="47" customWidth="1"/>
    <col min="9730" max="9730" width="6.85546875" style="47" customWidth="1"/>
    <col min="9731" max="9733" width="8.28515625" style="47" customWidth="1"/>
    <col min="9734" max="9739" width="0" style="47" hidden="1" customWidth="1"/>
    <col min="9740" max="9740" width="7.85546875" style="47" customWidth="1"/>
    <col min="9741" max="9979" width="11.42578125" style="47"/>
    <col min="9980" max="9980" width="18.140625" style="47" customWidth="1"/>
    <col min="9981" max="9981" width="7.85546875" style="47" customWidth="1"/>
    <col min="9982" max="9982" width="7" style="47" customWidth="1"/>
    <col min="9983" max="9984" width="8.42578125" style="47" customWidth="1"/>
    <col min="9985" max="9985" width="8" style="47" customWidth="1"/>
    <col min="9986" max="9986" width="6.85546875" style="47" customWidth="1"/>
    <col min="9987" max="9989" width="8.28515625" style="47" customWidth="1"/>
    <col min="9990" max="9995" width="0" style="47" hidden="1" customWidth="1"/>
    <col min="9996" max="9996" width="7.85546875" style="47" customWidth="1"/>
    <col min="9997" max="10235" width="11.42578125" style="47"/>
    <col min="10236" max="10236" width="18.140625" style="47" customWidth="1"/>
    <col min="10237" max="10237" width="7.85546875" style="47" customWidth="1"/>
    <col min="10238" max="10238" width="7" style="47" customWidth="1"/>
    <col min="10239" max="10240" width="8.42578125" style="47" customWidth="1"/>
    <col min="10241" max="10241" width="8" style="47" customWidth="1"/>
    <col min="10242" max="10242" width="6.85546875" style="47" customWidth="1"/>
    <col min="10243" max="10245" width="8.28515625" style="47" customWidth="1"/>
    <col min="10246" max="10251" width="0" style="47" hidden="1" customWidth="1"/>
    <col min="10252" max="10252" width="7.85546875" style="47" customWidth="1"/>
    <col min="10253" max="10491" width="11.42578125" style="47"/>
    <col min="10492" max="10492" width="18.140625" style="47" customWidth="1"/>
    <col min="10493" max="10493" width="7.85546875" style="47" customWidth="1"/>
    <col min="10494" max="10494" width="7" style="47" customWidth="1"/>
    <col min="10495" max="10496" width="8.42578125" style="47" customWidth="1"/>
    <col min="10497" max="10497" width="8" style="47" customWidth="1"/>
    <col min="10498" max="10498" width="6.85546875" style="47" customWidth="1"/>
    <col min="10499" max="10501" width="8.28515625" style="47" customWidth="1"/>
    <col min="10502" max="10507" width="0" style="47" hidden="1" customWidth="1"/>
    <col min="10508" max="10508" width="7.85546875" style="47" customWidth="1"/>
    <col min="10509" max="10747" width="11.42578125" style="47"/>
    <col min="10748" max="10748" width="18.140625" style="47" customWidth="1"/>
    <col min="10749" max="10749" width="7.85546875" style="47" customWidth="1"/>
    <col min="10750" max="10750" width="7" style="47" customWidth="1"/>
    <col min="10751" max="10752" width="8.42578125" style="47" customWidth="1"/>
    <col min="10753" max="10753" width="8" style="47" customWidth="1"/>
    <col min="10754" max="10754" width="6.85546875" style="47" customWidth="1"/>
    <col min="10755" max="10757" width="8.28515625" style="47" customWidth="1"/>
    <col min="10758" max="10763" width="0" style="47" hidden="1" customWidth="1"/>
    <col min="10764" max="10764" width="7.85546875" style="47" customWidth="1"/>
    <col min="10765" max="11003" width="11.42578125" style="47"/>
    <col min="11004" max="11004" width="18.140625" style="47" customWidth="1"/>
    <col min="11005" max="11005" width="7.85546875" style="47" customWidth="1"/>
    <col min="11006" max="11006" width="7" style="47" customWidth="1"/>
    <col min="11007" max="11008" width="8.42578125" style="47" customWidth="1"/>
    <col min="11009" max="11009" width="8" style="47" customWidth="1"/>
    <col min="11010" max="11010" width="6.85546875" style="47" customWidth="1"/>
    <col min="11011" max="11013" width="8.28515625" style="47" customWidth="1"/>
    <col min="11014" max="11019" width="0" style="47" hidden="1" customWidth="1"/>
    <col min="11020" max="11020" width="7.85546875" style="47" customWidth="1"/>
    <col min="11021" max="11259" width="11.42578125" style="47"/>
    <col min="11260" max="11260" width="18.140625" style="47" customWidth="1"/>
    <col min="11261" max="11261" width="7.85546875" style="47" customWidth="1"/>
    <col min="11262" max="11262" width="7" style="47" customWidth="1"/>
    <col min="11263" max="11264" width="8.42578125" style="47" customWidth="1"/>
    <col min="11265" max="11265" width="8" style="47" customWidth="1"/>
    <col min="11266" max="11266" width="6.85546875" style="47" customWidth="1"/>
    <col min="11267" max="11269" width="8.28515625" style="47" customWidth="1"/>
    <col min="11270" max="11275" width="0" style="47" hidden="1" customWidth="1"/>
    <col min="11276" max="11276" width="7.85546875" style="47" customWidth="1"/>
    <col min="11277" max="11515" width="11.42578125" style="47"/>
    <col min="11516" max="11516" width="18.140625" style="47" customWidth="1"/>
    <col min="11517" max="11517" width="7.85546875" style="47" customWidth="1"/>
    <col min="11518" max="11518" width="7" style="47" customWidth="1"/>
    <col min="11519" max="11520" width="8.42578125" style="47" customWidth="1"/>
    <col min="11521" max="11521" width="8" style="47" customWidth="1"/>
    <col min="11522" max="11522" width="6.85546875" style="47" customWidth="1"/>
    <col min="11523" max="11525" width="8.28515625" style="47" customWidth="1"/>
    <col min="11526" max="11531" width="0" style="47" hidden="1" customWidth="1"/>
    <col min="11532" max="11532" width="7.85546875" style="47" customWidth="1"/>
    <col min="11533" max="11771" width="11.42578125" style="47"/>
    <col min="11772" max="11772" width="18.140625" style="47" customWidth="1"/>
    <col min="11773" max="11773" width="7.85546875" style="47" customWidth="1"/>
    <col min="11774" max="11774" width="7" style="47" customWidth="1"/>
    <col min="11775" max="11776" width="8.42578125" style="47" customWidth="1"/>
    <col min="11777" max="11777" width="8" style="47" customWidth="1"/>
    <col min="11778" max="11778" width="6.85546875" style="47" customWidth="1"/>
    <col min="11779" max="11781" width="8.28515625" style="47" customWidth="1"/>
    <col min="11782" max="11787" width="0" style="47" hidden="1" customWidth="1"/>
    <col min="11788" max="11788" width="7.85546875" style="47" customWidth="1"/>
    <col min="11789" max="12027" width="11.42578125" style="47"/>
    <col min="12028" max="12028" width="18.140625" style="47" customWidth="1"/>
    <col min="12029" max="12029" width="7.85546875" style="47" customWidth="1"/>
    <col min="12030" max="12030" width="7" style="47" customWidth="1"/>
    <col min="12031" max="12032" width="8.42578125" style="47" customWidth="1"/>
    <col min="12033" max="12033" width="8" style="47" customWidth="1"/>
    <col min="12034" max="12034" width="6.85546875" style="47" customWidth="1"/>
    <col min="12035" max="12037" width="8.28515625" style="47" customWidth="1"/>
    <col min="12038" max="12043" width="0" style="47" hidden="1" customWidth="1"/>
    <col min="12044" max="12044" width="7.85546875" style="47" customWidth="1"/>
    <col min="12045" max="12283" width="11.42578125" style="47"/>
    <col min="12284" max="12284" width="18.140625" style="47" customWidth="1"/>
    <col min="12285" max="12285" width="7.85546875" style="47" customWidth="1"/>
    <col min="12286" max="12286" width="7" style="47" customWidth="1"/>
    <col min="12287" max="12288" width="8.42578125" style="47" customWidth="1"/>
    <col min="12289" max="12289" width="8" style="47" customWidth="1"/>
    <col min="12290" max="12290" width="6.85546875" style="47" customWidth="1"/>
    <col min="12291" max="12293" width="8.28515625" style="47" customWidth="1"/>
    <col min="12294" max="12299" width="0" style="47" hidden="1" customWidth="1"/>
    <col min="12300" max="12300" width="7.85546875" style="47" customWidth="1"/>
    <col min="12301" max="12539" width="11.42578125" style="47"/>
    <col min="12540" max="12540" width="18.140625" style="47" customWidth="1"/>
    <col min="12541" max="12541" width="7.85546875" style="47" customWidth="1"/>
    <col min="12542" max="12542" width="7" style="47" customWidth="1"/>
    <col min="12543" max="12544" width="8.42578125" style="47" customWidth="1"/>
    <col min="12545" max="12545" width="8" style="47" customWidth="1"/>
    <col min="12546" max="12546" width="6.85546875" style="47" customWidth="1"/>
    <col min="12547" max="12549" width="8.28515625" style="47" customWidth="1"/>
    <col min="12550" max="12555" width="0" style="47" hidden="1" customWidth="1"/>
    <col min="12556" max="12556" width="7.85546875" style="47" customWidth="1"/>
    <col min="12557" max="12795" width="11.42578125" style="47"/>
    <col min="12796" max="12796" width="18.140625" style="47" customWidth="1"/>
    <col min="12797" max="12797" width="7.85546875" style="47" customWidth="1"/>
    <col min="12798" max="12798" width="7" style="47" customWidth="1"/>
    <col min="12799" max="12800" width="8.42578125" style="47" customWidth="1"/>
    <col min="12801" max="12801" width="8" style="47" customWidth="1"/>
    <col min="12802" max="12802" width="6.85546875" style="47" customWidth="1"/>
    <col min="12803" max="12805" width="8.28515625" style="47" customWidth="1"/>
    <col min="12806" max="12811" width="0" style="47" hidden="1" customWidth="1"/>
    <col min="12812" max="12812" width="7.85546875" style="47" customWidth="1"/>
    <col min="12813" max="13051" width="11.42578125" style="47"/>
    <col min="13052" max="13052" width="18.140625" style="47" customWidth="1"/>
    <col min="13053" max="13053" width="7.85546875" style="47" customWidth="1"/>
    <col min="13054" max="13054" width="7" style="47" customWidth="1"/>
    <col min="13055" max="13056" width="8.42578125" style="47" customWidth="1"/>
    <col min="13057" max="13057" width="8" style="47" customWidth="1"/>
    <col min="13058" max="13058" width="6.85546875" style="47" customWidth="1"/>
    <col min="13059" max="13061" width="8.28515625" style="47" customWidth="1"/>
    <col min="13062" max="13067" width="0" style="47" hidden="1" customWidth="1"/>
    <col min="13068" max="13068" width="7.85546875" style="47" customWidth="1"/>
    <col min="13069" max="13307" width="11.42578125" style="47"/>
    <col min="13308" max="13308" width="18.140625" style="47" customWidth="1"/>
    <col min="13309" max="13309" width="7.85546875" style="47" customWidth="1"/>
    <col min="13310" max="13310" width="7" style="47" customWidth="1"/>
    <col min="13311" max="13312" width="8.42578125" style="47" customWidth="1"/>
    <col min="13313" max="13313" width="8" style="47" customWidth="1"/>
    <col min="13314" max="13314" width="6.85546875" style="47" customWidth="1"/>
    <col min="13315" max="13317" width="8.28515625" style="47" customWidth="1"/>
    <col min="13318" max="13323" width="0" style="47" hidden="1" customWidth="1"/>
    <col min="13324" max="13324" width="7.85546875" style="47" customWidth="1"/>
    <col min="13325" max="13563" width="11.42578125" style="47"/>
    <col min="13564" max="13564" width="18.140625" style="47" customWidth="1"/>
    <col min="13565" max="13565" width="7.85546875" style="47" customWidth="1"/>
    <col min="13566" max="13566" width="7" style="47" customWidth="1"/>
    <col min="13567" max="13568" width="8.42578125" style="47" customWidth="1"/>
    <col min="13569" max="13569" width="8" style="47" customWidth="1"/>
    <col min="13570" max="13570" width="6.85546875" style="47" customWidth="1"/>
    <col min="13571" max="13573" width="8.28515625" style="47" customWidth="1"/>
    <col min="13574" max="13579" width="0" style="47" hidden="1" customWidth="1"/>
    <col min="13580" max="13580" width="7.85546875" style="47" customWidth="1"/>
    <col min="13581" max="13819" width="11.42578125" style="47"/>
    <col min="13820" max="13820" width="18.140625" style="47" customWidth="1"/>
    <col min="13821" max="13821" width="7.85546875" style="47" customWidth="1"/>
    <col min="13822" max="13822" width="7" style="47" customWidth="1"/>
    <col min="13823" max="13824" width="8.42578125" style="47" customWidth="1"/>
    <col min="13825" max="13825" width="8" style="47" customWidth="1"/>
    <col min="13826" max="13826" width="6.85546875" style="47" customWidth="1"/>
    <col min="13827" max="13829" width="8.28515625" style="47" customWidth="1"/>
    <col min="13830" max="13835" width="0" style="47" hidden="1" customWidth="1"/>
    <col min="13836" max="13836" width="7.85546875" style="47" customWidth="1"/>
    <col min="13837" max="14075" width="11.42578125" style="47"/>
    <col min="14076" max="14076" width="18.140625" style="47" customWidth="1"/>
    <col min="14077" max="14077" width="7.85546875" style="47" customWidth="1"/>
    <col min="14078" max="14078" width="7" style="47" customWidth="1"/>
    <col min="14079" max="14080" width="8.42578125" style="47" customWidth="1"/>
    <col min="14081" max="14081" width="8" style="47" customWidth="1"/>
    <col min="14082" max="14082" width="6.85546875" style="47" customWidth="1"/>
    <col min="14083" max="14085" width="8.28515625" style="47" customWidth="1"/>
    <col min="14086" max="14091" width="0" style="47" hidden="1" customWidth="1"/>
    <col min="14092" max="14092" width="7.85546875" style="47" customWidth="1"/>
    <col min="14093" max="14331" width="11.42578125" style="47"/>
    <col min="14332" max="14332" width="18.140625" style="47" customWidth="1"/>
    <col min="14333" max="14333" width="7.85546875" style="47" customWidth="1"/>
    <col min="14334" max="14334" width="7" style="47" customWidth="1"/>
    <col min="14335" max="14336" width="8.42578125" style="47" customWidth="1"/>
    <col min="14337" max="14337" width="8" style="47" customWidth="1"/>
    <col min="14338" max="14338" width="6.85546875" style="47" customWidth="1"/>
    <col min="14339" max="14341" width="8.28515625" style="47" customWidth="1"/>
    <col min="14342" max="14347" width="0" style="47" hidden="1" customWidth="1"/>
    <col min="14348" max="14348" width="7.85546875" style="47" customWidth="1"/>
    <col min="14349" max="14587" width="11.42578125" style="47"/>
    <col min="14588" max="14588" width="18.140625" style="47" customWidth="1"/>
    <col min="14589" max="14589" width="7.85546875" style="47" customWidth="1"/>
    <col min="14590" max="14590" width="7" style="47" customWidth="1"/>
    <col min="14591" max="14592" width="8.42578125" style="47" customWidth="1"/>
    <col min="14593" max="14593" width="8" style="47" customWidth="1"/>
    <col min="14594" max="14594" width="6.85546875" style="47" customWidth="1"/>
    <col min="14595" max="14597" width="8.28515625" style="47" customWidth="1"/>
    <col min="14598" max="14603" width="0" style="47" hidden="1" customWidth="1"/>
    <col min="14604" max="14604" width="7.85546875" style="47" customWidth="1"/>
    <col min="14605" max="14843" width="11.42578125" style="47"/>
    <col min="14844" max="14844" width="18.140625" style="47" customWidth="1"/>
    <col min="14845" max="14845" width="7.85546875" style="47" customWidth="1"/>
    <col min="14846" max="14846" width="7" style="47" customWidth="1"/>
    <col min="14847" max="14848" width="8.42578125" style="47" customWidth="1"/>
    <col min="14849" max="14849" width="8" style="47" customWidth="1"/>
    <col min="14850" max="14850" width="6.85546875" style="47" customWidth="1"/>
    <col min="14851" max="14853" width="8.28515625" style="47" customWidth="1"/>
    <col min="14854" max="14859" width="0" style="47" hidden="1" customWidth="1"/>
    <col min="14860" max="14860" width="7.85546875" style="47" customWidth="1"/>
    <col min="14861" max="15099" width="11.42578125" style="47"/>
    <col min="15100" max="15100" width="18.140625" style="47" customWidth="1"/>
    <col min="15101" max="15101" width="7.85546875" style="47" customWidth="1"/>
    <col min="15102" max="15102" width="7" style="47" customWidth="1"/>
    <col min="15103" max="15104" width="8.42578125" style="47" customWidth="1"/>
    <col min="15105" max="15105" width="8" style="47" customWidth="1"/>
    <col min="15106" max="15106" width="6.85546875" style="47" customWidth="1"/>
    <col min="15107" max="15109" width="8.28515625" style="47" customWidth="1"/>
    <col min="15110" max="15115" width="0" style="47" hidden="1" customWidth="1"/>
    <col min="15116" max="15116" width="7.85546875" style="47" customWidth="1"/>
    <col min="15117" max="15355" width="11.42578125" style="47"/>
    <col min="15356" max="15356" width="18.140625" style="47" customWidth="1"/>
    <col min="15357" max="15357" width="7.85546875" style="47" customWidth="1"/>
    <col min="15358" max="15358" width="7" style="47" customWidth="1"/>
    <col min="15359" max="15360" width="8.42578125" style="47" customWidth="1"/>
    <col min="15361" max="15361" width="8" style="47" customWidth="1"/>
    <col min="15362" max="15362" width="6.85546875" style="47" customWidth="1"/>
    <col min="15363" max="15365" width="8.28515625" style="47" customWidth="1"/>
    <col min="15366" max="15371" width="0" style="47" hidden="1" customWidth="1"/>
    <col min="15372" max="15372" width="7.85546875" style="47" customWidth="1"/>
    <col min="15373" max="15611" width="11.42578125" style="47"/>
    <col min="15612" max="15612" width="18.140625" style="47" customWidth="1"/>
    <col min="15613" max="15613" width="7.85546875" style="47" customWidth="1"/>
    <col min="15614" max="15614" width="7" style="47" customWidth="1"/>
    <col min="15615" max="15616" width="8.42578125" style="47" customWidth="1"/>
    <col min="15617" max="15617" width="8" style="47" customWidth="1"/>
    <col min="15618" max="15618" width="6.85546875" style="47" customWidth="1"/>
    <col min="15619" max="15621" width="8.28515625" style="47" customWidth="1"/>
    <col min="15622" max="15627" width="0" style="47" hidden="1" customWidth="1"/>
    <col min="15628" max="15628" width="7.85546875" style="47" customWidth="1"/>
    <col min="15629" max="15867" width="11.42578125" style="47"/>
    <col min="15868" max="15868" width="18.140625" style="47" customWidth="1"/>
    <col min="15869" max="15869" width="7.85546875" style="47" customWidth="1"/>
    <col min="15870" max="15870" width="7" style="47" customWidth="1"/>
    <col min="15871" max="15872" width="8.42578125" style="47" customWidth="1"/>
    <col min="15873" max="15873" width="8" style="47" customWidth="1"/>
    <col min="15874" max="15874" width="6.85546875" style="47" customWidth="1"/>
    <col min="15875" max="15877" width="8.28515625" style="47" customWidth="1"/>
    <col min="15878" max="15883" width="0" style="47" hidden="1" customWidth="1"/>
    <col min="15884" max="15884" width="7.85546875" style="47" customWidth="1"/>
    <col min="15885" max="16123" width="11.42578125" style="47"/>
    <col min="16124" max="16124" width="18.140625" style="47" customWidth="1"/>
    <col min="16125" max="16125" width="7.85546875" style="47" customWidth="1"/>
    <col min="16126" max="16126" width="7" style="47" customWidth="1"/>
    <col min="16127" max="16128" width="8.42578125" style="47" customWidth="1"/>
    <col min="16129" max="16129" width="8" style="47" customWidth="1"/>
    <col min="16130" max="16130" width="6.85546875" style="47" customWidth="1"/>
    <col min="16131" max="16133" width="8.28515625" style="47" customWidth="1"/>
    <col min="16134" max="16139" width="0" style="47" hidden="1" customWidth="1"/>
    <col min="16140" max="16140" width="7.85546875" style="47" customWidth="1"/>
    <col min="16141" max="16384" width="11.42578125" style="47"/>
  </cols>
  <sheetData>
    <row r="1" spans="1:16" s="48" customFormat="1" x14ac:dyDescent="0.2">
      <c r="B1" s="61"/>
      <c r="C1" s="61"/>
      <c r="D1" s="61"/>
      <c r="E1" s="61"/>
      <c r="F1" s="61"/>
      <c r="G1" s="61"/>
      <c r="H1" s="61"/>
      <c r="I1" s="61"/>
      <c r="J1" s="61"/>
      <c r="K1" s="61"/>
      <c r="L1" s="61"/>
    </row>
    <row r="2" spans="1:16" s="48" customFormat="1" x14ac:dyDescent="0.2">
      <c r="A2" s="75" t="s">
        <v>105</v>
      </c>
      <c r="B2" s="61"/>
      <c r="C2" s="61"/>
      <c r="D2" s="61"/>
      <c r="E2" s="61"/>
      <c r="F2" s="61"/>
      <c r="G2" s="61"/>
      <c r="H2" s="61"/>
      <c r="I2" s="61"/>
      <c r="K2" s="61"/>
      <c r="L2" s="61"/>
    </row>
    <row r="3" spans="1:16" s="48" customFormat="1" ht="15" x14ac:dyDescent="0.25">
      <c r="A3" s="75" t="s">
        <v>106</v>
      </c>
      <c r="B3" s="61"/>
      <c r="C3" s="61"/>
      <c r="D3" s="61"/>
      <c r="E3" s="61"/>
      <c r="F3" s="61"/>
      <c r="G3" s="61"/>
      <c r="H3" s="61"/>
      <c r="I3" s="61"/>
      <c r="J3" s="137"/>
      <c r="K3" s="61"/>
      <c r="L3" s="61"/>
    </row>
    <row r="4" spans="1:16" s="48" customFormat="1" x14ac:dyDescent="0.2">
      <c r="B4" s="61"/>
      <c r="C4" s="61"/>
      <c r="D4" s="61"/>
      <c r="E4" s="61"/>
      <c r="F4" s="61"/>
      <c r="G4" s="61"/>
      <c r="H4" s="61"/>
      <c r="I4" s="61"/>
      <c r="J4" s="61"/>
      <c r="K4" s="61"/>
      <c r="L4" s="61"/>
    </row>
    <row r="5" spans="1:16" s="48" customFormat="1" ht="12.75" x14ac:dyDescent="0.2">
      <c r="B5" s="330" t="s">
        <v>93</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c r="L6" s="86"/>
    </row>
    <row r="7" spans="1:16" x14ac:dyDescent="0.2">
      <c r="B7" s="49"/>
      <c r="C7" s="50"/>
      <c r="D7" s="50"/>
      <c r="E7" s="50"/>
      <c r="F7" s="50"/>
      <c r="G7" s="50"/>
      <c r="H7" s="50"/>
      <c r="I7" s="50"/>
      <c r="J7" s="50"/>
      <c r="K7" s="50"/>
      <c r="L7" s="50"/>
    </row>
    <row r="8" spans="1:16" ht="15" customHeight="1" x14ac:dyDescent="0.2">
      <c r="B8" s="363" t="s">
        <v>57</v>
      </c>
      <c r="C8" s="364"/>
      <c r="D8" s="364"/>
      <c r="E8" s="364"/>
      <c r="F8" s="364"/>
      <c r="G8" s="364"/>
      <c r="H8" s="364"/>
      <c r="I8" s="364"/>
      <c r="J8" s="364"/>
      <c r="K8" s="365"/>
      <c r="L8" s="66"/>
    </row>
    <row r="9" spans="1:16" ht="21" customHeight="1" x14ac:dyDescent="0.2">
      <c r="B9" s="368" t="s">
        <v>58</v>
      </c>
      <c r="C9" s="363" t="s">
        <v>2</v>
      </c>
      <c r="D9" s="364"/>
      <c r="E9" s="364"/>
      <c r="F9" s="364"/>
      <c r="G9" s="364"/>
      <c r="H9" s="364"/>
      <c r="I9" s="364"/>
      <c r="J9" s="364"/>
      <c r="K9" s="365"/>
    </row>
    <row r="10" spans="1:16" ht="24" x14ac:dyDescent="0.2">
      <c r="B10" s="367"/>
      <c r="C10" s="44" t="s">
        <v>59</v>
      </c>
      <c r="D10" s="44" t="s">
        <v>60</v>
      </c>
      <c r="E10" s="44" t="s">
        <v>61</v>
      </c>
      <c r="F10" s="44" t="s">
        <v>62</v>
      </c>
      <c r="G10" s="44" t="s">
        <v>8</v>
      </c>
      <c r="H10" s="44" t="s">
        <v>63</v>
      </c>
      <c r="I10" s="44" t="s">
        <v>64</v>
      </c>
      <c r="J10" s="44" t="s">
        <v>65</v>
      </c>
      <c r="K10" s="102" t="s">
        <v>31</v>
      </c>
    </row>
    <row r="11" spans="1:16" x14ac:dyDescent="0.2">
      <c r="B11" s="41" t="s">
        <v>320</v>
      </c>
      <c r="C11" s="39">
        <v>1593</v>
      </c>
      <c r="D11" s="39">
        <v>1255</v>
      </c>
      <c r="E11" s="39">
        <f>C11+D11</f>
        <v>2848</v>
      </c>
      <c r="F11" s="40">
        <f>E11/$E$43</f>
        <v>4.7689216342933688E-2</v>
      </c>
      <c r="G11" s="39">
        <v>1759</v>
      </c>
      <c r="H11" s="39">
        <v>161</v>
      </c>
      <c r="I11" s="39">
        <f>G11+H11</f>
        <v>1920</v>
      </c>
      <c r="J11" s="40">
        <f>I11/$I$43</f>
        <v>2.368294457944271E-2</v>
      </c>
      <c r="K11" s="39">
        <f t="shared" ref="K11:K42" si="0">E11+I11</f>
        <v>4768</v>
      </c>
      <c r="P11" s="52"/>
    </row>
    <row r="12" spans="1:16" x14ac:dyDescent="0.2">
      <c r="B12" s="41" t="s">
        <v>321</v>
      </c>
      <c r="C12" s="39">
        <v>586</v>
      </c>
      <c r="D12" s="39">
        <v>235</v>
      </c>
      <c r="E12" s="39">
        <f t="shared" ref="E12:E42" si="1">C12+D12</f>
        <v>821</v>
      </c>
      <c r="F12" s="40">
        <f t="shared" ref="F12:F42" si="2">E12/$E$43</f>
        <v>1.3747488278633624E-2</v>
      </c>
      <c r="G12" s="39">
        <v>384</v>
      </c>
      <c r="H12" s="39">
        <v>29</v>
      </c>
      <c r="I12" s="39">
        <f t="shared" ref="I12:I42" si="3">G12+H12</f>
        <v>413</v>
      </c>
      <c r="J12" s="40">
        <f t="shared" ref="J12:J42" si="4">I12/$I$43</f>
        <v>5.0943000579738744E-3</v>
      </c>
      <c r="K12" s="39">
        <f t="shared" si="0"/>
        <v>1234</v>
      </c>
      <c r="P12" s="52"/>
    </row>
    <row r="13" spans="1:16" x14ac:dyDescent="0.2">
      <c r="B13" s="41" t="s">
        <v>322</v>
      </c>
      <c r="C13" s="39">
        <v>1216</v>
      </c>
      <c r="D13" s="39">
        <v>668</v>
      </c>
      <c r="E13" s="39">
        <f t="shared" si="1"/>
        <v>1884</v>
      </c>
      <c r="F13" s="40">
        <f t="shared" si="2"/>
        <v>3.1547220361687875E-2</v>
      </c>
      <c r="G13" s="39">
        <v>2305</v>
      </c>
      <c r="H13" s="39">
        <v>145</v>
      </c>
      <c r="I13" s="39">
        <f t="shared" si="3"/>
        <v>2450</v>
      </c>
      <c r="J13" s="40">
        <f t="shared" si="4"/>
        <v>3.0220424072726376E-2</v>
      </c>
      <c r="K13" s="39">
        <f t="shared" si="0"/>
        <v>4334</v>
      </c>
      <c r="P13" s="52"/>
    </row>
    <row r="14" spans="1:16" x14ac:dyDescent="0.2">
      <c r="B14" s="41" t="s">
        <v>323</v>
      </c>
      <c r="C14" s="39">
        <v>950</v>
      </c>
      <c r="D14" s="39">
        <v>560</v>
      </c>
      <c r="E14" s="39">
        <f t="shared" si="1"/>
        <v>1510</v>
      </c>
      <c r="F14" s="40">
        <f t="shared" si="2"/>
        <v>2.5284661754855994E-2</v>
      </c>
      <c r="G14" s="39">
        <v>952</v>
      </c>
      <c r="H14" s="39">
        <v>83</v>
      </c>
      <c r="I14" s="39">
        <f t="shared" si="3"/>
        <v>1035</v>
      </c>
      <c r="J14" s="40">
        <f t="shared" si="4"/>
        <v>1.2766587312355837E-2</v>
      </c>
      <c r="K14" s="39">
        <f t="shared" si="0"/>
        <v>2545</v>
      </c>
      <c r="P14" s="52"/>
    </row>
    <row r="15" spans="1:16" x14ac:dyDescent="0.2">
      <c r="B15" s="41" t="s">
        <v>324</v>
      </c>
      <c r="C15" s="39">
        <v>2072</v>
      </c>
      <c r="D15" s="39">
        <v>1056</v>
      </c>
      <c r="E15" s="39">
        <f t="shared" si="1"/>
        <v>3128</v>
      </c>
      <c r="F15" s="40">
        <f t="shared" si="2"/>
        <v>5.2377762893503016E-2</v>
      </c>
      <c r="G15" s="39">
        <v>4884</v>
      </c>
      <c r="H15" s="39">
        <v>309</v>
      </c>
      <c r="I15" s="39">
        <f t="shared" si="3"/>
        <v>5193</v>
      </c>
      <c r="J15" s="40">
        <f t="shared" si="4"/>
        <v>6.4054964167211459E-2</v>
      </c>
      <c r="K15" s="39">
        <f t="shared" si="0"/>
        <v>8321</v>
      </c>
      <c r="P15" s="52"/>
    </row>
    <row r="16" spans="1:16" x14ac:dyDescent="0.2">
      <c r="B16" s="41" t="s">
        <v>325</v>
      </c>
      <c r="C16" s="39">
        <v>783</v>
      </c>
      <c r="D16" s="39">
        <v>615</v>
      </c>
      <c r="E16" s="39">
        <f t="shared" si="1"/>
        <v>1398</v>
      </c>
      <c r="F16" s="40">
        <f t="shared" si="2"/>
        <v>2.3409243134628267E-2</v>
      </c>
      <c r="G16" s="39">
        <v>2030</v>
      </c>
      <c r="H16" s="39">
        <v>165</v>
      </c>
      <c r="I16" s="39">
        <f t="shared" si="3"/>
        <v>2195</v>
      </c>
      <c r="J16" s="40">
        <f t="shared" si="4"/>
        <v>2.707503299576914E-2</v>
      </c>
      <c r="K16" s="39">
        <f t="shared" si="0"/>
        <v>3593</v>
      </c>
      <c r="P16" s="52"/>
    </row>
    <row r="17" spans="2:16" x14ac:dyDescent="0.2">
      <c r="B17" s="41" t="s">
        <v>326</v>
      </c>
      <c r="C17" s="39">
        <v>857</v>
      </c>
      <c r="D17" s="39">
        <v>667</v>
      </c>
      <c r="E17" s="39">
        <f t="shared" si="1"/>
        <v>1524</v>
      </c>
      <c r="F17" s="40">
        <f t="shared" si="2"/>
        <v>2.5519089082384462E-2</v>
      </c>
      <c r="G17" s="39">
        <v>2349</v>
      </c>
      <c r="H17" s="39">
        <v>125</v>
      </c>
      <c r="I17" s="39">
        <f t="shared" si="3"/>
        <v>2474</v>
      </c>
      <c r="J17" s="40">
        <f t="shared" si="4"/>
        <v>3.0516460879969409E-2</v>
      </c>
      <c r="K17" s="39">
        <f t="shared" si="0"/>
        <v>3998</v>
      </c>
      <c r="P17" s="52"/>
    </row>
    <row r="18" spans="2:16" x14ac:dyDescent="0.2">
      <c r="B18" s="41" t="s">
        <v>327</v>
      </c>
      <c r="C18" s="39">
        <v>7788</v>
      </c>
      <c r="D18" s="39">
        <v>4026</v>
      </c>
      <c r="E18" s="39">
        <f t="shared" si="1"/>
        <v>11814</v>
      </c>
      <c r="F18" s="40">
        <f t="shared" si="2"/>
        <v>0.19782317481580711</v>
      </c>
      <c r="G18" s="39">
        <v>21531</v>
      </c>
      <c r="H18" s="39">
        <v>1299</v>
      </c>
      <c r="I18" s="39">
        <f t="shared" si="3"/>
        <v>22830</v>
      </c>
      <c r="J18" s="40">
        <f t="shared" si="4"/>
        <v>0.281605012889936</v>
      </c>
      <c r="K18" s="39">
        <f t="shared" si="0"/>
        <v>34644</v>
      </c>
      <c r="P18" s="52"/>
    </row>
    <row r="19" spans="2:16" x14ac:dyDescent="0.2">
      <c r="B19" s="41" t="s">
        <v>328</v>
      </c>
      <c r="C19" s="39">
        <v>1186</v>
      </c>
      <c r="D19" s="39">
        <v>638</v>
      </c>
      <c r="E19" s="39">
        <f t="shared" si="1"/>
        <v>1824</v>
      </c>
      <c r="F19" s="40">
        <f t="shared" si="2"/>
        <v>3.0542531815137306E-2</v>
      </c>
      <c r="G19" s="39">
        <v>1744</v>
      </c>
      <c r="H19" s="39">
        <v>108</v>
      </c>
      <c r="I19" s="39">
        <f t="shared" si="3"/>
        <v>1852</v>
      </c>
      <c r="J19" s="40">
        <f t="shared" si="4"/>
        <v>2.2844173625587449E-2</v>
      </c>
      <c r="K19" s="39">
        <f t="shared" si="0"/>
        <v>3676</v>
      </c>
      <c r="P19" s="52"/>
    </row>
    <row r="20" spans="2:16" x14ac:dyDescent="0.2">
      <c r="B20" s="41" t="s">
        <v>329</v>
      </c>
      <c r="C20" s="39">
        <v>1097</v>
      </c>
      <c r="D20" s="39">
        <v>609</v>
      </c>
      <c r="E20" s="39">
        <f t="shared" si="1"/>
        <v>1706</v>
      </c>
      <c r="F20" s="40">
        <f t="shared" si="2"/>
        <v>2.8566644340254521E-2</v>
      </c>
      <c r="G20" s="39">
        <v>1943</v>
      </c>
      <c r="H20" s="39">
        <v>138</v>
      </c>
      <c r="I20" s="39">
        <f t="shared" si="3"/>
        <v>2081</v>
      </c>
      <c r="J20" s="40">
        <f t="shared" si="4"/>
        <v>2.566885816136473E-2</v>
      </c>
      <c r="K20" s="39">
        <f t="shared" si="0"/>
        <v>3787</v>
      </c>
      <c r="P20" s="52"/>
    </row>
    <row r="21" spans="2:16" x14ac:dyDescent="0.2">
      <c r="B21" s="41" t="s">
        <v>330</v>
      </c>
      <c r="C21" s="39">
        <v>604</v>
      </c>
      <c r="D21" s="39">
        <v>617</v>
      </c>
      <c r="E21" s="39">
        <f t="shared" si="1"/>
        <v>1221</v>
      </c>
      <c r="F21" s="40">
        <f t="shared" si="2"/>
        <v>2.0445411922304087E-2</v>
      </c>
      <c r="G21" s="39">
        <v>786</v>
      </c>
      <c r="H21" s="39">
        <v>97</v>
      </c>
      <c r="I21" s="39">
        <f t="shared" si="3"/>
        <v>883</v>
      </c>
      <c r="J21" s="40">
        <f t="shared" si="4"/>
        <v>1.0891687533149955E-2</v>
      </c>
      <c r="K21" s="39">
        <f t="shared" si="0"/>
        <v>2104</v>
      </c>
      <c r="P21" s="52"/>
    </row>
    <row r="22" spans="2:16" x14ac:dyDescent="0.2">
      <c r="B22" s="41" t="s">
        <v>331</v>
      </c>
      <c r="C22" s="39">
        <v>1251</v>
      </c>
      <c r="D22" s="39">
        <v>856</v>
      </c>
      <c r="E22" s="39">
        <f t="shared" si="1"/>
        <v>2107</v>
      </c>
      <c r="F22" s="40">
        <f t="shared" si="2"/>
        <v>3.5281312793034161E-2</v>
      </c>
      <c r="G22" s="39">
        <v>2783</v>
      </c>
      <c r="H22" s="39">
        <v>196</v>
      </c>
      <c r="I22" s="39">
        <f t="shared" si="3"/>
        <v>2979</v>
      </c>
      <c r="J22" s="40">
        <f t="shared" si="4"/>
        <v>3.6745568699041581E-2</v>
      </c>
      <c r="K22" s="39">
        <f t="shared" si="0"/>
        <v>5086</v>
      </c>
      <c r="P22" s="52"/>
    </row>
    <row r="23" spans="2:16" x14ac:dyDescent="0.2">
      <c r="B23" s="41" t="s">
        <v>332</v>
      </c>
      <c r="C23" s="39">
        <v>534</v>
      </c>
      <c r="D23" s="39">
        <v>251</v>
      </c>
      <c r="E23" s="39">
        <f t="shared" si="1"/>
        <v>785</v>
      </c>
      <c r="F23" s="40">
        <f t="shared" si="2"/>
        <v>1.3144675150703281E-2</v>
      </c>
      <c r="G23" s="39">
        <v>425</v>
      </c>
      <c r="H23" s="39">
        <v>41</v>
      </c>
      <c r="I23" s="39">
        <f t="shared" si="3"/>
        <v>466</v>
      </c>
      <c r="J23" s="40">
        <f t="shared" si="4"/>
        <v>5.7480480073022417E-3</v>
      </c>
      <c r="K23" s="39">
        <f t="shared" si="0"/>
        <v>1251</v>
      </c>
      <c r="P23" s="52"/>
    </row>
    <row r="24" spans="2:16" x14ac:dyDescent="0.2">
      <c r="B24" s="41" t="s">
        <v>333</v>
      </c>
      <c r="C24" s="39">
        <v>2327</v>
      </c>
      <c r="D24" s="39">
        <v>1823</v>
      </c>
      <c r="E24" s="39">
        <f t="shared" si="1"/>
        <v>4150</v>
      </c>
      <c r="F24" s="40">
        <f t="shared" si="2"/>
        <v>6.9490957803081038E-2</v>
      </c>
      <c r="G24" s="39">
        <v>3998</v>
      </c>
      <c r="H24" s="39">
        <v>420</v>
      </c>
      <c r="I24" s="39">
        <f t="shared" si="3"/>
        <v>4418</v>
      </c>
      <c r="J24" s="40">
        <f t="shared" si="4"/>
        <v>5.4495442266655154E-2</v>
      </c>
      <c r="K24" s="39">
        <f t="shared" si="0"/>
        <v>8568</v>
      </c>
      <c r="P24" s="52"/>
    </row>
    <row r="25" spans="2:16" x14ac:dyDescent="0.2">
      <c r="B25" s="41" t="s">
        <v>334</v>
      </c>
      <c r="C25" s="39">
        <v>224</v>
      </c>
      <c r="D25" s="39">
        <v>178</v>
      </c>
      <c r="E25" s="39">
        <f t="shared" si="1"/>
        <v>402</v>
      </c>
      <c r="F25" s="40">
        <f t="shared" si="2"/>
        <v>6.7314132618888148E-3</v>
      </c>
      <c r="G25" s="39">
        <v>471</v>
      </c>
      <c r="H25" s="39">
        <v>32</v>
      </c>
      <c r="I25" s="39">
        <f t="shared" si="3"/>
        <v>503</v>
      </c>
      <c r="J25" s="40">
        <f t="shared" si="4"/>
        <v>6.2044380851352518E-3</v>
      </c>
      <c r="K25" s="39">
        <f t="shared" si="0"/>
        <v>905</v>
      </c>
      <c r="P25" s="52"/>
    </row>
    <row r="26" spans="2:16" x14ac:dyDescent="0.2">
      <c r="B26" s="41" t="s">
        <v>335</v>
      </c>
      <c r="C26" s="39">
        <v>783</v>
      </c>
      <c r="D26" s="39">
        <v>365</v>
      </c>
      <c r="E26" s="39">
        <f t="shared" si="1"/>
        <v>1148</v>
      </c>
      <c r="F26" s="40">
        <f t="shared" si="2"/>
        <v>1.9223040857334225E-2</v>
      </c>
      <c r="G26" s="39">
        <v>1515</v>
      </c>
      <c r="H26" s="39">
        <v>95</v>
      </c>
      <c r="I26" s="39">
        <f t="shared" si="3"/>
        <v>1610</v>
      </c>
      <c r="J26" s="40">
        <f t="shared" si="4"/>
        <v>1.9859135819220188E-2</v>
      </c>
      <c r="K26" s="39">
        <f t="shared" si="0"/>
        <v>2758</v>
      </c>
      <c r="P26" s="52"/>
    </row>
    <row r="27" spans="2:16" x14ac:dyDescent="0.2">
      <c r="B27" s="41" t="s">
        <v>336</v>
      </c>
      <c r="C27" s="39">
        <v>675</v>
      </c>
      <c r="D27" s="39">
        <v>629</v>
      </c>
      <c r="E27" s="39">
        <f t="shared" si="1"/>
        <v>1304</v>
      </c>
      <c r="F27" s="40">
        <f t="shared" si="2"/>
        <v>2.1835231078365706E-2</v>
      </c>
      <c r="G27" s="39">
        <v>701</v>
      </c>
      <c r="H27" s="39">
        <v>104</v>
      </c>
      <c r="I27" s="39">
        <f t="shared" si="3"/>
        <v>805</v>
      </c>
      <c r="J27" s="40">
        <f t="shared" si="4"/>
        <v>9.9295679096100941E-3</v>
      </c>
      <c r="K27" s="39">
        <f t="shared" si="0"/>
        <v>2109</v>
      </c>
      <c r="P27" s="52"/>
    </row>
    <row r="28" spans="2:16" x14ac:dyDescent="0.2">
      <c r="B28" s="41" t="s">
        <v>337</v>
      </c>
      <c r="C28" s="39">
        <v>570</v>
      </c>
      <c r="D28" s="39">
        <v>459</v>
      </c>
      <c r="E28" s="39">
        <f t="shared" si="1"/>
        <v>1029</v>
      </c>
      <c r="F28" s="40">
        <f t="shared" si="2"/>
        <v>1.7230408573342265E-2</v>
      </c>
      <c r="G28" s="39">
        <v>700</v>
      </c>
      <c r="H28" s="39">
        <v>75</v>
      </c>
      <c r="I28" s="39">
        <f t="shared" si="3"/>
        <v>775</v>
      </c>
      <c r="J28" s="40">
        <f t="shared" si="4"/>
        <v>9.5595219005563028E-3</v>
      </c>
      <c r="K28" s="39">
        <f t="shared" si="0"/>
        <v>1804</v>
      </c>
      <c r="P28" s="52"/>
    </row>
    <row r="29" spans="2:16" x14ac:dyDescent="0.2">
      <c r="B29" s="41" t="s">
        <v>338</v>
      </c>
      <c r="C29" s="39">
        <v>961</v>
      </c>
      <c r="D29" s="39">
        <v>651</v>
      </c>
      <c r="E29" s="39">
        <f t="shared" si="1"/>
        <v>1612</v>
      </c>
      <c r="F29" s="40">
        <f t="shared" si="2"/>
        <v>2.6992632283991961E-2</v>
      </c>
      <c r="G29" s="39">
        <v>2006</v>
      </c>
      <c r="H29" s="39">
        <v>124</v>
      </c>
      <c r="I29" s="39">
        <f t="shared" si="3"/>
        <v>2130</v>
      </c>
      <c r="J29" s="40">
        <f t="shared" si="4"/>
        <v>2.6273266642819256E-2</v>
      </c>
      <c r="K29" s="39">
        <f t="shared" si="0"/>
        <v>3742</v>
      </c>
      <c r="P29" s="52"/>
    </row>
    <row r="30" spans="2:16" x14ac:dyDescent="0.2">
      <c r="B30" s="41" t="s">
        <v>339</v>
      </c>
      <c r="C30" s="39">
        <v>559</v>
      </c>
      <c r="D30" s="39">
        <v>393</v>
      </c>
      <c r="E30" s="39">
        <f t="shared" si="1"/>
        <v>952</v>
      </c>
      <c r="F30" s="40">
        <f t="shared" si="2"/>
        <v>1.5941058271935701E-2</v>
      </c>
      <c r="G30" s="39">
        <v>653</v>
      </c>
      <c r="H30" s="39">
        <v>90</v>
      </c>
      <c r="I30" s="39">
        <f t="shared" si="3"/>
        <v>743</v>
      </c>
      <c r="J30" s="40">
        <f t="shared" si="4"/>
        <v>9.1648061575655901E-3</v>
      </c>
      <c r="K30" s="39">
        <f t="shared" si="0"/>
        <v>1695</v>
      </c>
      <c r="P30" s="52"/>
    </row>
    <row r="31" spans="2:16" x14ac:dyDescent="0.2">
      <c r="B31" s="41" t="s">
        <v>340</v>
      </c>
      <c r="C31" s="39">
        <v>1705</v>
      </c>
      <c r="D31" s="39">
        <v>1160</v>
      </c>
      <c r="E31" s="39">
        <f t="shared" si="1"/>
        <v>2865</v>
      </c>
      <c r="F31" s="40">
        <f t="shared" si="2"/>
        <v>4.7973878097789684E-2</v>
      </c>
      <c r="G31" s="39">
        <v>5111</v>
      </c>
      <c r="H31" s="39">
        <v>328</v>
      </c>
      <c r="I31" s="39">
        <f t="shared" si="3"/>
        <v>5439</v>
      </c>
      <c r="J31" s="40">
        <f t="shared" si="4"/>
        <v>6.7089341441452552E-2</v>
      </c>
      <c r="K31" s="39">
        <f t="shared" si="0"/>
        <v>8304</v>
      </c>
      <c r="P31" s="52"/>
    </row>
    <row r="32" spans="2:16" x14ac:dyDescent="0.2">
      <c r="B32" s="41" t="s">
        <v>341</v>
      </c>
      <c r="C32" s="39">
        <v>888</v>
      </c>
      <c r="D32" s="39">
        <v>384</v>
      </c>
      <c r="E32" s="39">
        <f t="shared" si="1"/>
        <v>1272</v>
      </c>
      <c r="F32" s="40">
        <f t="shared" si="2"/>
        <v>2.1299397186872071E-2</v>
      </c>
      <c r="G32" s="39">
        <v>1980</v>
      </c>
      <c r="H32" s="39">
        <v>89</v>
      </c>
      <c r="I32" s="39">
        <f t="shared" si="3"/>
        <v>2069</v>
      </c>
      <c r="J32" s="40">
        <f t="shared" si="4"/>
        <v>2.5520839757743212E-2</v>
      </c>
      <c r="K32" s="39">
        <f t="shared" si="0"/>
        <v>3341</v>
      </c>
      <c r="P32" s="52"/>
    </row>
    <row r="33" spans="2:16" x14ac:dyDescent="0.2">
      <c r="B33" s="41" t="s">
        <v>342</v>
      </c>
      <c r="C33" s="39">
        <v>265</v>
      </c>
      <c r="D33" s="39">
        <v>252</v>
      </c>
      <c r="E33" s="39">
        <f t="shared" si="1"/>
        <v>517</v>
      </c>
      <c r="F33" s="40">
        <f t="shared" si="2"/>
        <v>8.6570663094440725E-3</v>
      </c>
      <c r="G33" s="39">
        <v>669</v>
      </c>
      <c r="H33" s="39">
        <v>32</v>
      </c>
      <c r="I33" s="39">
        <f t="shared" si="3"/>
        <v>701</v>
      </c>
      <c r="J33" s="40">
        <f t="shared" si="4"/>
        <v>8.6467417448902809E-3</v>
      </c>
      <c r="K33" s="39">
        <f t="shared" si="0"/>
        <v>1218</v>
      </c>
      <c r="P33" s="52"/>
    </row>
    <row r="34" spans="2:16" x14ac:dyDescent="0.2">
      <c r="B34" s="41" t="s">
        <v>343</v>
      </c>
      <c r="C34" s="39">
        <v>341</v>
      </c>
      <c r="D34" s="39">
        <v>278</v>
      </c>
      <c r="E34" s="39">
        <f t="shared" si="1"/>
        <v>619</v>
      </c>
      <c r="F34" s="40">
        <f t="shared" si="2"/>
        <v>1.036503683858004E-2</v>
      </c>
      <c r="G34" s="39">
        <v>669</v>
      </c>
      <c r="H34" s="39">
        <v>41</v>
      </c>
      <c r="I34" s="39">
        <f t="shared" si="3"/>
        <v>710</v>
      </c>
      <c r="J34" s="40">
        <f t="shared" si="4"/>
        <v>8.7577555476064193E-3</v>
      </c>
      <c r="K34" s="39">
        <f t="shared" si="0"/>
        <v>1329</v>
      </c>
      <c r="P34" s="52"/>
    </row>
    <row r="35" spans="2:16" x14ac:dyDescent="0.2">
      <c r="B35" s="41" t="s">
        <v>344</v>
      </c>
      <c r="C35" s="39">
        <v>428</v>
      </c>
      <c r="D35" s="39">
        <v>386</v>
      </c>
      <c r="E35" s="39">
        <f t="shared" si="1"/>
        <v>814</v>
      </c>
      <c r="F35" s="40">
        <f t="shared" si="2"/>
        <v>1.3630274614869391E-2</v>
      </c>
      <c r="G35" s="39">
        <v>566</v>
      </c>
      <c r="H35" s="39">
        <v>66</v>
      </c>
      <c r="I35" s="39">
        <f t="shared" si="3"/>
        <v>632</v>
      </c>
      <c r="J35" s="40">
        <f t="shared" si="4"/>
        <v>7.7956359240665589E-3</v>
      </c>
      <c r="K35" s="39">
        <f t="shared" si="0"/>
        <v>1446</v>
      </c>
      <c r="P35" s="52"/>
    </row>
    <row r="36" spans="2:16" x14ac:dyDescent="0.2">
      <c r="B36" s="41" t="s">
        <v>345</v>
      </c>
      <c r="C36" s="39">
        <v>358</v>
      </c>
      <c r="D36" s="39">
        <v>324</v>
      </c>
      <c r="E36" s="39">
        <f t="shared" si="1"/>
        <v>682</v>
      </c>
      <c r="F36" s="40">
        <f t="shared" si="2"/>
        <v>1.1419959812458138E-2</v>
      </c>
      <c r="G36" s="39">
        <v>931</v>
      </c>
      <c r="H36" s="39">
        <v>81</v>
      </c>
      <c r="I36" s="39">
        <f t="shared" si="3"/>
        <v>1012</v>
      </c>
      <c r="J36" s="40">
        <f t="shared" si="4"/>
        <v>1.2482885372081262E-2</v>
      </c>
      <c r="K36" s="39">
        <f t="shared" si="0"/>
        <v>1694</v>
      </c>
      <c r="P36" s="52"/>
    </row>
    <row r="37" spans="2:16" x14ac:dyDescent="0.2">
      <c r="B37" s="41" t="s">
        <v>346</v>
      </c>
      <c r="C37" s="39">
        <v>1419</v>
      </c>
      <c r="D37" s="39">
        <v>936</v>
      </c>
      <c r="E37" s="39">
        <f t="shared" si="1"/>
        <v>2355</v>
      </c>
      <c r="F37" s="40">
        <f t="shared" si="2"/>
        <v>3.9434025452109847E-2</v>
      </c>
      <c r="G37" s="39">
        <v>3989</v>
      </c>
      <c r="H37" s="39">
        <v>206</v>
      </c>
      <c r="I37" s="39">
        <f t="shared" si="3"/>
        <v>4195</v>
      </c>
      <c r="J37" s="40">
        <f t="shared" si="4"/>
        <v>5.1744766932688632E-2</v>
      </c>
      <c r="K37" s="39">
        <f t="shared" si="0"/>
        <v>6550</v>
      </c>
      <c r="P37" s="52"/>
    </row>
    <row r="38" spans="2:16" x14ac:dyDescent="0.2">
      <c r="B38" s="41" t="s">
        <v>347</v>
      </c>
      <c r="C38" s="39">
        <v>1532</v>
      </c>
      <c r="D38" s="39">
        <v>1057</v>
      </c>
      <c r="E38" s="39">
        <f t="shared" si="1"/>
        <v>2589</v>
      </c>
      <c r="F38" s="40">
        <f t="shared" si="2"/>
        <v>4.3352310783657068E-2</v>
      </c>
      <c r="G38" s="39">
        <v>2443</v>
      </c>
      <c r="H38" s="39">
        <v>175</v>
      </c>
      <c r="I38" s="39">
        <f t="shared" si="3"/>
        <v>2618</v>
      </c>
      <c r="J38" s="40">
        <f t="shared" si="4"/>
        <v>3.2292681723427613E-2</v>
      </c>
      <c r="K38" s="39">
        <f t="shared" si="0"/>
        <v>5207</v>
      </c>
      <c r="P38" s="52"/>
    </row>
    <row r="39" spans="2:16" x14ac:dyDescent="0.2">
      <c r="B39" s="41" t="s">
        <v>348</v>
      </c>
      <c r="C39" s="39">
        <v>764</v>
      </c>
      <c r="D39" s="39">
        <v>518</v>
      </c>
      <c r="E39" s="39">
        <f t="shared" si="1"/>
        <v>1282</v>
      </c>
      <c r="F39" s="40">
        <f t="shared" si="2"/>
        <v>2.1466845277963831E-2</v>
      </c>
      <c r="G39" s="39">
        <v>1808</v>
      </c>
      <c r="H39" s="39">
        <v>120</v>
      </c>
      <c r="I39" s="39">
        <f t="shared" si="3"/>
        <v>1928</v>
      </c>
      <c r="J39" s="40">
        <f t="shared" si="4"/>
        <v>2.3781623515190389E-2</v>
      </c>
      <c r="K39" s="39">
        <f t="shared" si="0"/>
        <v>3210</v>
      </c>
      <c r="P39" s="52"/>
    </row>
    <row r="40" spans="2:16" x14ac:dyDescent="0.2">
      <c r="B40" s="41" t="s">
        <v>349</v>
      </c>
      <c r="C40" s="39">
        <v>568</v>
      </c>
      <c r="D40" s="39">
        <v>656</v>
      </c>
      <c r="E40" s="39">
        <f t="shared" si="1"/>
        <v>1224</v>
      </c>
      <c r="F40" s="40">
        <f t="shared" si="2"/>
        <v>2.0495646349631615E-2</v>
      </c>
      <c r="G40" s="39">
        <v>979</v>
      </c>
      <c r="H40" s="39">
        <v>76</v>
      </c>
      <c r="I40" s="39">
        <f t="shared" si="3"/>
        <v>1055</v>
      </c>
      <c r="J40" s="40">
        <f t="shared" si="4"/>
        <v>1.3013284651725032E-2</v>
      </c>
      <c r="K40" s="39">
        <f t="shared" si="0"/>
        <v>2279</v>
      </c>
      <c r="P40" s="52"/>
    </row>
    <row r="41" spans="2:16" x14ac:dyDescent="0.2">
      <c r="B41" s="41" t="s">
        <v>350</v>
      </c>
      <c r="C41" s="39">
        <v>483</v>
      </c>
      <c r="D41" s="39">
        <v>372</v>
      </c>
      <c r="E41" s="39">
        <f t="shared" si="1"/>
        <v>855</v>
      </c>
      <c r="F41" s="40">
        <f t="shared" si="2"/>
        <v>1.4316811788345613E-2</v>
      </c>
      <c r="G41" s="39">
        <v>551</v>
      </c>
      <c r="H41" s="39">
        <v>59</v>
      </c>
      <c r="I41" s="39">
        <f t="shared" si="3"/>
        <v>610</v>
      </c>
      <c r="J41" s="40">
        <f t="shared" si="4"/>
        <v>7.5242688507604445E-3</v>
      </c>
      <c r="K41" s="39">
        <f t="shared" si="0"/>
        <v>1465</v>
      </c>
      <c r="P41" s="52"/>
    </row>
    <row r="42" spans="2:16" x14ac:dyDescent="0.2">
      <c r="B42" s="41" t="s">
        <v>351</v>
      </c>
      <c r="C42" s="39">
        <v>893</v>
      </c>
      <c r="D42" s="39">
        <v>586</v>
      </c>
      <c r="E42" s="39">
        <f t="shared" si="1"/>
        <v>1479</v>
      </c>
      <c r="F42" s="40">
        <f t="shared" si="2"/>
        <v>2.4765572672471533E-2</v>
      </c>
      <c r="G42" s="39">
        <v>2192</v>
      </c>
      <c r="H42" s="39">
        <v>155</v>
      </c>
      <c r="I42" s="39">
        <f t="shared" si="3"/>
        <v>2347</v>
      </c>
      <c r="J42" s="40">
        <f t="shared" si="4"/>
        <v>2.8949932774975023E-2</v>
      </c>
      <c r="K42" s="39">
        <f t="shared" si="0"/>
        <v>3826</v>
      </c>
      <c r="P42" s="52"/>
    </row>
    <row r="43" spans="2:16" x14ac:dyDescent="0.2">
      <c r="B43" s="41" t="s">
        <v>50</v>
      </c>
      <c r="C43" s="39">
        <f t="shared" ref="C43:H43" si="5">SUM(C11:C42)</f>
        <v>36260</v>
      </c>
      <c r="D43" s="39">
        <f t="shared" si="5"/>
        <v>23460</v>
      </c>
      <c r="E43" s="41">
        <f t="shared" ref="E43" si="6">C43+D43</f>
        <v>59720</v>
      </c>
      <c r="F43" s="43">
        <f t="shared" ref="F43" si="7">E43/$E$43</f>
        <v>1</v>
      </c>
      <c r="G43" s="39">
        <f t="shared" si="5"/>
        <v>75807</v>
      </c>
      <c r="H43" s="39">
        <f t="shared" si="5"/>
        <v>5264</v>
      </c>
      <c r="I43" s="41">
        <f t="shared" ref="I43" si="8">G43+H43</f>
        <v>81071</v>
      </c>
      <c r="J43" s="43">
        <f t="shared" ref="J43" si="9">I43/$I$43</f>
        <v>1</v>
      </c>
      <c r="K43" s="41">
        <f t="shared" ref="K43:K44" si="10">E43+I43</f>
        <v>140791</v>
      </c>
      <c r="P43" s="52"/>
    </row>
    <row r="44" spans="2:16" ht="25.5" customHeight="1" x14ac:dyDescent="0.2">
      <c r="B44" s="53" t="s">
        <v>66</v>
      </c>
      <c r="C44" s="54">
        <f>+C43/$K$43</f>
        <v>0.25754487147615968</v>
      </c>
      <c r="D44" s="54">
        <f>+D43/$K$43</f>
        <v>0.16662996924519324</v>
      </c>
      <c r="E44" s="71">
        <f>C44+D44</f>
        <v>0.42417484072135292</v>
      </c>
      <c r="F44" s="54"/>
      <c r="G44" s="54">
        <f>+G43/$K$43</f>
        <v>0.53843640573616214</v>
      </c>
      <c r="H44" s="54">
        <f>+H43/$K$43</f>
        <v>3.7388753542484957E-2</v>
      </c>
      <c r="I44" s="55">
        <f>G44+H44</f>
        <v>0.57582515927864708</v>
      </c>
      <c r="J44" s="94"/>
      <c r="K44" s="55">
        <f t="shared" si="10"/>
        <v>1</v>
      </c>
    </row>
    <row r="45" spans="2:16" x14ac:dyDescent="0.2">
      <c r="B45" s="46"/>
      <c r="C45" s="59"/>
      <c r="D45" s="59"/>
      <c r="E45" s="59"/>
      <c r="F45" s="59"/>
      <c r="G45" s="59"/>
      <c r="H45" s="59"/>
      <c r="I45" s="59"/>
      <c r="J45" s="59"/>
      <c r="K45" s="59"/>
    </row>
    <row r="46" spans="2:16" ht="12.75" x14ac:dyDescent="0.2">
      <c r="B46" s="330" t="s">
        <v>94</v>
      </c>
      <c r="C46" s="330"/>
      <c r="D46" s="330"/>
      <c r="E46" s="330"/>
      <c r="F46" s="330"/>
      <c r="G46" s="330"/>
      <c r="H46" s="330"/>
      <c r="I46" s="330"/>
      <c r="J46" s="330"/>
      <c r="K46" s="330"/>
    </row>
    <row r="47" spans="2:16" ht="12.75" x14ac:dyDescent="0.2">
      <c r="B47" s="346" t="str">
        <f>'Solicitudes Regiones'!$B$6:$P$6</f>
        <v>Acumuladas de julio de 2008 a diciembre de 2019</v>
      </c>
      <c r="C47" s="346"/>
      <c r="D47" s="346"/>
      <c r="E47" s="346"/>
      <c r="F47" s="346"/>
      <c r="G47" s="346"/>
      <c r="H47" s="346"/>
      <c r="I47" s="346"/>
      <c r="J47" s="346"/>
      <c r="K47" s="346"/>
    </row>
    <row r="49" spans="2:12" ht="15" customHeight="1" x14ac:dyDescent="0.2">
      <c r="B49" s="362" t="s">
        <v>67</v>
      </c>
      <c r="C49" s="362"/>
      <c r="D49" s="362"/>
      <c r="E49" s="362"/>
      <c r="F49" s="362"/>
      <c r="G49" s="362"/>
      <c r="H49" s="362"/>
      <c r="I49" s="362"/>
      <c r="J49" s="362"/>
      <c r="K49" s="362"/>
      <c r="L49" s="60"/>
    </row>
    <row r="50" spans="2:12" ht="15" customHeight="1" x14ac:dyDescent="0.2">
      <c r="B50" s="362" t="s">
        <v>58</v>
      </c>
      <c r="C50" s="362" t="s">
        <v>2</v>
      </c>
      <c r="D50" s="362"/>
      <c r="E50" s="362"/>
      <c r="F50" s="362"/>
      <c r="G50" s="362"/>
      <c r="H50" s="362"/>
      <c r="I50" s="362"/>
      <c r="J50" s="362"/>
      <c r="K50" s="362"/>
    </row>
    <row r="51" spans="2:12" ht="24" x14ac:dyDescent="0.2">
      <c r="B51" s="362"/>
      <c r="C51" s="44" t="s">
        <v>59</v>
      </c>
      <c r="D51" s="44" t="s">
        <v>60</v>
      </c>
      <c r="E51" s="44" t="s">
        <v>61</v>
      </c>
      <c r="F51" s="44" t="s">
        <v>62</v>
      </c>
      <c r="G51" s="44" t="s">
        <v>8</v>
      </c>
      <c r="H51" s="44" t="s">
        <v>63</v>
      </c>
      <c r="I51" s="44" t="s">
        <v>64</v>
      </c>
      <c r="J51" s="44" t="s">
        <v>65</v>
      </c>
      <c r="K51" s="45" t="s">
        <v>31</v>
      </c>
    </row>
    <row r="52" spans="2:12" x14ac:dyDescent="0.2">
      <c r="B52" s="41" t="s">
        <v>320</v>
      </c>
      <c r="C52" s="39">
        <v>1519</v>
      </c>
      <c r="D52" s="39">
        <v>490</v>
      </c>
      <c r="E52" s="39">
        <f>C52+D52</f>
        <v>2009</v>
      </c>
      <c r="F52" s="40">
        <f>E52/$E$84</f>
        <v>4.5122745547245241E-2</v>
      </c>
      <c r="G52" s="39">
        <v>1596</v>
      </c>
      <c r="H52" s="39">
        <v>138</v>
      </c>
      <c r="I52" s="39">
        <f>H52+G52</f>
        <v>1734</v>
      </c>
      <c r="J52" s="40">
        <f>I52/$I$84</f>
        <v>2.4898052955028432E-2</v>
      </c>
      <c r="K52" s="39">
        <f t="shared" ref="K52:K83" si="11">E52+I52</f>
        <v>3743</v>
      </c>
    </row>
    <row r="53" spans="2:12" x14ac:dyDescent="0.2">
      <c r="B53" s="41" t="s">
        <v>321</v>
      </c>
      <c r="C53" s="39">
        <v>544</v>
      </c>
      <c r="D53" s="39">
        <v>109</v>
      </c>
      <c r="E53" s="39">
        <f t="shared" ref="E53:E83" si="12">C53+D53</f>
        <v>653</v>
      </c>
      <c r="F53" s="40">
        <f t="shared" ref="F53:F83" si="13">E53/$E$84</f>
        <v>1.4666576825460997E-2</v>
      </c>
      <c r="G53" s="39">
        <v>364</v>
      </c>
      <c r="H53" s="39">
        <v>20</v>
      </c>
      <c r="I53" s="39">
        <f t="shared" ref="I53:I83" si="14">H53+G53</f>
        <v>384</v>
      </c>
      <c r="J53" s="40">
        <f t="shared" ref="J53:J83" si="15">I53/$I$84</f>
        <v>5.5137556717017979E-3</v>
      </c>
      <c r="K53" s="39">
        <f t="shared" si="11"/>
        <v>1037</v>
      </c>
    </row>
    <row r="54" spans="2:12" x14ac:dyDescent="0.2">
      <c r="B54" s="41" t="s">
        <v>322</v>
      </c>
      <c r="C54" s="39">
        <v>1103</v>
      </c>
      <c r="D54" s="39">
        <v>314</v>
      </c>
      <c r="E54" s="39">
        <f t="shared" si="12"/>
        <v>1417</v>
      </c>
      <c r="F54" s="40">
        <f t="shared" si="13"/>
        <v>3.1826247108236193E-2</v>
      </c>
      <c r="G54" s="39">
        <v>1958</v>
      </c>
      <c r="H54" s="39">
        <v>113</v>
      </c>
      <c r="I54" s="39">
        <f t="shared" si="14"/>
        <v>2071</v>
      </c>
      <c r="J54" s="40">
        <f t="shared" si="15"/>
        <v>2.9736947906495892E-2</v>
      </c>
      <c r="K54" s="39">
        <f t="shared" si="11"/>
        <v>3488</v>
      </c>
    </row>
    <row r="55" spans="2:12" x14ac:dyDescent="0.2">
      <c r="B55" s="41" t="s">
        <v>323</v>
      </c>
      <c r="C55" s="39">
        <v>913</v>
      </c>
      <c r="D55" s="39">
        <v>265</v>
      </c>
      <c r="E55" s="39">
        <f t="shared" si="12"/>
        <v>1178</v>
      </c>
      <c r="F55" s="40">
        <f t="shared" si="13"/>
        <v>2.6458235069514634E-2</v>
      </c>
      <c r="G55" s="39">
        <v>855</v>
      </c>
      <c r="H55" s="39">
        <v>70</v>
      </c>
      <c r="I55" s="39">
        <f t="shared" si="14"/>
        <v>925</v>
      </c>
      <c r="J55" s="40">
        <f t="shared" si="15"/>
        <v>1.3281833323760841E-2</v>
      </c>
      <c r="K55" s="39">
        <f t="shared" si="11"/>
        <v>2103</v>
      </c>
    </row>
    <row r="56" spans="2:12" x14ac:dyDescent="0.2">
      <c r="B56" s="41" t="s">
        <v>324</v>
      </c>
      <c r="C56" s="39">
        <v>1913</v>
      </c>
      <c r="D56" s="39">
        <v>543</v>
      </c>
      <c r="E56" s="39">
        <f t="shared" si="12"/>
        <v>2456</v>
      </c>
      <c r="F56" s="40">
        <f t="shared" si="13"/>
        <v>5.5162500280753771E-2</v>
      </c>
      <c r="G56" s="39">
        <v>4229</v>
      </c>
      <c r="H56" s="39">
        <v>260</v>
      </c>
      <c r="I56" s="39">
        <f t="shared" si="14"/>
        <v>4489</v>
      </c>
      <c r="J56" s="40">
        <f t="shared" si="15"/>
        <v>6.4456378151743154E-2</v>
      </c>
      <c r="K56" s="39">
        <f t="shared" si="11"/>
        <v>6945</v>
      </c>
    </row>
    <row r="57" spans="2:12" x14ac:dyDescent="0.2">
      <c r="B57" s="41" t="s">
        <v>325</v>
      </c>
      <c r="C57" s="39">
        <v>716</v>
      </c>
      <c r="D57" s="39">
        <v>274</v>
      </c>
      <c r="E57" s="39">
        <f t="shared" si="12"/>
        <v>990</v>
      </c>
      <c r="F57" s="40">
        <f t="shared" si="13"/>
        <v>2.223569840307257E-2</v>
      </c>
      <c r="G57" s="39">
        <v>1844</v>
      </c>
      <c r="H57" s="39">
        <v>124</v>
      </c>
      <c r="I57" s="39">
        <f t="shared" si="14"/>
        <v>1968</v>
      </c>
      <c r="J57" s="40">
        <f t="shared" si="15"/>
        <v>2.8257997817471712E-2</v>
      </c>
      <c r="K57" s="39">
        <f t="shared" si="11"/>
        <v>2958</v>
      </c>
    </row>
    <row r="58" spans="2:12" x14ac:dyDescent="0.2">
      <c r="B58" s="41" t="s">
        <v>326</v>
      </c>
      <c r="C58" s="39">
        <v>777</v>
      </c>
      <c r="D58" s="39">
        <v>304</v>
      </c>
      <c r="E58" s="39">
        <f t="shared" si="12"/>
        <v>1081</v>
      </c>
      <c r="F58" s="40">
        <f t="shared" si="13"/>
        <v>2.4279585832041865E-2</v>
      </c>
      <c r="G58" s="39">
        <v>1962</v>
      </c>
      <c r="H58" s="39">
        <v>100</v>
      </c>
      <c r="I58" s="39">
        <f t="shared" si="14"/>
        <v>2062</v>
      </c>
      <c r="J58" s="40">
        <f t="shared" si="15"/>
        <v>2.9607719257940382E-2</v>
      </c>
      <c r="K58" s="39">
        <f t="shared" si="11"/>
        <v>3143</v>
      </c>
    </row>
    <row r="59" spans="2:12" x14ac:dyDescent="0.2">
      <c r="B59" s="41" t="s">
        <v>327</v>
      </c>
      <c r="C59" s="39">
        <v>6969</v>
      </c>
      <c r="D59" s="39">
        <v>2323</v>
      </c>
      <c r="E59" s="39">
        <f t="shared" si="12"/>
        <v>9292</v>
      </c>
      <c r="F59" s="40">
        <f t="shared" si="13"/>
        <v>0.20870112076904071</v>
      </c>
      <c r="G59" s="39">
        <v>17646</v>
      </c>
      <c r="H59" s="39">
        <v>1076</v>
      </c>
      <c r="I59" s="39">
        <f t="shared" si="14"/>
        <v>18722</v>
      </c>
      <c r="J59" s="40">
        <f t="shared" si="15"/>
        <v>0.26882430647291944</v>
      </c>
      <c r="K59" s="39">
        <f t="shared" si="11"/>
        <v>28014</v>
      </c>
    </row>
    <row r="60" spans="2:12" x14ac:dyDescent="0.2">
      <c r="B60" s="41" t="s">
        <v>328</v>
      </c>
      <c r="C60" s="39">
        <v>1109</v>
      </c>
      <c r="D60" s="39">
        <v>279</v>
      </c>
      <c r="E60" s="39">
        <f t="shared" si="12"/>
        <v>1388</v>
      </c>
      <c r="F60" s="40">
        <f t="shared" si="13"/>
        <v>3.1174898367136088E-2</v>
      </c>
      <c r="G60" s="39">
        <v>1538</v>
      </c>
      <c r="H60" s="39">
        <v>87</v>
      </c>
      <c r="I60" s="39">
        <f t="shared" si="14"/>
        <v>1625</v>
      </c>
      <c r="J60" s="40">
        <f t="shared" si="15"/>
        <v>2.3332950433633908E-2</v>
      </c>
      <c r="K60" s="39">
        <f t="shared" si="11"/>
        <v>3013</v>
      </c>
    </row>
    <row r="61" spans="2:12" x14ac:dyDescent="0.2">
      <c r="B61" s="41" t="s">
        <v>329</v>
      </c>
      <c r="C61" s="39">
        <v>1021</v>
      </c>
      <c r="D61" s="39">
        <v>302</v>
      </c>
      <c r="E61" s="39">
        <f t="shared" si="12"/>
        <v>1323</v>
      </c>
      <c r="F61" s="40">
        <f t="shared" si="13"/>
        <v>2.9714978775015159E-2</v>
      </c>
      <c r="G61" s="39">
        <v>1741</v>
      </c>
      <c r="H61" s="39">
        <v>114</v>
      </c>
      <c r="I61" s="39">
        <f t="shared" si="14"/>
        <v>1855</v>
      </c>
      <c r="J61" s="40">
        <f t="shared" si="15"/>
        <v>2.6635460341163632E-2</v>
      </c>
      <c r="K61" s="39">
        <f t="shared" si="11"/>
        <v>3178</v>
      </c>
    </row>
    <row r="62" spans="2:12" x14ac:dyDescent="0.2">
      <c r="B62" s="41" t="s">
        <v>330</v>
      </c>
      <c r="C62" s="39">
        <v>583</v>
      </c>
      <c r="D62" s="39">
        <v>244</v>
      </c>
      <c r="E62" s="39">
        <f t="shared" si="12"/>
        <v>827</v>
      </c>
      <c r="F62" s="40">
        <f t="shared" si="13"/>
        <v>1.8574669272061632E-2</v>
      </c>
      <c r="G62" s="39">
        <v>729</v>
      </c>
      <c r="H62" s="39">
        <v>84</v>
      </c>
      <c r="I62" s="39">
        <f t="shared" si="14"/>
        <v>813</v>
      </c>
      <c r="J62" s="40">
        <f t="shared" si="15"/>
        <v>1.1673654586181149E-2</v>
      </c>
      <c r="K62" s="39">
        <f t="shared" si="11"/>
        <v>1640</v>
      </c>
    </row>
    <row r="63" spans="2:12" x14ac:dyDescent="0.2">
      <c r="B63" s="41" t="s">
        <v>331</v>
      </c>
      <c r="C63" s="39">
        <v>1159</v>
      </c>
      <c r="D63" s="39">
        <v>389</v>
      </c>
      <c r="E63" s="39">
        <f t="shared" si="12"/>
        <v>1548</v>
      </c>
      <c r="F63" s="40">
        <f t="shared" si="13"/>
        <v>3.4768546593895291E-2</v>
      </c>
      <c r="G63" s="39">
        <v>2395</v>
      </c>
      <c r="H63" s="39">
        <v>161</v>
      </c>
      <c r="I63" s="39">
        <f t="shared" si="14"/>
        <v>2556</v>
      </c>
      <c r="J63" s="40">
        <f t="shared" si="15"/>
        <v>3.6700936189765089E-2</v>
      </c>
      <c r="K63" s="39">
        <f t="shared" si="11"/>
        <v>4104</v>
      </c>
    </row>
    <row r="64" spans="2:12" x14ac:dyDescent="0.2">
      <c r="B64" s="41" t="s">
        <v>332</v>
      </c>
      <c r="C64" s="39">
        <v>523</v>
      </c>
      <c r="D64" s="39">
        <v>106</v>
      </c>
      <c r="E64" s="39">
        <f t="shared" si="12"/>
        <v>629</v>
      </c>
      <c r="F64" s="40">
        <f t="shared" si="13"/>
        <v>1.4127529591447117E-2</v>
      </c>
      <c r="G64" s="39">
        <v>386</v>
      </c>
      <c r="H64" s="39">
        <v>38</v>
      </c>
      <c r="I64" s="39">
        <f t="shared" si="14"/>
        <v>424</v>
      </c>
      <c r="J64" s="40">
        <f t="shared" si="15"/>
        <v>6.0881052208374012E-3</v>
      </c>
      <c r="K64" s="39">
        <f t="shared" si="11"/>
        <v>1053</v>
      </c>
    </row>
    <row r="65" spans="2:11" x14ac:dyDescent="0.2">
      <c r="B65" s="41" t="s">
        <v>333</v>
      </c>
      <c r="C65" s="39">
        <v>2179</v>
      </c>
      <c r="D65" s="39">
        <v>851</v>
      </c>
      <c r="E65" s="39">
        <f t="shared" si="12"/>
        <v>3030</v>
      </c>
      <c r="F65" s="40">
        <f t="shared" si="13"/>
        <v>6.8054713294252403E-2</v>
      </c>
      <c r="G65" s="39">
        <v>3550</v>
      </c>
      <c r="H65" s="39">
        <v>349</v>
      </c>
      <c r="I65" s="39">
        <f t="shared" si="14"/>
        <v>3899</v>
      </c>
      <c r="J65" s="40">
        <f t="shared" si="15"/>
        <v>5.5984722301992994E-2</v>
      </c>
      <c r="K65" s="39">
        <f t="shared" si="11"/>
        <v>6929</v>
      </c>
    </row>
    <row r="66" spans="2:11" x14ac:dyDescent="0.2">
      <c r="B66" s="41" t="s">
        <v>334</v>
      </c>
      <c r="C66" s="39">
        <v>211</v>
      </c>
      <c r="D66" s="39">
        <v>74</v>
      </c>
      <c r="E66" s="39">
        <f t="shared" si="12"/>
        <v>285</v>
      </c>
      <c r="F66" s="40">
        <f t="shared" si="13"/>
        <v>6.4011859039148303E-3</v>
      </c>
      <c r="G66" s="39">
        <v>429</v>
      </c>
      <c r="H66" s="39">
        <v>27</v>
      </c>
      <c r="I66" s="39">
        <f t="shared" si="14"/>
        <v>456</v>
      </c>
      <c r="J66" s="40">
        <f t="shared" si="15"/>
        <v>6.5475848601458846E-3</v>
      </c>
      <c r="K66" s="39">
        <f t="shared" si="11"/>
        <v>741</v>
      </c>
    </row>
    <row r="67" spans="2:11" x14ac:dyDescent="0.2">
      <c r="B67" s="41" t="s">
        <v>335</v>
      </c>
      <c r="C67" s="39">
        <v>707</v>
      </c>
      <c r="D67" s="39">
        <v>161</v>
      </c>
      <c r="E67" s="39">
        <f t="shared" si="12"/>
        <v>868</v>
      </c>
      <c r="F67" s="40">
        <f t="shared" si="13"/>
        <v>1.9495541630168676E-2</v>
      </c>
      <c r="G67" s="39">
        <v>1298</v>
      </c>
      <c r="H67" s="39">
        <v>73</v>
      </c>
      <c r="I67" s="39">
        <f t="shared" si="14"/>
        <v>1371</v>
      </c>
      <c r="J67" s="40">
        <f t="shared" si="15"/>
        <v>1.9685830796622825E-2</v>
      </c>
      <c r="K67" s="39">
        <f t="shared" si="11"/>
        <v>2239</v>
      </c>
    </row>
    <row r="68" spans="2:11" x14ac:dyDescent="0.2">
      <c r="B68" s="41" t="s">
        <v>336</v>
      </c>
      <c r="C68" s="39">
        <v>651</v>
      </c>
      <c r="D68" s="39">
        <v>267</v>
      </c>
      <c r="E68" s="39">
        <f t="shared" si="12"/>
        <v>918</v>
      </c>
      <c r="F68" s="40">
        <f t="shared" si="13"/>
        <v>2.0618556701030927E-2</v>
      </c>
      <c r="G68" s="39">
        <v>652</v>
      </c>
      <c r="H68" s="39">
        <v>92</v>
      </c>
      <c r="I68" s="39">
        <f t="shared" si="14"/>
        <v>744</v>
      </c>
      <c r="J68" s="40">
        <f t="shared" si="15"/>
        <v>1.0682901613922232E-2</v>
      </c>
      <c r="K68" s="39">
        <f t="shared" si="11"/>
        <v>1662</v>
      </c>
    </row>
    <row r="69" spans="2:11" x14ac:dyDescent="0.2">
      <c r="B69" s="41" t="s">
        <v>337</v>
      </c>
      <c r="C69" s="39">
        <v>536</v>
      </c>
      <c r="D69" s="39">
        <v>195</v>
      </c>
      <c r="E69" s="39">
        <f t="shared" si="12"/>
        <v>731</v>
      </c>
      <c r="F69" s="40">
        <f t="shared" si="13"/>
        <v>1.6418480336006108E-2</v>
      </c>
      <c r="G69" s="39">
        <v>623</v>
      </c>
      <c r="H69" s="39">
        <v>65</v>
      </c>
      <c r="I69" s="39">
        <f t="shared" si="14"/>
        <v>688</v>
      </c>
      <c r="J69" s="40">
        <f t="shared" si="15"/>
        <v>9.8788122451323873E-3</v>
      </c>
      <c r="K69" s="39">
        <f t="shared" si="11"/>
        <v>1419</v>
      </c>
    </row>
    <row r="70" spans="2:11" x14ac:dyDescent="0.2">
      <c r="B70" s="41" t="s">
        <v>338</v>
      </c>
      <c r="C70" s="39">
        <v>886</v>
      </c>
      <c r="D70" s="39">
        <v>324</v>
      </c>
      <c r="E70" s="39">
        <f t="shared" si="12"/>
        <v>1210</v>
      </c>
      <c r="F70" s="40">
        <f t="shared" si="13"/>
        <v>2.7176964714866473E-2</v>
      </c>
      <c r="G70" s="39">
        <v>1762</v>
      </c>
      <c r="H70" s="39">
        <v>114</v>
      </c>
      <c r="I70" s="39">
        <f t="shared" si="14"/>
        <v>1876</v>
      </c>
      <c r="J70" s="40">
        <f t="shared" si="15"/>
        <v>2.6936993854459825E-2</v>
      </c>
      <c r="K70" s="39">
        <f t="shared" si="11"/>
        <v>3086</v>
      </c>
    </row>
    <row r="71" spans="2:11" x14ac:dyDescent="0.2">
      <c r="B71" s="41" t="s">
        <v>339</v>
      </c>
      <c r="C71" s="39">
        <v>531</v>
      </c>
      <c r="D71" s="39">
        <v>173</v>
      </c>
      <c r="E71" s="39">
        <f t="shared" si="12"/>
        <v>704</v>
      </c>
      <c r="F71" s="40">
        <f t="shared" si="13"/>
        <v>1.5812052197740494E-2</v>
      </c>
      <c r="G71" s="39">
        <v>597</v>
      </c>
      <c r="H71" s="39">
        <v>73</v>
      </c>
      <c r="I71" s="39">
        <f t="shared" si="14"/>
        <v>670</v>
      </c>
      <c r="J71" s="40">
        <f t="shared" si="15"/>
        <v>9.6203549480213656E-3</v>
      </c>
      <c r="K71" s="39">
        <f t="shared" si="11"/>
        <v>1374</v>
      </c>
    </row>
    <row r="72" spans="2:11" x14ac:dyDescent="0.2">
      <c r="B72" s="41" t="s">
        <v>340</v>
      </c>
      <c r="C72" s="39">
        <v>1489</v>
      </c>
      <c r="D72" s="39">
        <v>551</v>
      </c>
      <c r="E72" s="39">
        <f t="shared" si="12"/>
        <v>2040</v>
      </c>
      <c r="F72" s="40">
        <f t="shared" si="13"/>
        <v>4.5819014891179836E-2</v>
      </c>
      <c r="G72" s="39">
        <v>4287</v>
      </c>
      <c r="H72" s="39">
        <v>276</v>
      </c>
      <c r="I72" s="39">
        <f t="shared" si="14"/>
        <v>4563</v>
      </c>
      <c r="J72" s="40">
        <f t="shared" si="15"/>
        <v>6.5518924817644014E-2</v>
      </c>
      <c r="K72" s="39">
        <f t="shared" si="11"/>
        <v>6603</v>
      </c>
    </row>
    <row r="73" spans="2:11" x14ac:dyDescent="0.2">
      <c r="B73" s="41" t="s">
        <v>341</v>
      </c>
      <c r="C73" s="39">
        <v>801</v>
      </c>
      <c r="D73" s="39">
        <v>202</v>
      </c>
      <c r="E73" s="39">
        <f t="shared" si="12"/>
        <v>1003</v>
      </c>
      <c r="F73" s="40">
        <f t="shared" si="13"/>
        <v>2.2527682321496753E-2</v>
      </c>
      <c r="G73" s="39">
        <v>1739</v>
      </c>
      <c r="H73" s="39">
        <v>71</v>
      </c>
      <c r="I73" s="39">
        <f t="shared" si="14"/>
        <v>1810</v>
      </c>
      <c r="J73" s="40">
        <f t="shared" si="15"/>
        <v>2.5989317098386078E-2</v>
      </c>
      <c r="K73" s="39">
        <f t="shared" si="11"/>
        <v>2813</v>
      </c>
    </row>
    <row r="74" spans="2:11" x14ac:dyDescent="0.2">
      <c r="B74" s="41" t="s">
        <v>342</v>
      </c>
      <c r="C74" s="39">
        <v>256</v>
      </c>
      <c r="D74" s="39">
        <v>107</v>
      </c>
      <c r="E74" s="39">
        <f t="shared" si="12"/>
        <v>363</v>
      </c>
      <c r="F74" s="40">
        <f t="shared" si="13"/>
        <v>8.1530894144599426E-3</v>
      </c>
      <c r="G74" s="39">
        <v>603</v>
      </c>
      <c r="H74" s="39">
        <v>21</v>
      </c>
      <c r="I74" s="39">
        <f t="shared" si="14"/>
        <v>624</v>
      </c>
      <c r="J74" s="40">
        <f t="shared" si="15"/>
        <v>8.9598529665154206E-3</v>
      </c>
      <c r="K74" s="39">
        <f t="shared" si="11"/>
        <v>987</v>
      </c>
    </row>
    <row r="75" spans="2:11" x14ac:dyDescent="0.2">
      <c r="B75" s="41" t="s">
        <v>343</v>
      </c>
      <c r="C75" s="39">
        <v>320</v>
      </c>
      <c r="D75" s="39">
        <v>99</v>
      </c>
      <c r="E75" s="39">
        <f t="shared" si="12"/>
        <v>419</v>
      </c>
      <c r="F75" s="40">
        <f t="shared" si="13"/>
        <v>9.4108662938256638E-3</v>
      </c>
      <c r="G75" s="39">
        <v>601</v>
      </c>
      <c r="H75" s="39">
        <v>34</v>
      </c>
      <c r="I75" s="39">
        <f t="shared" si="14"/>
        <v>635</v>
      </c>
      <c r="J75" s="40">
        <f t="shared" si="15"/>
        <v>9.1177990925277123E-3</v>
      </c>
      <c r="K75" s="39">
        <f t="shared" si="11"/>
        <v>1054</v>
      </c>
    </row>
    <row r="76" spans="2:11" x14ac:dyDescent="0.2">
      <c r="B76" s="41" t="s">
        <v>344</v>
      </c>
      <c r="C76" s="39">
        <v>411</v>
      </c>
      <c r="D76" s="39">
        <v>181</v>
      </c>
      <c r="E76" s="39">
        <f t="shared" si="12"/>
        <v>592</v>
      </c>
      <c r="F76" s="40">
        <f t="shared" si="13"/>
        <v>1.3296498439009052E-2</v>
      </c>
      <c r="G76" s="39">
        <v>526</v>
      </c>
      <c r="H76" s="39">
        <v>56</v>
      </c>
      <c r="I76" s="39">
        <f t="shared" si="14"/>
        <v>582</v>
      </c>
      <c r="J76" s="40">
        <f t="shared" si="15"/>
        <v>8.3567859399230372E-3</v>
      </c>
      <c r="K76" s="39">
        <f t="shared" si="11"/>
        <v>1174</v>
      </c>
    </row>
    <row r="77" spans="2:11" x14ac:dyDescent="0.2">
      <c r="B77" s="41" t="s">
        <v>345</v>
      </c>
      <c r="C77" s="39">
        <v>322</v>
      </c>
      <c r="D77" s="39">
        <v>130</v>
      </c>
      <c r="E77" s="39">
        <f t="shared" si="12"/>
        <v>452</v>
      </c>
      <c r="F77" s="40">
        <f t="shared" si="13"/>
        <v>1.0152056240594749E-2</v>
      </c>
      <c r="G77" s="39">
        <v>822</v>
      </c>
      <c r="H77" s="39">
        <v>64</v>
      </c>
      <c r="I77" s="39">
        <f t="shared" si="14"/>
        <v>886</v>
      </c>
      <c r="J77" s="40">
        <f t="shared" si="15"/>
        <v>1.2721842513353628E-2</v>
      </c>
      <c r="K77" s="39">
        <f t="shared" si="11"/>
        <v>1338</v>
      </c>
    </row>
    <row r="78" spans="2:11" x14ac:dyDescent="0.2">
      <c r="B78" s="41" t="s">
        <v>346</v>
      </c>
      <c r="C78" s="39">
        <v>1273</v>
      </c>
      <c r="D78" s="39">
        <v>459</v>
      </c>
      <c r="E78" s="39">
        <f t="shared" si="12"/>
        <v>1732</v>
      </c>
      <c r="F78" s="40">
        <f t="shared" si="13"/>
        <v>3.8901242054668377E-2</v>
      </c>
      <c r="G78" s="39">
        <v>3393</v>
      </c>
      <c r="H78" s="39">
        <v>164</v>
      </c>
      <c r="I78" s="39">
        <f t="shared" si="14"/>
        <v>3557</v>
      </c>
      <c r="J78" s="40">
        <f t="shared" si="15"/>
        <v>5.107403365688358E-2</v>
      </c>
      <c r="K78" s="39">
        <f t="shared" si="11"/>
        <v>5289</v>
      </c>
    </row>
    <row r="79" spans="2:11" x14ac:dyDescent="0.2">
      <c r="B79" s="41" t="s">
        <v>347</v>
      </c>
      <c r="C79" s="39">
        <v>1462</v>
      </c>
      <c r="D79" s="39">
        <v>502</v>
      </c>
      <c r="E79" s="39">
        <f t="shared" si="12"/>
        <v>1964</v>
      </c>
      <c r="F79" s="40">
        <f t="shared" si="13"/>
        <v>4.4112031983469219E-2</v>
      </c>
      <c r="G79" s="39">
        <v>2172</v>
      </c>
      <c r="H79" s="39">
        <v>156</v>
      </c>
      <c r="I79" s="39">
        <f t="shared" si="14"/>
        <v>2328</v>
      </c>
      <c r="J79" s="40">
        <f t="shared" si="15"/>
        <v>3.3427143759692149E-2</v>
      </c>
      <c r="K79" s="39">
        <f t="shared" si="11"/>
        <v>4292</v>
      </c>
    </row>
    <row r="80" spans="2:11" x14ac:dyDescent="0.2">
      <c r="B80" s="41" t="s">
        <v>348</v>
      </c>
      <c r="C80" s="39">
        <v>665</v>
      </c>
      <c r="D80" s="39">
        <v>227</v>
      </c>
      <c r="E80" s="39">
        <f t="shared" si="12"/>
        <v>892</v>
      </c>
      <c r="F80" s="40">
        <f t="shared" si="13"/>
        <v>2.0034588864182558E-2</v>
      </c>
      <c r="G80" s="39">
        <v>1605</v>
      </c>
      <c r="H80" s="39">
        <v>102</v>
      </c>
      <c r="I80" s="39">
        <f t="shared" si="14"/>
        <v>1707</v>
      </c>
      <c r="J80" s="40">
        <f t="shared" si="15"/>
        <v>2.4510367009361898E-2</v>
      </c>
      <c r="K80" s="39">
        <f t="shared" si="11"/>
        <v>2599</v>
      </c>
    </row>
    <row r="81" spans="2:11" x14ac:dyDescent="0.2">
      <c r="B81" s="41" t="s">
        <v>349</v>
      </c>
      <c r="C81" s="39">
        <v>536</v>
      </c>
      <c r="D81" s="39">
        <v>246</v>
      </c>
      <c r="E81" s="39">
        <f t="shared" si="12"/>
        <v>782</v>
      </c>
      <c r="F81" s="40">
        <f t="shared" si="13"/>
        <v>1.7563955708285606E-2</v>
      </c>
      <c r="G81" s="39">
        <v>908</v>
      </c>
      <c r="H81" s="39">
        <v>67</v>
      </c>
      <c r="I81" s="39">
        <f t="shared" si="14"/>
        <v>975</v>
      </c>
      <c r="J81" s="40">
        <f t="shared" si="15"/>
        <v>1.3999770260180346E-2</v>
      </c>
      <c r="K81" s="39">
        <f t="shared" si="11"/>
        <v>1757</v>
      </c>
    </row>
    <row r="82" spans="2:11" x14ac:dyDescent="0.2">
      <c r="B82" s="41" t="s">
        <v>350</v>
      </c>
      <c r="C82" s="39">
        <v>462</v>
      </c>
      <c r="D82" s="39">
        <v>172</v>
      </c>
      <c r="E82" s="39">
        <f t="shared" si="12"/>
        <v>634</v>
      </c>
      <c r="F82" s="40">
        <f t="shared" si="13"/>
        <v>1.4239831098533343E-2</v>
      </c>
      <c r="G82" s="39">
        <v>500</v>
      </c>
      <c r="H82" s="39">
        <v>45</v>
      </c>
      <c r="I82" s="39">
        <f t="shared" si="14"/>
        <v>545</v>
      </c>
      <c r="J82" s="40">
        <f t="shared" si="15"/>
        <v>7.8255126069726039E-3</v>
      </c>
      <c r="K82" s="39">
        <f t="shared" si="11"/>
        <v>1179</v>
      </c>
    </row>
    <row r="83" spans="2:11" x14ac:dyDescent="0.2">
      <c r="B83" s="41" t="s">
        <v>351</v>
      </c>
      <c r="C83" s="39">
        <v>848</v>
      </c>
      <c r="D83" s="39">
        <v>265</v>
      </c>
      <c r="E83" s="39">
        <f t="shared" si="12"/>
        <v>1113</v>
      </c>
      <c r="F83" s="40">
        <f t="shared" si="13"/>
        <v>2.4998315477393708E-2</v>
      </c>
      <c r="G83" s="39">
        <v>1969</v>
      </c>
      <c r="H83" s="39">
        <v>131</v>
      </c>
      <c r="I83" s="39">
        <f t="shared" si="14"/>
        <v>2100</v>
      </c>
      <c r="J83" s="40">
        <f t="shared" si="15"/>
        <v>3.0153351329619205E-2</v>
      </c>
      <c r="K83" s="39">
        <f t="shared" si="11"/>
        <v>3213</v>
      </c>
    </row>
    <row r="84" spans="2:11" x14ac:dyDescent="0.2">
      <c r="B84" s="41" t="s">
        <v>50</v>
      </c>
      <c r="C84" s="39">
        <f t="shared" ref="C84:H84" si="16">SUM(C52:C83)</f>
        <v>33395</v>
      </c>
      <c r="D84" s="39">
        <f t="shared" si="16"/>
        <v>11128</v>
      </c>
      <c r="E84" s="41">
        <f t="shared" ref="E84" si="17">C84+D84</f>
        <v>44523</v>
      </c>
      <c r="F84" s="43">
        <f t="shared" ref="F84" si="18">E84/$E$84</f>
        <v>1</v>
      </c>
      <c r="G84" s="39">
        <f t="shared" si="16"/>
        <v>65279</v>
      </c>
      <c r="H84" s="39">
        <f t="shared" si="16"/>
        <v>4365</v>
      </c>
      <c r="I84" s="41">
        <f t="shared" ref="I84" si="19">H84+G84</f>
        <v>69644</v>
      </c>
      <c r="J84" s="43">
        <f t="shared" ref="J84" si="20">I84/$I$84</f>
        <v>1</v>
      </c>
      <c r="K84" s="41">
        <f>E84+I84</f>
        <v>114167</v>
      </c>
    </row>
    <row r="85" spans="2:11" ht="24" x14ac:dyDescent="0.2">
      <c r="B85" s="53" t="s">
        <v>68</v>
      </c>
      <c r="C85" s="54">
        <f>+C84/$K$84</f>
        <v>0.29251009486103691</v>
      </c>
      <c r="D85" s="54">
        <f>+D84/$K$84</f>
        <v>9.7471248259129173E-2</v>
      </c>
      <c r="E85" s="55">
        <f>C85+D85</f>
        <v>0.38998134312016608</v>
      </c>
      <c r="F85" s="55"/>
      <c r="G85" s="55">
        <f>+G84/$K$84</f>
        <v>0.57178519186805299</v>
      </c>
      <c r="H85" s="55">
        <f>+H84/$K$84</f>
        <v>3.8233465011780987E-2</v>
      </c>
      <c r="I85" s="55">
        <f>G85+H85</f>
        <v>0.61001865687983403</v>
      </c>
      <c r="J85" s="55"/>
      <c r="K85" s="55">
        <f t="shared" ref="K85" si="21">E85+I85</f>
        <v>1</v>
      </c>
    </row>
    <row r="86" spans="2:11" x14ac:dyDescent="0.2">
      <c r="B86" s="46" t="s">
        <v>133</v>
      </c>
    </row>
    <row r="87" spans="2:11" x14ac:dyDescent="0.2">
      <c r="B87" s="46" t="s">
        <v>134</v>
      </c>
    </row>
  </sheetData>
  <mergeCells count="10">
    <mergeCell ref="B50:B51"/>
    <mergeCell ref="C50:K50"/>
    <mergeCell ref="B8:K8"/>
    <mergeCell ref="B9:B10"/>
    <mergeCell ref="C9:K9"/>
    <mergeCell ref="B6:K6"/>
    <mergeCell ref="B5:K5"/>
    <mergeCell ref="B47:K47"/>
    <mergeCell ref="B46:K46"/>
    <mergeCell ref="B49:K49"/>
  </mergeCells>
  <hyperlinks>
    <hyperlink ref="M5" location="'Índice Pensiones Solidarias'!A1" display="Volver Sistema de Pensiones Solidadias" xr:uid="{00000000-0004-0000-1100-000000000000}"/>
  </hyperlinks>
  <pageMargins left="0.74803149606299213" right="0.74803149606299213" top="0.98425196850393704" bottom="0.98425196850393704" header="0" footer="0"/>
  <pageSetup scale="77" fitToHeight="2" orientation="portrait" r:id="rId1"/>
  <headerFooter alignWithMargins="0"/>
  <rowBreaks count="1" manualBreakCount="1">
    <brk id="49" min="1"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8">
    <pageSetUpPr fitToPage="1"/>
  </sheetPr>
  <dimension ref="A1:P47"/>
  <sheetViews>
    <sheetView showGridLines="0" zoomScaleNormal="100" workbookViewId="0">
      <selection activeCell="F45" sqref="F45"/>
    </sheetView>
  </sheetViews>
  <sheetFormatPr baseColWidth="10" defaultRowHeight="12" x14ac:dyDescent="0.2"/>
  <cols>
    <col min="1" max="1" width="6" style="47" customWidth="1"/>
    <col min="2" max="2" width="18.140625" style="47" customWidth="1"/>
    <col min="3" max="4" width="8.42578125" style="47" bestFit="1" customWidth="1"/>
    <col min="5" max="6" width="8.42578125" style="47" customWidth="1"/>
    <col min="7" max="7" width="9.140625" style="47" bestFit="1" customWidth="1"/>
    <col min="8" max="8" width="8.28515625" style="47" bestFit="1" customWidth="1"/>
    <col min="9" max="11" width="8.28515625" style="47" customWidth="1"/>
    <col min="12" max="12" width="8.42578125" style="47" customWidth="1"/>
    <col min="13" max="251" width="11.42578125" style="47"/>
    <col min="252" max="252" width="18.140625" style="47" customWidth="1"/>
    <col min="253" max="254" width="8.42578125" style="47" bestFit="1" customWidth="1"/>
    <col min="255" max="256" width="8.42578125" style="47" customWidth="1"/>
    <col min="257" max="257" width="9.140625" style="47" bestFit="1" customWidth="1"/>
    <col min="258" max="258" width="8.28515625" style="47" bestFit="1" customWidth="1"/>
    <col min="259" max="261" width="8.28515625" style="47" customWidth="1"/>
    <col min="262" max="267" width="0" style="47" hidden="1" customWidth="1"/>
    <col min="268" max="268" width="8.42578125" style="47" customWidth="1"/>
    <col min="269" max="507" width="11.42578125" style="47"/>
    <col min="508" max="508" width="18.140625" style="47" customWidth="1"/>
    <col min="509" max="510" width="8.42578125" style="47" bestFit="1" customWidth="1"/>
    <col min="511" max="512" width="8.42578125" style="47" customWidth="1"/>
    <col min="513" max="513" width="9.140625" style="47" bestFit="1" customWidth="1"/>
    <col min="514" max="514" width="8.28515625" style="47" bestFit="1" customWidth="1"/>
    <col min="515" max="517" width="8.28515625" style="47" customWidth="1"/>
    <col min="518" max="523" width="0" style="47" hidden="1" customWidth="1"/>
    <col min="524" max="524" width="8.42578125" style="47" customWidth="1"/>
    <col min="525" max="763" width="11.42578125" style="47"/>
    <col min="764" max="764" width="18.140625" style="47" customWidth="1"/>
    <col min="765" max="766" width="8.42578125" style="47" bestFit="1" customWidth="1"/>
    <col min="767" max="768" width="8.42578125" style="47" customWidth="1"/>
    <col min="769" max="769" width="9.140625" style="47" bestFit="1" customWidth="1"/>
    <col min="770" max="770" width="8.28515625" style="47" bestFit="1" customWidth="1"/>
    <col min="771" max="773" width="8.28515625" style="47" customWidth="1"/>
    <col min="774" max="779" width="0" style="47" hidden="1" customWidth="1"/>
    <col min="780" max="780" width="8.42578125" style="47" customWidth="1"/>
    <col min="781" max="1019" width="11.42578125" style="47"/>
    <col min="1020" max="1020" width="18.140625" style="47" customWidth="1"/>
    <col min="1021" max="1022" width="8.42578125" style="47" bestFit="1" customWidth="1"/>
    <col min="1023" max="1024" width="8.42578125" style="47" customWidth="1"/>
    <col min="1025" max="1025" width="9.140625" style="47" bestFit="1" customWidth="1"/>
    <col min="1026" max="1026" width="8.28515625" style="47" bestFit="1" customWidth="1"/>
    <col min="1027" max="1029" width="8.28515625" style="47" customWidth="1"/>
    <col min="1030" max="1035" width="0" style="47" hidden="1" customWidth="1"/>
    <col min="1036" max="1036" width="8.42578125" style="47" customWidth="1"/>
    <col min="1037" max="1275" width="11.42578125" style="47"/>
    <col min="1276" max="1276" width="18.140625" style="47" customWidth="1"/>
    <col min="1277" max="1278" width="8.42578125" style="47" bestFit="1" customWidth="1"/>
    <col min="1279" max="1280" width="8.42578125" style="47" customWidth="1"/>
    <col min="1281" max="1281" width="9.140625" style="47" bestFit="1" customWidth="1"/>
    <col min="1282" max="1282" width="8.28515625" style="47" bestFit="1" customWidth="1"/>
    <col min="1283" max="1285" width="8.28515625" style="47" customWidth="1"/>
    <col min="1286" max="1291" width="0" style="47" hidden="1" customWidth="1"/>
    <col min="1292" max="1292" width="8.42578125" style="47" customWidth="1"/>
    <col min="1293" max="1531" width="11.42578125" style="47"/>
    <col min="1532" max="1532" width="18.140625" style="47" customWidth="1"/>
    <col min="1533" max="1534" width="8.42578125" style="47" bestFit="1" customWidth="1"/>
    <col min="1535" max="1536" width="8.42578125" style="47" customWidth="1"/>
    <col min="1537" max="1537" width="9.140625" style="47" bestFit="1" customWidth="1"/>
    <col min="1538" max="1538" width="8.28515625" style="47" bestFit="1" customWidth="1"/>
    <col min="1539" max="1541" width="8.28515625" style="47" customWidth="1"/>
    <col min="1542" max="1547" width="0" style="47" hidden="1" customWidth="1"/>
    <col min="1548" max="1548" width="8.42578125" style="47" customWidth="1"/>
    <col min="1549" max="1787" width="11.42578125" style="47"/>
    <col min="1788" max="1788" width="18.140625" style="47" customWidth="1"/>
    <col min="1789" max="1790" width="8.42578125" style="47" bestFit="1" customWidth="1"/>
    <col min="1791" max="1792" width="8.42578125" style="47" customWidth="1"/>
    <col min="1793" max="1793" width="9.140625" style="47" bestFit="1" customWidth="1"/>
    <col min="1794" max="1794" width="8.28515625" style="47" bestFit="1" customWidth="1"/>
    <col min="1795" max="1797" width="8.28515625" style="47" customWidth="1"/>
    <col min="1798" max="1803" width="0" style="47" hidden="1" customWidth="1"/>
    <col min="1804" max="1804" width="8.42578125" style="47" customWidth="1"/>
    <col min="1805" max="2043" width="11.42578125" style="47"/>
    <col min="2044" max="2044" width="18.140625" style="47" customWidth="1"/>
    <col min="2045" max="2046" width="8.42578125" style="47" bestFit="1" customWidth="1"/>
    <col min="2047" max="2048" width="8.42578125" style="47" customWidth="1"/>
    <col min="2049" max="2049" width="9.140625" style="47" bestFit="1" customWidth="1"/>
    <col min="2050" max="2050" width="8.28515625" style="47" bestFit="1" customWidth="1"/>
    <col min="2051" max="2053" width="8.28515625" style="47" customWidth="1"/>
    <col min="2054" max="2059" width="0" style="47" hidden="1" customWidth="1"/>
    <col min="2060" max="2060" width="8.42578125" style="47" customWidth="1"/>
    <col min="2061" max="2299" width="11.42578125" style="47"/>
    <col min="2300" max="2300" width="18.140625" style="47" customWidth="1"/>
    <col min="2301" max="2302" width="8.42578125" style="47" bestFit="1" customWidth="1"/>
    <col min="2303" max="2304" width="8.42578125" style="47" customWidth="1"/>
    <col min="2305" max="2305" width="9.140625" style="47" bestFit="1" customWidth="1"/>
    <col min="2306" max="2306" width="8.28515625" style="47" bestFit="1" customWidth="1"/>
    <col min="2307" max="2309" width="8.28515625" style="47" customWidth="1"/>
    <col min="2310" max="2315" width="0" style="47" hidden="1" customWidth="1"/>
    <col min="2316" max="2316" width="8.42578125" style="47" customWidth="1"/>
    <col min="2317" max="2555" width="11.42578125" style="47"/>
    <col min="2556" max="2556" width="18.140625" style="47" customWidth="1"/>
    <col min="2557" max="2558" width="8.42578125" style="47" bestFit="1" customWidth="1"/>
    <col min="2559" max="2560" width="8.42578125" style="47" customWidth="1"/>
    <col min="2561" max="2561" width="9.140625" style="47" bestFit="1" customWidth="1"/>
    <col min="2562" max="2562" width="8.28515625" style="47" bestFit="1" customWidth="1"/>
    <col min="2563" max="2565" width="8.28515625" style="47" customWidth="1"/>
    <col min="2566" max="2571" width="0" style="47" hidden="1" customWidth="1"/>
    <col min="2572" max="2572" width="8.42578125" style="47" customWidth="1"/>
    <col min="2573" max="2811" width="11.42578125" style="47"/>
    <col min="2812" max="2812" width="18.140625" style="47" customWidth="1"/>
    <col min="2813" max="2814" width="8.42578125" style="47" bestFit="1" customWidth="1"/>
    <col min="2815" max="2816" width="8.42578125" style="47" customWidth="1"/>
    <col min="2817" max="2817" width="9.140625" style="47" bestFit="1" customWidth="1"/>
    <col min="2818" max="2818" width="8.28515625" style="47" bestFit="1" customWidth="1"/>
    <col min="2819" max="2821" width="8.28515625" style="47" customWidth="1"/>
    <col min="2822" max="2827" width="0" style="47" hidden="1" customWidth="1"/>
    <col min="2828" max="2828" width="8.42578125" style="47" customWidth="1"/>
    <col min="2829" max="3067" width="11.42578125" style="47"/>
    <col min="3068" max="3068" width="18.140625" style="47" customWidth="1"/>
    <col min="3069" max="3070" width="8.42578125" style="47" bestFit="1" customWidth="1"/>
    <col min="3071" max="3072" width="8.42578125" style="47" customWidth="1"/>
    <col min="3073" max="3073" width="9.140625" style="47" bestFit="1" customWidth="1"/>
    <col min="3074" max="3074" width="8.28515625" style="47" bestFit="1" customWidth="1"/>
    <col min="3075" max="3077" width="8.28515625" style="47" customWidth="1"/>
    <col min="3078" max="3083" width="0" style="47" hidden="1" customWidth="1"/>
    <col min="3084" max="3084" width="8.42578125" style="47" customWidth="1"/>
    <col min="3085" max="3323" width="11.42578125" style="47"/>
    <col min="3324" max="3324" width="18.140625" style="47" customWidth="1"/>
    <col min="3325" max="3326" width="8.42578125" style="47" bestFit="1" customWidth="1"/>
    <col min="3327" max="3328" width="8.42578125" style="47" customWidth="1"/>
    <col min="3329" max="3329" width="9.140625" style="47" bestFit="1" customWidth="1"/>
    <col min="3330" max="3330" width="8.28515625" style="47" bestFit="1" customWidth="1"/>
    <col min="3331" max="3333" width="8.28515625" style="47" customWidth="1"/>
    <col min="3334" max="3339" width="0" style="47" hidden="1" customWidth="1"/>
    <col min="3340" max="3340" width="8.42578125" style="47" customWidth="1"/>
    <col min="3341" max="3579" width="11.42578125" style="47"/>
    <col min="3580" max="3580" width="18.140625" style="47" customWidth="1"/>
    <col min="3581" max="3582" width="8.42578125" style="47" bestFit="1" customWidth="1"/>
    <col min="3583" max="3584" width="8.42578125" style="47" customWidth="1"/>
    <col min="3585" max="3585" width="9.140625" style="47" bestFit="1" customWidth="1"/>
    <col min="3586" max="3586" width="8.28515625" style="47" bestFit="1" customWidth="1"/>
    <col min="3587" max="3589" width="8.28515625" style="47" customWidth="1"/>
    <col min="3590" max="3595" width="0" style="47" hidden="1" customWidth="1"/>
    <col min="3596" max="3596" width="8.42578125" style="47" customWidth="1"/>
    <col min="3597" max="3835" width="11.42578125" style="47"/>
    <col min="3836" max="3836" width="18.140625" style="47" customWidth="1"/>
    <col min="3837" max="3838" width="8.42578125" style="47" bestFit="1" customWidth="1"/>
    <col min="3839" max="3840" width="8.42578125" style="47" customWidth="1"/>
    <col min="3841" max="3841" width="9.140625" style="47" bestFit="1" customWidth="1"/>
    <col min="3842" max="3842" width="8.28515625" style="47" bestFit="1" customWidth="1"/>
    <col min="3843" max="3845" width="8.28515625" style="47" customWidth="1"/>
    <col min="3846" max="3851" width="0" style="47" hidden="1" customWidth="1"/>
    <col min="3852" max="3852" width="8.42578125" style="47" customWidth="1"/>
    <col min="3853" max="4091" width="11.42578125" style="47"/>
    <col min="4092" max="4092" width="18.140625" style="47" customWidth="1"/>
    <col min="4093" max="4094" width="8.42578125" style="47" bestFit="1" customWidth="1"/>
    <col min="4095" max="4096" width="8.42578125" style="47" customWidth="1"/>
    <col min="4097" max="4097" width="9.140625" style="47" bestFit="1" customWidth="1"/>
    <col min="4098" max="4098" width="8.28515625" style="47" bestFit="1" customWidth="1"/>
    <col min="4099" max="4101" width="8.28515625" style="47" customWidth="1"/>
    <col min="4102" max="4107" width="0" style="47" hidden="1" customWidth="1"/>
    <col min="4108" max="4108" width="8.42578125" style="47" customWidth="1"/>
    <col min="4109" max="4347" width="11.42578125" style="47"/>
    <col min="4348" max="4348" width="18.140625" style="47" customWidth="1"/>
    <col min="4349" max="4350" width="8.42578125" style="47" bestFit="1" customWidth="1"/>
    <col min="4351" max="4352" width="8.42578125" style="47" customWidth="1"/>
    <col min="4353" max="4353" width="9.140625" style="47" bestFit="1" customWidth="1"/>
    <col min="4354" max="4354" width="8.28515625" style="47" bestFit="1" customWidth="1"/>
    <col min="4355" max="4357" width="8.28515625" style="47" customWidth="1"/>
    <col min="4358" max="4363" width="0" style="47" hidden="1" customWidth="1"/>
    <col min="4364" max="4364" width="8.42578125" style="47" customWidth="1"/>
    <col min="4365" max="4603" width="11.42578125" style="47"/>
    <col min="4604" max="4604" width="18.140625" style="47" customWidth="1"/>
    <col min="4605" max="4606" width="8.42578125" style="47" bestFit="1" customWidth="1"/>
    <col min="4607" max="4608" width="8.42578125" style="47" customWidth="1"/>
    <col min="4609" max="4609" width="9.140625" style="47" bestFit="1" customWidth="1"/>
    <col min="4610" max="4610" width="8.28515625" style="47" bestFit="1" customWidth="1"/>
    <col min="4611" max="4613" width="8.28515625" style="47" customWidth="1"/>
    <col min="4614" max="4619" width="0" style="47" hidden="1" customWidth="1"/>
    <col min="4620" max="4620" width="8.42578125" style="47" customWidth="1"/>
    <col min="4621" max="4859" width="11.42578125" style="47"/>
    <col min="4860" max="4860" width="18.140625" style="47" customWidth="1"/>
    <col min="4861" max="4862" width="8.42578125" style="47" bestFit="1" customWidth="1"/>
    <col min="4863" max="4864" width="8.42578125" style="47" customWidth="1"/>
    <col min="4865" max="4865" width="9.140625" style="47" bestFit="1" customWidth="1"/>
    <col min="4866" max="4866" width="8.28515625" style="47" bestFit="1" customWidth="1"/>
    <col min="4867" max="4869" width="8.28515625" style="47" customWidth="1"/>
    <col min="4870" max="4875" width="0" style="47" hidden="1" customWidth="1"/>
    <col min="4876" max="4876" width="8.42578125" style="47" customWidth="1"/>
    <col min="4877" max="5115" width="11.42578125" style="47"/>
    <col min="5116" max="5116" width="18.140625" style="47" customWidth="1"/>
    <col min="5117" max="5118" width="8.42578125" style="47" bestFit="1" customWidth="1"/>
    <col min="5119" max="5120" width="8.42578125" style="47" customWidth="1"/>
    <col min="5121" max="5121" width="9.140625" style="47" bestFit="1" customWidth="1"/>
    <col min="5122" max="5122" width="8.28515625" style="47" bestFit="1" customWidth="1"/>
    <col min="5123" max="5125" width="8.28515625" style="47" customWidth="1"/>
    <col min="5126" max="5131" width="0" style="47" hidden="1" customWidth="1"/>
    <col min="5132" max="5132" width="8.42578125" style="47" customWidth="1"/>
    <col min="5133" max="5371" width="11.42578125" style="47"/>
    <col min="5372" max="5372" width="18.140625" style="47" customWidth="1"/>
    <col min="5373" max="5374" width="8.42578125" style="47" bestFit="1" customWidth="1"/>
    <col min="5375" max="5376" width="8.42578125" style="47" customWidth="1"/>
    <col min="5377" max="5377" width="9.140625" style="47" bestFit="1" customWidth="1"/>
    <col min="5378" max="5378" width="8.28515625" style="47" bestFit="1" customWidth="1"/>
    <col min="5379" max="5381" width="8.28515625" style="47" customWidth="1"/>
    <col min="5382" max="5387" width="0" style="47" hidden="1" customWidth="1"/>
    <col min="5388" max="5388" width="8.42578125" style="47" customWidth="1"/>
    <col min="5389" max="5627" width="11.42578125" style="47"/>
    <col min="5628" max="5628" width="18.140625" style="47" customWidth="1"/>
    <col min="5629" max="5630" width="8.42578125" style="47" bestFit="1" customWidth="1"/>
    <col min="5631" max="5632" width="8.42578125" style="47" customWidth="1"/>
    <col min="5633" max="5633" width="9.140625" style="47" bestFit="1" customWidth="1"/>
    <col min="5634" max="5634" width="8.28515625" style="47" bestFit="1" customWidth="1"/>
    <col min="5635" max="5637" width="8.28515625" style="47" customWidth="1"/>
    <col min="5638" max="5643" width="0" style="47" hidden="1" customWidth="1"/>
    <col min="5644" max="5644" width="8.42578125" style="47" customWidth="1"/>
    <col min="5645" max="5883" width="11.42578125" style="47"/>
    <col min="5884" max="5884" width="18.140625" style="47" customWidth="1"/>
    <col min="5885" max="5886" width="8.42578125" style="47" bestFit="1" customWidth="1"/>
    <col min="5887" max="5888" width="8.42578125" style="47" customWidth="1"/>
    <col min="5889" max="5889" width="9.140625" style="47" bestFit="1" customWidth="1"/>
    <col min="5890" max="5890" width="8.28515625" style="47" bestFit="1" customWidth="1"/>
    <col min="5891" max="5893" width="8.28515625" style="47" customWidth="1"/>
    <col min="5894" max="5899" width="0" style="47" hidden="1" customWidth="1"/>
    <col min="5900" max="5900" width="8.42578125" style="47" customWidth="1"/>
    <col min="5901" max="6139" width="11.42578125" style="47"/>
    <col min="6140" max="6140" width="18.140625" style="47" customWidth="1"/>
    <col min="6141" max="6142" width="8.42578125" style="47" bestFit="1" customWidth="1"/>
    <col min="6143" max="6144" width="8.42578125" style="47" customWidth="1"/>
    <col min="6145" max="6145" width="9.140625" style="47" bestFit="1" customWidth="1"/>
    <col min="6146" max="6146" width="8.28515625" style="47" bestFit="1" customWidth="1"/>
    <col min="6147" max="6149" width="8.28515625" style="47" customWidth="1"/>
    <col min="6150" max="6155" width="0" style="47" hidden="1" customWidth="1"/>
    <col min="6156" max="6156" width="8.42578125" style="47" customWidth="1"/>
    <col min="6157" max="6395" width="11.42578125" style="47"/>
    <col min="6396" max="6396" width="18.140625" style="47" customWidth="1"/>
    <col min="6397" max="6398" width="8.42578125" style="47" bestFit="1" customWidth="1"/>
    <col min="6399" max="6400" width="8.42578125" style="47" customWidth="1"/>
    <col min="6401" max="6401" width="9.140625" style="47" bestFit="1" customWidth="1"/>
    <col min="6402" max="6402" width="8.28515625" style="47" bestFit="1" customWidth="1"/>
    <col min="6403" max="6405" width="8.28515625" style="47" customWidth="1"/>
    <col min="6406" max="6411" width="0" style="47" hidden="1" customWidth="1"/>
    <col min="6412" max="6412" width="8.42578125" style="47" customWidth="1"/>
    <col min="6413" max="6651" width="11.42578125" style="47"/>
    <col min="6652" max="6652" width="18.140625" style="47" customWidth="1"/>
    <col min="6653" max="6654" width="8.42578125" style="47" bestFit="1" customWidth="1"/>
    <col min="6655" max="6656" width="8.42578125" style="47" customWidth="1"/>
    <col min="6657" max="6657" width="9.140625" style="47" bestFit="1" customWidth="1"/>
    <col min="6658" max="6658" width="8.28515625" style="47" bestFit="1" customWidth="1"/>
    <col min="6659" max="6661" width="8.28515625" style="47" customWidth="1"/>
    <col min="6662" max="6667" width="0" style="47" hidden="1" customWidth="1"/>
    <col min="6668" max="6668" width="8.42578125" style="47" customWidth="1"/>
    <col min="6669" max="6907" width="11.42578125" style="47"/>
    <col min="6908" max="6908" width="18.140625" style="47" customWidth="1"/>
    <col min="6909" max="6910" width="8.42578125" style="47" bestFit="1" customWidth="1"/>
    <col min="6911" max="6912" width="8.42578125" style="47" customWidth="1"/>
    <col min="6913" max="6913" width="9.140625" style="47" bestFit="1" customWidth="1"/>
    <col min="6914" max="6914" width="8.28515625" style="47" bestFit="1" customWidth="1"/>
    <col min="6915" max="6917" width="8.28515625" style="47" customWidth="1"/>
    <col min="6918" max="6923" width="0" style="47" hidden="1" customWidth="1"/>
    <col min="6924" max="6924" width="8.42578125" style="47" customWidth="1"/>
    <col min="6925" max="7163" width="11.42578125" style="47"/>
    <col min="7164" max="7164" width="18.140625" style="47" customWidth="1"/>
    <col min="7165" max="7166" width="8.42578125" style="47" bestFit="1" customWidth="1"/>
    <col min="7167" max="7168" width="8.42578125" style="47" customWidth="1"/>
    <col min="7169" max="7169" width="9.140625" style="47" bestFit="1" customWidth="1"/>
    <col min="7170" max="7170" width="8.28515625" style="47" bestFit="1" customWidth="1"/>
    <col min="7171" max="7173" width="8.28515625" style="47" customWidth="1"/>
    <col min="7174" max="7179" width="0" style="47" hidden="1" customWidth="1"/>
    <col min="7180" max="7180" width="8.42578125" style="47" customWidth="1"/>
    <col min="7181" max="7419" width="11.42578125" style="47"/>
    <col min="7420" max="7420" width="18.140625" style="47" customWidth="1"/>
    <col min="7421" max="7422" width="8.42578125" style="47" bestFit="1" customWidth="1"/>
    <col min="7423" max="7424" width="8.42578125" style="47" customWidth="1"/>
    <col min="7425" max="7425" width="9.140625" style="47" bestFit="1" customWidth="1"/>
    <col min="7426" max="7426" width="8.28515625" style="47" bestFit="1" customWidth="1"/>
    <col min="7427" max="7429" width="8.28515625" style="47" customWidth="1"/>
    <col min="7430" max="7435" width="0" style="47" hidden="1" customWidth="1"/>
    <col min="7436" max="7436" width="8.42578125" style="47" customWidth="1"/>
    <col min="7437" max="7675" width="11.42578125" style="47"/>
    <col min="7676" max="7676" width="18.140625" style="47" customWidth="1"/>
    <col min="7677" max="7678" width="8.42578125" style="47" bestFit="1" customWidth="1"/>
    <col min="7679" max="7680" width="8.42578125" style="47" customWidth="1"/>
    <col min="7681" max="7681" width="9.140625" style="47" bestFit="1" customWidth="1"/>
    <col min="7682" max="7682" width="8.28515625" style="47" bestFit="1" customWidth="1"/>
    <col min="7683" max="7685" width="8.28515625" style="47" customWidth="1"/>
    <col min="7686" max="7691" width="0" style="47" hidden="1" customWidth="1"/>
    <col min="7692" max="7692" width="8.42578125" style="47" customWidth="1"/>
    <col min="7693" max="7931" width="11.42578125" style="47"/>
    <col min="7932" max="7932" width="18.140625" style="47" customWidth="1"/>
    <col min="7933" max="7934" width="8.42578125" style="47" bestFit="1" customWidth="1"/>
    <col min="7935" max="7936" width="8.42578125" style="47" customWidth="1"/>
    <col min="7937" max="7937" width="9.140625" style="47" bestFit="1" customWidth="1"/>
    <col min="7938" max="7938" width="8.28515625" style="47" bestFit="1" customWidth="1"/>
    <col min="7939" max="7941" width="8.28515625" style="47" customWidth="1"/>
    <col min="7942" max="7947" width="0" style="47" hidden="1" customWidth="1"/>
    <col min="7948" max="7948" width="8.42578125" style="47" customWidth="1"/>
    <col min="7949" max="8187" width="11.42578125" style="47"/>
    <col min="8188" max="8188" width="18.140625" style="47" customWidth="1"/>
    <col min="8189" max="8190" width="8.42578125" style="47" bestFit="1" customWidth="1"/>
    <col min="8191" max="8192" width="8.42578125" style="47" customWidth="1"/>
    <col min="8193" max="8193" width="9.140625" style="47" bestFit="1" customWidth="1"/>
    <col min="8194" max="8194" width="8.28515625" style="47" bestFit="1" customWidth="1"/>
    <col min="8195" max="8197" width="8.28515625" style="47" customWidth="1"/>
    <col min="8198" max="8203" width="0" style="47" hidden="1" customWidth="1"/>
    <col min="8204" max="8204" width="8.42578125" style="47" customWidth="1"/>
    <col min="8205" max="8443" width="11.42578125" style="47"/>
    <col min="8444" max="8444" width="18.140625" style="47" customWidth="1"/>
    <col min="8445" max="8446" width="8.42578125" style="47" bestFit="1" customWidth="1"/>
    <col min="8447" max="8448" width="8.42578125" style="47" customWidth="1"/>
    <col min="8449" max="8449" width="9.140625" style="47" bestFit="1" customWidth="1"/>
    <col min="8450" max="8450" width="8.28515625" style="47" bestFit="1" customWidth="1"/>
    <col min="8451" max="8453" width="8.28515625" style="47" customWidth="1"/>
    <col min="8454" max="8459" width="0" style="47" hidden="1" customWidth="1"/>
    <col min="8460" max="8460" width="8.42578125" style="47" customWidth="1"/>
    <col min="8461" max="8699" width="11.42578125" style="47"/>
    <col min="8700" max="8700" width="18.140625" style="47" customWidth="1"/>
    <col min="8701" max="8702" width="8.42578125" style="47" bestFit="1" customWidth="1"/>
    <col min="8703" max="8704" width="8.42578125" style="47" customWidth="1"/>
    <col min="8705" max="8705" width="9.140625" style="47" bestFit="1" customWidth="1"/>
    <col min="8706" max="8706" width="8.28515625" style="47" bestFit="1" customWidth="1"/>
    <col min="8707" max="8709" width="8.28515625" style="47" customWidth="1"/>
    <col min="8710" max="8715" width="0" style="47" hidden="1" customWidth="1"/>
    <col min="8716" max="8716" width="8.42578125" style="47" customWidth="1"/>
    <col min="8717" max="8955" width="11.42578125" style="47"/>
    <col min="8956" max="8956" width="18.140625" style="47" customWidth="1"/>
    <col min="8957" max="8958" width="8.42578125" style="47" bestFit="1" customWidth="1"/>
    <col min="8959" max="8960" width="8.42578125" style="47" customWidth="1"/>
    <col min="8961" max="8961" width="9.140625" style="47" bestFit="1" customWidth="1"/>
    <col min="8962" max="8962" width="8.28515625" style="47" bestFit="1" customWidth="1"/>
    <col min="8963" max="8965" width="8.28515625" style="47" customWidth="1"/>
    <col min="8966" max="8971" width="0" style="47" hidden="1" customWidth="1"/>
    <col min="8972" max="8972" width="8.42578125" style="47" customWidth="1"/>
    <col min="8973" max="9211" width="11.42578125" style="47"/>
    <col min="9212" max="9212" width="18.140625" style="47" customWidth="1"/>
    <col min="9213" max="9214" width="8.42578125" style="47" bestFit="1" customWidth="1"/>
    <col min="9215" max="9216" width="8.42578125" style="47" customWidth="1"/>
    <col min="9217" max="9217" width="9.140625" style="47" bestFit="1" customWidth="1"/>
    <col min="9218" max="9218" width="8.28515625" style="47" bestFit="1" customWidth="1"/>
    <col min="9219" max="9221" width="8.28515625" style="47" customWidth="1"/>
    <col min="9222" max="9227" width="0" style="47" hidden="1" customWidth="1"/>
    <col min="9228" max="9228" width="8.42578125" style="47" customWidth="1"/>
    <col min="9229" max="9467" width="11.42578125" style="47"/>
    <col min="9468" max="9468" width="18.140625" style="47" customWidth="1"/>
    <col min="9469" max="9470" width="8.42578125" style="47" bestFit="1" customWidth="1"/>
    <col min="9471" max="9472" width="8.42578125" style="47" customWidth="1"/>
    <col min="9473" max="9473" width="9.140625" style="47" bestFit="1" customWidth="1"/>
    <col min="9474" max="9474" width="8.28515625" style="47" bestFit="1" customWidth="1"/>
    <col min="9475" max="9477" width="8.28515625" style="47" customWidth="1"/>
    <col min="9478" max="9483" width="0" style="47" hidden="1" customWidth="1"/>
    <col min="9484" max="9484" width="8.42578125" style="47" customWidth="1"/>
    <col min="9485" max="9723" width="11.42578125" style="47"/>
    <col min="9724" max="9724" width="18.140625" style="47" customWidth="1"/>
    <col min="9725" max="9726" width="8.42578125" style="47" bestFit="1" customWidth="1"/>
    <col min="9727" max="9728" width="8.42578125" style="47" customWidth="1"/>
    <col min="9729" max="9729" width="9.140625" style="47" bestFit="1" customWidth="1"/>
    <col min="9730" max="9730" width="8.28515625" style="47" bestFit="1" customWidth="1"/>
    <col min="9731" max="9733" width="8.28515625" style="47" customWidth="1"/>
    <col min="9734" max="9739" width="0" style="47" hidden="1" customWidth="1"/>
    <col min="9740" max="9740" width="8.42578125" style="47" customWidth="1"/>
    <col min="9741" max="9979" width="11.42578125" style="47"/>
    <col min="9980" max="9980" width="18.140625" style="47" customWidth="1"/>
    <col min="9981" max="9982" width="8.42578125" style="47" bestFit="1" customWidth="1"/>
    <col min="9983" max="9984" width="8.42578125" style="47" customWidth="1"/>
    <col min="9985" max="9985" width="9.140625" style="47" bestFit="1" customWidth="1"/>
    <col min="9986" max="9986" width="8.28515625" style="47" bestFit="1" customWidth="1"/>
    <col min="9987" max="9989" width="8.28515625" style="47" customWidth="1"/>
    <col min="9990" max="9995" width="0" style="47" hidden="1" customWidth="1"/>
    <col min="9996" max="9996" width="8.42578125" style="47" customWidth="1"/>
    <col min="9997" max="10235" width="11.42578125" style="47"/>
    <col min="10236" max="10236" width="18.140625" style="47" customWidth="1"/>
    <col min="10237" max="10238" width="8.42578125" style="47" bestFit="1" customWidth="1"/>
    <col min="10239" max="10240" width="8.42578125" style="47" customWidth="1"/>
    <col min="10241" max="10241" width="9.140625" style="47" bestFit="1" customWidth="1"/>
    <col min="10242" max="10242" width="8.28515625" style="47" bestFit="1" customWidth="1"/>
    <col min="10243" max="10245" width="8.28515625" style="47" customWidth="1"/>
    <col min="10246" max="10251" width="0" style="47" hidden="1" customWidth="1"/>
    <col min="10252" max="10252" width="8.42578125" style="47" customWidth="1"/>
    <col min="10253" max="10491" width="11.42578125" style="47"/>
    <col min="10492" max="10492" width="18.140625" style="47" customWidth="1"/>
    <col min="10493" max="10494" width="8.42578125" style="47" bestFit="1" customWidth="1"/>
    <col min="10495" max="10496" width="8.42578125" style="47" customWidth="1"/>
    <col min="10497" max="10497" width="9.140625" style="47" bestFit="1" customWidth="1"/>
    <col min="10498" max="10498" width="8.28515625" style="47" bestFit="1" customWidth="1"/>
    <col min="10499" max="10501" width="8.28515625" style="47" customWidth="1"/>
    <col min="10502" max="10507" width="0" style="47" hidden="1" customWidth="1"/>
    <col min="10508" max="10508" width="8.42578125" style="47" customWidth="1"/>
    <col min="10509" max="10747" width="11.42578125" style="47"/>
    <col min="10748" max="10748" width="18.140625" style="47" customWidth="1"/>
    <col min="10749" max="10750" width="8.42578125" style="47" bestFit="1" customWidth="1"/>
    <col min="10751" max="10752" width="8.42578125" style="47" customWidth="1"/>
    <col min="10753" max="10753" width="9.140625" style="47" bestFit="1" customWidth="1"/>
    <col min="10754" max="10754" width="8.28515625" style="47" bestFit="1" customWidth="1"/>
    <col min="10755" max="10757" width="8.28515625" style="47" customWidth="1"/>
    <col min="10758" max="10763" width="0" style="47" hidden="1" customWidth="1"/>
    <col min="10764" max="10764" width="8.42578125" style="47" customWidth="1"/>
    <col min="10765" max="11003" width="11.42578125" style="47"/>
    <col min="11004" max="11004" width="18.140625" style="47" customWidth="1"/>
    <col min="11005" max="11006" width="8.42578125" style="47" bestFit="1" customWidth="1"/>
    <col min="11007" max="11008" width="8.42578125" style="47" customWidth="1"/>
    <col min="11009" max="11009" width="9.140625" style="47" bestFit="1" customWidth="1"/>
    <col min="11010" max="11010" width="8.28515625" style="47" bestFit="1" customWidth="1"/>
    <col min="11011" max="11013" width="8.28515625" style="47" customWidth="1"/>
    <col min="11014" max="11019" width="0" style="47" hidden="1" customWidth="1"/>
    <col min="11020" max="11020" width="8.42578125" style="47" customWidth="1"/>
    <col min="11021" max="11259" width="11.42578125" style="47"/>
    <col min="11260" max="11260" width="18.140625" style="47" customWidth="1"/>
    <col min="11261" max="11262" width="8.42578125" style="47" bestFit="1" customWidth="1"/>
    <col min="11263" max="11264" width="8.42578125" style="47" customWidth="1"/>
    <col min="11265" max="11265" width="9.140625" style="47" bestFit="1" customWidth="1"/>
    <col min="11266" max="11266" width="8.28515625" style="47" bestFit="1" customWidth="1"/>
    <col min="11267" max="11269" width="8.28515625" style="47" customWidth="1"/>
    <col min="11270" max="11275" width="0" style="47" hidden="1" customWidth="1"/>
    <col min="11276" max="11276" width="8.42578125" style="47" customWidth="1"/>
    <col min="11277" max="11515" width="11.42578125" style="47"/>
    <col min="11516" max="11516" width="18.140625" style="47" customWidth="1"/>
    <col min="11517" max="11518" width="8.42578125" style="47" bestFit="1" customWidth="1"/>
    <col min="11519" max="11520" width="8.42578125" style="47" customWidth="1"/>
    <col min="11521" max="11521" width="9.140625" style="47" bestFit="1" customWidth="1"/>
    <col min="11522" max="11522" width="8.28515625" style="47" bestFit="1" customWidth="1"/>
    <col min="11523" max="11525" width="8.28515625" style="47" customWidth="1"/>
    <col min="11526" max="11531" width="0" style="47" hidden="1" customWidth="1"/>
    <col min="11532" max="11532" width="8.42578125" style="47" customWidth="1"/>
    <col min="11533" max="11771" width="11.42578125" style="47"/>
    <col min="11772" max="11772" width="18.140625" style="47" customWidth="1"/>
    <col min="11773" max="11774" width="8.42578125" style="47" bestFit="1" customWidth="1"/>
    <col min="11775" max="11776" width="8.42578125" style="47" customWidth="1"/>
    <col min="11777" max="11777" width="9.140625" style="47" bestFit="1" customWidth="1"/>
    <col min="11778" max="11778" width="8.28515625" style="47" bestFit="1" customWidth="1"/>
    <col min="11779" max="11781" width="8.28515625" style="47" customWidth="1"/>
    <col min="11782" max="11787" width="0" style="47" hidden="1" customWidth="1"/>
    <col min="11788" max="11788" width="8.42578125" style="47" customWidth="1"/>
    <col min="11789" max="12027" width="11.42578125" style="47"/>
    <col min="12028" max="12028" width="18.140625" style="47" customWidth="1"/>
    <col min="12029" max="12030" width="8.42578125" style="47" bestFit="1" customWidth="1"/>
    <col min="12031" max="12032" width="8.42578125" style="47" customWidth="1"/>
    <col min="12033" max="12033" width="9.140625" style="47" bestFit="1" customWidth="1"/>
    <col min="12034" max="12034" width="8.28515625" style="47" bestFit="1" customWidth="1"/>
    <col min="12035" max="12037" width="8.28515625" style="47" customWidth="1"/>
    <col min="12038" max="12043" width="0" style="47" hidden="1" customWidth="1"/>
    <col min="12044" max="12044" width="8.42578125" style="47" customWidth="1"/>
    <col min="12045" max="12283" width="11.42578125" style="47"/>
    <col min="12284" max="12284" width="18.140625" style="47" customWidth="1"/>
    <col min="12285" max="12286" width="8.42578125" style="47" bestFit="1" customWidth="1"/>
    <col min="12287" max="12288" width="8.42578125" style="47" customWidth="1"/>
    <col min="12289" max="12289" width="9.140625" style="47" bestFit="1" customWidth="1"/>
    <col min="12290" max="12290" width="8.28515625" style="47" bestFit="1" customWidth="1"/>
    <col min="12291" max="12293" width="8.28515625" style="47" customWidth="1"/>
    <col min="12294" max="12299" width="0" style="47" hidden="1" customWidth="1"/>
    <col min="12300" max="12300" width="8.42578125" style="47" customWidth="1"/>
    <col min="12301" max="12539" width="11.42578125" style="47"/>
    <col min="12540" max="12540" width="18.140625" style="47" customWidth="1"/>
    <col min="12541" max="12542" width="8.42578125" style="47" bestFit="1" customWidth="1"/>
    <col min="12543" max="12544" width="8.42578125" style="47" customWidth="1"/>
    <col min="12545" max="12545" width="9.140625" style="47" bestFit="1" customWidth="1"/>
    <col min="12546" max="12546" width="8.28515625" style="47" bestFit="1" customWidth="1"/>
    <col min="12547" max="12549" width="8.28515625" style="47" customWidth="1"/>
    <col min="12550" max="12555" width="0" style="47" hidden="1" customWidth="1"/>
    <col min="12556" max="12556" width="8.42578125" style="47" customWidth="1"/>
    <col min="12557" max="12795" width="11.42578125" style="47"/>
    <col min="12796" max="12796" width="18.140625" style="47" customWidth="1"/>
    <col min="12797" max="12798" width="8.42578125" style="47" bestFit="1" customWidth="1"/>
    <col min="12799" max="12800" width="8.42578125" style="47" customWidth="1"/>
    <col min="12801" max="12801" width="9.140625" style="47" bestFit="1" customWidth="1"/>
    <col min="12802" max="12802" width="8.28515625" style="47" bestFit="1" customWidth="1"/>
    <col min="12803" max="12805" width="8.28515625" style="47" customWidth="1"/>
    <col min="12806" max="12811" width="0" style="47" hidden="1" customWidth="1"/>
    <col min="12812" max="12812" width="8.42578125" style="47" customWidth="1"/>
    <col min="12813" max="13051" width="11.42578125" style="47"/>
    <col min="13052" max="13052" width="18.140625" style="47" customWidth="1"/>
    <col min="13053" max="13054" width="8.42578125" style="47" bestFit="1" customWidth="1"/>
    <col min="13055" max="13056" width="8.42578125" style="47" customWidth="1"/>
    <col min="13057" max="13057" width="9.140625" style="47" bestFit="1" customWidth="1"/>
    <col min="13058" max="13058" width="8.28515625" style="47" bestFit="1" customWidth="1"/>
    <col min="13059" max="13061" width="8.28515625" style="47" customWidth="1"/>
    <col min="13062" max="13067" width="0" style="47" hidden="1" customWidth="1"/>
    <col min="13068" max="13068" width="8.42578125" style="47" customWidth="1"/>
    <col min="13069" max="13307" width="11.42578125" style="47"/>
    <col min="13308" max="13308" width="18.140625" style="47" customWidth="1"/>
    <col min="13309" max="13310" width="8.42578125" style="47" bestFit="1" customWidth="1"/>
    <col min="13311" max="13312" width="8.42578125" style="47" customWidth="1"/>
    <col min="13313" max="13313" width="9.140625" style="47" bestFit="1" customWidth="1"/>
    <col min="13314" max="13314" width="8.28515625" style="47" bestFit="1" customWidth="1"/>
    <col min="13315" max="13317" width="8.28515625" style="47" customWidth="1"/>
    <col min="13318" max="13323" width="0" style="47" hidden="1" customWidth="1"/>
    <col min="13324" max="13324" width="8.42578125" style="47" customWidth="1"/>
    <col min="13325" max="13563" width="11.42578125" style="47"/>
    <col min="13564" max="13564" width="18.140625" style="47" customWidth="1"/>
    <col min="13565" max="13566" width="8.42578125" style="47" bestFit="1" customWidth="1"/>
    <col min="13567" max="13568" width="8.42578125" style="47" customWidth="1"/>
    <col min="13569" max="13569" width="9.140625" style="47" bestFit="1" customWidth="1"/>
    <col min="13570" max="13570" width="8.28515625" style="47" bestFit="1" customWidth="1"/>
    <col min="13571" max="13573" width="8.28515625" style="47" customWidth="1"/>
    <col min="13574" max="13579" width="0" style="47" hidden="1" customWidth="1"/>
    <col min="13580" max="13580" width="8.42578125" style="47" customWidth="1"/>
    <col min="13581" max="13819" width="11.42578125" style="47"/>
    <col min="13820" max="13820" width="18.140625" style="47" customWidth="1"/>
    <col min="13821" max="13822" width="8.42578125" style="47" bestFit="1" customWidth="1"/>
    <col min="13823" max="13824" width="8.42578125" style="47" customWidth="1"/>
    <col min="13825" max="13825" width="9.140625" style="47" bestFit="1" customWidth="1"/>
    <col min="13826" max="13826" width="8.28515625" style="47" bestFit="1" customWidth="1"/>
    <col min="13827" max="13829" width="8.28515625" style="47" customWidth="1"/>
    <col min="13830" max="13835" width="0" style="47" hidden="1" customWidth="1"/>
    <col min="13836" max="13836" width="8.42578125" style="47" customWidth="1"/>
    <col min="13837" max="14075" width="11.42578125" style="47"/>
    <col min="14076" max="14076" width="18.140625" style="47" customWidth="1"/>
    <col min="14077" max="14078" width="8.42578125" style="47" bestFit="1" customWidth="1"/>
    <col min="14079" max="14080" width="8.42578125" style="47" customWidth="1"/>
    <col min="14081" max="14081" width="9.140625" style="47" bestFit="1" customWidth="1"/>
    <col min="14082" max="14082" width="8.28515625" style="47" bestFit="1" customWidth="1"/>
    <col min="14083" max="14085" width="8.28515625" style="47" customWidth="1"/>
    <col min="14086" max="14091" width="0" style="47" hidden="1" customWidth="1"/>
    <col min="14092" max="14092" width="8.42578125" style="47" customWidth="1"/>
    <col min="14093" max="14331" width="11.42578125" style="47"/>
    <col min="14332" max="14332" width="18.140625" style="47" customWidth="1"/>
    <col min="14333" max="14334" width="8.42578125" style="47" bestFit="1" customWidth="1"/>
    <col min="14335" max="14336" width="8.42578125" style="47" customWidth="1"/>
    <col min="14337" max="14337" width="9.140625" style="47" bestFit="1" customWidth="1"/>
    <col min="14338" max="14338" width="8.28515625" style="47" bestFit="1" customWidth="1"/>
    <col min="14339" max="14341" width="8.28515625" style="47" customWidth="1"/>
    <col min="14342" max="14347" width="0" style="47" hidden="1" customWidth="1"/>
    <col min="14348" max="14348" width="8.42578125" style="47" customWidth="1"/>
    <col min="14349" max="14587" width="11.42578125" style="47"/>
    <col min="14588" max="14588" width="18.140625" style="47" customWidth="1"/>
    <col min="14589" max="14590" width="8.42578125" style="47" bestFit="1" customWidth="1"/>
    <col min="14591" max="14592" width="8.42578125" style="47" customWidth="1"/>
    <col min="14593" max="14593" width="9.140625" style="47" bestFit="1" customWidth="1"/>
    <col min="14594" max="14594" width="8.28515625" style="47" bestFit="1" customWidth="1"/>
    <col min="14595" max="14597" width="8.28515625" style="47" customWidth="1"/>
    <col min="14598" max="14603" width="0" style="47" hidden="1" customWidth="1"/>
    <col min="14604" max="14604" width="8.42578125" style="47" customWidth="1"/>
    <col min="14605" max="14843" width="11.42578125" style="47"/>
    <col min="14844" max="14844" width="18.140625" style="47" customWidth="1"/>
    <col min="14845" max="14846" width="8.42578125" style="47" bestFit="1" customWidth="1"/>
    <col min="14847" max="14848" width="8.42578125" style="47" customWidth="1"/>
    <col min="14849" max="14849" width="9.140625" style="47" bestFit="1" customWidth="1"/>
    <col min="14850" max="14850" width="8.28515625" style="47" bestFit="1" customWidth="1"/>
    <col min="14851" max="14853" width="8.28515625" style="47" customWidth="1"/>
    <col min="14854" max="14859" width="0" style="47" hidden="1" customWidth="1"/>
    <col min="14860" max="14860" width="8.42578125" style="47" customWidth="1"/>
    <col min="14861" max="15099" width="11.42578125" style="47"/>
    <col min="15100" max="15100" width="18.140625" style="47" customWidth="1"/>
    <col min="15101" max="15102" width="8.42578125" style="47" bestFit="1" customWidth="1"/>
    <col min="15103" max="15104" width="8.42578125" style="47" customWidth="1"/>
    <col min="15105" max="15105" width="9.140625" style="47" bestFit="1" customWidth="1"/>
    <col min="15106" max="15106" width="8.28515625" style="47" bestFit="1" customWidth="1"/>
    <col min="15107" max="15109" width="8.28515625" style="47" customWidth="1"/>
    <col min="15110" max="15115" width="0" style="47" hidden="1" customWidth="1"/>
    <col min="15116" max="15116" width="8.42578125" style="47" customWidth="1"/>
    <col min="15117" max="15355" width="11.42578125" style="47"/>
    <col min="15356" max="15356" width="18.140625" style="47" customWidth="1"/>
    <col min="15357" max="15358" width="8.42578125" style="47" bestFit="1" customWidth="1"/>
    <col min="15359" max="15360" width="8.42578125" style="47" customWidth="1"/>
    <col min="15361" max="15361" width="9.140625" style="47" bestFit="1" customWidth="1"/>
    <col min="15362" max="15362" width="8.28515625" style="47" bestFit="1" customWidth="1"/>
    <col min="15363" max="15365" width="8.28515625" style="47" customWidth="1"/>
    <col min="15366" max="15371" width="0" style="47" hidden="1" customWidth="1"/>
    <col min="15372" max="15372" width="8.42578125" style="47" customWidth="1"/>
    <col min="15373" max="15611" width="11.42578125" style="47"/>
    <col min="15612" max="15612" width="18.140625" style="47" customWidth="1"/>
    <col min="15613" max="15614" width="8.42578125" style="47" bestFit="1" customWidth="1"/>
    <col min="15615" max="15616" width="8.42578125" style="47" customWidth="1"/>
    <col min="15617" max="15617" width="9.140625" style="47" bestFit="1" customWidth="1"/>
    <col min="15618" max="15618" width="8.28515625" style="47" bestFit="1" customWidth="1"/>
    <col min="15619" max="15621" width="8.28515625" style="47" customWidth="1"/>
    <col min="15622" max="15627" width="0" style="47" hidden="1" customWidth="1"/>
    <col min="15628" max="15628" width="8.42578125" style="47" customWidth="1"/>
    <col min="15629" max="15867" width="11.42578125" style="47"/>
    <col min="15868" max="15868" width="18.140625" style="47" customWidth="1"/>
    <col min="15869" max="15870" width="8.42578125" style="47" bestFit="1" customWidth="1"/>
    <col min="15871" max="15872" width="8.42578125" style="47" customWidth="1"/>
    <col min="15873" max="15873" width="9.140625" style="47" bestFit="1" customWidth="1"/>
    <col min="15874" max="15874" width="8.28515625" style="47" bestFit="1" customWidth="1"/>
    <col min="15875" max="15877" width="8.28515625" style="47" customWidth="1"/>
    <col min="15878" max="15883" width="0" style="47" hidden="1" customWidth="1"/>
    <col min="15884" max="15884" width="8.42578125" style="47" customWidth="1"/>
    <col min="15885" max="16123" width="11.42578125" style="47"/>
    <col min="16124" max="16124" width="18.140625" style="47" customWidth="1"/>
    <col min="16125" max="16126" width="8.42578125" style="47" bestFit="1" customWidth="1"/>
    <col min="16127" max="16128" width="8.42578125" style="47" customWidth="1"/>
    <col min="16129" max="16129" width="9.140625" style="47" bestFit="1" customWidth="1"/>
    <col min="16130" max="16130" width="8.28515625" style="47" bestFit="1" customWidth="1"/>
    <col min="16131" max="16133" width="8.28515625" style="47" customWidth="1"/>
    <col min="16134" max="16139" width="0" style="47" hidden="1" customWidth="1"/>
    <col min="16140" max="16140" width="8.42578125" style="47" customWidth="1"/>
    <col min="16141" max="16384" width="11.42578125" style="47"/>
  </cols>
  <sheetData>
    <row r="1" spans="1:16" s="48" customFormat="1" x14ac:dyDescent="0.2"/>
    <row r="2" spans="1:16" s="48" customFormat="1" x14ac:dyDescent="0.2">
      <c r="A2" s="75" t="s">
        <v>105</v>
      </c>
    </row>
    <row r="3" spans="1:16" s="48" customFormat="1" ht="15" x14ac:dyDescent="0.25">
      <c r="A3" s="75" t="s">
        <v>106</v>
      </c>
      <c r="J3" s="137"/>
    </row>
    <row r="4" spans="1:16" s="48" customFormat="1" x14ac:dyDescent="0.2"/>
    <row r="5" spans="1:16" s="48" customFormat="1" ht="12.75" x14ac:dyDescent="0.2">
      <c r="B5" s="330" t="s">
        <v>95</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c r="L6" s="93"/>
    </row>
    <row r="7" spans="1:16" s="51" customFormat="1" x14ac:dyDescent="0.2">
      <c r="B7" s="49"/>
      <c r="C7" s="50"/>
      <c r="D7" s="50"/>
      <c r="E7" s="50"/>
      <c r="F7" s="50"/>
      <c r="G7" s="50"/>
      <c r="H7" s="50"/>
      <c r="I7" s="50"/>
      <c r="J7" s="50"/>
      <c r="K7" s="50"/>
      <c r="L7" s="50"/>
    </row>
    <row r="8" spans="1:16" ht="15" customHeight="1" x14ac:dyDescent="0.2">
      <c r="B8" s="363" t="s">
        <v>57</v>
      </c>
      <c r="C8" s="364"/>
      <c r="D8" s="364"/>
      <c r="E8" s="364"/>
      <c r="F8" s="364"/>
      <c r="G8" s="364"/>
      <c r="H8" s="364"/>
      <c r="I8" s="364"/>
      <c r="J8" s="364"/>
      <c r="K8" s="365"/>
      <c r="L8" s="66"/>
    </row>
    <row r="9" spans="1:16" ht="20.25" customHeight="1" x14ac:dyDescent="0.2">
      <c r="B9" s="362" t="s">
        <v>58</v>
      </c>
      <c r="C9" s="363" t="s">
        <v>2</v>
      </c>
      <c r="D9" s="364"/>
      <c r="E9" s="364"/>
      <c r="F9" s="364"/>
      <c r="G9" s="364"/>
      <c r="H9" s="364"/>
      <c r="I9" s="364"/>
      <c r="J9" s="364"/>
      <c r="K9" s="365"/>
    </row>
    <row r="10" spans="1:16" ht="24" x14ac:dyDescent="0.2">
      <c r="B10" s="362"/>
      <c r="C10" s="44" t="s">
        <v>59</v>
      </c>
      <c r="D10" s="44" t="s">
        <v>60</v>
      </c>
      <c r="E10" s="44" t="s">
        <v>61</v>
      </c>
      <c r="F10" s="44" t="s">
        <v>62</v>
      </c>
      <c r="G10" s="44" t="s">
        <v>8</v>
      </c>
      <c r="H10" s="44" t="s">
        <v>63</v>
      </c>
      <c r="I10" s="44" t="s">
        <v>64</v>
      </c>
      <c r="J10" s="44" t="s">
        <v>65</v>
      </c>
      <c r="K10" s="102" t="s">
        <v>31</v>
      </c>
    </row>
    <row r="11" spans="1:16" x14ac:dyDescent="0.2">
      <c r="B11" s="39" t="s">
        <v>352</v>
      </c>
      <c r="C11" s="39">
        <v>4031</v>
      </c>
      <c r="D11" s="39">
        <v>2551</v>
      </c>
      <c r="E11" s="39">
        <f>C11+D11</f>
        <v>6582</v>
      </c>
      <c r="F11" s="40">
        <f>E11/$E$23</f>
        <v>0.30308053598563339</v>
      </c>
      <c r="G11" s="39">
        <v>13737</v>
      </c>
      <c r="H11" s="39">
        <v>1091</v>
      </c>
      <c r="I11" s="39">
        <f>G11+H11</f>
        <v>14828</v>
      </c>
      <c r="J11" s="40">
        <f>I11/$I$23</f>
        <v>0.3963646083934777</v>
      </c>
      <c r="K11" s="39">
        <f t="shared" ref="K11:K22" si="0">E11+I11</f>
        <v>21410</v>
      </c>
      <c r="P11" s="52"/>
    </row>
    <row r="12" spans="1:16" x14ac:dyDescent="0.2">
      <c r="B12" s="39" t="s">
        <v>353</v>
      </c>
      <c r="C12" s="39">
        <v>172</v>
      </c>
      <c r="D12" s="39">
        <v>139</v>
      </c>
      <c r="E12" s="39">
        <f t="shared" ref="E12:E22" si="1">C12+D12</f>
        <v>311</v>
      </c>
      <c r="F12" s="40">
        <f t="shared" ref="F12:F22" si="2">E12/$E$23</f>
        <v>1.4320578348759036E-2</v>
      </c>
      <c r="G12" s="39">
        <v>517</v>
      </c>
      <c r="H12" s="39">
        <v>43</v>
      </c>
      <c r="I12" s="39">
        <f t="shared" ref="I12:I22" si="3">G12+H12</f>
        <v>560</v>
      </c>
      <c r="J12" s="40">
        <f t="shared" ref="J12:J22" si="4">I12/$I$23</f>
        <v>1.4969259556268377E-2</v>
      </c>
      <c r="K12" s="39">
        <f t="shared" si="0"/>
        <v>871</v>
      </c>
      <c r="P12" s="52"/>
    </row>
    <row r="13" spans="1:16" x14ac:dyDescent="0.2">
      <c r="B13" s="39" t="s">
        <v>354</v>
      </c>
      <c r="C13" s="39">
        <v>682</v>
      </c>
      <c r="D13" s="39">
        <v>486</v>
      </c>
      <c r="E13" s="39">
        <f t="shared" si="1"/>
        <v>1168</v>
      </c>
      <c r="F13" s="40">
        <f t="shared" si="2"/>
        <v>5.3782750840355484E-2</v>
      </c>
      <c r="G13" s="39">
        <v>1558</v>
      </c>
      <c r="H13" s="39">
        <v>172</v>
      </c>
      <c r="I13" s="39">
        <f t="shared" si="3"/>
        <v>1730</v>
      </c>
      <c r="J13" s="40">
        <f t="shared" si="4"/>
        <v>4.6244319700614808E-2</v>
      </c>
      <c r="K13" s="39">
        <f t="shared" si="0"/>
        <v>2898</v>
      </c>
      <c r="P13" s="52"/>
    </row>
    <row r="14" spans="1:16" x14ac:dyDescent="0.2">
      <c r="B14" s="39" t="s">
        <v>46</v>
      </c>
      <c r="C14" s="39">
        <v>723</v>
      </c>
      <c r="D14" s="39">
        <v>519</v>
      </c>
      <c r="E14" s="39">
        <f t="shared" si="1"/>
        <v>1242</v>
      </c>
      <c r="F14" s="40">
        <f t="shared" si="2"/>
        <v>5.7190219643597183E-2</v>
      </c>
      <c r="G14" s="39">
        <v>1832</v>
      </c>
      <c r="H14" s="39">
        <v>165</v>
      </c>
      <c r="I14" s="39">
        <f t="shared" si="3"/>
        <v>1997</v>
      </c>
      <c r="J14" s="40">
        <f t="shared" si="4"/>
        <v>5.3381448810478481E-2</v>
      </c>
      <c r="K14" s="39">
        <f t="shared" si="0"/>
        <v>3239</v>
      </c>
      <c r="P14" s="52"/>
    </row>
    <row r="15" spans="1:16" x14ac:dyDescent="0.2">
      <c r="B15" s="39" t="s">
        <v>355</v>
      </c>
      <c r="C15" s="39">
        <v>239</v>
      </c>
      <c r="D15" s="39">
        <v>224</v>
      </c>
      <c r="E15" s="39">
        <f t="shared" si="1"/>
        <v>463</v>
      </c>
      <c r="F15" s="40">
        <f t="shared" si="2"/>
        <v>2.1319703458120367E-2</v>
      </c>
      <c r="G15" s="39">
        <v>733</v>
      </c>
      <c r="H15" s="39">
        <v>73</v>
      </c>
      <c r="I15" s="39">
        <f t="shared" si="3"/>
        <v>806</v>
      </c>
      <c r="J15" s="40">
        <f t="shared" si="4"/>
        <v>2.1545041432771986E-2</v>
      </c>
      <c r="K15" s="39">
        <f t="shared" si="0"/>
        <v>1269</v>
      </c>
      <c r="P15" s="52"/>
    </row>
    <row r="16" spans="1:16" ht="24" x14ac:dyDescent="0.2">
      <c r="B16" s="39" t="s">
        <v>356</v>
      </c>
      <c r="C16" s="39">
        <v>726</v>
      </c>
      <c r="D16" s="39">
        <v>588</v>
      </c>
      <c r="E16" s="39">
        <f t="shared" si="1"/>
        <v>1314</v>
      </c>
      <c r="F16" s="40">
        <f t="shared" si="2"/>
        <v>6.0505594695399914E-2</v>
      </c>
      <c r="G16" s="39">
        <v>1614</v>
      </c>
      <c r="H16" s="39">
        <v>226</v>
      </c>
      <c r="I16" s="39">
        <f t="shared" si="3"/>
        <v>1840</v>
      </c>
      <c r="J16" s="40">
        <f t="shared" si="4"/>
        <v>4.9184709970596097E-2</v>
      </c>
      <c r="K16" s="39">
        <f t="shared" si="0"/>
        <v>3154</v>
      </c>
      <c r="P16" s="52"/>
    </row>
    <row r="17" spans="2:16" x14ac:dyDescent="0.2">
      <c r="B17" s="39" t="s">
        <v>357</v>
      </c>
      <c r="C17" s="39">
        <v>872</v>
      </c>
      <c r="D17" s="39">
        <v>754</v>
      </c>
      <c r="E17" s="39">
        <f t="shared" si="1"/>
        <v>1626</v>
      </c>
      <c r="F17" s="40">
        <f t="shared" si="2"/>
        <v>7.4872219919878441E-2</v>
      </c>
      <c r="G17" s="39">
        <v>2155</v>
      </c>
      <c r="H17" s="39">
        <v>205</v>
      </c>
      <c r="I17" s="39">
        <f t="shared" si="3"/>
        <v>2360</v>
      </c>
      <c r="J17" s="40">
        <f t="shared" si="4"/>
        <v>6.3084736701416733E-2</v>
      </c>
      <c r="K17" s="39">
        <f t="shared" si="0"/>
        <v>3986</v>
      </c>
      <c r="P17" s="52"/>
    </row>
    <row r="18" spans="2:16" x14ac:dyDescent="0.2">
      <c r="B18" s="39" t="s">
        <v>358</v>
      </c>
      <c r="C18" s="39">
        <v>1460</v>
      </c>
      <c r="D18" s="39">
        <v>1023</v>
      </c>
      <c r="E18" s="39">
        <f t="shared" si="1"/>
        <v>2483</v>
      </c>
      <c r="F18" s="40">
        <f t="shared" si="2"/>
        <v>0.11433439241147487</v>
      </c>
      <c r="G18" s="39">
        <v>2542</v>
      </c>
      <c r="H18" s="39">
        <v>328</v>
      </c>
      <c r="I18" s="39">
        <f t="shared" si="3"/>
        <v>2870</v>
      </c>
      <c r="J18" s="40">
        <f t="shared" si="4"/>
        <v>7.6717455225875433E-2</v>
      </c>
      <c r="K18" s="39">
        <f t="shared" si="0"/>
        <v>5353</v>
      </c>
      <c r="P18" s="52"/>
    </row>
    <row r="19" spans="2:16" x14ac:dyDescent="0.2">
      <c r="B19" s="39" t="s">
        <v>359</v>
      </c>
      <c r="C19" s="39">
        <v>1467</v>
      </c>
      <c r="D19" s="39">
        <v>877</v>
      </c>
      <c r="E19" s="39">
        <f t="shared" si="1"/>
        <v>2344</v>
      </c>
      <c r="F19" s="40">
        <f t="shared" si="2"/>
        <v>0.10793387668646683</v>
      </c>
      <c r="G19" s="39">
        <v>4459</v>
      </c>
      <c r="H19" s="39">
        <v>399</v>
      </c>
      <c r="I19" s="39">
        <f t="shared" si="3"/>
        <v>4858</v>
      </c>
      <c r="J19" s="40">
        <f t="shared" si="4"/>
        <v>0.12985832665062819</v>
      </c>
      <c r="K19" s="39">
        <f t="shared" si="0"/>
        <v>7202</v>
      </c>
      <c r="P19" s="52"/>
    </row>
    <row r="20" spans="2:16" x14ac:dyDescent="0.2">
      <c r="B20" s="39" t="s">
        <v>360</v>
      </c>
      <c r="C20" s="39">
        <v>589</v>
      </c>
      <c r="D20" s="39">
        <v>386</v>
      </c>
      <c r="E20" s="39">
        <f t="shared" si="1"/>
        <v>975</v>
      </c>
      <c r="F20" s="40">
        <f t="shared" si="2"/>
        <v>4.4895703826495374E-2</v>
      </c>
      <c r="G20" s="39">
        <v>1019</v>
      </c>
      <c r="H20" s="39">
        <v>104</v>
      </c>
      <c r="I20" s="39">
        <f t="shared" si="3"/>
        <v>1123</v>
      </c>
      <c r="J20" s="40">
        <f t="shared" si="4"/>
        <v>3.0018711574445335E-2</v>
      </c>
      <c r="K20" s="39">
        <f t="shared" si="0"/>
        <v>2098</v>
      </c>
      <c r="P20" s="52"/>
    </row>
    <row r="21" spans="2:16" x14ac:dyDescent="0.2">
      <c r="B21" s="39" t="s">
        <v>361</v>
      </c>
      <c r="C21" s="39">
        <v>462</v>
      </c>
      <c r="D21" s="39">
        <v>339</v>
      </c>
      <c r="E21" s="39">
        <f t="shared" si="1"/>
        <v>801</v>
      </c>
      <c r="F21" s="40">
        <f t="shared" si="2"/>
        <v>3.6883547451305426E-2</v>
      </c>
      <c r="G21" s="39">
        <v>736</v>
      </c>
      <c r="H21" s="39">
        <v>92</v>
      </c>
      <c r="I21" s="39">
        <f t="shared" si="3"/>
        <v>828</v>
      </c>
      <c r="J21" s="40">
        <f t="shared" si="4"/>
        <v>2.2133119486768243E-2</v>
      </c>
      <c r="K21" s="39">
        <f t="shared" si="0"/>
        <v>1629</v>
      </c>
      <c r="P21" s="52"/>
    </row>
    <row r="22" spans="2:16" x14ac:dyDescent="0.2">
      <c r="B22" s="39" t="s">
        <v>362</v>
      </c>
      <c r="C22" s="39">
        <v>1500</v>
      </c>
      <c r="D22" s="39">
        <v>908</v>
      </c>
      <c r="E22" s="39">
        <f t="shared" si="1"/>
        <v>2408</v>
      </c>
      <c r="F22" s="40">
        <f t="shared" si="2"/>
        <v>0.11088087673251371</v>
      </c>
      <c r="G22" s="39">
        <v>3257</v>
      </c>
      <c r="H22" s="39">
        <v>353</v>
      </c>
      <c r="I22" s="39">
        <f t="shared" si="3"/>
        <v>3610</v>
      </c>
      <c r="J22" s="40">
        <f t="shared" si="4"/>
        <v>9.6498262496658646E-2</v>
      </c>
      <c r="K22" s="39">
        <f t="shared" si="0"/>
        <v>6018</v>
      </c>
      <c r="P22" s="52"/>
    </row>
    <row r="23" spans="2:16" x14ac:dyDescent="0.2">
      <c r="B23" s="41" t="s">
        <v>50</v>
      </c>
      <c r="C23" s="39">
        <f t="shared" ref="C23:H23" si="5">SUM(C11:C22)</f>
        <v>12923</v>
      </c>
      <c r="D23" s="39">
        <f t="shared" si="5"/>
        <v>8794</v>
      </c>
      <c r="E23" s="41">
        <f t="shared" ref="E23" si="6">C23+D23</f>
        <v>21717</v>
      </c>
      <c r="F23" s="43">
        <f t="shared" ref="F23" si="7">E23/$E$23</f>
        <v>1</v>
      </c>
      <c r="G23" s="39">
        <f t="shared" si="5"/>
        <v>34159</v>
      </c>
      <c r="H23" s="39">
        <f t="shared" si="5"/>
        <v>3251</v>
      </c>
      <c r="I23" s="41">
        <f t="shared" ref="I23" si="8">G23+H23</f>
        <v>37410</v>
      </c>
      <c r="J23" s="43">
        <f t="shared" ref="J23" si="9">I23/$I$23</f>
        <v>1</v>
      </c>
      <c r="K23" s="41">
        <f t="shared" ref="K23:K24" si="10">E23+I23</f>
        <v>59127</v>
      </c>
      <c r="P23" s="52"/>
    </row>
    <row r="24" spans="2:16" ht="25.5" customHeight="1" x14ac:dyDescent="0.2">
      <c r="B24" s="53" t="s">
        <v>66</v>
      </c>
      <c r="C24" s="54">
        <f>+C23/$K$23</f>
        <v>0.21856343125813926</v>
      </c>
      <c r="D24" s="54">
        <f>+D23/$K$23</f>
        <v>0.1487306983273293</v>
      </c>
      <c r="E24" s="55">
        <f>C24+D24</f>
        <v>0.36729412958546859</v>
      </c>
      <c r="F24" s="55"/>
      <c r="G24" s="54">
        <f>+G23/$K$23</f>
        <v>0.57772252947046188</v>
      </c>
      <c r="H24" s="54">
        <f>+H23/$K$23</f>
        <v>5.4983340944069543E-2</v>
      </c>
      <c r="I24" s="55">
        <f>G24+H24</f>
        <v>0.63270587041453141</v>
      </c>
      <c r="J24" s="55"/>
      <c r="K24" s="55">
        <f t="shared" si="10"/>
        <v>1</v>
      </c>
    </row>
    <row r="25" spans="2:16" x14ac:dyDescent="0.2">
      <c r="B25" s="56"/>
      <c r="C25" s="57"/>
      <c r="D25" s="57"/>
      <c r="E25" s="58"/>
      <c r="F25" s="58"/>
      <c r="G25" s="57"/>
      <c r="H25" s="57"/>
      <c r="I25" s="58"/>
      <c r="J25" s="58"/>
      <c r="K25" s="58"/>
      <c r="L25" s="58"/>
    </row>
    <row r="26" spans="2:16" ht="12.75" x14ac:dyDescent="0.2">
      <c r="B26" s="330" t="s">
        <v>96</v>
      </c>
      <c r="C26" s="330"/>
      <c r="D26" s="330"/>
      <c r="E26" s="330"/>
      <c r="F26" s="330"/>
      <c r="G26" s="330"/>
      <c r="H26" s="330"/>
      <c r="I26" s="330"/>
      <c r="J26" s="330"/>
      <c r="K26" s="330"/>
      <c r="L26" s="58"/>
    </row>
    <row r="27" spans="2:16" ht="12.75" x14ac:dyDescent="0.2">
      <c r="B27" s="346" t="str">
        <f>'Solicitudes Regiones'!$B$6:$P$6</f>
        <v>Acumuladas de julio de 2008 a diciembre de 2019</v>
      </c>
      <c r="C27" s="346"/>
      <c r="D27" s="346"/>
      <c r="E27" s="346"/>
      <c r="F27" s="346"/>
      <c r="G27" s="346"/>
      <c r="H27" s="346"/>
      <c r="I27" s="346"/>
      <c r="J27" s="346"/>
      <c r="K27" s="346"/>
      <c r="L27" s="58"/>
    </row>
    <row r="28" spans="2:16" x14ac:dyDescent="0.2">
      <c r="B28" s="46"/>
      <c r="C28" s="59"/>
      <c r="D28" s="59"/>
      <c r="E28" s="59"/>
      <c r="F28" s="59"/>
      <c r="G28" s="59"/>
      <c r="H28" s="59"/>
      <c r="I28" s="59"/>
      <c r="J28" s="59"/>
      <c r="K28" s="59"/>
    </row>
    <row r="29" spans="2:16" ht="15" customHeight="1" x14ac:dyDescent="0.2">
      <c r="B29" s="362" t="s">
        <v>67</v>
      </c>
      <c r="C29" s="362"/>
      <c r="D29" s="362"/>
      <c r="E29" s="362"/>
      <c r="F29" s="362"/>
      <c r="G29" s="362"/>
      <c r="H29" s="362"/>
      <c r="I29" s="362"/>
      <c r="J29" s="362"/>
      <c r="K29" s="362"/>
      <c r="L29" s="60"/>
    </row>
    <row r="30" spans="2:16" ht="15" customHeight="1" x14ac:dyDescent="0.2">
      <c r="B30" s="362" t="s">
        <v>58</v>
      </c>
      <c r="C30" s="362" t="s">
        <v>2</v>
      </c>
      <c r="D30" s="362"/>
      <c r="E30" s="362"/>
      <c r="F30" s="362"/>
      <c r="G30" s="362"/>
      <c r="H30" s="362"/>
      <c r="I30" s="362"/>
      <c r="J30" s="362"/>
      <c r="K30" s="362"/>
    </row>
    <row r="31" spans="2:16" ht="24" x14ac:dyDescent="0.2">
      <c r="B31" s="362"/>
      <c r="C31" s="44" t="s">
        <v>59</v>
      </c>
      <c r="D31" s="44" t="s">
        <v>60</v>
      </c>
      <c r="E31" s="44" t="s">
        <v>61</v>
      </c>
      <c r="F31" s="44" t="s">
        <v>62</v>
      </c>
      <c r="G31" s="44" t="s">
        <v>8</v>
      </c>
      <c r="H31" s="44" t="s">
        <v>63</v>
      </c>
      <c r="I31" s="44" t="s">
        <v>64</v>
      </c>
      <c r="J31" s="44" t="s">
        <v>65</v>
      </c>
      <c r="K31" s="45" t="s">
        <v>31</v>
      </c>
    </row>
    <row r="32" spans="2:16" x14ac:dyDescent="0.2">
      <c r="B32" s="39" t="s">
        <v>352</v>
      </c>
      <c r="C32" s="39">
        <v>3677</v>
      </c>
      <c r="D32" s="39">
        <v>1918</v>
      </c>
      <c r="E32" s="39">
        <f>C32+D32</f>
        <v>5595</v>
      </c>
      <c r="F32" s="40">
        <f>E32/$E$44</f>
        <v>0.3114042411086993</v>
      </c>
      <c r="G32" s="39">
        <v>11703</v>
      </c>
      <c r="H32" s="39">
        <v>913</v>
      </c>
      <c r="I32" s="39">
        <f>G32+H32</f>
        <v>12616</v>
      </c>
      <c r="J32" s="40">
        <f>I32/$I$44</f>
        <v>0.39364722768261101</v>
      </c>
      <c r="K32" s="39">
        <f t="shared" ref="K32:K43" si="11">E32+I32</f>
        <v>18211</v>
      </c>
    </row>
    <row r="33" spans="2:11" x14ac:dyDescent="0.2">
      <c r="B33" s="39" t="s">
        <v>353</v>
      </c>
      <c r="C33" s="39">
        <v>161</v>
      </c>
      <c r="D33" s="39">
        <v>91</v>
      </c>
      <c r="E33" s="39">
        <f t="shared" ref="E33:E43" si="12">C33+D33</f>
        <v>252</v>
      </c>
      <c r="F33" s="40">
        <f t="shared" ref="F33:F43" si="13">E33/$E$44</f>
        <v>1.402571380864919E-2</v>
      </c>
      <c r="G33" s="39">
        <v>458</v>
      </c>
      <c r="H33" s="39">
        <v>34</v>
      </c>
      <c r="I33" s="39">
        <f t="shared" ref="I33:I43" si="14">G33+H33</f>
        <v>492</v>
      </c>
      <c r="J33" s="40">
        <f t="shared" ref="J33:J43" si="15">I33/$I$44</f>
        <v>1.5351493026303472E-2</v>
      </c>
      <c r="K33" s="39">
        <f t="shared" si="11"/>
        <v>744</v>
      </c>
    </row>
    <row r="34" spans="2:11" x14ac:dyDescent="0.2">
      <c r="B34" s="39" t="s">
        <v>354</v>
      </c>
      <c r="C34" s="39">
        <v>638</v>
      </c>
      <c r="D34" s="39">
        <v>293</v>
      </c>
      <c r="E34" s="39">
        <f t="shared" si="12"/>
        <v>931</v>
      </c>
      <c r="F34" s="40">
        <f t="shared" si="13"/>
        <v>5.1817220459731729E-2</v>
      </c>
      <c r="G34" s="39">
        <v>1366</v>
      </c>
      <c r="H34" s="39">
        <v>147</v>
      </c>
      <c r="I34" s="39">
        <f t="shared" si="14"/>
        <v>1513</v>
      </c>
      <c r="J34" s="40">
        <f t="shared" si="15"/>
        <v>4.7208961278042999E-2</v>
      </c>
      <c r="K34" s="39">
        <f t="shared" si="11"/>
        <v>2444</v>
      </c>
    </row>
    <row r="35" spans="2:11" x14ac:dyDescent="0.2">
      <c r="B35" s="39" t="s">
        <v>46</v>
      </c>
      <c r="C35" s="39">
        <v>684</v>
      </c>
      <c r="D35" s="39">
        <v>359</v>
      </c>
      <c r="E35" s="39">
        <f t="shared" si="12"/>
        <v>1043</v>
      </c>
      <c r="F35" s="40">
        <f t="shared" si="13"/>
        <v>5.8050871041353591E-2</v>
      </c>
      <c r="G35" s="39">
        <v>1637</v>
      </c>
      <c r="H35" s="39">
        <v>137</v>
      </c>
      <c r="I35" s="39">
        <f t="shared" si="14"/>
        <v>1774</v>
      </c>
      <c r="J35" s="40">
        <f t="shared" si="15"/>
        <v>5.53527411151674E-2</v>
      </c>
      <c r="K35" s="39">
        <f t="shared" si="11"/>
        <v>2817</v>
      </c>
    </row>
    <row r="36" spans="2:11" x14ac:dyDescent="0.2">
      <c r="B36" s="39" t="s">
        <v>355</v>
      </c>
      <c r="C36" s="39">
        <v>214</v>
      </c>
      <c r="D36" s="39">
        <v>123</v>
      </c>
      <c r="E36" s="39">
        <f t="shared" si="12"/>
        <v>337</v>
      </c>
      <c r="F36" s="40">
        <f t="shared" si="13"/>
        <v>1.8756609339344355E-2</v>
      </c>
      <c r="G36" s="39">
        <v>659</v>
      </c>
      <c r="H36" s="39">
        <v>65</v>
      </c>
      <c r="I36" s="39">
        <f t="shared" si="14"/>
        <v>724</v>
      </c>
      <c r="J36" s="40">
        <f t="shared" si="15"/>
        <v>2.2590408437080722E-2</v>
      </c>
      <c r="K36" s="39">
        <f t="shared" si="11"/>
        <v>1061</v>
      </c>
    </row>
    <row r="37" spans="2:11" ht="24" x14ac:dyDescent="0.2">
      <c r="B37" s="39" t="s">
        <v>356</v>
      </c>
      <c r="C37" s="39">
        <v>697</v>
      </c>
      <c r="D37" s="39">
        <v>379</v>
      </c>
      <c r="E37" s="39">
        <f t="shared" si="12"/>
        <v>1076</v>
      </c>
      <c r="F37" s="40">
        <f t="shared" si="13"/>
        <v>5.9887571659152893E-2</v>
      </c>
      <c r="G37" s="39">
        <v>1440</v>
      </c>
      <c r="H37" s="39">
        <v>190</v>
      </c>
      <c r="I37" s="39">
        <f t="shared" si="14"/>
        <v>1630</v>
      </c>
      <c r="J37" s="40">
        <f t="shared" si="15"/>
        <v>5.0859621205029799E-2</v>
      </c>
      <c r="K37" s="39">
        <f t="shared" si="11"/>
        <v>2706</v>
      </c>
    </row>
    <row r="38" spans="2:11" x14ac:dyDescent="0.2">
      <c r="B38" s="39" t="s">
        <v>357</v>
      </c>
      <c r="C38" s="39">
        <v>795</v>
      </c>
      <c r="D38" s="39">
        <v>456</v>
      </c>
      <c r="E38" s="39">
        <f t="shared" si="12"/>
        <v>1251</v>
      </c>
      <c r="F38" s="40">
        <f t="shared" si="13"/>
        <v>6.9627650692937054E-2</v>
      </c>
      <c r="G38" s="39">
        <v>1814</v>
      </c>
      <c r="H38" s="39">
        <v>172</v>
      </c>
      <c r="I38" s="39">
        <f t="shared" si="14"/>
        <v>1986</v>
      </c>
      <c r="J38" s="40">
        <f t="shared" si="15"/>
        <v>6.1967612093981092E-2</v>
      </c>
      <c r="K38" s="39">
        <f t="shared" si="11"/>
        <v>3237</v>
      </c>
    </row>
    <row r="39" spans="2:11" x14ac:dyDescent="0.2">
      <c r="B39" s="39" t="s">
        <v>358</v>
      </c>
      <c r="C39" s="39">
        <v>1360</v>
      </c>
      <c r="D39" s="39">
        <v>684</v>
      </c>
      <c r="E39" s="39">
        <f t="shared" si="12"/>
        <v>2044</v>
      </c>
      <c r="F39" s="40">
        <f t="shared" si="13"/>
        <v>0.11376412311459899</v>
      </c>
      <c r="G39" s="39">
        <v>2151</v>
      </c>
      <c r="H39" s="39">
        <v>277</v>
      </c>
      <c r="I39" s="39">
        <f t="shared" si="14"/>
        <v>2428</v>
      </c>
      <c r="J39" s="40">
        <f t="shared" si="15"/>
        <v>7.5758994040375671E-2</v>
      </c>
      <c r="K39" s="39">
        <f t="shared" si="11"/>
        <v>4472</v>
      </c>
    </row>
    <row r="40" spans="2:11" x14ac:dyDescent="0.2">
      <c r="B40" s="39" t="s">
        <v>359</v>
      </c>
      <c r="C40" s="39">
        <v>1343</v>
      </c>
      <c r="D40" s="39">
        <v>624</v>
      </c>
      <c r="E40" s="39">
        <f t="shared" si="12"/>
        <v>1967</v>
      </c>
      <c r="F40" s="40">
        <f t="shared" si="13"/>
        <v>0.10947848833973396</v>
      </c>
      <c r="G40" s="39">
        <v>3732</v>
      </c>
      <c r="H40" s="39">
        <v>347</v>
      </c>
      <c r="I40" s="39">
        <f t="shared" si="14"/>
        <v>4079</v>
      </c>
      <c r="J40" s="40">
        <f t="shared" si="15"/>
        <v>0.12727386189896719</v>
      </c>
      <c r="K40" s="39">
        <f t="shared" si="11"/>
        <v>6046</v>
      </c>
    </row>
    <row r="41" spans="2:11" x14ac:dyDescent="0.2">
      <c r="B41" s="39" t="s">
        <v>360</v>
      </c>
      <c r="C41" s="39">
        <v>535</v>
      </c>
      <c r="D41" s="39">
        <v>262</v>
      </c>
      <c r="E41" s="39">
        <f t="shared" si="12"/>
        <v>797</v>
      </c>
      <c r="F41" s="40">
        <f t="shared" si="13"/>
        <v>4.4359102799576999E-2</v>
      </c>
      <c r="G41" s="39">
        <v>873</v>
      </c>
      <c r="H41" s="39">
        <v>91</v>
      </c>
      <c r="I41" s="39">
        <f t="shared" si="14"/>
        <v>964</v>
      </c>
      <c r="J41" s="40">
        <f t="shared" si="15"/>
        <v>3.0078941620643389E-2</v>
      </c>
      <c r="K41" s="39">
        <f t="shared" si="11"/>
        <v>1761</v>
      </c>
    </row>
    <row r="42" spans="2:11" x14ac:dyDescent="0.2">
      <c r="B42" s="39" t="s">
        <v>361</v>
      </c>
      <c r="C42" s="39">
        <v>443</v>
      </c>
      <c r="D42" s="39">
        <v>224</v>
      </c>
      <c r="E42" s="39">
        <f t="shared" si="12"/>
        <v>667</v>
      </c>
      <c r="F42" s="40">
        <f t="shared" si="13"/>
        <v>3.7123615517337338E-2</v>
      </c>
      <c r="G42" s="39">
        <v>654</v>
      </c>
      <c r="H42" s="39">
        <v>82</v>
      </c>
      <c r="I42" s="39">
        <f t="shared" si="14"/>
        <v>736</v>
      </c>
      <c r="J42" s="40">
        <f t="shared" si="15"/>
        <v>2.2964835096258854E-2</v>
      </c>
      <c r="K42" s="39">
        <f t="shared" si="11"/>
        <v>1403</v>
      </c>
    </row>
    <row r="43" spans="2:11" x14ac:dyDescent="0.2">
      <c r="B43" s="39" t="s">
        <v>362</v>
      </c>
      <c r="C43" s="39">
        <v>1381</v>
      </c>
      <c r="D43" s="39">
        <v>626</v>
      </c>
      <c r="E43" s="39">
        <f t="shared" si="12"/>
        <v>2007</v>
      </c>
      <c r="F43" s="40">
        <f t="shared" si="13"/>
        <v>0.11170479211888462</v>
      </c>
      <c r="G43" s="39">
        <v>2802</v>
      </c>
      <c r="H43" s="39">
        <v>305</v>
      </c>
      <c r="I43" s="39">
        <f t="shared" si="14"/>
        <v>3107</v>
      </c>
      <c r="J43" s="40">
        <f t="shared" si="15"/>
        <v>9.69453025055384E-2</v>
      </c>
      <c r="K43" s="39">
        <f t="shared" si="11"/>
        <v>5114</v>
      </c>
    </row>
    <row r="44" spans="2:11" x14ac:dyDescent="0.2">
      <c r="B44" s="41" t="s">
        <v>50</v>
      </c>
      <c r="C44" s="39">
        <f t="shared" ref="C44:H44" si="16">SUM(C32:C43)</f>
        <v>11928</v>
      </c>
      <c r="D44" s="39">
        <f t="shared" si="16"/>
        <v>6039</v>
      </c>
      <c r="E44" s="41">
        <f t="shared" ref="E44" si="17">C44+D44</f>
        <v>17967</v>
      </c>
      <c r="F44" s="43">
        <f t="shared" ref="F44" si="18">E44/$E$44</f>
        <v>1</v>
      </c>
      <c r="G44" s="39">
        <f t="shared" si="16"/>
        <v>29289</v>
      </c>
      <c r="H44" s="39">
        <f t="shared" si="16"/>
        <v>2760</v>
      </c>
      <c r="I44" s="41">
        <f t="shared" ref="I44" si="19">G44+H44</f>
        <v>32049</v>
      </c>
      <c r="J44" s="43">
        <f t="shared" ref="J44" si="20">I44/$I$44</f>
        <v>1</v>
      </c>
      <c r="K44" s="41">
        <f t="shared" ref="K44:K45" si="21">E44+I44</f>
        <v>50016</v>
      </c>
    </row>
    <row r="45" spans="2:11" ht="24" x14ac:dyDescent="0.2">
      <c r="B45" s="53" t="s">
        <v>68</v>
      </c>
      <c r="C45" s="54">
        <f>+C44/$K$44</f>
        <v>0.23848368522072938</v>
      </c>
      <c r="D45" s="54">
        <f>+D44/$K$44</f>
        <v>0.12074136276391555</v>
      </c>
      <c r="E45" s="55">
        <f>C45+D45</f>
        <v>0.35922504798464494</v>
      </c>
      <c r="F45" s="55"/>
      <c r="G45" s="54">
        <f>+G44/$K$44</f>
        <v>0.58559261036468335</v>
      </c>
      <c r="H45" s="54">
        <f>+H44/$K$44</f>
        <v>5.5182341650671783E-2</v>
      </c>
      <c r="I45" s="55">
        <f>G45+H45</f>
        <v>0.64077495201535517</v>
      </c>
      <c r="J45" s="55"/>
      <c r="K45" s="55">
        <f t="shared" si="21"/>
        <v>1</v>
      </c>
    </row>
    <row r="46" spans="2:11" x14ac:dyDescent="0.2">
      <c r="B46" s="46" t="s">
        <v>133</v>
      </c>
    </row>
    <row r="47" spans="2:11" x14ac:dyDescent="0.2">
      <c r="B47" s="46" t="s">
        <v>134</v>
      </c>
    </row>
  </sheetData>
  <mergeCells count="10">
    <mergeCell ref="B30:B31"/>
    <mergeCell ref="C30:K30"/>
    <mergeCell ref="B8:K8"/>
    <mergeCell ref="B9:B10"/>
    <mergeCell ref="C9:K9"/>
    <mergeCell ref="B6:K6"/>
    <mergeCell ref="B5:K5"/>
    <mergeCell ref="B27:K27"/>
    <mergeCell ref="B26:K26"/>
    <mergeCell ref="B29:K29"/>
  </mergeCells>
  <hyperlinks>
    <hyperlink ref="M5" location="'Índice Pensiones Solidarias'!A1" display="Volver Sistema de Pensiones Solidadias" xr:uid="{00000000-0004-0000-1200-000000000000}"/>
  </hyperlinks>
  <pageMargins left="0.74803149606299213" right="0.74803149606299213" top="0.98425196850393704" bottom="0.98425196850393704" header="0" footer="0"/>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504D"/>
  </sheetPr>
  <dimension ref="A1:N16"/>
  <sheetViews>
    <sheetView showGridLines="0" tabSelected="1" workbookViewId="0">
      <selection activeCell="B1" sqref="B1"/>
    </sheetView>
  </sheetViews>
  <sheetFormatPr baseColWidth="10" defaultRowHeight="15" x14ac:dyDescent="0.25"/>
  <cols>
    <col min="1" max="1" width="13.5703125" customWidth="1"/>
    <col min="2" max="2" width="60.85546875" customWidth="1"/>
  </cols>
  <sheetData>
    <row r="1" spans="1:14" ht="62.25" customHeight="1" x14ac:dyDescent="0.25">
      <c r="B1" s="146" t="s">
        <v>581</v>
      </c>
    </row>
    <row r="2" spans="1:14" x14ac:dyDescent="0.25">
      <c r="A2" s="145"/>
      <c r="B2" s="46"/>
      <c r="C2" s="46"/>
    </row>
    <row r="3" spans="1:14" x14ac:dyDescent="0.25">
      <c r="A3" s="145"/>
      <c r="B3" s="46"/>
      <c r="C3" s="46"/>
    </row>
    <row r="4" spans="1:14" x14ac:dyDescent="0.25">
      <c r="A4" s="75"/>
      <c r="B4" s="46"/>
      <c r="C4" s="46"/>
    </row>
    <row r="5" spans="1:14" ht="15.75" x14ac:dyDescent="0.25">
      <c r="A5" s="75"/>
      <c r="B5" s="140" t="s">
        <v>466</v>
      </c>
      <c r="C5" s="46"/>
    </row>
    <row r="7" spans="1:14" s="46" customFormat="1" x14ac:dyDescent="0.25">
      <c r="B7" s="141" t="s">
        <v>128</v>
      </c>
      <c r="C7" s="61"/>
      <c r="D7" s="61"/>
      <c r="E7" s="61"/>
      <c r="F7" s="61"/>
      <c r="G7" s="61"/>
      <c r="H7" s="61"/>
      <c r="I7" s="61"/>
      <c r="J7" s="61"/>
      <c r="K7" s="61"/>
      <c r="L7" s="61"/>
      <c r="M7" s="61"/>
    </row>
    <row r="8" spans="1:14" s="46" customFormat="1" ht="60" x14ac:dyDescent="0.2">
      <c r="B8" s="188" t="s">
        <v>597</v>
      </c>
      <c r="C8" s="104"/>
      <c r="D8" s="104"/>
      <c r="E8" s="104"/>
      <c r="F8" s="104"/>
      <c r="G8" s="104"/>
      <c r="H8" s="104"/>
      <c r="I8" s="104"/>
      <c r="J8" s="104"/>
      <c r="K8" s="104"/>
      <c r="L8" s="104"/>
      <c r="M8" s="104"/>
      <c r="N8" s="61"/>
    </row>
    <row r="9" spans="1:14" s="46" customFormat="1" ht="15" customHeight="1" x14ac:dyDescent="0.2">
      <c r="B9" s="104"/>
      <c r="C9" s="104"/>
      <c r="D9" s="104"/>
      <c r="E9" s="104"/>
      <c r="F9" s="104"/>
      <c r="G9" s="104"/>
      <c r="H9" s="104"/>
      <c r="I9" s="104"/>
      <c r="J9" s="104"/>
      <c r="K9" s="104"/>
      <c r="L9" s="104"/>
      <c r="M9" s="104"/>
      <c r="N9" s="134"/>
    </row>
    <row r="10" spans="1:14" s="46" customFormat="1" x14ac:dyDescent="0.2">
      <c r="B10" s="142" t="s">
        <v>569</v>
      </c>
      <c r="C10" s="134"/>
      <c r="D10" s="134"/>
      <c r="E10" s="134"/>
      <c r="F10" s="134"/>
      <c r="G10" s="134"/>
      <c r="H10" s="134"/>
      <c r="I10" s="134"/>
      <c r="J10" s="134"/>
      <c r="K10" s="134"/>
      <c r="L10" s="134"/>
      <c r="M10" s="134"/>
      <c r="N10" s="134"/>
    </row>
    <row r="11" spans="1:14" s="46" customFormat="1" x14ac:dyDescent="0.25">
      <c r="B11" s="143" t="s">
        <v>571</v>
      </c>
      <c r="C11" s="61"/>
      <c r="D11" s="61"/>
      <c r="E11" s="61"/>
      <c r="F11" s="61"/>
      <c r="G11" s="61"/>
      <c r="H11" s="61"/>
      <c r="I11" s="61"/>
      <c r="J11" s="61"/>
      <c r="K11" s="61"/>
      <c r="L11" s="61"/>
      <c r="M11" s="61"/>
      <c r="N11" s="134"/>
    </row>
    <row r="12" spans="1:14" s="46" customFormat="1" x14ac:dyDescent="0.25">
      <c r="B12" s="144" t="s">
        <v>570</v>
      </c>
      <c r="N12" s="61"/>
    </row>
    <row r="13" spans="1:14" s="46" customFormat="1" ht="12" x14ac:dyDescent="0.2"/>
    <row r="14" spans="1:14" s="46" customFormat="1" ht="12" x14ac:dyDescent="0.2"/>
    <row r="15" spans="1:14" s="46" customFormat="1" ht="12" x14ac:dyDescent="0.2"/>
    <row r="16" spans="1:14" s="46" customFormat="1" ht="12" x14ac:dyDescent="0.2"/>
  </sheetData>
  <hyperlinks>
    <hyperlink ref="B10" location="'Índice Pensiones Solidarias'!A1" display="'Índice Pensiones Solidarias'!A1" xr:uid="{00000000-0004-0000-0100-000000000000}"/>
    <hyperlink ref="B11" location="'Índice BxH'!A1" display="'Índice BxH'!A1" xr:uid="{00000000-0004-0000-0100-000001000000}"/>
    <hyperlink ref="B12" location="'Índice STJ'!A1" display="'Índice STJ'!A1" xr:uid="{00000000-0004-0000-0100-000002000000}"/>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9"/>
  <dimension ref="A1:P83"/>
  <sheetViews>
    <sheetView showGridLines="0" zoomScaleNormal="100" workbookViewId="0">
      <selection activeCell="E80" sqref="E80"/>
    </sheetView>
  </sheetViews>
  <sheetFormatPr baseColWidth="10" defaultRowHeight="12" x14ac:dyDescent="0.2"/>
  <cols>
    <col min="1" max="1" width="6" style="47" customWidth="1"/>
    <col min="2" max="2" width="18.140625" style="47" customWidth="1"/>
    <col min="3" max="3" width="7.85546875" style="47" bestFit="1" customWidth="1"/>
    <col min="4" max="4" width="7.28515625" style="47" bestFit="1" customWidth="1"/>
    <col min="5" max="6" width="7.28515625" style="47" customWidth="1"/>
    <col min="7" max="8" width="7.28515625" style="47" bestFit="1" customWidth="1"/>
    <col min="9" max="11" width="7.28515625" style="47" customWidth="1"/>
    <col min="12" max="12" width="7.85546875" style="47" customWidth="1"/>
    <col min="13" max="251" width="11.42578125" style="47"/>
    <col min="252" max="252" width="18.140625" style="47" customWidth="1"/>
    <col min="253" max="253" width="7.85546875" style="47" bestFit="1" customWidth="1"/>
    <col min="254" max="254" width="7.28515625" style="47" bestFit="1" customWidth="1"/>
    <col min="255" max="256" width="7.28515625" style="47" customWidth="1"/>
    <col min="257" max="258" width="7.28515625" style="47" bestFit="1" customWidth="1"/>
    <col min="259" max="261" width="7.28515625" style="47" customWidth="1"/>
    <col min="262" max="267" width="0" style="47" hidden="1" customWidth="1"/>
    <col min="268" max="268" width="7.85546875" style="47" customWidth="1"/>
    <col min="269" max="507" width="11.42578125" style="47"/>
    <col min="508" max="508" width="18.140625" style="47" customWidth="1"/>
    <col min="509" max="509" width="7.85546875" style="47" bestFit="1" customWidth="1"/>
    <col min="510" max="510" width="7.28515625" style="47" bestFit="1" customWidth="1"/>
    <col min="511" max="512" width="7.28515625" style="47" customWidth="1"/>
    <col min="513" max="514" width="7.28515625" style="47" bestFit="1" customWidth="1"/>
    <col min="515" max="517" width="7.28515625" style="47" customWidth="1"/>
    <col min="518" max="523" width="0" style="47" hidden="1" customWidth="1"/>
    <col min="524" max="524" width="7.85546875" style="47" customWidth="1"/>
    <col min="525" max="763" width="11.42578125" style="47"/>
    <col min="764" max="764" width="18.140625" style="47" customWidth="1"/>
    <col min="765" max="765" width="7.85546875" style="47" bestFit="1" customWidth="1"/>
    <col min="766" max="766" width="7.28515625" style="47" bestFit="1" customWidth="1"/>
    <col min="767" max="768" width="7.28515625" style="47" customWidth="1"/>
    <col min="769" max="770" width="7.28515625" style="47" bestFit="1" customWidth="1"/>
    <col min="771" max="773" width="7.28515625" style="47" customWidth="1"/>
    <col min="774" max="779" width="0" style="47" hidden="1" customWidth="1"/>
    <col min="780" max="780" width="7.85546875" style="47" customWidth="1"/>
    <col min="781" max="1019" width="11.42578125" style="47"/>
    <col min="1020" max="1020" width="18.140625" style="47" customWidth="1"/>
    <col min="1021" max="1021" width="7.85546875" style="47" bestFit="1" customWidth="1"/>
    <col min="1022" max="1022" width="7.28515625" style="47" bestFit="1" customWidth="1"/>
    <col min="1023" max="1024" width="7.28515625" style="47" customWidth="1"/>
    <col min="1025" max="1026" width="7.28515625" style="47" bestFit="1" customWidth="1"/>
    <col min="1027" max="1029" width="7.28515625" style="47" customWidth="1"/>
    <col min="1030" max="1035" width="0" style="47" hidden="1" customWidth="1"/>
    <col min="1036" max="1036" width="7.85546875" style="47" customWidth="1"/>
    <col min="1037" max="1275" width="11.42578125" style="47"/>
    <col min="1276" max="1276" width="18.140625" style="47" customWidth="1"/>
    <col min="1277" max="1277" width="7.85546875" style="47" bestFit="1" customWidth="1"/>
    <col min="1278" max="1278" width="7.28515625" style="47" bestFit="1" customWidth="1"/>
    <col min="1279" max="1280" width="7.28515625" style="47" customWidth="1"/>
    <col min="1281" max="1282" width="7.28515625" style="47" bestFit="1" customWidth="1"/>
    <col min="1283" max="1285" width="7.28515625" style="47" customWidth="1"/>
    <col min="1286" max="1291" width="0" style="47" hidden="1" customWidth="1"/>
    <col min="1292" max="1292" width="7.85546875" style="47" customWidth="1"/>
    <col min="1293" max="1531" width="11.42578125" style="47"/>
    <col min="1532" max="1532" width="18.140625" style="47" customWidth="1"/>
    <col min="1533" max="1533" width="7.85546875" style="47" bestFit="1" customWidth="1"/>
    <col min="1534" max="1534" width="7.28515625" style="47" bestFit="1" customWidth="1"/>
    <col min="1535" max="1536" width="7.28515625" style="47" customWidth="1"/>
    <col min="1537" max="1538" width="7.28515625" style="47" bestFit="1" customWidth="1"/>
    <col min="1539" max="1541" width="7.28515625" style="47" customWidth="1"/>
    <col min="1542" max="1547" width="0" style="47" hidden="1" customWidth="1"/>
    <col min="1548" max="1548" width="7.85546875" style="47" customWidth="1"/>
    <col min="1549" max="1787" width="11.42578125" style="47"/>
    <col min="1788" max="1788" width="18.140625" style="47" customWidth="1"/>
    <col min="1789" max="1789" width="7.85546875" style="47" bestFit="1" customWidth="1"/>
    <col min="1790" max="1790" width="7.28515625" style="47" bestFit="1" customWidth="1"/>
    <col min="1791" max="1792" width="7.28515625" style="47" customWidth="1"/>
    <col min="1793" max="1794" width="7.28515625" style="47" bestFit="1" customWidth="1"/>
    <col min="1795" max="1797" width="7.28515625" style="47" customWidth="1"/>
    <col min="1798" max="1803" width="0" style="47" hidden="1" customWidth="1"/>
    <col min="1804" max="1804" width="7.85546875" style="47" customWidth="1"/>
    <col min="1805" max="2043" width="11.42578125" style="47"/>
    <col min="2044" max="2044" width="18.140625" style="47" customWidth="1"/>
    <col min="2045" max="2045" width="7.85546875" style="47" bestFit="1" customWidth="1"/>
    <col min="2046" max="2046" width="7.28515625" style="47" bestFit="1" customWidth="1"/>
    <col min="2047" max="2048" width="7.28515625" style="47" customWidth="1"/>
    <col min="2049" max="2050" width="7.28515625" style="47" bestFit="1" customWidth="1"/>
    <col min="2051" max="2053" width="7.28515625" style="47" customWidth="1"/>
    <col min="2054" max="2059" width="0" style="47" hidden="1" customWidth="1"/>
    <col min="2060" max="2060" width="7.85546875" style="47" customWidth="1"/>
    <col min="2061" max="2299" width="11.42578125" style="47"/>
    <col min="2300" max="2300" width="18.140625" style="47" customWidth="1"/>
    <col min="2301" max="2301" width="7.85546875" style="47" bestFit="1" customWidth="1"/>
    <col min="2302" max="2302" width="7.28515625" style="47" bestFit="1" customWidth="1"/>
    <col min="2303" max="2304" width="7.28515625" style="47" customWidth="1"/>
    <col min="2305" max="2306" width="7.28515625" style="47" bestFit="1" customWidth="1"/>
    <col min="2307" max="2309" width="7.28515625" style="47" customWidth="1"/>
    <col min="2310" max="2315" width="0" style="47" hidden="1" customWidth="1"/>
    <col min="2316" max="2316" width="7.85546875" style="47" customWidth="1"/>
    <col min="2317" max="2555" width="11.42578125" style="47"/>
    <col min="2556" max="2556" width="18.140625" style="47" customWidth="1"/>
    <col min="2557" max="2557" width="7.85546875" style="47" bestFit="1" customWidth="1"/>
    <col min="2558" max="2558" width="7.28515625" style="47" bestFit="1" customWidth="1"/>
    <col min="2559" max="2560" width="7.28515625" style="47" customWidth="1"/>
    <col min="2561" max="2562" width="7.28515625" style="47" bestFit="1" customWidth="1"/>
    <col min="2563" max="2565" width="7.28515625" style="47" customWidth="1"/>
    <col min="2566" max="2571" width="0" style="47" hidden="1" customWidth="1"/>
    <col min="2572" max="2572" width="7.85546875" style="47" customWidth="1"/>
    <col min="2573" max="2811" width="11.42578125" style="47"/>
    <col min="2812" max="2812" width="18.140625" style="47" customWidth="1"/>
    <col min="2813" max="2813" width="7.85546875" style="47" bestFit="1" customWidth="1"/>
    <col min="2814" max="2814" width="7.28515625" style="47" bestFit="1" customWidth="1"/>
    <col min="2815" max="2816" width="7.28515625" style="47" customWidth="1"/>
    <col min="2817" max="2818" width="7.28515625" style="47" bestFit="1" customWidth="1"/>
    <col min="2819" max="2821" width="7.28515625" style="47" customWidth="1"/>
    <col min="2822" max="2827" width="0" style="47" hidden="1" customWidth="1"/>
    <col min="2828" max="2828" width="7.85546875" style="47" customWidth="1"/>
    <col min="2829" max="3067" width="11.42578125" style="47"/>
    <col min="3068" max="3068" width="18.140625" style="47" customWidth="1"/>
    <col min="3069" max="3069" width="7.85546875" style="47" bestFit="1" customWidth="1"/>
    <col min="3070" max="3070" width="7.28515625" style="47" bestFit="1" customWidth="1"/>
    <col min="3071" max="3072" width="7.28515625" style="47" customWidth="1"/>
    <col min="3073" max="3074" width="7.28515625" style="47" bestFit="1" customWidth="1"/>
    <col min="3075" max="3077" width="7.28515625" style="47" customWidth="1"/>
    <col min="3078" max="3083" width="0" style="47" hidden="1" customWidth="1"/>
    <col min="3084" max="3084" width="7.85546875" style="47" customWidth="1"/>
    <col min="3085" max="3323" width="11.42578125" style="47"/>
    <col min="3324" max="3324" width="18.140625" style="47" customWidth="1"/>
    <col min="3325" max="3325" width="7.85546875" style="47" bestFit="1" customWidth="1"/>
    <col min="3326" max="3326" width="7.28515625" style="47" bestFit="1" customWidth="1"/>
    <col min="3327" max="3328" width="7.28515625" style="47" customWidth="1"/>
    <col min="3329" max="3330" width="7.28515625" style="47" bestFit="1" customWidth="1"/>
    <col min="3331" max="3333" width="7.28515625" style="47" customWidth="1"/>
    <col min="3334" max="3339" width="0" style="47" hidden="1" customWidth="1"/>
    <col min="3340" max="3340" width="7.85546875" style="47" customWidth="1"/>
    <col min="3341" max="3579" width="11.42578125" style="47"/>
    <col min="3580" max="3580" width="18.140625" style="47" customWidth="1"/>
    <col min="3581" max="3581" width="7.85546875" style="47" bestFit="1" customWidth="1"/>
    <col min="3582" max="3582" width="7.28515625" style="47" bestFit="1" customWidth="1"/>
    <col min="3583" max="3584" width="7.28515625" style="47" customWidth="1"/>
    <col min="3585" max="3586" width="7.28515625" style="47" bestFit="1" customWidth="1"/>
    <col min="3587" max="3589" width="7.28515625" style="47" customWidth="1"/>
    <col min="3590" max="3595" width="0" style="47" hidden="1" customWidth="1"/>
    <col min="3596" max="3596" width="7.85546875" style="47" customWidth="1"/>
    <col min="3597" max="3835" width="11.42578125" style="47"/>
    <col min="3836" max="3836" width="18.140625" style="47" customWidth="1"/>
    <col min="3837" max="3837" width="7.85546875" style="47" bestFit="1" customWidth="1"/>
    <col min="3838" max="3838" width="7.28515625" style="47" bestFit="1" customWidth="1"/>
    <col min="3839" max="3840" width="7.28515625" style="47" customWidth="1"/>
    <col min="3841" max="3842" width="7.28515625" style="47" bestFit="1" customWidth="1"/>
    <col min="3843" max="3845" width="7.28515625" style="47" customWidth="1"/>
    <col min="3846" max="3851" width="0" style="47" hidden="1" customWidth="1"/>
    <col min="3852" max="3852" width="7.85546875" style="47" customWidth="1"/>
    <col min="3853" max="4091" width="11.42578125" style="47"/>
    <col min="4092" max="4092" width="18.140625" style="47" customWidth="1"/>
    <col min="4093" max="4093" width="7.85546875" style="47" bestFit="1" customWidth="1"/>
    <col min="4094" max="4094" width="7.28515625" style="47" bestFit="1" customWidth="1"/>
    <col min="4095" max="4096" width="7.28515625" style="47" customWidth="1"/>
    <col min="4097" max="4098" width="7.28515625" style="47" bestFit="1" customWidth="1"/>
    <col min="4099" max="4101" width="7.28515625" style="47" customWidth="1"/>
    <col min="4102" max="4107" width="0" style="47" hidden="1" customWidth="1"/>
    <col min="4108" max="4108" width="7.85546875" style="47" customWidth="1"/>
    <col min="4109" max="4347" width="11.42578125" style="47"/>
    <col min="4348" max="4348" width="18.140625" style="47" customWidth="1"/>
    <col min="4349" max="4349" width="7.85546875" style="47" bestFit="1" customWidth="1"/>
    <col min="4350" max="4350" width="7.28515625" style="47" bestFit="1" customWidth="1"/>
    <col min="4351" max="4352" width="7.28515625" style="47" customWidth="1"/>
    <col min="4353" max="4354" width="7.28515625" style="47" bestFit="1" customWidth="1"/>
    <col min="4355" max="4357" width="7.28515625" style="47" customWidth="1"/>
    <col min="4358" max="4363" width="0" style="47" hidden="1" customWidth="1"/>
    <col min="4364" max="4364" width="7.85546875" style="47" customWidth="1"/>
    <col min="4365" max="4603" width="11.42578125" style="47"/>
    <col min="4604" max="4604" width="18.140625" style="47" customWidth="1"/>
    <col min="4605" max="4605" width="7.85546875" style="47" bestFit="1" customWidth="1"/>
    <col min="4606" max="4606" width="7.28515625" style="47" bestFit="1" customWidth="1"/>
    <col min="4607" max="4608" width="7.28515625" style="47" customWidth="1"/>
    <col min="4609" max="4610" width="7.28515625" style="47" bestFit="1" customWidth="1"/>
    <col min="4611" max="4613" width="7.28515625" style="47" customWidth="1"/>
    <col min="4614" max="4619" width="0" style="47" hidden="1" customWidth="1"/>
    <col min="4620" max="4620" width="7.85546875" style="47" customWidth="1"/>
    <col min="4621" max="4859" width="11.42578125" style="47"/>
    <col min="4860" max="4860" width="18.140625" style="47" customWidth="1"/>
    <col min="4861" max="4861" width="7.85546875" style="47" bestFit="1" customWidth="1"/>
    <col min="4862" max="4862" width="7.28515625" style="47" bestFit="1" customWidth="1"/>
    <col min="4863" max="4864" width="7.28515625" style="47" customWidth="1"/>
    <col min="4865" max="4866" width="7.28515625" style="47" bestFit="1" customWidth="1"/>
    <col min="4867" max="4869" width="7.28515625" style="47" customWidth="1"/>
    <col min="4870" max="4875" width="0" style="47" hidden="1" customWidth="1"/>
    <col min="4876" max="4876" width="7.85546875" style="47" customWidth="1"/>
    <col min="4877" max="5115" width="11.42578125" style="47"/>
    <col min="5116" max="5116" width="18.140625" style="47" customWidth="1"/>
    <col min="5117" max="5117" width="7.85546875" style="47" bestFit="1" customWidth="1"/>
    <col min="5118" max="5118" width="7.28515625" style="47" bestFit="1" customWidth="1"/>
    <col min="5119" max="5120" width="7.28515625" style="47" customWidth="1"/>
    <col min="5121" max="5122" width="7.28515625" style="47" bestFit="1" customWidth="1"/>
    <col min="5123" max="5125" width="7.28515625" style="47" customWidth="1"/>
    <col min="5126" max="5131" width="0" style="47" hidden="1" customWidth="1"/>
    <col min="5132" max="5132" width="7.85546875" style="47" customWidth="1"/>
    <col min="5133" max="5371" width="11.42578125" style="47"/>
    <col min="5372" max="5372" width="18.140625" style="47" customWidth="1"/>
    <col min="5373" max="5373" width="7.85546875" style="47" bestFit="1" customWidth="1"/>
    <col min="5374" max="5374" width="7.28515625" style="47" bestFit="1" customWidth="1"/>
    <col min="5375" max="5376" width="7.28515625" style="47" customWidth="1"/>
    <col min="5377" max="5378" width="7.28515625" style="47" bestFit="1" customWidth="1"/>
    <col min="5379" max="5381" width="7.28515625" style="47" customWidth="1"/>
    <col min="5382" max="5387" width="0" style="47" hidden="1" customWidth="1"/>
    <col min="5388" max="5388" width="7.85546875" style="47" customWidth="1"/>
    <col min="5389" max="5627" width="11.42578125" style="47"/>
    <col min="5628" max="5628" width="18.140625" style="47" customWidth="1"/>
    <col min="5629" max="5629" width="7.85546875" style="47" bestFit="1" customWidth="1"/>
    <col min="5630" max="5630" width="7.28515625" style="47" bestFit="1" customWidth="1"/>
    <col min="5631" max="5632" width="7.28515625" style="47" customWidth="1"/>
    <col min="5633" max="5634" width="7.28515625" style="47" bestFit="1" customWidth="1"/>
    <col min="5635" max="5637" width="7.28515625" style="47" customWidth="1"/>
    <col min="5638" max="5643" width="0" style="47" hidden="1" customWidth="1"/>
    <col min="5644" max="5644" width="7.85546875" style="47" customWidth="1"/>
    <col min="5645" max="5883" width="11.42578125" style="47"/>
    <col min="5884" max="5884" width="18.140625" style="47" customWidth="1"/>
    <col min="5885" max="5885" width="7.85546875" style="47" bestFit="1" customWidth="1"/>
    <col min="5886" max="5886" width="7.28515625" style="47" bestFit="1" customWidth="1"/>
    <col min="5887" max="5888" width="7.28515625" style="47" customWidth="1"/>
    <col min="5889" max="5890" width="7.28515625" style="47" bestFit="1" customWidth="1"/>
    <col min="5891" max="5893" width="7.28515625" style="47" customWidth="1"/>
    <col min="5894" max="5899" width="0" style="47" hidden="1" customWidth="1"/>
    <col min="5900" max="5900" width="7.85546875" style="47" customWidth="1"/>
    <col min="5901" max="6139" width="11.42578125" style="47"/>
    <col min="6140" max="6140" width="18.140625" style="47" customWidth="1"/>
    <col min="6141" max="6141" width="7.85546875" style="47" bestFit="1" customWidth="1"/>
    <col min="6142" max="6142" width="7.28515625" style="47" bestFit="1" customWidth="1"/>
    <col min="6143" max="6144" width="7.28515625" style="47" customWidth="1"/>
    <col min="6145" max="6146" width="7.28515625" style="47" bestFit="1" customWidth="1"/>
    <col min="6147" max="6149" width="7.28515625" style="47" customWidth="1"/>
    <col min="6150" max="6155" width="0" style="47" hidden="1" customWidth="1"/>
    <col min="6156" max="6156" width="7.85546875" style="47" customWidth="1"/>
    <col min="6157" max="6395" width="11.42578125" style="47"/>
    <col min="6396" max="6396" width="18.140625" style="47" customWidth="1"/>
    <col min="6397" max="6397" width="7.85546875" style="47" bestFit="1" customWidth="1"/>
    <col min="6398" max="6398" width="7.28515625" style="47" bestFit="1" customWidth="1"/>
    <col min="6399" max="6400" width="7.28515625" style="47" customWidth="1"/>
    <col min="6401" max="6402" width="7.28515625" style="47" bestFit="1" customWidth="1"/>
    <col min="6403" max="6405" width="7.28515625" style="47" customWidth="1"/>
    <col min="6406" max="6411" width="0" style="47" hidden="1" customWidth="1"/>
    <col min="6412" max="6412" width="7.85546875" style="47" customWidth="1"/>
    <col min="6413" max="6651" width="11.42578125" style="47"/>
    <col min="6652" max="6652" width="18.140625" style="47" customWidth="1"/>
    <col min="6653" max="6653" width="7.85546875" style="47" bestFit="1" customWidth="1"/>
    <col min="6654" max="6654" width="7.28515625" style="47" bestFit="1" customWidth="1"/>
    <col min="6655" max="6656" width="7.28515625" style="47" customWidth="1"/>
    <col min="6657" max="6658" width="7.28515625" style="47" bestFit="1" customWidth="1"/>
    <col min="6659" max="6661" width="7.28515625" style="47" customWidth="1"/>
    <col min="6662" max="6667" width="0" style="47" hidden="1" customWidth="1"/>
    <col min="6668" max="6668" width="7.85546875" style="47" customWidth="1"/>
    <col min="6669" max="6907" width="11.42578125" style="47"/>
    <col min="6908" max="6908" width="18.140625" style="47" customWidth="1"/>
    <col min="6909" max="6909" width="7.85546875" style="47" bestFit="1" customWidth="1"/>
    <col min="6910" max="6910" width="7.28515625" style="47" bestFit="1" customWidth="1"/>
    <col min="6911" max="6912" width="7.28515625" style="47" customWidth="1"/>
    <col min="6913" max="6914" width="7.28515625" style="47" bestFit="1" customWidth="1"/>
    <col min="6915" max="6917" width="7.28515625" style="47" customWidth="1"/>
    <col min="6918" max="6923" width="0" style="47" hidden="1" customWidth="1"/>
    <col min="6924" max="6924" width="7.85546875" style="47" customWidth="1"/>
    <col min="6925" max="7163" width="11.42578125" style="47"/>
    <col min="7164" max="7164" width="18.140625" style="47" customWidth="1"/>
    <col min="7165" max="7165" width="7.85546875" style="47" bestFit="1" customWidth="1"/>
    <col min="7166" max="7166" width="7.28515625" style="47" bestFit="1" customWidth="1"/>
    <col min="7167" max="7168" width="7.28515625" style="47" customWidth="1"/>
    <col min="7169" max="7170" width="7.28515625" style="47" bestFit="1" customWidth="1"/>
    <col min="7171" max="7173" width="7.28515625" style="47" customWidth="1"/>
    <col min="7174" max="7179" width="0" style="47" hidden="1" customWidth="1"/>
    <col min="7180" max="7180" width="7.85546875" style="47" customWidth="1"/>
    <col min="7181" max="7419" width="11.42578125" style="47"/>
    <col min="7420" max="7420" width="18.140625" style="47" customWidth="1"/>
    <col min="7421" max="7421" width="7.85546875" style="47" bestFit="1" customWidth="1"/>
    <col min="7422" max="7422" width="7.28515625" style="47" bestFit="1" customWidth="1"/>
    <col min="7423" max="7424" width="7.28515625" style="47" customWidth="1"/>
    <col min="7425" max="7426" width="7.28515625" style="47" bestFit="1" customWidth="1"/>
    <col min="7427" max="7429" width="7.28515625" style="47" customWidth="1"/>
    <col min="7430" max="7435" width="0" style="47" hidden="1" customWidth="1"/>
    <col min="7436" max="7436" width="7.85546875" style="47" customWidth="1"/>
    <col min="7437" max="7675" width="11.42578125" style="47"/>
    <col min="7676" max="7676" width="18.140625" style="47" customWidth="1"/>
    <col min="7677" max="7677" width="7.85546875" style="47" bestFit="1" customWidth="1"/>
    <col min="7678" max="7678" width="7.28515625" style="47" bestFit="1" customWidth="1"/>
    <col min="7679" max="7680" width="7.28515625" style="47" customWidth="1"/>
    <col min="7681" max="7682" width="7.28515625" style="47" bestFit="1" customWidth="1"/>
    <col min="7683" max="7685" width="7.28515625" style="47" customWidth="1"/>
    <col min="7686" max="7691" width="0" style="47" hidden="1" customWidth="1"/>
    <col min="7692" max="7692" width="7.85546875" style="47" customWidth="1"/>
    <col min="7693" max="7931" width="11.42578125" style="47"/>
    <col min="7932" max="7932" width="18.140625" style="47" customWidth="1"/>
    <col min="7933" max="7933" width="7.85546875" style="47" bestFit="1" customWidth="1"/>
    <col min="7934" max="7934" width="7.28515625" style="47" bestFit="1" customWidth="1"/>
    <col min="7935" max="7936" width="7.28515625" style="47" customWidth="1"/>
    <col min="7937" max="7938" width="7.28515625" style="47" bestFit="1" customWidth="1"/>
    <col min="7939" max="7941" width="7.28515625" style="47" customWidth="1"/>
    <col min="7942" max="7947" width="0" style="47" hidden="1" customWidth="1"/>
    <col min="7948" max="7948" width="7.85546875" style="47" customWidth="1"/>
    <col min="7949" max="8187" width="11.42578125" style="47"/>
    <col min="8188" max="8188" width="18.140625" style="47" customWidth="1"/>
    <col min="8189" max="8189" width="7.85546875" style="47" bestFit="1" customWidth="1"/>
    <col min="8190" max="8190" width="7.28515625" style="47" bestFit="1" customWidth="1"/>
    <col min="8191" max="8192" width="7.28515625" style="47" customWidth="1"/>
    <col min="8193" max="8194" width="7.28515625" style="47" bestFit="1" customWidth="1"/>
    <col min="8195" max="8197" width="7.28515625" style="47" customWidth="1"/>
    <col min="8198" max="8203" width="0" style="47" hidden="1" customWidth="1"/>
    <col min="8204" max="8204" width="7.85546875" style="47" customWidth="1"/>
    <col min="8205" max="8443" width="11.42578125" style="47"/>
    <col min="8444" max="8444" width="18.140625" style="47" customWidth="1"/>
    <col min="8445" max="8445" width="7.85546875" style="47" bestFit="1" customWidth="1"/>
    <col min="8446" max="8446" width="7.28515625" style="47" bestFit="1" customWidth="1"/>
    <col min="8447" max="8448" width="7.28515625" style="47" customWidth="1"/>
    <col min="8449" max="8450" width="7.28515625" style="47" bestFit="1" customWidth="1"/>
    <col min="8451" max="8453" width="7.28515625" style="47" customWidth="1"/>
    <col min="8454" max="8459" width="0" style="47" hidden="1" customWidth="1"/>
    <col min="8460" max="8460" width="7.85546875" style="47" customWidth="1"/>
    <col min="8461" max="8699" width="11.42578125" style="47"/>
    <col min="8700" max="8700" width="18.140625" style="47" customWidth="1"/>
    <col min="8701" max="8701" width="7.85546875" style="47" bestFit="1" customWidth="1"/>
    <col min="8702" max="8702" width="7.28515625" style="47" bestFit="1" customWidth="1"/>
    <col min="8703" max="8704" width="7.28515625" style="47" customWidth="1"/>
    <col min="8705" max="8706" width="7.28515625" style="47" bestFit="1" customWidth="1"/>
    <col min="8707" max="8709" width="7.28515625" style="47" customWidth="1"/>
    <col min="8710" max="8715" width="0" style="47" hidden="1" customWidth="1"/>
    <col min="8716" max="8716" width="7.85546875" style="47" customWidth="1"/>
    <col min="8717" max="8955" width="11.42578125" style="47"/>
    <col min="8956" max="8956" width="18.140625" style="47" customWidth="1"/>
    <col min="8957" max="8957" width="7.85546875" style="47" bestFit="1" customWidth="1"/>
    <col min="8958" max="8958" width="7.28515625" style="47" bestFit="1" customWidth="1"/>
    <col min="8959" max="8960" width="7.28515625" style="47" customWidth="1"/>
    <col min="8961" max="8962" width="7.28515625" style="47" bestFit="1" customWidth="1"/>
    <col min="8963" max="8965" width="7.28515625" style="47" customWidth="1"/>
    <col min="8966" max="8971" width="0" style="47" hidden="1" customWidth="1"/>
    <col min="8972" max="8972" width="7.85546875" style="47" customWidth="1"/>
    <col min="8973" max="9211" width="11.42578125" style="47"/>
    <col min="9212" max="9212" width="18.140625" style="47" customWidth="1"/>
    <col min="9213" max="9213" width="7.85546875" style="47" bestFit="1" customWidth="1"/>
    <col min="9214" max="9214" width="7.28515625" style="47" bestFit="1" customWidth="1"/>
    <col min="9215" max="9216" width="7.28515625" style="47" customWidth="1"/>
    <col min="9217" max="9218" width="7.28515625" style="47" bestFit="1" customWidth="1"/>
    <col min="9219" max="9221" width="7.28515625" style="47" customWidth="1"/>
    <col min="9222" max="9227" width="0" style="47" hidden="1" customWidth="1"/>
    <col min="9228" max="9228" width="7.85546875" style="47" customWidth="1"/>
    <col min="9229" max="9467" width="11.42578125" style="47"/>
    <col min="9468" max="9468" width="18.140625" style="47" customWidth="1"/>
    <col min="9469" max="9469" width="7.85546875" style="47" bestFit="1" customWidth="1"/>
    <col min="9470" max="9470" width="7.28515625" style="47" bestFit="1" customWidth="1"/>
    <col min="9471" max="9472" width="7.28515625" style="47" customWidth="1"/>
    <col min="9473" max="9474" width="7.28515625" style="47" bestFit="1" customWidth="1"/>
    <col min="9475" max="9477" width="7.28515625" style="47" customWidth="1"/>
    <col min="9478" max="9483" width="0" style="47" hidden="1" customWidth="1"/>
    <col min="9484" max="9484" width="7.85546875" style="47" customWidth="1"/>
    <col min="9485" max="9723" width="11.42578125" style="47"/>
    <col min="9724" max="9724" width="18.140625" style="47" customWidth="1"/>
    <col min="9725" max="9725" width="7.85546875" style="47" bestFit="1" customWidth="1"/>
    <col min="9726" max="9726" width="7.28515625" style="47" bestFit="1" customWidth="1"/>
    <col min="9727" max="9728" width="7.28515625" style="47" customWidth="1"/>
    <col min="9729" max="9730" width="7.28515625" style="47" bestFit="1" customWidth="1"/>
    <col min="9731" max="9733" width="7.28515625" style="47" customWidth="1"/>
    <col min="9734" max="9739" width="0" style="47" hidden="1" customWidth="1"/>
    <col min="9740" max="9740" width="7.85546875" style="47" customWidth="1"/>
    <col min="9741" max="9979" width="11.42578125" style="47"/>
    <col min="9980" max="9980" width="18.140625" style="47" customWidth="1"/>
    <col min="9981" max="9981" width="7.85546875" style="47" bestFit="1" customWidth="1"/>
    <col min="9982" max="9982" width="7.28515625" style="47" bestFit="1" customWidth="1"/>
    <col min="9983" max="9984" width="7.28515625" style="47" customWidth="1"/>
    <col min="9985" max="9986" width="7.28515625" style="47" bestFit="1" customWidth="1"/>
    <col min="9987" max="9989" width="7.28515625" style="47" customWidth="1"/>
    <col min="9990" max="9995" width="0" style="47" hidden="1" customWidth="1"/>
    <col min="9996" max="9996" width="7.85546875" style="47" customWidth="1"/>
    <col min="9997" max="10235" width="11.42578125" style="47"/>
    <col min="10236" max="10236" width="18.140625" style="47" customWidth="1"/>
    <col min="10237" max="10237" width="7.85546875" style="47" bestFit="1" customWidth="1"/>
    <col min="10238" max="10238" width="7.28515625" style="47" bestFit="1" customWidth="1"/>
    <col min="10239" max="10240" width="7.28515625" style="47" customWidth="1"/>
    <col min="10241" max="10242" width="7.28515625" style="47" bestFit="1" customWidth="1"/>
    <col min="10243" max="10245" width="7.28515625" style="47" customWidth="1"/>
    <col min="10246" max="10251" width="0" style="47" hidden="1" customWidth="1"/>
    <col min="10252" max="10252" width="7.85546875" style="47" customWidth="1"/>
    <col min="10253" max="10491" width="11.42578125" style="47"/>
    <col min="10492" max="10492" width="18.140625" style="47" customWidth="1"/>
    <col min="10493" max="10493" width="7.85546875" style="47" bestFit="1" customWidth="1"/>
    <col min="10494" max="10494" width="7.28515625" style="47" bestFit="1" customWidth="1"/>
    <col min="10495" max="10496" width="7.28515625" style="47" customWidth="1"/>
    <col min="10497" max="10498" width="7.28515625" style="47" bestFit="1" customWidth="1"/>
    <col min="10499" max="10501" width="7.28515625" style="47" customWidth="1"/>
    <col min="10502" max="10507" width="0" style="47" hidden="1" customWidth="1"/>
    <col min="10508" max="10508" width="7.85546875" style="47" customWidth="1"/>
    <col min="10509" max="10747" width="11.42578125" style="47"/>
    <col min="10748" max="10748" width="18.140625" style="47" customWidth="1"/>
    <col min="10749" max="10749" width="7.85546875" style="47" bestFit="1" customWidth="1"/>
    <col min="10750" max="10750" width="7.28515625" style="47" bestFit="1" customWidth="1"/>
    <col min="10751" max="10752" width="7.28515625" style="47" customWidth="1"/>
    <col min="10753" max="10754" width="7.28515625" style="47" bestFit="1" customWidth="1"/>
    <col min="10755" max="10757" width="7.28515625" style="47" customWidth="1"/>
    <col min="10758" max="10763" width="0" style="47" hidden="1" customWidth="1"/>
    <col min="10764" max="10764" width="7.85546875" style="47" customWidth="1"/>
    <col min="10765" max="11003" width="11.42578125" style="47"/>
    <col min="11004" max="11004" width="18.140625" style="47" customWidth="1"/>
    <col min="11005" max="11005" width="7.85546875" style="47" bestFit="1" customWidth="1"/>
    <col min="11006" max="11006" width="7.28515625" style="47" bestFit="1" customWidth="1"/>
    <col min="11007" max="11008" width="7.28515625" style="47" customWidth="1"/>
    <col min="11009" max="11010" width="7.28515625" style="47" bestFit="1" customWidth="1"/>
    <col min="11011" max="11013" width="7.28515625" style="47" customWidth="1"/>
    <col min="11014" max="11019" width="0" style="47" hidden="1" customWidth="1"/>
    <col min="11020" max="11020" width="7.85546875" style="47" customWidth="1"/>
    <col min="11021" max="11259" width="11.42578125" style="47"/>
    <col min="11260" max="11260" width="18.140625" style="47" customWidth="1"/>
    <col min="11261" max="11261" width="7.85546875" style="47" bestFit="1" customWidth="1"/>
    <col min="11262" max="11262" width="7.28515625" style="47" bestFit="1" customWidth="1"/>
    <col min="11263" max="11264" width="7.28515625" style="47" customWidth="1"/>
    <col min="11265" max="11266" width="7.28515625" style="47" bestFit="1" customWidth="1"/>
    <col min="11267" max="11269" width="7.28515625" style="47" customWidth="1"/>
    <col min="11270" max="11275" width="0" style="47" hidden="1" customWidth="1"/>
    <col min="11276" max="11276" width="7.85546875" style="47" customWidth="1"/>
    <col min="11277" max="11515" width="11.42578125" style="47"/>
    <col min="11516" max="11516" width="18.140625" style="47" customWidth="1"/>
    <col min="11517" max="11517" width="7.85546875" style="47" bestFit="1" customWidth="1"/>
    <col min="11518" max="11518" width="7.28515625" style="47" bestFit="1" customWidth="1"/>
    <col min="11519" max="11520" width="7.28515625" style="47" customWidth="1"/>
    <col min="11521" max="11522" width="7.28515625" style="47" bestFit="1" customWidth="1"/>
    <col min="11523" max="11525" width="7.28515625" style="47" customWidth="1"/>
    <col min="11526" max="11531" width="0" style="47" hidden="1" customWidth="1"/>
    <col min="11532" max="11532" width="7.85546875" style="47" customWidth="1"/>
    <col min="11533" max="11771" width="11.42578125" style="47"/>
    <col min="11772" max="11772" width="18.140625" style="47" customWidth="1"/>
    <col min="11773" max="11773" width="7.85546875" style="47" bestFit="1" customWidth="1"/>
    <col min="11774" max="11774" width="7.28515625" style="47" bestFit="1" customWidth="1"/>
    <col min="11775" max="11776" width="7.28515625" style="47" customWidth="1"/>
    <col min="11777" max="11778" width="7.28515625" style="47" bestFit="1" customWidth="1"/>
    <col min="11779" max="11781" width="7.28515625" style="47" customWidth="1"/>
    <col min="11782" max="11787" width="0" style="47" hidden="1" customWidth="1"/>
    <col min="11788" max="11788" width="7.85546875" style="47" customWidth="1"/>
    <col min="11789" max="12027" width="11.42578125" style="47"/>
    <col min="12028" max="12028" width="18.140625" style="47" customWidth="1"/>
    <col min="12029" max="12029" width="7.85546875" style="47" bestFit="1" customWidth="1"/>
    <col min="12030" max="12030" width="7.28515625" style="47" bestFit="1" customWidth="1"/>
    <col min="12031" max="12032" width="7.28515625" style="47" customWidth="1"/>
    <col min="12033" max="12034" width="7.28515625" style="47" bestFit="1" customWidth="1"/>
    <col min="12035" max="12037" width="7.28515625" style="47" customWidth="1"/>
    <col min="12038" max="12043" width="0" style="47" hidden="1" customWidth="1"/>
    <col min="12044" max="12044" width="7.85546875" style="47" customWidth="1"/>
    <col min="12045" max="12283" width="11.42578125" style="47"/>
    <col min="12284" max="12284" width="18.140625" style="47" customWidth="1"/>
    <col min="12285" max="12285" width="7.85546875" style="47" bestFit="1" customWidth="1"/>
    <col min="12286" max="12286" width="7.28515625" style="47" bestFit="1" customWidth="1"/>
    <col min="12287" max="12288" width="7.28515625" style="47" customWidth="1"/>
    <col min="12289" max="12290" width="7.28515625" style="47" bestFit="1" customWidth="1"/>
    <col min="12291" max="12293" width="7.28515625" style="47" customWidth="1"/>
    <col min="12294" max="12299" width="0" style="47" hidden="1" customWidth="1"/>
    <col min="12300" max="12300" width="7.85546875" style="47" customWidth="1"/>
    <col min="12301" max="12539" width="11.42578125" style="47"/>
    <col min="12540" max="12540" width="18.140625" style="47" customWidth="1"/>
    <col min="12541" max="12541" width="7.85546875" style="47" bestFit="1" customWidth="1"/>
    <col min="12542" max="12542" width="7.28515625" style="47" bestFit="1" customWidth="1"/>
    <col min="12543" max="12544" width="7.28515625" style="47" customWidth="1"/>
    <col min="12545" max="12546" width="7.28515625" style="47" bestFit="1" customWidth="1"/>
    <col min="12547" max="12549" width="7.28515625" style="47" customWidth="1"/>
    <col min="12550" max="12555" width="0" style="47" hidden="1" customWidth="1"/>
    <col min="12556" max="12556" width="7.85546875" style="47" customWidth="1"/>
    <col min="12557" max="12795" width="11.42578125" style="47"/>
    <col min="12796" max="12796" width="18.140625" style="47" customWidth="1"/>
    <col min="12797" max="12797" width="7.85546875" style="47" bestFit="1" customWidth="1"/>
    <col min="12798" max="12798" width="7.28515625" style="47" bestFit="1" customWidth="1"/>
    <col min="12799" max="12800" width="7.28515625" style="47" customWidth="1"/>
    <col min="12801" max="12802" width="7.28515625" style="47" bestFit="1" customWidth="1"/>
    <col min="12803" max="12805" width="7.28515625" style="47" customWidth="1"/>
    <col min="12806" max="12811" width="0" style="47" hidden="1" customWidth="1"/>
    <col min="12812" max="12812" width="7.85546875" style="47" customWidth="1"/>
    <col min="12813" max="13051" width="11.42578125" style="47"/>
    <col min="13052" max="13052" width="18.140625" style="47" customWidth="1"/>
    <col min="13053" max="13053" width="7.85546875" style="47" bestFit="1" customWidth="1"/>
    <col min="13054" max="13054" width="7.28515625" style="47" bestFit="1" customWidth="1"/>
    <col min="13055" max="13056" width="7.28515625" style="47" customWidth="1"/>
    <col min="13057" max="13058" width="7.28515625" style="47" bestFit="1" customWidth="1"/>
    <col min="13059" max="13061" width="7.28515625" style="47" customWidth="1"/>
    <col min="13062" max="13067" width="0" style="47" hidden="1" customWidth="1"/>
    <col min="13068" max="13068" width="7.85546875" style="47" customWidth="1"/>
    <col min="13069" max="13307" width="11.42578125" style="47"/>
    <col min="13308" max="13308" width="18.140625" style="47" customWidth="1"/>
    <col min="13309" max="13309" width="7.85546875" style="47" bestFit="1" customWidth="1"/>
    <col min="13310" max="13310" width="7.28515625" style="47" bestFit="1" customWidth="1"/>
    <col min="13311" max="13312" width="7.28515625" style="47" customWidth="1"/>
    <col min="13313" max="13314" width="7.28515625" style="47" bestFit="1" customWidth="1"/>
    <col min="13315" max="13317" width="7.28515625" style="47" customWidth="1"/>
    <col min="13318" max="13323" width="0" style="47" hidden="1" customWidth="1"/>
    <col min="13324" max="13324" width="7.85546875" style="47" customWidth="1"/>
    <col min="13325" max="13563" width="11.42578125" style="47"/>
    <col min="13564" max="13564" width="18.140625" style="47" customWidth="1"/>
    <col min="13565" max="13565" width="7.85546875" style="47" bestFit="1" customWidth="1"/>
    <col min="13566" max="13566" width="7.28515625" style="47" bestFit="1" customWidth="1"/>
    <col min="13567" max="13568" width="7.28515625" style="47" customWidth="1"/>
    <col min="13569" max="13570" width="7.28515625" style="47" bestFit="1" customWidth="1"/>
    <col min="13571" max="13573" width="7.28515625" style="47" customWidth="1"/>
    <col min="13574" max="13579" width="0" style="47" hidden="1" customWidth="1"/>
    <col min="13580" max="13580" width="7.85546875" style="47" customWidth="1"/>
    <col min="13581" max="13819" width="11.42578125" style="47"/>
    <col min="13820" max="13820" width="18.140625" style="47" customWidth="1"/>
    <col min="13821" max="13821" width="7.85546875" style="47" bestFit="1" customWidth="1"/>
    <col min="13822" max="13822" width="7.28515625" style="47" bestFit="1" customWidth="1"/>
    <col min="13823" max="13824" width="7.28515625" style="47" customWidth="1"/>
    <col min="13825" max="13826" width="7.28515625" style="47" bestFit="1" customWidth="1"/>
    <col min="13827" max="13829" width="7.28515625" style="47" customWidth="1"/>
    <col min="13830" max="13835" width="0" style="47" hidden="1" customWidth="1"/>
    <col min="13836" max="13836" width="7.85546875" style="47" customWidth="1"/>
    <col min="13837" max="14075" width="11.42578125" style="47"/>
    <col min="14076" max="14076" width="18.140625" style="47" customWidth="1"/>
    <col min="14077" max="14077" width="7.85546875" style="47" bestFit="1" customWidth="1"/>
    <col min="14078" max="14078" width="7.28515625" style="47" bestFit="1" customWidth="1"/>
    <col min="14079" max="14080" width="7.28515625" style="47" customWidth="1"/>
    <col min="14081" max="14082" width="7.28515625" style="47" bestFit="1" customWidth="1"/>
    <col min="14083" max="14085" width="7.28515625" style="47" customWidth="1"/>
    <col min="14086" max="14091" width="0" style="47" hidden="1" customWidth="1"/>
    <col min="14092" max="14092" width="7.85546875" style="47" customWidth="1"/>
    <col min="14093" max="14331" width="11.42578125" style="47"/>
    <col min="14332" max="14332" width="18.140625" style="47" customWidth="1"/>
    <col min="14333" max="14333" width="7.85546875" style="47" bestFit="1" customWidth="1"/>
    <col min="14334" max="14334" width="7.28515625" style="47" bestFit="1" customWidth="1"/>
    <col min="14335" max="14336" width="7.28515625" style="47" customWidth="1"/>
    <col min="14337" max="14338" width="7.28515625" style="47" bestFit="1" customWidth="1"/>
    <col min="14339" max="14341" width="7.28515625" style="47" customWidth="1"/>
    <col min="14342" max="14347" width="0" style="47" hidden="1" customWidth="1"/>
    <col min="14348" max="14348" width="7.85546875" style="47" customWidth="1"/>
    <col min="14349" max="14587" width="11.42578125" style="47"/>
    <col min="14588" max="14588" width="18.140625" style="47" customWidth="1"/>
    <col min="14589" max="14589" width="7.85546875" style="47" bestFit="1" customWidth="1"/>
    <col min="14590" max="14590" width="7.28515625" style="47" bestFit="1" customWidth="1"/>
    <col min="14591" max="14592" width="7.28515625" style="47" customWidth="1"/>
    <col min="14593" max="14594" width="7.28515625" style="47" bestFit="1" customWidth="1"/>
    <col min="14595" max="14597" width="7.28515625" style="47" customWidth="1"/>
    <col min="14598" max="14603" width="0" style="47" hidden="1" customWidth="1"/>
    <col min="14604" max="14604" width="7.85546875" style="47" customWidth="1"/>
    <col min="14605" max="14843" width="11.42578125" style="47"/>
    <col min="14844" max="14844" width="18.140625" style="47" customWidth="1"/>
    <col min="14845" max="14845" width="7.85546875" style="47" bestFit="1" customWidth="1"/>
    <col min="14846" max="14846" width="7.28515625" style="47" bestFit="1" customWidth="1"/>
    <col min="14847" max="14848" width="7.28515625" style="47" customWidth="1"/>
    <col min="14849" max="14850" width="7.28515625" style="47" bestFit="1" customWidth="1"/>
    <col min="14851" max="14853" width="7.28515625" style="47" customWidth="1"/>
    <col min="14854" max="14859" width="0" style="47" hidden="1" customWidth="1"/>
    <col min="14860" max="14860" width="7.85546875" style="47" customWidth="1"/>
    <col min="14861" max="15099" width="11.42578125" style="47"/>
    <col min="15100" max="15100" width="18.140625" style="47" customWidth="1"/>
    <col min="15101" max="15101" width="7.85546875" style="47" bestFit="1" customWidth="1"/>
    <col min="15102" max="15102" width="7.28515625" style="47" bestFit="1" customWidth="1"/>
    <col min="15103" max="15104" width="7.28515625" style="47" customWidth="1"/>
    <col min="15105" max="15106" width="7.28515625" style="47" bestFit="1" customWidth="1"/>
    <col min="15107" max="15109" width="7.28515625" style="47" customWidth="1"/>
    <col min="15110" max="15115" width="0" style="47" hidden="1" customWidth="1"/>
    <col min="15116" max="15116" width="7.85546875" style="47" customWidth="1"/>
    <col min="15117" max="15355" width="11.42578125" style="47"/>
    <col min="15356" max="15356" width="18.140625" style="47" customWidth="1"/>
    <col min="15357" max="15357" width="7.85546875" style="47" bestFit="1" customWidth="1"/>
    <col min="15358" max="15358" width="7.28515625" style="47" bestFit="1" customWidth="1"/>
    <col min="15359" max="15360" width="7.28515625" style="47" customWidth="1"/>
    <col min="15361" max="15362" width="7.28515625" style="47" bestFit="1" customWidth="1"/>
    <col min="15363" max="15365" width="7.28515625" style="47" customWidth="1"/>
    <col min="15366" max="15371" width="0" style="47" hidden="1" customWidth="1"/>
    <col min="15372" max="15372" width="7.85546875" style="47" customWidth="1"/>
    <col min="15373" max="15611" width="11.42578125" style="47"/>
    <col min="15612" max="15612" width="18.140625" style="47" customWidth="1"/>
    <col min="15613" max="15613" width="7.85546875" style="47" bestFit="1" customWidth="1"/>
    <col min="15614" max="15614" width="7.28515625" style="47" bestFit="1" customWidth="1"/>
    <col min="15615" max="15616" width="7.28515625" style="47" customWidth="1"/>
    <col min="15617" max="15618" width="7.28515625" style="47" bestFit="1" customWidth="1"/>
    <col min="15619" max="15621" width="7.28515625" style="47" customWidth="1"/>
    <col min="15622" max="15627" width="0" style="47" hidden="1" customWidth="1"/>
    <col min="15628" max="15628" width="7.85546875" style="47" customWidth="1"/>
    <col min="15629" max="15867" width="11.42578125" style="47"/>
    <col min="15868" max="15868" width="18.140625" style="47" customWidth="1"/>
    <col min="15869" max="15869" width="7.85546875" style="47" bestFit="1" customWidth="1"/>
    <col min="15870" max="15870" width="7.28515625" style="47" bestFit="1" customWidth="1"/>
    <col min="15871" max="15872" width="7.28515625" style="47" customWidth="1"/>
    <col min="15873" max="15874" width="7.28515625" style="47" bestFit="1" customWidth="1"/>
    <col min="15875" max="15877" width="7.28515625" style="47" customWidth="1"/>
    <col min="15878" max="15883" width="0" style="47" hidden="1" customWidth="1"/>
    <col min="15884" max="15884" width="7.85546875" style="47" customWidth="1"/>
    <col min="15885" max="16123" width="11.42578125" style="47"/>
    <col min="16124" max="16124" width="18.140625" style="47" customWidth="1"/>
    <col min="16125" max="16125" width="7.85546875" style="47" bestFit="1" customWidth="1"/>
    <col min="16126" max="16126" width="7.28515625" style="47" bestFit="1" customWidth="1"/>
    <col min="16127" max="16128" width="7.28515625" style="47" customWidth="1"/>
    <col min="16129" max="16130" width="7.28515625" style="47" bestFit="1" customWidth="1"/>
    <col min="16131" max="16133" width="7.28515625" style="47" customWidth="1"/>
    <col min="16134" max="16139" width="0" style="47" hidden="1" customWidth="1"/>
    <col min="16140" max="16140" width="7.85546875" style="47" customWidth="1"/>
    <col min="16141" max="16384" width="11.42578125" style="47"/>
  </cols>
  <sheetData>
    <row r="1" spans="1:16" s="48" customFormat="1" x14ac:dyDescent="0.2"/>
    <row r="2" spans="1:16" s="48" customFormat="1" x14ac:dyDescent="0.2">
      <c r="A2" s="75" t="s">
        <v>105</v>
      </c>
    </row>
    <row r="3" spans="1:16" s="48" customFormat="1" ht="15" x14ac:dyDescent="0.25">
      <c r="A3" s="75" t="s">
        <v>106</v>
      </c>
      <c r="K3" s="137"/>
    </row>
    <row r="4" spans="1:16" s="48" customFormat="1" x14ac:dyDescent="0.2"/>
    <row r="5" spans="1:16" s="48" customFormat="1" ht="12.75" x14ac:dyDescent="0.2">
      <c r="B5" s="330" t="s">
        <v>97</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c r="L6" s="86"/>
    </row>
    <row r="7" spans="1:16" s="51" customFormat="1" x14ac:dyDescent="0.2">
      <c r="B7" s="49"/>
      <c r="C7" s="50"/>
      <c r="D7" s="50"/>
      <c r="E7" s="50"/>
      <c r="F7" s="50"/>
      <c r="G7" s="50"/>
      <c r="H7" s="50"/>
      <c r="I7" s="50"/>
      <c r="J7" s="50"/>
      <c r="K7" s="50"/>
      <c r="L7" s="50"/>
    </row>
    <row r="8" spans="1:16" ht="15" customHeight="1" x14ac:dyDescent="0.2">
      <c r="B8" s="363" t="s">
        <v>57</v>
      </c>
      <c r="C8" s="364"/>
      <c r="D8" s="364"/>
      <c r="E8" s="364"/>
      <c r="F8" s="364"/>
      <c r="G8" s="364"/>
      <c r="H8" s="364"/>
      <c r="I8" s="364"/>
      <c r="J8" s="364"/>
      <c r="K8" s="365"/>
      <c r="L8" s="66"/>
    </row>
    <row r="9" spans="1:16" ht="20.25" customHeight="1" x14ac:dyDescent="0.2">
      <c r="B9" s="362" t="s">
        <v>58</v>
      </c>
      <c r="C9" s="363" t="s">
        <v>2</v>
      </c>
      <c r="D9" s="364"/>
      <c r="E9" s="364"/>
      <c r="F9" s="364"/>
      <c r="G9" s="364"/>
      <c r="H9" s="364"/>
      <c r="I9" s="364"/>
      <c r="J9" s="364"/>
      <c r="K9" s="365"/>
    </row>
    <row r="10" spans="1:16" ht="24" x14ac:dyDescent="0.2">
      <c r="B10" s="362"/>
      <c r="C10" s="102" t="s">
        <v>59</v>
      </c>
      <c r="D10" s="102" t="s">
        <v>60</v>
      </c>
      <c r="E10" s="102" t="s">
        <v>61</v>
      </c>
      <c r="F10" s="102" t="s">
        <v>62</v>
      </c>
      <c r="G10" s="102" t="s">
        <v>8</v>
      </c>
      <c r="H10" s="102" t="s">
        <v>63</v>
      </c>
      <c r="I10" s="102" t="s">
        <v>64</v>
      </c>
      <c r="J10" s="102" t="s">
        <v>65</v>
      </c>
      <c r="K10" s="102" t="s">
        <v>31</v>
      </c>
    </row>
    <row r="11" spans="1:16" x14ac:dyDescent="0.2">
      <c r="B11" s="39" t="s">
        <v>363</v>
      </c>
      <c r="C11" s="39">
        <v>1562</v>
      </c>
      <c r="D11" s="39">
        <v>798</v>
      </c>
      <c r="E11" s="39">
        <f>C11+D11</f>
        <v>2360</v>
      </c>
      <c r="F11" s="40">
        <f>E11/$E$41</f>
        <v>5.6657223796033995E-2</v>
      </c>
      <c r="G11" s="39">
        <v>1871</v>
      </c>
      <c r="H11" s="39">
        <v>166</v>
      </c>
      <c r="I11" s="39">
        <f>G11+H11</f>
        <v>2037</v>
      </c>
      <c r="J11" s="40">
        <f>I11/$I$41</f>
        <v>3.155253334159451E-2</v>
      </c>
      <c r="K11" s="39">
        <f t="shared" ref="K11:K40" si="0">E11+I11</f>
        <v>4397</v>
      </c>
      <c r="P11" s="52"/>
    </row>
    <row r="12" spans="1:16" x14ac:dyDescent="0.2">
      <c r="B12" s="39" t="s">
        <v>364</v>
      </c>
      <c r="C12" s="39">
        <v>868</v>
      </c>
      <c r="D12" s="39">
        <v>463</v>
      </c>
      <c r="E12" s="39">
        <f t="shared" ref="E12:E40" si="1">C12+D12</f>
        <v>1331</v>
      </c>
      <c r="F12" s="40">
        <f t="shared" ref="F12:F40" si="2">E12/$E$41</f>
        <v>3.1953713929034427E-2</v>
      </c>
      <c r="G12" s="39">
        <v>2698</v>
      </c>
      <c r="H12" s="39">
        <v>133</v>
      </c>
      <c r="I12" s="39">
        <f t="shared" ref="I12:I40" si="3">G12+H12</f>
        <v>2831</v>
      </c>
      <c r="J12" s="40">
        <f t="shared" ref="J12:J40" si="4">I12/$I$41</f>
        <v>4.3851360770767824E-2</v>
      </c>
      <c r="K12" s="39">
        <f t="shared" si="0"/>
        <v>4162</v>
      </c>
      <c r="P12" s="52"/>
    </row>
    <row r="13" spans="1:16" x14ac:dyDescent="0.2">
      <c r="B13" s="39" t="s">
        <v>365</v>
      </c>
      <c r="C13" s="39">
        <v>661</v>
      </c>
      <c r="D13" s="39">
        <v>471</v>
      </c>
      <c r="E13" s="39">
        <f t="shared" si="1"/>
        <v>1132</v>
      </c>
      <c r="F13" s="40">
        <f t="shared" si="2"/>
        <v>2.7176261583521391E-2</v>
      </c>
      <c r="G13" s="39">
        <v>1255</v>
      </c>
      <c r="H13" s="39">
        <v>144</v>
      </c>
      <c r="I13" s="39">
        <f t="shared" si="3"/>
        <v>1399</v>
      </c>
      <c r="J13" s="40">
        <f t="shared" si="4"/>
        <v>2.1670100218404868E-2</v>
      </c>
      <c r="K13" s="39">
        <f t="shared" si="0"/>
        <v>2531</v>
      </c>
      <c r="P13" s="52"/>
    </row>
    <row r="14" spans="1:16" x14ac:dyDescent="0.2">
      <c r="B14" s="39" t="s">
        <v>366</v>
      </c>
      <c r="C14" s="39">
        <v>469</v>
      </c>
      <c r="D14" s="39">
        <v>323</v>
      </c>
      <c r="E14" s="39">
        <f t="shared" si="1"/>
        <v>792</v>
      </c>
      <c r="F14" s="40">
        <f t="shared" si="2"/>
        <v>1.9013780189177511E-2</v>
      </c>
      <c r="G14" s="39">
        <v>526</v>
      </c>
      <c r="H14" s="39">
        <v>57</v>
      </c>
      <c r="I14" s="39">
        <f t="shared" si="3"/>
        <v>583</v>
      </c>
      <c r="J14" s="40">
        <f t="shared" si="4"/>
        <v>9.0304992332594994E-3</v>
      </c>
      <c r="K14" s="39">
        <f t="shared" si="0"/>
        <v>1375</v>
      </c>
      <c r="P14" s="52"/>
    </row>
    <row r="15" spans="1:16" x14ac:dyDescent="0.2">
      <c r="B15" s="39" t="s">
        <v>367</v>
      </c>
      <c r="C15" s="39">
        <v>792</v>
      </c>
      <c r="D15" s="39">
        <v>536</v>
      </c>
      <c r="E15" s="39">
        <f t="shared" si="1"/>
        <v>1328</v>
      </c>
      <c r="F15" s="40">
        <f t="shared" si="2"/>
        <v>3.1881692034378448E-2</v>
      </c>
      <c r="G15" s="39">
        <v>2326</v>
      </c>
      <c r="H15" s="39">
        <v>203</v>
      </c>
      <c r="I15" s="39">
        <f t="shared" si="3"/>
        <v>2529</v>
      </c>
      <c r="J15" s="40">
        <f t="shared" si="4"/>
        <v>3.9173469229696868E-2</v>
      </c>
      <c r="K15" s="39">
        <f t="shared" si="0"/>
        <v>3857</v>
      </c>
      <c r="P15" s="52"/>
    </row>
    <row r="16" spans="1:16" x14ac:dyDescent="0.2">
      <c r="B16" s="39" t="s">
        <v>368</v>
      </c>
      <c r="C16" s="39">
        <v>546</v>
      </c>
      <c r="D16" s="39">
        <v>501</v>
      </c>
      <c r="E16" s="39">
        <f t="shared" si="1"/>
        <v>1047</v>
      </c>
      <c r="F16" s="40">
        <f t="shared" si="2"/>
        <v>2.5135641234935422E-2</v>
      </c>
      <c r="G16" s="39">
        <v>1245</v>
      </c>
      <c r="H16" s="39">
        <v>169</v>
      </c>
      <c r="I16" s="39">
        <f t="shared" si="3"/>
        <v>1414</v>
      </c>
      <c r="J16" s="40">
        <f t="shared" si="4"/>
        <v>2.1902445824749452E-2</v>
      </c>
      <c r="K16" s="39">
        <f t="shared" si="0"/>
        <v>2461</v>
      </c>
      <c r="P16" s="52"/>
    </row>
    <row r="17" spans="2:16" x14ac:dyDescent="0.2">
      <c r="B17" s="39" t="s">
        <v>369</v>
      </c>
      <c r="C17" s="39">
        <v>110</v>
      </c>
      <c r="D17" s="39">
        <v>36</v>
      </c>
      <c r="E17" s="39">
        <f t="shared" si="1"/>
        <v>146</v>
      </c>
      <c r="F17" s="40">
        <f t="shared" si="2"/>
        <v>3.505065539924137E-3</v>
      </c>
      <c r="G17" s="39">
        <v>166</v>
      </c>
      <c r="H17" s="39">
        <v>4</v>
      </c>
      <c r="I17" s="39">
        <f t="shared" si="3"/>
        <v>170</v>
      </c>
      <c r="J17" s="40">
        <f t="shared" si="4"/>
        <v>2.6332502052386188E-3</v>
      </c>
      <c r="K17" s="39">
        <f t="shared" si="0"/>
        <v>316</v>
      </c>
      <c r="P17" s="52"/>
    </row>
    <row r="18" spans="2:16" x14ac:dyDescent="0.2">
      <c r="B18" s="39" t="s">
        <v>370</v>
      </c>
      <c r="C18" s="39">
        <v>5409</v>
      </c>
      <c r="D18" s="39">
        <v>2981</v>
      </c>
      <c r="E18" s="39">
        <f t="shared" si="1"/>
        <v>8390</v>
      </c>
      <c r="F18" s="40">
        <f t="shared" si="2"/>
        <v>0.20142123205454457</v>
      </c>
      <c r="G18" s="39">
        <v>13973</v>
      </c>
      <c r="H18" s="39">
        <v>1179</v>
      </c>
      <c r="I18" s="39">
        <f t="shared" si="3"/>
        <v>15152</v>
      </c>
      <c r="J18" s="40">
        <f t="shared" si="4"/>
        <v>0.23470004182220913</v>
      </c>
      <c r="K18" s="39">
        <f t="shared" si="0"/>
        <v>23542</v>
      </c>
      <c r="P18" s="52"/>
    </row>
    <row r="19" spans="2:16" x14ac:dyDescent="0.2">
      <c r="B19" s="39" t="s">
        <v>371</v>
      </c>
      <c r="C19" s="39">
        <v>238</v>
      </c>
      <c r="D19" s="39">
        <v>85</v>
      </c>
      <c r="E19" s="39">
        <f t="shared" si="1"/>
        <v>323</v>
      </c>
      <c r="F19" s="40">
        <f t="shared" si="2"/>
        <v>7.7543573246266866E-3</v>
      </c>
      <c r="G19" s="39">
        <v>225</v>
      </c>
      <c r="H19" s="39">
        <v>22</v>
      </c>
      <c r="I19" s="39">
        <f t="shared" si="3"/>
        <v>247</v>
      </c>
      <c r="J19" s="40">
        <f t="shared" si="4"/>
        <v>3.8259576511408171E-3</v>
      </c>
      <c r="K19" s="39">
        <f t="shared" si="0"/>
        <v>570</v>
      </c>
      <c r="P19" s="52"/>
    </row>
    <row r="20" spans="2:16" x14ac:dyDescent="0.2">
      <c r="B20" s="39" t="s">
        <v>372</v>
      </c>
      <c r="C20" s="39">
        <v>1003</v>
      </c>
      <c r="D20" s="39">
        <v>641</v>
      </c>
      <c r="E20" s="39">
        <f t="shared" si="1"/>
        <v>1644</v>
      </c>
      <c r="F20" s="40">
        <f t="shared" si="2"/>
        <v>3.9467998271474528E-2</v>
      </c>
      <c r="G20" s="39">
        <v>922</v>
      </c>
      <c r="H20" s="39">
        <v>86</v>
      </c>
      <c r="I20" s="39">
        <f t="shared" si="3"/>
        <v>1008</v>
      </c>
      <c r="J20" s="40">
        <f t="shared" si="4"/>
        <v>1.5613624746356046E-2</v>
      </c>
      <c r="K20" s="39">
        <f t="shared" si="0"/>
        <v>2652</v>
      </c>
      <c r="P20" s="52"/>
    </row>
    <row r="21" spans="2:16" x14ac:dyDescent="0.2">
      <c r="B21" s="39" t="s">
        <v>373</v>
      </c>
      <c r="C21" s="39">
        <v>1236</v>
      </c>
      <c r="D21" s="39">
        <v>779</v>
      </c>
      <c r="E21" s="39">
        <f t="shared" si="1"/>
        <v>2015</v>
      </c>
      <c r="F21" s="40">
        <f t="shared" si="2"/>
        <v>4.8374705910596824E-2</v>
      </c>
      <c r="G21" s="39">
        <v>4101</v>
      </c>
      <c r="H21" s="39">
        <v>269</v>
      </c>
      <c r="I21" s="39">
        <f t="shared" si="3"/>
        <v>4370</v>
      </c>
      <c r="J21" s="40">
        <f t="shared" si="4"/>
        <v>6.7690019981722152E-2</v>
      </c>
      <c r="K21" s="39">
        <f t="shared" si="0"/>
        <v>6385</v>
      </c>
      <c r="P21" s="52"/>
    </row>
    <row r="22" spans="2:16" x14ac:dyDescent="0.2">
      <c r="B22" s="39" t="s">
        <v>374</v>
      </c>
      <c r="C22" s="39">
        <v>206</v>
      </c>
      <c r="D22" s="39">
        <v>152</v>
      </c>
      <c r="E22" s="39">
        <f t="shared" si="1"/>
        <v>358</v>
      </c>
      <c r="F22" s="40">
        <f t="shared" si="2"/>
        <v>8.5946127622797339E-3</v>
      </c>
      <c r="G22" s="39">
        <v>299</v>
      </c>
      <c r="H22" s="39">
        <v>31</v>
      </c>
      <c r="I22" s="39">
        <f t="shared" si="3"/>
        <v>330</v>
      </c>
      <c r="J22" s="40">
        <f t="shared" si="4"/>
        <v>5.1116033395808488E-3</v>
      </c>
      <c r="K22" s="39">
        <f t="shared" si="0"/>
        <v>688</v>
      </c>
      <c r="P22" s="52"/>
    </row>
    <row r="23" spans="2:16" x14ac:dyDescent="0.2">
      <c r="B23" s="39" t="s">
        <v>375</v>
      </c>
      <c r="C23" s="39">
        <v>204</v>
      </c>
      <c r="D23" s="39">
        <v>124</v>
      </c>
      <c r="E23" s="39">
        <f t="shared" si="1"/>
        <v>328</v>
      </c>
      <c r="F23" s="40">
        <f t="shared" si="2"/>
        <v>7.874393815719978E-3</v>
      </c>
      <c r="G23" s="39">
        <v>359</v>
      </c>
      <c r="H23" s="39">
        <v>30</v>
      </c>
      <c r="I23" s="39">
        <f t="shared" si="3"/>
        <v>389</v>
      </c>
      <c r="J23" s="40">
        <f t="shared" si="4"/>
        <v>6.0254960578695459E-3</v>
      </c>
      <c r="K23" s="39">
        <f t="shared" si="0"/>
        <v>717</v>
      </c>
      <c r="P23" s="52"/>
    </row>
    <row r="24" spans="2:16" x14ac:dyDescent="0.2">
      <c r="B24" s="39" t="s">
        <v>376</v>
      </c>
      <c r="C24" s="39">
        <v>425</v>
      </c>
      <c r="D24" s="39">
        <v>315</v>
      </c>
      <c r="E24" s="39">
        <f t="shared" si="1"/>
        <v>740</v>
      </c>
      <c r="F24" s="40">
        <f t="shared" si="2"/>
        <v>1.7765400681807271E-2</v>
      </c>
      <c r="G24" s="39">
        <v>927</v>
      </c>
      <c r="H24" s="39">
        <v>128</v>
      </c>
      <c r="I24" s="39">
        <f t="shared" si="3"/>
        <v>1055</v>
      </c>
      <c r="J24" s="40">
        <f t="shared" si="4"/>
        <v>1.6341640979569076E-2</v>
      </c>
      <c r="K24" s="39">
        <f t="shared" si="0"/>
        <v>1795</v>
      </c>
      <c r="P24" s="52"/>
    </row>
    <row r="25" spans="2:16" ht="16.5" customHeight="1" x14ac:dyDescent="0.2">
      <c r="B25" s="39" t="s">
        <v>377</v>
      </c>
      <c r="C25" s="39">
        <v>532</v>
      </c>
      <c r="D25" s="39">
        <v>434</v>
      </c>
      <c r="E25" s="39">
        <f t="shared" si="1"/>
        <v>966</v>
      </c>
      <c r="F25" s="40">
        <f t="shared" si="2"/>
        <v>2.3191050079224083E-2</v>
      </c>
      <c r="G25" s="39">
        <v>440</v>
      </c>
      <c r="H25" s="39">
        <v>85</v>
      </c>
      <c r="I25" s="39">
        <f t="shared" si="3"/>
        <v>525</v>
      </c>
      <c r="J25" s="40">
        <f t="shared" si="4"/>
        <v>8.1320962220604413E-3</v>
      </c>
      <c r="K25" s="39">
        <f t="shared" si="0"/>
        <v>1491</v>
      </c>
      <c r="P25" s="52"/>
    </row>
    <row r="26" spans="2:16" x14ac:dyDescent="0.2">
      <c r="B26" s="39" t="s">
        <v>378</v>
      </c>
      <c r="C26" s="39">
        <v>148</v>
      </c>
      <c r="D26" s="39">
        <v>59</v>
      </c>
      <c r="E26" s="39">
        <f t="shared" si="1"/>
        <v>207</v>
      </c>
      <c r="F26" s="40">
        <f t="shared" si="2"/>
        <v>4.9695107312623041E-3</v>
      </c>
      <c r="G26" s="39">
        <v>194</v>
      </c>
      <c r="H26" s="39">
        <v>13</v>
      </c>
      <c r="I26" s="39">
        <f t="shared" si="3"/>
        <v>207</v>
      </c>
      <c r="J26" s="40">
        <f t="shared" si="4"/>
        <v>3.2063693675552594E-3</v>
      </c>
      <c r="K26" s="39">
        <f t="shared" si="0"/>
        <v>414</v>
      </c>
      <c r="P26" s="52"/>
    </row>
    <row r="27" spans="2:16" x14ac:dyDescent="0.2">
      <c r="B27" s="39" t="s">
        <v>379</v>
      </c>
      <c r="C27" s="39">
        <v>324</v>
      </c>
      <c r="D27" s="39">
        <v>267</v>
      </c>
      <c r="E27" s="39">
        <f t="shared" si="1"/>
        <v>591</v>
      </c>
      <c r="F27" s="40">
        <f t="shared" si="2"/>
        <v>1.4188313247227156E-2</v>
      </c>
      <c r="G27" s="39">
        <v>449</v>
      </c>
      <c r="H27" s="39">
        <v>67</v>
      </c>
      <c r="I27" s="39">
        <f t="shared" si="3"/>
        <v>516</v>
      </c>
      <c r="J27" s="40">
        <f t="shared" si="4"/>
        <v>7.9926888582536899E-3</v>
      </c>
      <c r="K27" s="39">
        <f t="shared" si="0"/>
        <v>1107</v>
      </c>
      <c r="P27" s="52"/>
    </row>
    <row r="28" spans="2:16" x14ac:dyDescent="0.2">
      <c r="B28" s="39" t="s">
        <v>380</v>
      </c>
      <c r="C28" s="39">
        <v>4526</v>
      </c>
      <c r="D28" s="39">
        <v>2912</v>
      </c>
      <c r="E28" s="39">
        <f t="shared" si="1"/>
        <v>7438</v>
      </c>
      <c r="F28" s="40">
        <f t="shared" si="2"/>
        <v>0.17856628415038173</v>
      </c>
      <c r="G28" s="39">
        <v>13706</v>
      </c>
      <c r="H28" s="39">
        <v>1422</v>
      </c>
      <c r="I28" s="39">
        <f t="shared" si="3"/>
        <v>15128</v>
      </c>
      <c r="J28" s="40">
        <f t="shared" si="4"/>
        <v>0.23432828885205781</v>
      </c>
      <c r="K28" s="39">
        <f t="shared" si="0"/>
        <v>22566</v>
      </c>
      <c r="P28" s="52"/>
    </row>
    <row r="29" spans="2:16" x14ac:dyDescent="0.2">
      <c r="B29" s="39" t="s">
        <v>381</v>
      </c>
      <c r="C29" s="39">
        <v>460</v>
      </c>
      <c r="D29" s="39">
        <v>362</v>
      </c>
      <c r="E29" s="39">
        <f t="shared" si="1"/>
        <v>822</v>
      </c>
      <c r="F29" s="40">
        <f t="shared" si="2"/>
        <v>1.9733999135737264E-2</v>
      </c>
      <c r="G29" s="39">
        <v>947</v>
      </c>
      <c r="H29" s="39">
        <v>118</v>
      </c>
      <c r="I29" s="39">
        <f t="shared" si="3"/>
        <v>1065</v>
      </c>
      <c r="J29" s="40">
        <f t="shared" si="4"/>
        <v>1.6496538050465467E-2</v>
      </c>
      <c r="K29" s="39">
        <f t="shared" si="0"/>
        <v>1887</v>
      </c>
      <c r="P29" s="52"/>
    </row>
    <row r="30" spans="2:16" x14ac:dyDescent="0.2">
      <c r="B30" s="39" t="s">
        <v>382</v>
      </c>
      <c r="C30" s="39">
        <v>286</v>
      </c>
      <c r="D30" s="39">
        <v>220</v>
      </c>
      <c r="E30" s="39">
        <f t="shared" si="1"/>
        <v>506</v>
      </c>
      <c r="F30" s="40">
        <f t="shared" si="2"/>
        <v>1.2147692898641187E-2</v>
      </c>
      <c r="G30" s="39">
        <v>609</v>
      </c>
      <c r="H30" s="39">
        <v>62</v>
      </c>
      <c r="I30" s="39">
        <f t="shared" si="3"/>
        <v>671</v>
      </c>
      <c r="J30" s="40">
        <f t="shared" si="4"/>
        <v>1.0393593457147726E-2</v>
      </c>
      <c r="K30" s="39">
        <f t="shared" si="0"/>
        <v>1177</v>
      </c>
      <c r="P30" s="52"/>
    </row>
    <row r="31" spans="2:16" x14ac:dyDescent="0.2">
      <c r="B31" s="39" t="s">
        <v>383</v>
      </c>
      <c r="C31" s="39">
        <v>585</v>
      </c>
      <c r="D31" s="39">
        <v>362</v>
      </c>
      <c r="E31" s="39">
        <f t="shared" si="1"/>
        <v>947</v>
      </c>
      <c r="F31" s="40">
        <f t="shared" si="2"/>
        <v>2.2734911413069572E-2</v>
      </c>
      <c r="G31" s="39">
        <v>1580</v>
      </c>
      <c r="H31" s="39">
        <v>92</v>
      </c>
      <c r="I31" s="39">
        <f t="shared" si="3"/>
        <v>1672</v>
      </c>
      <c r="J31" s="40">
        <f t="shared" si="4"/>
        <v>2.58987902538763E-2</v>
      </c>
      <c r="K31" s="39">
        <f t="shared" si="0"/>
        <v>2619</v>
      </c>
      <c r="P31" s="52"/>
    </row>
    <row r="32" spans="2:16" x14ac:dyDescent="0.2">
      <c r="B32" s="39" t="s">
        <v>384</v>
      </c>
      <c r="C32" s="39">
        <v>637</v>
      </c>
      <c r="D32" s="39">
        <v>355</v>
      </c>
      <c r="E32" s="39">
        <f t="shared" si="1"/>
        <v>992</v>
      </c>
      <c r="F32" s="40">
        <f t="shared" si="2"/>
        <v>2.3815239832909205E-2</v>
      </c>
      <c r="G32" s="39">
        <v>975</v>
      </c>
      <c r="H32" s="39">
        <v>78</v>
      </c>
      <c r="I32" s="39">
        <f t="shared" si="3"/>
        <v>1053</v>
      </c>
      <c r="J32" s="40">
        <f t="shared" si="4"/>
        <v>1.6310661565389798E-2</v>
      </c>
      <c r="K32" s="39">
        <f t="shared" si="0"/>
        <v>2045</v>
      </c>
      <c r="P32" s="52"/>
    </row>
    <row r="33" spans="2:16" x14ac:dyDescent="0.2">
      <c r="B33" s="39" t="s">
        <v>385</v>
      </c>
      <c r="C33" s="39">
        <v>513</v>
      </c>
      <c r="D33" s="39">
        <v>414</v>
      </c>
      <c r="E33" s="39">
        <f t="shared" si="1"/>
        <v>927</v>
      </c>
      <c r="F33" s="40">
        <f t="shared" si="2"/>
        <v>2.2254765448696402E-2</v>
      </c>
      <c r="G33" s="39">
        <v>1632</v>
      </c>
      <c r="H33" s="39">
        <v>94</v>
      </c>
      <c r="I33" s="39">
        <f t="shared" si="3"/>
        <v>1726</v>
      </c>
      <c r="J33" s="40">
        <f t="shared" si="4"/>
        <v>2.6735234436716802E-2</v>
      </c>
      <c r="K33" s="39">
        <f t="shared" si="0"/>
        <v>2653</v>
      </c>
      <c r="P33" s="52"/>
    </row>
    <row r="34" spans="2:16" x14ac:dyDescent="0.2">
      <c r="B34" s="39" t="s">
        <v>386</v>
      </c>
      <c r="C34" s="39">
        <v>1074</v>
      </c>
      <c r="D34" s="39">
        <v>723</v>
      </c>
      <c r="E34" s="39">
        <f t="shared" si="1"/>
        <v>1797</v>
      </c>
      <c r="F34" s="40">
        <f t="shared" si="2"/>
        <v>4.3141114898929273E-2</v>
      </c>
      <c r="G34" s="39">
        <v>1199</v>
      </c>
      <c r="H34" s="39">
        <v>97</v>
      </c>
      <c r="I34" s="39">
        <f t="shared" si="3"/>
        <v>1296</v>
      </c>
      <c r="J34" s="40">
        <f t="shared" si="4"/>
        <v>2.0074660388172058E-2</v>
      </c>
      <c r="K34" s="39">
        <f t="shared" si="0"/>
        <v>3093</v>
      </c>
      <c r="P34" s="52"/>
    </row>
    <row r="35" spans="2:16" x14ac:dyDescent="0.2">
      <c r="B35" s="39" t="s">
        <v>387</v>
      </c>
      <c r="C35" s="39">
        <v>1259</v>
      </c>
      <c r="D35" s="39">
        <v>839</v>
      </c>
      <c r="E35" s="39">
        <f t="shared" si="1"/>
        <v>2098</v>
      </c>
      <c r="F35" s="40">
        <f t="shared" si="2"/>
        <v>5.0367311662745474E-2</v>
      </c>
      <c r="G35" s="39">
        <v>3749</v>
      </c>
      <c r="H35" s="39">
        <v>269</v>
      </c>
      <c r="I35" s="39">
        <f t="shared" si="3"/>
        <v>4018</v>
      </c>
      <c r="J35" s="40">
        <f t="shared" si="4"/>
        <v>6.2237643086169241E-2</v>
      </c>
      <c r="K35" s="39">
        <f t="shared" si="0"/>
        <v>6116</v>
      </c>
      <c r="P35" s="52"/>
    </row>
    <row r="36" spans="2:16" x14ac:dyDescent="0.2">
      <c r="B36" s="39" t="s">
        <v>388</v>
      </c>
      <c r="C36" s="39">
        <v>443</v>
      </c>
      <c r="D36" s="39">
        <v>285</v>
      </c>
      <c r="E36" s="39">
        <f t="shared" si="1"/>
        <v>728</v>
      </c>
      <c r="F36" s="40">
        <f t="shared" si="2"/>
        <v>1.7477313103183369E-2</v>
      </c>
      <c r="G36" s="39">
        <v>1099</v>
      </c>
      <c r="H36" s="39">
        <v>78</v>
      </c>
      <c r="I36" s="39">
        <f t="shared" si="3"/>
        <v>1177</v>
      </c>
      <c r="J36" s="40">
        <f t="shared" si="4"/>
        <v>1.8231385244505027E-2</v>
      </c>
      <c r="K36" s="39">
        <f t="shared" si="0"/>
        <v>1905</v>
      </c>
      <c r="P36" s="52"/>
    </row>
    <row r="37" spans="2:16" x14ac:dyDescent="0.2">
      <c r="B37" s="39" t="s">
        <v>389</v>
      </c>
      <c r="C37" s="39">
        <v>455</v>
      </c>
      <c r="D37" s="39">
        <v>231</v>
      </c>
      <c r="E37" s="39">
        <f t="shared" si="1"/>
        <v>686</v>
      </c>
      <c r="F37" s="40">
        <f t="shared" si="2"/>
        <v>1.6469006577999712E-2</v>
      </c>
      <c r="G37" s="39">
        <v>783</v>
      </c>
      <c r="H37" s="39">
        <v>94</v>
      </c>
      <c r="I37" s="39">
        <f t="shared" si="3"/>
        <v>877</v>
      </c>
      <c r="J37" s="40">
        <f t="shared" si="4"/>
        <v>1.3584473117613346E-2</v>
      </c>
      <c r="K37" s="39">
        <f t="shared" si="0"/>
        <v>1563</v>
      </c>
      <c r="P37" s="52"/>
    </row>
    <row r="38" spans="2:16" x14ac:dyDescent="0.2">
      <c r="B38" s="39" t="s">
        <v>390</v>
      </c>
      <c r="C38" s="39">
        <v>150</v>
      </c>
      <c r="D38" s="39">
        <v>82</v>
      </c>
      <c r="E38" s="39">
        <f t="shared" si="1"/>
        <v>232</v>
      </c>
      <c r="F38" s="40">
        <f t="shared" si="2"/>
        <v>5.5696931867287658E-3</v>
      </c>
      <c r="G38" s="39">
        <v>336</v>
      </c>
      <c r="H38" s="39">
        <v>28</v>
      </c>
      <c r="I38" s="39">
        <f t="shared" si="3"/>
        <v>364</v>
      </c>
      <c r="J38" s="40">
        <f t="shared" si="4"/>
        <v>5.6382533806285723E-3</v>
      </c>
      <c r="K38" s="39">
        <f t="shared" si="0"/>
        <v>596</v>
      </c>
      <c r="P38" s="52"/>
    </row>
    <row r="39" spans="2:16" x14ac:dyDescent="0.2">
      <c r="B39" s="39" t="s">
        <v>391</v>
      </c>
      <c r="C39" s="39">
        <v>433</v>
      </c>
      <c r="D39" s="39">
        <v>233</v>
      </c>
      <c r="E39" s="39">
        <f t="shared" si="1"/>
        <v>666</v>
      </c>
      <c r="F39" s="40">
        <f t="shared" si="2"/>
        <v>1.5988860613626543E-2</v>
      </c>
      <c r="G39" s="39">
        <v>504</v>
      </c>
      <c r="H39" s="39">
        <v>42</v>
      </c>
      <c r="I39" s="39">
        <f t="shared" si="3"/>
        <v>546</v>
      </c>
      <c r="J39" s="40">
        <f t="shared" si="4"/>
        <v>8.4573800709428579E-3</v>
      </c>
      <c r="K39" s="39">
        <f t="shared" si="0"/>
        <v>1212</v>
      </c>
      <c r="P39" s="52"/>
    </row>
    <row r="40" spans="2:16" x14ac:dyDescent="0.2">
      <c r="B40" s="39" t="s">
        <v>392</v>
      </c>
      <c r="C40" s="39">
        <v>94</v>
      </c>
      <c r="D40" s="39">
        <v>23</v>
      </c>
      <c r="E40" s="39">
        <f t="shared" si="1"/>
        <v>117</v>
      </c>
      <c r="F40" s="40">
        <f t="shared" si="2"/>
        <v>2.8088538915830414E-3</v>
      </c>
      <c r="G40" s="39">
        <v>198</v>
      </c>
      <c r="H40" s="39">
        <v>6</v>
      </c>
      <c r="I40" s="39">
        <f t="shared" si="3"/>
        <v>204</v>
      </c>
      <c r="J40" s="40">
        <f t="shared" si="4"/>
        <v>3.1599002462863427E-3</v>
      </c>
      <c r="K40" s="39">
        <f t="shared" si="0"/>
        <v>321</v>
      </c>
      <c r="P40" s="52"/>
    </row>
    <row r="41" spans="2:16" x14ac:dyDescent="0.2">
      <c r="B41" s="41" t="s">
        <v>50</v>
      </c>
      <c r="C41" s="39">
        <f t="shared" ref="C41:H41" si="5">SUM(C11:C40)</f>
        <v>25648</v>
      </c>
      <c r="D41" s="39">
        <f t="shared" si="5"/>
        <v>16006</v>
      </c>
      <c r="E41" s="41">
        <f t="shared" ref="E41" si="6">C41+D41</f>
        <v>41654</v>
      </c>
      <c r="F41" s="43">
        <f t="shared" ref="F41" si="7">E41/$E$41</f>
        <v>1</v>
      </c>
      <c r="G41" s="39">
        <f t="shared" si="5"/>
        <v>59293</v>
      </c>
      <c r="H41" s="39">
        <f t="shared" si="5"/>
        <v>5266</v>
      </c>
      <c r="I41" s="41">
        <f t="shared" ref="I41" si="8">G41+H41</f>
        <v>64559</v>
      </c>
      <c r="J41" s="72">
        <f t="shared" ref="J41" si="9">I41/$I$41</f>
        <v>1</v>
      </c>
      <c r="K41" s="41">
        <f t="shared" ref="K41:K42" si="10">E41+I41</f>
        <v>106213</v>
      </c>
      <c r="P41" s="52"/>
    </row>
    <row r="42" spans="2:16" ht="25.5" customHeight="1" x14ac:dyDescent="0.2">
      <c r="B42" s="53" t="s">
        <v>66</v>
      </c>
      <c r="C42" s="54">
        <f>+C41/$K$41</f>
        <v>0.24147703200173237</v>
      </c>
      <c r="D42" s="54">
        <f>+D41/$K$41</f>
        <v>0.15069718396053214</v>
      </c>
      <c r="E42" s="55">
        <f>C42+D42</f>
        <v>0.39217421596226454</v>
      </c>
      <c r="F42" s="55"/>
      <c r="G42" s="54">
        <f>+G41/$K$41</f>
        <v>0.5582461657235932</v>
      </c>
      <c r="H42" s="54">
        <f>+H41/$K$41</f>
        <v>4.9579618314142336E-2</v>
      </c>
      <c r="I42" s="55">
        <f>G42+H42</f>
        <v>0.60782578403773557</v>
      </c>
      <c r="J42" s="55"/>
      <c r="K42" s="55">
        <f t="shared" si="10"/>
        <v>1</v>
      </c>
    </row>
    <row r="43" spans="2:16" x14ac:dyDescent="0.2">
      <c r="B43" s="46"/>
      <c r="C43" s="59"/>
      <c r="D43" s="59"/>
      <c r="E43" s="59"/>
      <c r="F43" s="59"/>
      <c r="G43" s="59"/>
      <c r="H43" s="59"/>
      <c r="I43" s="59"/>
      <c r="J43" s="59"/>
      <c r="K43" s="59"/>
    </row>
    <row r="44" spans="2:16" ht="12.75" x14ac:dyDescent="0.2">
      <c r="B44" s="330" t="s">
        <v>98</v>
      </c>
      <c r="C44" s="330"/>
      <c r="D44" s="330"/>
      <c r="E44" s="330"/>
      <c r="F44" s="330"/>
      <c r="G44" s="330"/>
      <c r="H44" s="330"/>
      <c r="I44" s="330"/>
      <c r="J44" s="330"/>
      <c r="K44" s="330"/>
    </row>
    <row r="45" spans="2:16" ht="12.75" x14ac:dyDescent="0.2">
      <c r="B45" s="346" t="str">
        <f>'Solicitudes Regiones'!$B$6:$P$6</f>
        <v>Acumuladas de julio de 2008 a diciembre de 2019</v>
      </c>
      <c r="C45" s="346"/>
      <c r="D45" s="346"/>
      <c r="E45" s="346"/>
      <c r="F45" s="346"/>
      <c r="G45" s="346"/>
      <c r="H45" s="346"/>
      <c r="I45" s="346"/>
      <c r="J45" s="346"/>
      <c r="K45" s="346"/>
    </row>
    <row r="47" spans="2:16" ht="15" customHeight="1" x14ac:dyDescent="0.2">
      <c r="B47" s="362" t="s">
        <v>67</v>
      </c>
      <c r="C47" s="362"/>
      <c r="D47" s="362"/>
      <c r="E47" s="362"/>
      <c r="F47" s="362"/>
      <c r="G47" s="362"/>
      <c r="H47" s="362"/>
      <c r="I47" s="362"/>
      <c r="J47" s="362"/>
      <c r="K47" s="362"/>
      <c r="L47" s="60"/>
    </row>
    <row r="48" spans="2:16" ht="15" customHeight="1" x14ac:dyDescent="0.2">
      <c r="B48" s="362" t="s">
        <v>58</v>
      </c>
      <c r="C48" s="362" t="s">
        <v>2</v>
      </c>
      <c r="D48" s="362"/>
      <c r="E48" s="362"/>
      <c r="F48" s="362"/>
      <c r="G48" s="362"/>
      <c r="H48" s="362"/>
      <c r="I48" s="362"/>
      <c r="J48" s="362"/>
      <c r="K48" s="362"/>
    </row>
    <row r="49" spans="2:11" ht="24" x14ac:dyDescent="0.2">
      <c r="B49" s="362"/>
      <c r="C49" s="45" t="s">
        <v>59</v>
      </c>
      <c r="D49" s="45" t="s">
        <v>60</v>
      </c>
      <c r="E49" s="45" t="s">
        <v>61</v>
      </c>
      <c r="F49" s="45" t="s">
        <v>62</v>
      </c>
      <c r="G49" s="45" t="s">
        <v>8</v>
      </c>
      <c r="H49" s="45" t="s">
        <v>63</v>
      </c>
      <c r="I49" s="45" t="s">
        <v>64</v>
      </c>
      <c r="J49" s="45" t="s">
        <v>65</v>
      </c>
      <c r="K49" s="45" t="s">
        <v>31</v>
      </c>
    </row>
    <row r="50" spans="2:11" x14ac:dyDescent="0.2">
      <c r="B50" s="39" t="s">
        <v>363</v>
      </c>
      <c r="C50" s="39">
        <v>1491</v>
      </c>
      <c r="D50" s="39">
        <v>390</v>
      </c>
      <c r="E50" s="39">
        <f>C50+D50</f>
        <v>1881</v>
      </c>
      <c r="F50" s="40">
        <f>E50/$E$80</f>
        <v>5.6970651482569586E-2</v>
      </c>
      <c r="G50" s="39">
        <v>1628</v>
      </c>
      <c r="H50" s="39">
        <v>145</v>
      </c>
      <c r="I50" s="39">
        <f>G50+H50</f>
        <v>1773</v>
      </c>
      <c r="J50" s="40">
        <f>I50/$I$80</f>
        <v>3.1725297927924702E-2</v>
      </c>
      <c r="K50" s="39">
        <f t="shared" ref="K50:K79" si="11">E50+I50</f>
        <v>3654</v>
      </c>
    </row>
    <row r="51" spans="2:11" x14ac:dyDescent="0.2">
      <c r="B51" s="39" t="s">
        <v>364</v>
      </c>
      <c r="C51" s="39">
        <v>777</v>
      </c>
      <c r="D51" s="39">
        <v>251</v>
      </c>
      <c r="E51" s="39">
        <f t="shared" ref="E51:E79" si="12">C51+D51</f>
        <v>1028</v>
      </c>
      <c r="F51" s="40">
        <f t="shared" ref="F51:F79" si="13">E51/$E$80</f>
        <v>3.1135475664051851E-2</v>
      </c>
      <c r="G51" s="39">
        <v>2311</v>
      </c>
      <c r="H51" s="39">
        <v>109</v>
      </c>
      <c r="I51" s="39">
        <f t="shared" ref="I51:I79" si="14">G51+H51</f>
        <v>2420</v>
      </c>
      <c r="J51" s="40">
        <f t="shared" ref="J51:J79" si="15">I51/$I$80</f>
        <v>4.3302437104104786E-2</v>
      </c>
      <c r="K51" s="39">
        <f t="shared" si="11"/>
        <v>3448</v>
      </c>
    </row>
    <row r="52" spans="2:11" x14ac:dyDescent="0.2">
      <c r="B52" s="39" t="s">
        <v>365</v>
      </c>
      <c r="C52" s="39">
        <v>621</v>
      </c>
      <c r="D52" s="39">
        <v>219</v>
      </c>
      <c r="E52" s="39">
        <f t="shared" si="12"/>
        <v>840</v>
      </c>
      <c r="F52" s="40">
        <f t="shared" si="13"/>
        <v>2.5441439258563771E-2</v>
      </c>
      <c r="G52" s="39">
        <v>1126</v>
      </c>
      <c r="H52" s="39">
        <v>125</v>
      </c>
      <c r="I52" s="39">
        <f t="shared" si="14"/>
        <v>1251</v>
      </c>
      <c r="J52" s="40">
        <f t="shared" si="15"/>
        <v>2.2384854883154993E-2</v>
      </c>
      <c r="K52" s="39">
        <f t="shared" si="11"/>
        <v>2091</v>
      </c>
    </row>
    <row r="53" spans="2:11" x14ac:dyDescent="0.2">
      <c r="B53" s="39" t="s">
        <v>366</v>
      </c>
      <c r="C53" s="39">
        <v>456</v>
      </c>
      <c r="D53" s="39">
        <v>131</v>
      </c>
      <c r="E53" s="39">
        <f t="shared" si="12"/>
        <v>587</v>
      </c>
      <c r="F53" s="40">
        <f t="shared" si="13"/>
        <v>1.7778720053305871E-2</v>
      </c>
      <c r="G53" s="39">
        <v>447</v>
      </c>
      <c r="H53" s="39">
        <v>49</v>
      </c>
      <c r="I53" s="39">
        <f t="shared" si="14"/>
        <v>496</v>
      </c>
      <c r="J53" s="40">
        <f t="shared" si="15"/>
        <v>8.8752102494363532E-3</v>
      </c>
      <c r="K53" s="39">
        <f t="shared" si="11"/>
        <v>1083</v>
      </c>
    </row>
    <row r="54" spans="2:11" x14ac:dyDescent="0.2">
      <c r="B54" s="39" t="s">
        <v>367</v>
      </c>
      <c r="C54" s="39">
        <v>745</v>
      </c>
      <c r="D54" s="39">
        <v>372</v>
      </c>
      <c r="E54" s="39">
        <f t="shared" si="12"/>
        <v>1117</v>
      </c>
      <c r="F54" s="40">
        <f t="shared" si="13"/>
        <v>3.3831056728352064E-2</v>
      </c>
      <c r="G54" s="39">
        <v>2112</v>
      </c>
      <c r="H54" s="39">
        <v>170</v>
      </c>
      <c r="I54" s="39">
        <f t="shared" si="14"/>
        <v>2282</v>
      </c>
      <c r="J54" s="40">
        <f t="shared" si="15"/>
        <v>4.0833124575027732E-2</v>
      </c>
      <c r="K54" s="39">
        <f t="shared" si="11"/>
        <v>3399</v>
      </c>
    </row>
    <row r="55" spans="2:11" x14ac:dyDescent="0.2">
      <c r="B55" s="39" t="s">
        <v>368</v>
      </c>
      <c r="C55" s="39">
        <v>513</v>
      </c>
      <c r="D55" s="39">
        <v>318</v>
      </c>
      <c r="E55" s="39">
        <f t="shared" si="12"/>
        <v>831</v>
      </c>
      <c r="F55" s="40">
        <f t="shared" si="13"/>
        <v>2.5168852409364874E-2</v>
      </c>
      <c r="G55" s="39">
        <v>1148</v>
      </c>
      <c r="H55" s="39">
        <v>145</v>
      </c>
      <c r="I55" s="39">
        <f t="shared" si="14"/>
        <v>1293</v>
      </c>
      <c r="J55" s="40">
        <f t="shared" si="15"/>
        <v>2.3136384783308879E-2</v>
      </c>
      <c r="K55" s="39">
        <f t="shared" si="11"/>
        <v>2124</v>
      </c>
    </row>
    <row r="56" spans="2:11" x14ac:dyDescent="0.2">
      <c r="B56" s="39" t="s">
        <v>369</v>
      </c>
      <c r="C56" s="39">
        <v>108</v>
      </c>
      <c r="D56" s="39">
        <v>18</v>
      </c>
      <c r="E56" s="39">
        <f t="shared" si="12"/>
        <v>126</v>
      </c>
      <c r="F56" s="40">
        <f t="shared" si="13"/>
        <v>3.8162158887845654E-3</v>
      </c>
      <c r="G56" s="39">
        <v>148</v>
      </c>
      <c r="H56" s="39">
        <v>4</v>
      </c>
      <c r="I56" s="39">
        <f t="shared" si="14"/>
        <v>152</v>
      </c>
      <c r="J56" s="40">
        <f t="shared" si="15"/>
        <v>2.7198224957950112E-3</v>
      </c>
      <c r="K56" s="39">
        <f t="shared" si="11"/>
        <v>278</v>
      </c>
    </row>
    <row r="57" spans="2:11" x14ac:dyDescent="0.2">
      <c r="B57" s="39" t="s">
        <v>370</v>
      </c>
      <c r="C57" s="39">
        <v>4953</v>
      </c>
      <c r="D57" s="39">
        <v>1725</v>
      </c>
      <c r="E57" s="39">
        <f t="shared" si="12"/>
        <v>6678</v>
      </c>
      <c r="F57" s="40">
        <f t="shared" si="13"/>
        <v>0.20225944210558197</v>
      </c>
      <c r="G57" s="39">
        <v>11889</v>
      </c>
      <c r="H57" s="39">
        <v>933</v>
      </c>
      <c r="I57" s="39">
        <f t="shared" si="14"/>
        <v>12822</v>
      </c>
      <c r="J57" s="40">
        <f t="shared" si="15"/>
        <v>0.22943134237555024</v>
      </c>
      <c r="K57" s="39">
        <f t="shared" si="11"/>
        <v>19500</v>
      </c>
    </row>
    <row r="58" spans="2:11" x14ac:dyDescent="0.2">
      <c r="B58" s="39" t="s">
        <v>371</v>
      </c>
      <c r="C58" s="39">
        <v>227</v>
      </c>
      <c r="D58" s="39">
        <v>48</v>
      </c>
      <c r="E58" s="39">
        <f t="shared" si="12"/>
        <v>275</v>
      </c>
      <c r="F58" s="40">
        <f t="shared" si="13"/>
        <v>8.3290426144107584E-3</v>
      </c>
      <c r="G58" s="39">
        <v>201</v>
      </c>
      <c r="H58" s="39">
        <v>21</v>
      </c>
      <c r="I58" s="39">
        <f t="shared" si="14"/>
        <v>222</v>
      </c>
      <c r="J58" s="40">
        <f t="shared" si="15"/>
        <v>3.972372329384819E-3</v>
      </c>
      <c r="K58" s="39">
        <f t="shared" si="11"/>
        <v>497</v>
      </c>
    </row>
    <row r="59" spans="2:11" x14ac:dyDescent="0.2">
      <c r="B59" s="39" t="s">
        <v>372</v>
      </c>
      <c r="C59" s="39">
        <v>965</v>
      </c>
      <c r="D59" s="39">
        <v>275</v>
      </c>
      <c r="E59" s="39">
        <f t="shared" si="12"/>
        <v>1240</v>
      </c>
      <c r="F59" s="40">
        <f t="shared" si="13"/>
        <v>3.7556410334070325E-2</v>
      </c>
      <c r="G59" s="39">
        <v>845</v>
      </c>
      <c r="H59" s="39">
        <v>70</v>
      </c>
      <c r="I59" s="39">
        <f t="shared" si="14"/>
        <v>915</v>
      </c>
      <c r="J59" s="40">
        <f t="shared" si="15"/>
        <v>1.6372615681923917E-2</v>
      </c>
      <c r="K59" s="39">
        <f t="shared" si="11"/>
        <v>2155</v>
      </c>
    </row>
    <row r="60" spans="2:11" x14ac:dyDescent="0.2">
      <c r="B60" s="39" t="s">
        <v>373</v>
      </c>
      <c r="C60" s="39">
        <v>1134</v>
      </c>
      <c r="D60" s="39">
        <v>394</v>
      </c>
      <c r="E60" s="39">
        <f t="shared" si="12"/>
        <v>1528</v>
      </c>
      <c r="F60" s="40">
        <f t="shared" si="13"/>
        <v>4.6279189508435049E-2</v>
      </c>
      <c r="G60" s="39">
        <v>3536</v>
      </c>
      <c r="H60" s="39">
        <v>210</v>
      </c>
      <c r="I60" s="39">
        <f t="shared" si="14"/>
        <v>3746</v>
      </c>
      <c r="J60" s="40">
        <f t="shared" si="15"/>
        <v>6.7029309666105999E-2</v>
      </c>
      <c r="K60" s="39">
        <f t="shared" si="11"/>
        <v>5274</v>
      </c>
    </row>
    <row r="61" spans="2:11" x14ac:dyDescent="0.2">
      <c r="B61" s="39" t="s">
        <v>374</v>
      </c>
      <c r="C61" s="39">
        <v>202</v>
      </c>
      <c r="D61" s="39">
        <v>59</v>
      </c>
      <c r="E61" s="39">
        <f t="shared" si="12"/>
        <v>261</v>
      </c>
      <c r="F61" s="40">
        <f t="shared" si="13"/>
        <v>7.9050186267680279E-3</v>
      </c>
      <c r="G61" s="39">
        <v>257</v>
      </c>
      <c r="H61" s="39">
        <v>26</v>
      </c>
      <c r="I61" s="39">
        <f t="shared" si="14"/>
        <v>283</v>
      </c>
      <c r="J61" s="40">
        <f t="shared" si="15"/>
        <v>5.0638800415130801E-3</v>
      </c>
      <c r="K61" s="39">
        <f t="shared" si="11"/>
        <v>544</v>
      </c>
    </row>
    <row r="62" spans="2:11" x14ac:dyDescent="0.2">
      <c r="B62" s="39" t="s">
        <v>375</v>
      </c>
      <c r="C62" s="39">
        <v>199</v>
      </c>
      <c r="D62" s="39">
        <v>70</v>
      </c>
      <c r="E62" s="39">
        <f t="shared" si="12"/>
        <v>269</v>
      </c>
      <c r="F62" s="40">
        <f t="shared" si="13"/>
        <v>8.1473180482781599E-3</v>
      </c>
      <c r="G62" s="39">
        <v>333</v>
      </c>
      <c r="H62" s="39">
        <v>26</v>
      </c>
      <c r="I62" s="39">
        <f t="shared" si="14"/>
        <v>359</v>
      </c>
      <c r="J62" s="40">
        <f t="shared" si="15"/>
        <v>6.4237912894105857E-3</v>
      </c>
      <c r="K62" s="39">
        <f t="shared" si="11"/>
        <v>628</v>
      </c>
    </row>
    <row r="63" spans="2:11" x14ac:dyDescent="0.2">
      <c r="B63" s="39" t="s">
        <v>376</v>
      </c>
      <c r="C63" s="39">
        <v>369</v>
      </c>
      <c r="D63" s="39">
        <v>221</v>
      </c>
      <c r="E63" s="39">
        <f t="shared" si="12"/>
        <v>590</v>
      </c>
      <c r="F63" s="40">
        <f t="shared" si="13"/>
        <v>1.7869582336372172E-2</v>
      </c>
      <c r="G63" s="39">
        <v>831</v>
      </c>
      <c r="H63" s="39">
        <v>97</v>
      </c>
      <c r="I63" s="39">
        <f t="shared" si="14"/>
        <v>928</v>
      </c>
      <c r="J63" s="40">
        <f t="shared" si="15"/>
        <v>1.6605232079590596E-2</v>
      </c>
      <c r="K63" s="39">
        <f t="shared" si="11"/>
        <v>1518</v>
      </c>
    </row>
    <row r="64" spans="2:11" ht="13.5" customHeight="1" x14ac:dyDescent="0.2">
      <c r="B64" s="39" t="s">
        <v>377</v>
      </c>
      <c r="C64" s="39">
        <v>514</v>
      </c>
      <c r="D64" s="39">
        <v>278</v>
      </c>
      <c r="E64" s="39">
        <f t="shared" si="12"/>
        <v>792</v>
      </c>
      <c r="F64" s="40">
        <f t="shared" si="13"/>
        <v>2.3987642729502982E-2</v>
      </c>
      <c r="G64" s="39">
        <v>396</v>
      </c>
      <c r="H64" s="39">
        <v>69</v>
      </c>
      <c r="I64" s="39">
        <f t="shared" si="14"/>
        <v>465</v>
      </c>
      <c r="J64" s="40">
        <f t="shared" si="15"/>
        <v>8.320509608846581E-3</v>
      </c>
      <c r="K64" s="39">
        <f t="shared" si="11"/>
        <v>1257</v>
      </c>
    </row>
    <row r="65" spans="2:11" x14ac:dyDescent="0.2">
      <c r="B65" s="39" t="s">
        <v>378</v>
      </c>
      <c r="C65" s="39">
        <v>138</v>
      </c>
      <c r="D65" s="39">
        <v>33</v>
      </c>
      <c r="E65" s="39">
        <f t="shared" si="12"/>
        <v>171</v>
      </c>
      <c r="F65" s="40">
        <f t="shared" si="13"/>
        <v>5.1791501347790529E-3</v>
      </c>
      <c r="G65" s="39">
        <v>177</v>
      </c>
      <c r="H65" s="39">
        <v>8</v>
      </c>
      <c r="I65" s="39">
        <f t="shared" si="14"/>
        <v>185</v>
      </c>
      <c r="J65" s="40">
        <f t="shared" si="15"/>
        <v>3.3103102744873494E-3</v>
      </c>
      <c r="K65" s="39">
        <f t="shared" si="11"/>
        <v>356</v>
      </c>
    </row>
    <row r="66" spans="2:11" x14ac:dyDescent="0.2">
      <c r="B66" s="39" t="s">
        <v>379</v>
      </c>
      <c r="C66" s="39">
        <v>316</v>
      </c>
      <c r="D66" s="39">
        <v>113</v>
      </c>
      <c r="E66" s="39">
        <f t="shared" si="12"/>
        <v>429</v>
      </c>
      <c r="F66" s="40">
        <f t="shared" si="13"/>
        <v>1.2993306478480782E-2</v>
      </c>
      <c r="G66" s="39">
        <v>405</v>
      </c>
      <c r="H66" s="39">
        <v>41</v>
      </c>
      <c r="I66" s="39">
        <f t="shared" si="14"/>
        <v>446</v>
      </c>
      <c r="J66" s="40">
        <f t="shared" si="15"/>
        <v>7.9805317968722044E-3</v>
      </c>
      <c r="K66" s="39">
        <f t="shared" si="11"/>
        <v>875</v>
      </c>
    </row>
    <row r="67" spans="2:11" x14ac:dyDescent="0.2">
      <c r="B67" s="39" t="s">
        <v>380</v>
      </c>
      <c r="C67" s="39">
        <v>4157</v>
      </c>
      <c r="D67" s="39">
        <v>2246</v>
      </c>
      <c r="E67" s="39">
        <f t="shared" si="12"/>
        <v>6403</v>
      </c>
      <c r="F67" s="40">
        <f t="shared" si="13"/>
        <v>0.19393039949117122</v>
      </c>
      <c r="G67" s="39">
        <v>11961</v>
      </c>
      <c r="H67" s="39">
        <v>1196</v>
      </c>
      <c r="I67" s="39">
        <f t="shared" si="14"/>
        <v>13157</v>
      </c>
      <c r="J67" s="40">
        <f t="shared" si="15"/>
        <v>0.23542568800773003</v>
      </c>
      <c r="K67" s="39">
        <f t="shared" si="11"/>
        <v>19560</v>
      </c>
    </row>
    <row r="68" spans="2:11" x14ac:dyDescent="0.2">
      <c r="B68" s="39" t="s">
        <v>381</v>
      </c>
      <c r="C68" s="39">
        <v>440</v>
      </c>
      <c r="D68" s="39">
        <v>241</v>
      </c>
      <c r="E68" s="39">
        <f t="shared" si="12"/>
        <v>681</v>
      </c>
      <c r="F68" s="40">
        <f t="shared" si="13"/>
        <v>2.0625738256049915E-2</v>
      </c>
      <c r="G68" s="39">
        <v>864</v>
      </c>
      <c r="H68" s="39">
        <v>102</v>
      </c>
      <c r="I68" s="39">
        <f t="shared" si="14"/>
        <v>966</v>
      </c>
      <c r="J68" s="40">
        <f t="shared" si="15"/>
        <v>1.7285187703539349E-2</v>
      </c>
      <c r="K68" s="39">
        <f t="shared" si="11"/>
        <v>1647</v>
      </c>
    </row>
    <row r="69" spans="2:11" x14ac:dyDescent="0.2">
      <c r="B69" s="39" t="s">
        <v>382</v>
      </c>
      <c r="C69" s="39">
        <v>254</v>
      </c>
      <c r="D69" s="39">
        <v>152</v>
      </c>
      <c r="E69" s="39">
        <f t="shared" si="12"/>
        <v>406</v>
      </c>
      <c r="F69" s="40">
        <f t="shared" si="13"/>
        <v>1.2296695641639155E-2</v>
      </c>
      <c r="G69" s="39">
        <v>540</v>
      </c>
      <c r="H69" s="39">
        <v>55</v>
      </c>
      <c r="I69" s="39">
        <f t="shared" si="14"/>
        <v>595</v>
      </c>
      <c r="J69" s="40">
        <f t="shared" si="15"/>
        <v>1.0646673585513366E-2</v>
      </c>
      <c r="K69" s="39">
        <f t="shared" si="11"/>
        <v>1001</v>
      </c>
    </row>
    <row r="70" spans="2:11" x14ac:dyDescent="0.2">
      <c r="B70" s="39" t="s">
        <v>383</v>
      </c>
      <c r="C70" s="39">
        <v>530</v>
      </c>
      <c r="D70" s="39">
        <v>177</v>
      </c>
      <c r="E70" s="39">
        <f t="shared" si="12"/>
        <v>707</v>
      </c>
      <c r="F70" s="40">
        <f t="shared" si="13"/>
        <v>2.1413211375957839E-2</v>
      </c>
      <c r="G70" s="39">
        <v>1393</v>
      </c>
      <c r="H70" s="39">
        <v>72</v>
      </c>
      <c r="I70" s="39">
        <f t="shared" si="14"/>
        <v>1465</v>
      </c>
      <c r="J70" s="40">
        <f t="shared" si="15"/>
        <v>2.621407866012955E-2</v>
      </c>
      <c r="K70" s="39">
        <f t="shared" si="11"/>
        <v>2172</v>
      </c>
    </row>
    <row r="71" spans="2:11" x14ac:dyDescent="0.2">
      <c r="B71" s="39" t="s">
        <v>384</v>
      </c>
      <c r="C71" s="39">
        <v>580</v>
      </c>
      <c r="D71" s="39">
        <v>168</v>
      </c>
      <c r="E71" s="39">
        <f t="shared" si="12"/>
        <v>748</v>
      </c>
      <c r="F71" s="40">
        <f t="shared" si="13"/>
        <v>2.2654995911197261E-2</v>
      </c>
      <c r="G71" s="39">
        <v>871</v>
      </c>
      <c r="H71" s="39">
        <v>59</v>
      </c>
      <c r="I71" s="39">
        <f t="shared" si="14"/>
        <v>930</v>
      </c>
      <c r="J71" s="40">
        <f t="shared" si="15"/>
        <v>1.6641019217693162E-2</v>
      </c>
      <c r="K71" s="39">
        <f t="shared" si="11"/>
        <v>1678</v>
      </c>
    </row>
    <row r="72" spans="2:11" x14ac:dyDescent="0.2">
      <c r="B72" s="39" t="s">
        <v>385</v>
      </c>
      <c r="C72" s="39">
        <v>455</v>
      </c>
      <c r="D72" s="39">
        <v>168</v>
      </c>
      <c r="E72" s="39">
        <f t="shared" si="12"/>
        <v>623</v>
      </c>
      <c r="F72" s="40">
        <f t="shared" si="13"/>
        <v>1.8869067450101463E-2</v>
      </c>
      <c r="G72" s="39">
        <v>1405</v>
      </c>
      <c r="H72" s="39">
        <v>76</v>
      </c>
      <c r="I72" s="39">
        <f t="shared" si="14"/>
        <v>1481</v>
      </c>
      <c r="J72" s="40">
        <f t="shared" si="15"/>
        <v>2.6500375764950079E-2</v>
      </c>
      <c r="K72" s="39">
        <f t="shared" si="11"/>
        <v>2104</v>
      </c>
    </row>
    <row r="73" spans="2:11" x14ac:dyDescent="0.2">
      <c r="B73" s="39" t="s">
        <v>386</v>
      </c>
      <c r="C73" s="39">
        <v>995</v>
      </c>
      <c r="D73" s="39">
        <v>305</v>
      </c>
      <c r="E73" s="39">
        <f t="shared" si="12"/>
        <v>1300</v>
      </c>
      <c r="F73" s="40">
        <f t="shared" si="13"/>
        <v>3.9373655995396314E-2</v>
      </c>
      <c r="G73" s="39">
        <v>1049</v>
      </c>
      <c r="H73" s="39">
        <v>85</v>
      </c>
      <c r="I73" s="39">
        <f t="shared" si="14"/>
        <v>1134</v>
      </c>
      <c r="J73" s="40">
        <f t="shared" si="15"/>
        <v>2.0291307304154887E-2</v>
      </c>
      <c r="K73" s="39">
        <f t="shared" si="11"/>
        <v>2434</v>
      </c>
    </row>
    <row r="74" spans="2:11" x14ac:dyDescent="0.2">
      <c r="B74" s="39" t="s">
        <v>387</v>
      </c>
      <c r="C74" s="39">
        <v>1134</v>
      </c>
      <c r="D74" s="39">
        <v>445</v>
      </c>
      <c r="E74" s="39">
        <f t="shared" si="12"/>
        <v>1579</v>
      </c>
      <c r="F74" s="40">
        <f t="shared" si="13"/>
        <v>4.7823848320562135E-2</v>
      </c>
      <c r="G74" s="39">
        <v>3089</v>
      </c>
      <c r="H74" s="39">
        <v>231</v>
      </c>
      <c r="I74" s="39">
        <f t="shared" si="14"/>
        <v>3320</v>
      </c>
      <c r="J74" s="40">
        <f t="shared" si="15"/>
        <v>5.9406649250259458E-2</v>
      </c>
      <c r="K74" s="39">
        <f t="shared" si="11"/>
        <v>4899</v>
      </c>
    </row>
    <row r="75" spans="2:11" x14ac:dyDescent="0.2">
      <c r="B75" s="39" t="s">
        <v>388</v>
      </c>
      <c r="C75" s="39">
        <v>422</v>
      </c>
      <c r="D75" s="39">
        <v>149</v>
      </c>
      <c r="E75" s="39">
        <f t="shared" si="12"/>
        <v>571</v>
      </c>
      <c r="F75" s="40">
        <f t="shared" si="13"/>
        <v>1.7294121210285611E-2</v>
      </c>
      <c r="G75" s="39">
        <v>997</v>
      </c>
      <c r="H75" s="39">
        <v>60</v>
      </c>
      <c r="I75" s="39">
        <f t="shared" si="14"/>
        <v>1057</v>
      </c>
      <c r="J75" s="40">
        <f t="shared" si="15"/>
        <v>1.8913502487206097E-2</v>
      </c>
      <c r="K75" s="39">
        <f t="shared" si="11"/>
        <v>1628</v>
      </c>
    </row>
    <row r="76" spans="2:11" x14ac:dyDescent="0.2">
      <c r="B76" s="39" t="s">
        <v>389</v>
      </c>
      <c r="C76" s="39">
        <v>437</v>
      </c>
      <c r="D76" s="39">
        <v>115</v>
      </c>
      <c r="E76" s="39">
        <f t="shared" si="12"/>
        <v>552</v>
      </c>
      <c r="F76" s="40">
        <f t="shared" si="13"/>
        <v>1.671866008419905E-2</v>
      </c>
      <c r="G76" s="39">
        <v>685</v>
      </c>
      <c r="H76" s="39">
        <v>76</v>
      </c>
      <c r="I76" s="39">
        <f t="shared" si="14"/>
        <v>761</v>
      </c>
      <c r="J76" s="40">
        <f t="shared" si="15"/>
        <v>1.3617006048026339E-2</v>
      </c>
      <c r="K76" s="39">
        <f t="shared" si="11"/>
        <v>1313</v>
      </c>
    </row>
    <row r="77" spans="2:11" x14ac:dyDescent="0.2">
      <c r="B77" s="39" t="s">
        <v>390</v>
      </c>
      <c r="C77" s="39">
        <v>142</v>
      </c>
      <c r="D77" s="39">
        <v>44</v>
      </c>
      <c r="E77" s="39">
        <f t="shared" si="12"/>
        <v>186</v>
      </c>
      <c r="F77" s="40">
        <f t="shared" si="13"/>
        <v>5.6334615501105493E-3</v>
      </c>
      <c r="G77" s="39">
        <v>298</v>
      </c>
      <c r="H77" s="39">
        <v>26</v>
      </c>
      <c r="I77" s="39">
        <f t="shared" si="14"/>
        <v>324</v>
      </c>
      <c r="J77" s="40">
        <f t="shared" si="15"/>
        <v>5.7975163726156822E-3</v>
      </c>
      <c r="K77" s="39">
        <f t="shared" si="11"/>
        <v>510</v>
      </c>
    </row>
    <row r="78" spans="2:11" x14ac:dyDescent="0.2">
      <c r="B78" s="39" t="s">
        <v>391</v>
      </c>
      <c r="C78" s="39">
        <v>422</v>
      </c>
      <c r="D78" s="39">
        <v>96</v>
      </c>
      <c r="E78" s="39">
        <f t="shared" si="12"/>
        <v>518</v>
      </c>
      <c r="F78" s="40">
        <f t="shared" si="13"/>
        <v>1.5688887542780992E-2</v>
      </c>
      <c r="G78" s="39">
        <v>455</v>
      </c>
      <c r="H78" s="39">
        <v>32</v>
      </c>
      <c r="I78" s="39">
        <f t="shared" si="14"/>
        <v>487</v>
      </c>
      <c r="J78" s="40">
        <f t="shared" si="15"/>
        <v>8.7141681279748057E-3</v>
      </c>
      <c r="K78" s="39">
        <f t="shared" si="11"/>
        <v>1005</v>
      </c>
    </row>
    <row r="79" spans="2:11" x14ac:dyDescent="0.2">
      <c r="B79" s="39" t="s">
        <v>392</v>
      </c>
      <c r="C79" s="39">
        <v>88</v>
      </c>
      <c r="D79" s="39">
        <v>12</v>
      </c>
      <c r="E79" s="39">
        <f t="shared" si="12"/>
        <v>100</v>
      </c>
      <c r="F79" s="40">
        <f t="shared" si="13"/>
        <v>3.0287427688766395E-3</v>
      </c>
      <c r="G79" s="39">
        <v>165</v>
      </c>
      <c r="H79" s="39">
        <v>6</v>
      </c>
      <c r="I79" s="39">
        <f t="shared" si="14"/>
        <v>171</v>
      </c>
      <c r="J79" s="40">
        <f t="shared" si="15"/>
        <v>3.0598003077693878E-3</v>
      </c>
      <c r="K79" s="39">
        <f t="shared" si="11"/>
        <v>271</v>
      </c>
    </row>
    <row r="80" spans="2:11" x14ac:dyDescent="0.2">
      <c r="B80" s="41" t="s">
        <v>50</v>
      </c>
      <c r="C80" s="39">
        <f t="shared" ref="C80:H80" si="16">SUM(C50:C79)</f>
        <v>23784</v>
      </c>
      <c r="D80" s="39">
        <f t="shared" si="16"/>
        <v>9233</v>
      </c>
      <c r="E80" s="41">
        <f t="shared" ref="E80" si="17">C80+D80</f>
        <v>33017</v>
      </c>
      <c r="F80" s="43">
        <f t="shared" ref="F80" si="18">E80/$E$80</f>
        <v>1</v>
      </c>
      <c r="G80" s="39">
        <f t="shared" si="16"/>
        <v>51562</v>
      </c>
      <c r="H80" s="39">
        <f t="shared" si="16"/>
        <v>4324</v>
      </c>
      <c r="I80" s="41">
        <f t="shared" ref="I80" si="19">G80+H80</f>
        <v>55886</v>
      </c>
      <c r="J80" s="43">
        <f t="shared" ref="J80" si="20">I80/$I$80</f>
        <v>1</v>
      </c>
      <c r="K80" s="41">
        <f t="shared" ref="K80:K81" si="21">E80+I80</f>
        <v>88903</v>
      </c>
    </row>
    <row r="81" spans="2:11" ht="24" x14ac:dyDescent="0.2">
      <c r="B81" s="53" t="s">
        <v>68</v>
      </c>
      <c r="C81" s="54">
        <f>+C80/$K$80</f>
        <v>0.26752753000461177</v>
      </c>
      <c r="D81" s="54">
        <f>+D80/$K$80</f>
        <v>0.1038547630563648</v>
      </c>
      <c r="E81" s="55">
        <f>C81+D81</f>
        <v>0.37138229306097659</v>
      </c>
      <c r="F81" s="55"/>
      <c r="G81" s="54">
        <f>+G80/$K$80</f>
        <v>0.57998042810703798</v>
      </c>
      <c r="H81" s="54">
        <f>+H80/$K$80</f>
        <v>4.8637278831985424E-2</v>
      </c>
      <c r="I81" s="55">
        <f>G81+H81</f>
        <v>0.62861770693902341</v>
      </c>
      <c r="J81" s="55"/>
      <c r="K81" s="55">
        <f t="shared" si="21"/>
        <v>1</v>
      </c>
    </row>
    <row r="82" spans="2:11" x14ac:dyDescent="0.2">
      <c r="B82" s="46" t="s">
        <v>133</v>
      </c>
    </row>
    <row r="83" spans="2:11" x14ac:dyDescent="0.2">
      <c r="B83" s="46" t="s">
        <v>134</v>
      </c>
    </row>
  </sheetData>
  <mergeCells count="10">
    <mergeCell ref="B48:B49"/>
    <mergeCell ref="C48:K48"/>
    <mergeCell ref="B8:K8"/>
    <mergeCell ref="B9:B10"/>
    <mergeCell ref="C9:K9"/>
    <mergeCell ref="B6:K6"/>
    <mergeCell ref="B5:K5"/>
    <mergeCell ref="B45:K45"/>
    <mergeCell ref="B44:K44"/>
    <mergeCell ref="B47:K47"/>
  </mergeCells>
  <hyperlinks>
    <hyperlink ref="M5" location="'Índice Pensiones Solidarias'!A1" display="Volver Sistema de Pensiones Solidadias" xr:uid="{00000000-0004-0000-13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A1:P43"/>
  <sheetViews>
    <sheetView showGridLines="0" zoomScaleNormal="100" workbookViewId="0">
      <selection activeCell="M16" sqref="M16"/>
    </sheetView>
  </sheetViews>
  <sheetFormatPr baseColWidth="10" defaultRowHeight="12" x14ac:dyDescent="0.2"/>
  <cols>
    <col min="1" max="1" width="6" style="47" customWidth="1"/>
    <col min="2" max="2" width="18.140625" style="47" customWidth="1"/>
    <col min="3" max="3" width="8" style="47" bestFit="1" customWidth="1"/>
    <col min="4" max="4" width="7.42578125" style="47" bestFit="1" customWidth="1"/>
    <col min="5" max="6" width="7.42578125" style="47" customWidth="1"/>
    <col min="7" max="7" width="8.28515625" style="47" bestFit="1" customWidth="1"/>
    <col min="8" max="8" width="7.42578125" style="47" bestFit="1" customWidth="1"/>
    <col min="9" max="11" width="7.42578125" style="47" customWidth="1"/>
    <col min="12" max="12" width="7.85546875" style="47" customWidth="1"/>
    <col min="13" max="251" width="11.42578125" style="47"/>
    <col min="252" max="252" width="18.140625" style="47" customWidth="1"/>
    <col min="253" max="253" width="8" style="47" bestFit="1" customWidth="1"/>
    <col min="254" max="254" width="7.42578125" style="47" bestFit="1" customWidth="1"/>
    <col min="255" max="256" width="7.42578125" style="47" customWidth="1"/>
    <col min="257" max="257" width="8.28515625" style="47" bestFit="1" customWidth="1"/>
    <col min="258" max="258" width="7.42578125" style="47" bestFit="1" customWidth="1"/>
    <col min="259" max="261" width="7.42578125" style="47" customWidth="1"/>
    <col min="262" max="267" width="0" style="47" hidden="1" customWidth="1"/>
    <col min="268" max="268" width="7.85546875" style="47" customWidth="1"/>
    <col min="269" max="507" width="11.42578125" style="47"/>
    <col min="508" max="508" width="18.140625" style="47" customWidth="1"/>
    <col min="509" max="509" width="8" style="47" bestFit="1" customWidth="1"/>
    <col min="510" max="510" width="7.42578125" style="47" bestFit="1" customWidth="1"/>
    <col min="511" max="512" width="7.42578125" style="47" customWidth="1"/>
    <col min="513" max="513" width="8.28515625" style="47" bestFit="1" customWidth="1"/>
    <col min="514" max="514" width="7.42578125" style="47" bestFit="1" customWidth="1"/>
    <col min="515" max="517" width="7.42578125" style="47" customWidth="1"/>
    <col min="518" max="523" width="0" style="47" hidden="1" customWidth="1"/>
    <col min="524" max="524" width="7.85546875" style="47" customWidth="1"/>
    <col min="525" max="763" width="11.42578125" style="47"/>
    <col min="764" max="764" width="18.140625" style="47" customWidth="1"/>
    <col min="765" max="765" width="8" style="47" bestFit="1" customWidth="1"/>
    <col min="766" max="766" width="7.42578125" style="47" bestFit="1" customWidth="1"/>
    <col min="767" max="768" width="7.42578125" style="47" customWidth="1"/>
    <col min="769" max="769" width="8.28515625" style="47" bestFit="1" customWidth="1"/>
    <col min="770" max="770" width="7.42578125" style="47" bestFit="1" customWidth="1"/>
    <col min="771" max="773" width="7.42578125" style="47" customWidth="1"/>
    <col min="774" max="779" width="0" style="47" hidden="1" customWidth="1"/>
    <col min="780" max="780" width="7.85546875" style="47" customWidth="1"/>
    <col min="781" max="1019" width="11.42578125" style="47"/>
    <col min="1020" max="1020" width="18.140625" style="47" customWidth="1"/>
    <col min="1021" max="1021" width="8" style="47" bestFit="1" customWidth="1"/>
    <col min="1022" max="1022" width="7.42578125" style="47" bestFit="1" customWidth="1"/>
    <col min="1023" max="1024" width="7.42578125" style="47" customWidth="1"/>
    <col min="1025" max="1025" width="8.28515625" style="47" bestFit="1" customWidth="1"/>
    <col min="1026" max="1026" width="7.42578125" style="47" bestFit="1" customWidth="1"/>
    <col min="1027" max="1029" width="7.42578125" style="47" customWidth="1"/>
    <col min="1030" max="1035" width="0" style="47" hidden="1" customWidth="1"/>
    <col min="1036" max="1036" width="7.85546875" style="47" customWidth="1"/>
    <col min="1037" max="1275" width="11.42578125" style="47"/>
    <col min="1276" max="1276" width="18.140625" style="47" customWidth="1"/>
    <col min="1277" max="1277" width="8" style="47" bestFit="1" customWidth="1"/>
    <col min="1278" max="1278" width="7.42578125" style="47" bestFit="1" customWidth="1"/>
    <col min="1279" max="1280" width="7.42578125" style="47" customWidth="1"/>
    <col min="1281" max="1281" width="8.28515625" style="47" bestFit="1" customWidth="1"/>
    <col min="1282" max="1282" width="7.42578125" style="47" bestFit="1" customWidth="1"/>
    <col min="1283" max="1285" width="7.42578125" style="47" customWidth="1"/>
    <col min="1286" max="1291" width="0" style="47" hidden="1" customWidth="1"/>
    <col min="1292" max="1292" width="7.85546875" style="47" customWidth="1"/>
    <col min="1293" max="1531" width="11.42578125" style="47"/>
    <col min="1532" max="1532" width="18.140625" style="47" customWidth="1"/>
    <col min="1533" max="1533" width="8" style="47" bestFit="1" customWidth="1"/>
    <col min="1534" max="1534" width="7.42578125" style="47" bestFit="1" customWidth="1"/>
    <col min="1535" max="1536" width="7.42578125" style="47" customWidth="1"/>
    <col min="1537" max="1537" width="8.28515625" style="47" bestFit="1" customWidth="1"/>
    <col min="1538" max="1538" width="7.42578125" style="47" bestFit="1" customWidth="1"/>
    <col min="1539" max="1541" width="7.42578125" style="47" customWidth="1"/>
    <col min="1542" max="1547" width="0" style="47" hidden="1" customWidth="1"/>
    <col min="1548" max="1548" width="7.85546875" style="47" customWidth="1"/>
    <col min="1549" max="1787" width="11.42578125" style="47"/>
    <col min="1788" max="1788" width="18.140625" style="47" customWidth="1"/>
    <col min="1789" max="1789" width="8" style="47" bestFit="1" customWidth="1"/>
    <col min="1790" max="1790" width="7.42578125" style="47" bestFit="1" customWidth="1"/>
    <col min="1791" max="1792" width="7.42578125" style="47" customWidth="1"/>
    <col min="1793" max="1793" width="8.28515625" style="47" bestFit="1" customWidth="1"/>
    <col min="1794" max="1794" width="7.42578125" style="47" bestFit="1" customWidth="1"/>
    <col min="1795" max="1797" width="7.42578125" style="47" customWidth="1"/>
    <col min="1798" max="1803" width="0" style="47" hidden="1" customWidth="1"/>
    <col min="1804" max="1804" width="7.85546875" style="47" customWidth="1"/>
    <col min="1805" max="2043" width="11.42578125" style="47"/>
    <col min="2044" max="2044" width="18.140625" style="47" customWidth="1"/>
    <col min="2045" max="2045" width="8" style="47" bestFit="1" customWidth="1"/>
    <col min="2046" max="2046" width="7.42578125" style="47" bestFit="1" customWidth="1"/>
    <col min="2047" max="2048" width="7.42578125" style="47" customWidth="1"/>
    <col min="2049" max="2049" width="8.28515625" style="47" bestFit="1" customWidth="1"/>
    <col min="2050" max="2050" width="7.42578125" style="47" bestFit="1" customWidth="1"/>
    <col min="2051" max="2053" width="7.42578125" style="47" customWidth="1"/>
    <col min="2054" max="2059" width="0" style="47" hidden="1" customWidth="1"/>
    <col min="2060" max="2060" width="7.85546875" style="47" customWidth="1"/>
    <col min="2061" max="2299" width="11.42578125" style="47"/>
    <col min="2300" max="2300" width="18.140625" style="47" customWidth="1"/>
    <col min="2301" max="2301" width="8" style="47" bestFit="1" customWidth="1"/>
    <col min="2302" max="2302" width="7.42578125" style="47" bestFit="1" customWidth="1"/>
    <col min="2303" max="2304" width="7.42578125" style="47" customWidth="1"/>
    <col min="2305" max="2305" width="8.28515625" style="47" bestFit="1" customWidth="1"/>
    <col min="2306" max="2306" width="7.42578125" style="47" bestFit="1" customWidth="1"/>
    <col min="2307" max="2309" width="7.42578125" style="47" customWidth="1"/>
    <col min="2310" max="2315" width="0" style="47" hidden="1" customWidth="1"/>
    <col min="2316" max="2316" width="7.85546875" style="47" customWidth="1"/>
    <col min="2317" max="2555" width="11.42578125" style="47"/>
    <col min="2556" max="2556" width="18.140625" style="47" customWidth="1"/>
    <col min="2557" max="2557" width="8" style="47" bestFit="1" customWidth="1"/>
    <col min="2558" max="2558" width="7.42578125" style="47" bestFit="1" customWidth="1"/>
    <col min="2559" max="2560" width="7.42578125" style="47" customWidth="1"/>
    <col min="2561" max="2561" width="8.28515625" style="47" bestFit="1" customWidth="1"/>
    <col min="2562" max="2562" width="7.42578125" style="47" bestFit="1" customWidth="1"/>
    <col min="2563" max="2565" width="7.42578125" style="47" customWidth="1"/>
    <col min="2566" max="2571" width="0" style="47" hidden="1" customWidth="1"/>
    <col min="2572" max="2572" width="7.85546875" style="47" customWidth="1"/>
    <col min="2573" max="2811" width="11.42578125" style="47"/>
    <col min="2812" max="2812" width="18.140625" style="47" customWidth="1"/>
    <col min="2813" max="2813" width="8" style="47" bestFit="1" customWidth="1"/>
    <col min="2814" max="2814" width="7.42578125" style="47" bestFit="1" customWidth="1"/>
    <col min="2815" max="2816" width="7.42578125" style="47" customWidth="1"/>
    <col min="2817" max="2817" width="8.28515625" style="47" bestFit="1" customWidth="1"/>
    <col min="2818" max="2818" width="7.42578125" style="47" bestFit="1" customWidth="1"/>
    <col min="2819" max="2821" width="7.42578125" style="47" customWidth="1"/>
    <col min="2822" max="2827" width="0" style="47" hidden="1" customWidth="1"/>
    <col min="2828" max="2828" width="7.85546875" style="47" customWidth="1"/>
    <col min="2829" max="3067" width="11.42578125" style="47"/>
    <col min="3068" max="3068" width="18.140625" style="47" customWidth="1"/>
    <col min="3069" max="3069" width="8" style="47" bestFit="1" customWidth="1"/>
    <col min="3070" max="3070" width="7.42578125" style="47" bestFit="1" customWidth="1"/>
    <col min="3071" max="3072" width="7.42578125" style="47" customWidth="1"/>
    <col min="3073" max="3073" width="8.28515625" style="47" bestFit="1" customWidth="1"/>
    <col min="3074" max="3074" width="7.42578125" style="47" bestFit="1" customWidth="1"/>
    <col min="3075" max="3077" width="7.42578125" style="47" customWidth="1"/>
    <col min="3078" max="3083" width="0" style="47" hidden="1" customWidth="1"/>
    <col min="3084" max="3084" width="7.85546875" style="47" customWidth="1"/>
    <col min="3085" max="3323" width="11.42578125" style="47"/>
    <col min="3324" max="3324" width="18.140625" style="47" customWidth="1"/>
    <col min="3325" max="3325" width="8" style="47" bestFit="1" customWidth="1"/>
    <col min="3326" max="3326" width="7.42578125" style="47" bestFit="1" customWidth="1"/>
    <col min="3327" max="3328" width="7.42578125" style="47" customWidth="1"/>
    <col min="3329" max="3329" width="8.28515625" style="47" bestFit="1" customWidth="1"/>
    <col min="3330" max="3330" width="7.42578125" style="47" bestFit="1" customWidth="1"/>
    <col min="3331" max="3333" width="7.42578125" style="47" customWidth="1"/>
    <col min="3334" max="3339" width="0" style="47" hidden="1" customWidth="1"/>
    <col min="3340" max="3340" width="7.85546875" style="47" customWidth="1"/>
    <col min="3341" max="3579" width="11.42578125" style="47"/>
    <col min="3580" max="3580" width="18.140625" style="47" customWidth="1"/>
    <col min="3581" max="3581" width="8" style="47" bestFit="1" customWidth="1"/>
    <col min="3582" max="3582" width="7.42578125" style="47" bestFit="1" customWidth="1"/>
    <col min="3583" max="3584" width="7.42578125" style="47" customWidth="1"/>
    <col min="3585" max="3585" width="8.28515625" style="47" bestFit="1" customWidth="1"/>
    <col min="3586" max="3586" width="7.42578125" style="47" bestFit="1" customWidth="1"/>
    <col min="3587" max="3589" width="7.42578125" style="47" customWidth="1"/>
    <col min="3590" max="3595" width="0" style="47" hidden="1" customWidth="1"/>
    <col min="3596" max="3596" width="7.85546875" style="47" customWidth="1"/>
    <col min="3597" max="3835" width="11.42578125" style="47"/>
    <col min="3836" max="3836" width="18.140625" style="47" customWidth="1"/>
    <col min="3837" max="3837" width="8" style="47" bestFit="1" customWidth="1"/>
    <col min="3838" max="3838" width="7.42578125" style="47" bestFit="1" customWidth="1"/>
    <col min="3839" max="3840" width="7.42578125" style="47" customWidth="1"/>
    <col min="3841" max="3841" width="8.28515625" style="47" bestFit="1" customWidth="1"/>
    <col min="3842" max="3842" width="7.42578125" style="47" bestFit="1" customWidth="1"/>
    <col min="3843" max="3845" width="7.42578125" style="47" customWidth="1"/>
    <col min="3846" max="3851" width="0" style="47" hidden="1" customWidth="1"/>
    <col min="3852" max="3852" width="7.85546875" style="47" customWidth="1"/>
    <col min="3853" max="4091" width="11.42578125" style="47"/>
    <col min="4092" max="4092" width="18.140625" style="47" customWidth="1"/>
    <col min="4093" max="4093" width="8" style="47" bestFit="1" customWidth="1"/>
    <col min="4094" max="4094" width="7.42578125" style="47" bestFit="1" customWidth="1"/>
    <col min="4095" max="4096" width="7.42578125" style="47" customWidth="1"/>
    <col min="4097" max="4097" width="8.28515625" style="47" bestFit="1" customWidth="1"/>
    <col min="4098" max="4098" width="7.42578125" style="47" bestFit="1" customWidth="1"/>
    <col min="4099" max="4101" width="7.42578125" style="47" customWidth="1"/>
    <col min="4102" max="4107" width="0" style="47" hidden="1" customWidth="1"/>
    <col min="4108" max="4108" width="7.85546875" style="47" customWidth="1"/>
    <col min="4109" max="4347" width="11.42578125" style="47"/>
    <col min="4348" max="4348" width="18.140625" style="47" customWidth="1"/>
    <col min="4349" max="4349" width="8" style="47" bestFit="1" customWidth="1"/>
    <col min="4350" max="4350" width="7.42578125" style="47" bestFit="1" customWidth="1"/>
    <col min="4351" max="4352" width="7.42578125" style="47" customWidth="1"/>
    <col min="4353" max="4353" width="8.28515625" style="47" bestFit="1" customWidth="1"/>
    <col min="4354" max="4354" width="7.42578125" style="47" bestFit="1" customWidth="1"/>
    <col min="4355" max="4357" width="7.42578125" style="47" customWidth="1"/>
    <col min="4358" max="4363" width="0" style="47" hidden="1" customWidth="1"/>
    <col min="4364" max="4364" width="7.85546875" style="47" customWidth="1"/>
    <col min="4365" max="4603" width="11.42578125" style="47"/>
    <col min="4604" max="4604" width="18.140625" style="47" customWidth="1"/>
    <col min="4605" max="4605" width="8" style="47" bestFit="1" customWidth="1"/>
    <col min="4606" max="4606" width="7.42578125" style="47" bestFit="1" customWidth="1"/>
    <col min="4607" max="4608" width="7.42578125" style="47" customWidth="1"/>
    <col min="4609" max="4609" width="8.28515625" style="47" bestFit="1" customWidth="1"/>
    <col min="4610" max="4610" width="7.42578125" style="47" bestFit="1" customWidth="1"/>
    <col min="4611" max="4613" width="7.42578125" style="47" customWidth="1"/>
    <col min="4614" max="4619" width="0" style="47" hidden="1" customWidth="1"/>
    <col min="4620" max="4620" width="7.85546875" style="47" customWidth="1"/>
    <col min="4621" max="4859" width="11.42578125" style="47"/>
    <col min="4860" max="4860" width="18.140625" style="47" customWidth="1"/>
    <col min="4861" max="4861" width="8" style="47" bestFit="1" customWidth="1"/>
    <col min="4862" max="4862" width="7.42578125" style="47" bestFit="1" customWidth="1"/>
    <col min="4863" max="4864" width="7.42578125" style="47" customWidth="1"/>
    <col min="4865" max="4865" width="8.28515625" style="47" bestFit="1" customWidth="1"/>
    <col min="4866" max="4866" width="7.42578125" style="47" bestFit="1" customWidth="1"/>
    <col min="4867" max="4869" width="7.42578125" style="47" customWidth="1"/>
    <col min="4870" max="4875" width="0" style="47" hidden="1" customWidth="1"/>
    <col min="4876" max="4876" width="7.85546875" style="47" customWidth="1"/>
    <col min="4877" max="5115" width="11.42578125" style="47"/>
    <col min="5116" max="5116" width="18.140625" style="47" customWidth="1"/>
    <col min="5117" max="5117" width="8" style="47" bestFit="1" customWidth="1"/>
    <col min="5118" max="5118" width="7.42578125" style="47" bestFit="1" customWidth="1"/>
    <col min="5119" max="5120" width="7.42578125" style="47" customWidth="1"/>
    <col min="5121" max="5121" width="8.28515625" style="47" bestFit="1" customWidth="1"/>
    <col min="5122" max="5122" width="7.42578125" style="47" bestFit="1" customWidth="1"/>
    <col min="5123" max="5125" width="7.42578125" style="47" customWidth="1"/>
    <col min="5126" max="5131" width="0" style="47" hidden="1" customWidth="1"/>
    <col min="5132" max="5132" width="7.85546875" style="47" customWidth="1"/>
    <col min="5133" max="5371" width="11.42578125" style="47"/>
    <col min="5372" max="5372" width="18.140625" style="47" customWidth="1"/>
    <col min="5373" max="5373" width="8" style="47" bestFit="1" customWidth="1"/>
    <col min="5374" max="5374" width="7.42578125" style="47" bestFit="1" customWidth="1"/>
    <col min="5375" max="5376" width="7.42578125" style="47" customWidth="1"/>
    <col min="5377" max="5377" width="8.28515625" style="47" bestFit="1" customWidth="1"/>
    <col min="5378" max="5378" width="7.42578125" style="47" bestFit="1" customWidth="1"/>
    <col min="5379" max="5381" width="7.42578125" style="47" customWidth="1"/>
    <col min="5382" max="5387" width="0" style="47" hidden="1" customWidth="1"/>
    <col min="5388" max="5388" width="7.85546875" style="47" customWidth="1"/>
    <col min="5389" max="5627" width="11.42578125" style="47"/>
    <col min="5628" max="5628" width="18.140625" style="47" customWidth="1"/>
    <col min="5629" max="5629" width="8" style="47" bestFit="1" customWidth="1"/>
    <col min="5630" max="5630" width="7.42578125" style="47" bestFit="1" customWidth="1"/>
    <col min="5631" max="5632" width="7.42578125" style="47" customWidth="1"/>
    <col min="5633" max="5633" width="8.28515625" style="47" bestFit="1" customWidth="1"/>
    <col min="5634" max="5634" width="7.42578125" style="47" bestFit="1" customWidth="1"/>
    <col min="5635" max="5637" width="7.42578125" style="47" customWidth="1"/>
    <col min="5638" max="5643" width="0" style="47" hidden="1" customWidth="1"/>
    <col min="5644" max="5644" width="7.85546875" style="47" customWidth="1"/>
    <col min="5645" max="5883" width="11.42578125" style="47"/>
    <col min="5884" max="5884" width="18.140625" style="47" customWidth="1"/>
    <col min="5885" max="5885" width="8" style="47" bestFit="1" customWidth="1"/>
    <col min="5886" max="5886" width="7.42578125" style="47" bestFit="1" customWidth="1"/>
    <col min="5887" max="5888" width="7.42578125" style="47" customWidth="1"/>
    <col min="5889" max="5889" width="8.28515625" style="47" bestFit="1" customWidth="1"/>
    <col min="5890" max="5890" width="7.42578125" style="47" bestFit="1" customWidth="1"/>
    <col min="5891" max="5893" width="7.42578125" style="47" customWidth="1"/>
    <col min="5894" max="5899" width="0" style="47" hidden="1" customWidth="1"/>
    <col min="5900" max="5900" width="7.85546875" style="47" customWidth="1"/>
    <col min="5901" max="6139" width="11.42578125" style="47"/>
    <col min="6140" max="6140" width="18.140625" style="47" customWidth="1"/>
    <col min="6141" max="6141" width="8" style="47" bestFit="1" customWidth="1"/>
    <col min="6142" max="6142" width="7.42578125" style="47" bestFit="1" customWidth="1"/>
    <col min="6143" max="6144" width="7.42578125" style="47" customWidth="1"/>
    <col min="6145" max="6145" width="8.28515625" style="47" bestFit="1" customWidth="1"/>
    <col min="6146" max="6146" width="7.42578125" style="47" bestFit="1" customWidth="1"/>
    <col min="6147" max="6149" width="7.42578125" style="47" customWidth="1"/>
    <col min="6150" max="6155" width="0" style="47" hidden="1" customWidth="1"/>
    <col min="6156" max="6156" width="7.85546875" style="47" customWidth="1"/>
    <col min="6157" max="6395" width="11.42578125" style="47"/>
    <col min="6396" max="6396" width="18.140625" style="47" customWidth="1"/>
    <col min="6397" max="6397" width="8" style="47" bestFit="1" customWidth="1"/>
    <col min="6398" max="6398" width="7.42578125" style="47" bestFit="1" customWidth="1"/>
    <col min="6399" max="6400" width="7.42578125" style="47" customWidth="1"/>
    <col min="6401" max="6401" width="8.28515625" style="47" bestFit="1" customWidth="1"/>
    <col min="6402" max="6402" width="7.42578125" style="47" bestFit="1" customWidth="1"/>
    <col min="6403" max="6405" width="7.42578125" style="47" customWidth="1"/>
    <col min="6406" max="6411" width="0" style="47" hidden="1" customWidth="1"/>
    <col min="6412" max="6412" width="7.85546875" style="47" customWidth="1"/>
    <col min="6413" max="6651" width="11.42578125" style="47"/>
    <col min="6652" max="6652" width="18.140625" style="47" customWidth="1"/>
    <col min="6653" max="6653" width="8" style="47" bestFit="1" customWidth="1"/>
    <col min="6654" max="6654" width="7.42578125" style="47" bestFit="1" customWidth="1"/>
    <col min="6655" max="6656" width="7.42578125" style="47" customWidth="1"/>
    <col min="6657" max="6657" width="8.28515625" style="47" bestFit="1" customWidth="1"/>
    <col min="6658" max="6658" width="7.42578125" style="47" bestFit="1" customWidth="1"/>
    <col min="6659" max="6661" width="7.42578125" style="47" customWidth="1"/>
    <col min="6662" max="6667" width="0" style="47" hidden="1" customWidth="1"/>
    <col min="6668" max="6668" width="7.85546875" style="47" customWidth="1"/>
    <col min="6669" max="6907" width="11.42578125" style="47"/>
    <col min="6908" max="6908" width="18.140625" style="47" customWidth="1"/>
    <col min="6909" max="6909" width="8" style="47" bestFit="1" customWidth="1"/>
    <col min="6910" max="6910" width="7.42578125" style="47" bestFit="1" customWidth="1"/>
    <col min="6911" max="6912" width="7.42578125" style="47" customWidth="1"/>
    <col min="6913" max="6913" width="8.28515625" style="47" bestFit="1" customWidth="1"/>
    <col min="6914" max="6914" width="7.42578125" style="47" bestFit="1" customWidth="1"/>
    <col min="6915" max="6917" width="7.42578125" style="47" customWidth="1"/>
    <col min="6918" max="6923" width="0" style="47" hidden="1" customWidth="1"/>
    <col min="6924" max="6924" width="7.85546875" style="47" customWidth="1"/>
    <col min="6925" max="7163" width="11.42578125" style="47"/>
    <col min="7164" max="7164" width="18.140625" style="47" customWidth="1"/>
    <col min="7165" max="7165" width="8" style="47" bestFit="1" customWidth="1"/>
    <col min="7166" max="7166" width="7.42578125" style="47" bestFit="1" customWidth="1"/>
    <col min="7167" max="7168" width="7.42578125" style="47" customWidth="1"/>
    <col min="7169" max="7169" width="8.28515625" style="47" bestFit="1" customWidth="1"/>
    <col min="7170" max="7170" width="7.42578125" style="47" bestFit="1" customWidth="1"/>
    <col min="7171" max="7173" width="7.42578125" style="47" customWidth="1"/>
    <col min="7174" max="7179" width="0" style="47" hidden="1" customWidth="1"/>
    <col min="7180" max="7180" width="7.85546875" style="47" customWidth="1"/>
    <col min="7181" max="7419" width="11.42578125" style="47"/>
    <col min="7420" max="7420" width="18.140625" style="47" customWidth="1"/>
    <col min="7421" max="7421" width="8" style="47" bestFit="1" customWidth="1"/>
    <col min="7422" max="7422" width="7.42578125" style="47" bestFit="1" customWidth="1"/>
    <col min="7423" max="7424" width="7.42578125" style="47" customWidth="1"/>
    <col min="7425" max="7425" width="8.28515625" style="47" bestFit="1" customWidth="1"/>
    <col min="7426" max="7426" width="7.42578125" style="47" bestFit="1" customWidth="1"/>
    <col min="7427" max="7429" width="7.42578125" style="47" customWidth="1"/>
    <col min="7430" max="7435" width="0" style="47" hidden="1" customWidth="1"/>
    <col min="7436" max="7436" width="7.85546875" style="47" customWidth="1"/>
    <col min="7437" max="7675" width="11.42578125" style="47"/>
    <col min="7676" max="7676" width="18.140625" style="47" customWidth="1"/>
    <col min="7677" max="7677" width="8" style="47" bestFit="1" customWidth="1"/>
    <col min="7678" max="7678" width="7.42578125" style="47" bestFit="1" customWidth="1"/>
    <col min="7679" max="7680" width="7.42578125" style="47" customWidth="1"/>
    <col min="7681" max="7681" width="8.28515625" style="47" bestFit="1" customWidth="1"/>
    <col min="7682" max="7682" width="7.42578125" style="47" bestFit="1" customWidth="1"/>
    <col min="7683" max="7685" width="7.42578125" style="47" customWidth="1"/>
    <col min="7686" max="7691" width="0" style="47" hidden="1" customWidth="1"/>
    <col min="7692" max="7692" width="7.85546875" style="47" customWidth="1"/>
    <col min="7693" max="7931" width="11.42578125" style="47"/>
    <col min="7932" max="7932" width="18.140625" style="47" customWidth="1"/>
    <col min="7933" max="7933" width="8" style="47" bestFit="1" customWidth="1"/>
    <col min="7934" max="7934" width="7.42578125" style="47" bestFit="1" customWidth="1"/>
    <col min="7935" max="7936" width="7.42578125" style="47" customWidth="1"/>
    <col min="7937" max="7937" width="8.28515625" style="47" bestFit="1" customWidth="1"/>
    <col min="7938" max="7938" width="7.42578125" style="47" bestFit="1" customWidth="1"/>
    <col min="7939" max="7941" width="7.42578125" style="47" customWidth="1"/>
    <col min="7942" max="7947" width="0" style="47" hidden="1" customWidth="1"/>
    <col min="7948" max="7948" width="7.85546875" style="47" customWidth="1"/>
    <col min="7949" max="8187" width="11.42578125" style="47"/>
    <col min="8188" max="8188" width="18.140625" style="47" customWidth="1"/>
    <col min="8189" max="8189" width="8" style="47" bestFit="1" customWidth="1"/>
    <col min="8190" max="8190" width="7.42578125" style="47" bestFit="1" customWidth="1"/>
    <col min="8191" max="8192" width="7.42578125" style="47" customWidth="1"/>
    <col min="8193" max="8193" width="8.28515625" style="47" bestFit="1" customWidth="1"/>
    <col min="8194" max="8194" width="7.42578125" style="47" bestFit="1" customWidth="1"/>
    <col min="8195" max="8197" width="7.42578125" style="47" customWidth="1"/>
    <col min="8198" max="8203" width="0" style="47" hidden="1" customWidth="1"/>
    <col min="8204" max="8204" width="7.85546875" style="47" customWidth="1"/>
    <col min="8205" max="8443" width="11.42578125" style="47"/>
    <col min="8444" max="8444" width="18.140625" style="47" customWidth="1"/>
    <col min="8445" max="8445" width="8" style="47" bestFit="1" customWidth="1"/>
    <col min="8446" max="8446" width="7.42578125" style="47" bestFit="1" customWidth="1"/>
    <col min="8447" max="8448" width="7.42578125" style="47" customWidth="1"/>
    <col min="8449" max="8449" width="8.28515625" style="47" bestFit="1" customWidth="1"/>
    <col min="8450" max="8450" width="7.42578125" style="47" bestFit="1" customWidth="1"/>
    <col min="8451" max="8453" width="7.42578125" style="47" customWidth="1"/>
    <col min="8454" max="8459" width="0" style="47" hidden="1" customWidth="1"/>
    <col min="8460" max="8460" width="7.85546875" style="47" customWidth="1"/>
    <col min="8461" max="8699" width="11.42578125" style="47"/>
    <col min="8700" max="8700" width="18.140625" style="47" customWidth="1"/>
    <col min="8701" max="8701" width="8" style="47" bestFit="1" customWidth="1"/>
    <col min="8702" max="8702" width="7.42578125" style="47" bestFit="1" customWidth="1"/>
    <col min="8703" max="8704" width="7.42578125" style="47" customWidth="1"/>
    <col min="8705" max="8705" width="8.28515625" style="47" bestFit="1" customWidth="1"/>
    <col min="8706" max="8706" width="7.42578125" style="47" bestFit="1" customWidth="1"/>
    <col min="8707" max="8709" width="7.42578125" style="47" customWidth="1"/>
    <col min="8710" max="8715" width="0" style="47" hidden="1" customWidth="1"/>
    <col min="8716" max="8716" width="7.85546875" style="47" customWidth="1"/>
    <col min="8717" max="8955" width="11.42578125" style="47"/>
    <col min="8956" max="8956" width="18.140625" style="47" customWidth="1"/>
    <col min="8957" max="8957" width="8" style="47" bestFit="1" customWidth="1"/>
    <col min="8958" max="8958" width="7.42578125" style="47" bestFit="1" customWidth="1"/>
    <col min="8959" max="8960" width="7.42578125" style="47" customWidth="1"/>
    <col min="8961" max="8961" width="8.28515625" style="47" bestFit="1" customWidth="1"/>
    <col min="8962" max="8962" width="7.42578125" style="47" bestFit="1" customWidth="1"/>
    <col min="8963" max="8965" width="7.42578125" style="47" customWidth="1"/>
    <col min="8966" max="8971" width="0" style="47" hidden="1" customWidth="1"/>
    <col min="8972" max="8972" width="7.85546875" style="47" customWidth="1"/>
    <col min="8973" max="9211" width="11.42578125" style="47"/>
    <col min="9212" max="9212" width="18.140625" style="47" customWidth="1"/>
    <col min="9213" max="9213" width="8" style="47" bestFit="1" customWidth="1"/>
    <col min="9214" max="9214" width="7.42578125" style="47" bestFit="1" customWidth="1"/>
    <col min="9215" max="9216" width="7.42578125" style="47" customWidth="1"/>
    <col min="9217" max="9217" width="8.28515625" style="47" bestFit="1" customWidth="1"/>
    <col min="9218" max="9218" width="7.42578125" style="47" bestFit="1" customWidth="1"/>
    <col min="9219" max="9221" width="7.42578125" style="47" customWidth="1"/>
    <col min="9222" max="9227" width="0" style="47" hidden="1" customWidth="1"/>
    <col min="9228" max="9228" width="7.85546875" style="47" customWidth="1"/>
    <col min="9229" max="9467" width="11.42578125" style="47"/>
    <col min="9468" max="9468" width="18.140625" style="47" customWidth="1"/>
    <col min="9469" max="9469" width="8" style="47" bestFit="1" customWidth="1"/>
    <col min="9470" max="9470" width="7.42578125" style="47" bestFit="1" customWidth="1"/>
    <col min="9471" max="9472" width="7.42578125" style="47" customWidth="1"/>
    <col min="9473" max="9473" width="8.28515625" style="47" bestFit="1" customWidth="1"/>
    <col min="9474" max="9474" width="7.42578125" style="47" bestFit="1" customWidth="1"/>
    <col min="9475" max="9477" width="7.42578125" style="47" customWidth="1"/>
    <col min="9478" max="9483" width="0" style="47" hidden="1" customWidth="1"/>
    <col min="9484" max="9484" width="7.85546875" style="47" customWidth="1"/>
    <col min="9485" max="9723" width="11.42578125" style="47"/>
    <col min="9724" max="9724" width="18.140625" style="47" customWidth="1"/>
    <col min="9725" max="9725" width="8" style="47" bestFit="1" customWidth="1"/>
    <col min="9726" max="9726" width="7.42578125" style="47" bestFit="1" customWidth="1"/>
    <col min="9727" max="9728" width="7.42578125" style="47" customWidth="1"/>
    <col min="9729" max="9729" width="8.28515625" style="47" bestFit="1" customWidth="1"/>
    <col min="9730" max="9730" width="7.42578125" style="47" bestFit="1" customWidth="1"/>
    <col min="9731" max="9733" width="7.42578125" style="47" customWidth="1"/>
    <col min="9734" max="9739" width="0" style="47" hidden="1" customWidth="1"/>
    <col min="9740" max="9740" width="7.85546875" style="47" customWidth="1"/>
    <col min="9741" max="9979" width="11.42578125" style="47"/>
    <col min="9980" max="9980" width="18.140625" style="47" customWidth="1"/>
    <col min="9981" max="9981" width="8" style="47" bestFit="1" customWidth="1"/>
    <col min="9982" max="9982" width="7.42578125" style="47" bestFit="1" customWidth="1"/>
    <col min="9983" max="9984" width="7.42578125" style="47" customWidth="1"/>
    <col min="9985" max="9985" width="8.28515625" style="47" bestFit="1" customWidth="1"/>
    <col min="9986" max="9986" width="7.42578125" style="47" bestFit="1" customWidth="1"/>
    <col min="9987" max="9989" width="7.42578125" style="47" customWidth="1"/>
    <col min="9990" max="9995" width="0" style="47" hidden="1" customWidth="1"/>
    <col min="9996" max="9996" width="7.85546875" style="47" customWidth="1"/>
    <col min="9997" max="10235" width="11.42578125" style="47"/>
    <col min="10236" max="10236" width="18.140625" style="47" customWidth="1"/>
    <col min="10237" max="10237" width="8" style="47" bestFit="1" customWidth="1"/>
    <col min="10238" max="10238" width="7.42578125" style="47" bestFit="1" customWidth="1"/>
    <col min="10239" max="10240" width="7.42578125" style="47" customWidth="1"/>
    <col min="10241" max="10241" width="8.28515625" style="47" bestFit="1" customWidth="1"/>
    <col min="10242" max="10242" width="7.42578125" style="47" bestFit="1" customWidth="1"/>
    <col min="10243" max="10245" width="7.42578125" style="47" customWidth="1"/>
    <col min="10246" max="10251" width="0" style="47" hidden="1" customWidth="1"/>
    <col min="10252" max="10252" width="7.85546875" style="47" customWidth="1"/>
    <col min="10253" max="10491" width="11.42578125" style="47"/>
    <col min="10492" max="10492" width="18.140625" style="47" customWidth="1"/>
    <col min="10493" max="10493" width="8" style="47" bestFit="1" customWidth="1"/>
    <col min="10494" max="10494" width="7.42578125" style="47" bestFit="1" customWidth="1"/>
    <col min="10495" max="10496" width="7.42578125" style="47" customWidth="1"/>
    <col min="10497" max="10497" width="8.28515625" style="47" bestFit="1" customWidth="1"/>
    <col min="10498" max="10498" width="7.42578125" style="47" bestFit="1" customWidth="1"/>
    <col min="10499" max="10501" width="7.42578125" style="47" customWidth="1"/>
    <col min="10502" max="10507" width="0" style="47" hidden="1" customWidth="1"/>
    <col min="10508" max="10508" width="7.85546875" style="47" customWidth="1"/>
    <col min="10509" max="10747" width="11.42578125" style="47"/>
    <col min="10748" max="10748" width="18.140625" style="47" customWidth="1"/>
    <col min="10749" max="10749" width="8" style="47" bestFit="1" customWidth="1"/>
    <col min="10750" max="10750" width="7.42578125" style="47" bestFit="1" customWidth="1"/>
    <col min="10751" max="10752" width="7.42578125" style="47" customWidth="1"/>
    <col min="10753" max="10753" width="8.28515625" style="47" bestFit="1" customWidth="1"/>
    <col min="10754" max="10754" width="7.42578125" style="47" bestFit="1" customWidth="1"/>
    <col min="10755" max="10757" width="7.42578125" style="47" customWidth="1"/>
    <col min="10758" max="10763" width="0" style="47" hidden="1" customWidth="1"/>
    <col min="10764" max="10764" width="7.85546875" style="47" customWidth="1"/>
    <col min="10765" max="11003" width="11.42578125" style="47"/>
    <col min="11004" max="11004" width="18.140625" style="47" customWidth="1"/>
    <col min="11005" max="11005" width="8" style="47" bestFit="1" customWidth="1"/>
    <col min="11006" max="11006" width="7.42578125" style="47" bestFit="1" customWidth="1"/>
    <col min="11007" max="11008" width="7.42578125" style="47" customWidth="1"/>
    <col min="11009" max="11009" width="8.28515625" style="47" bestFit="1" customWidth="1"/>
    <col min="11010" max="11010" width="7.42578125" style="47" bestFit="1" customWidth="1"/>
    <col min="11011" max="11013" width="7.42578125" style="47" customWidth="1"/>
    <col min="11014" max="11019" width="0" style="47" hidden="1" customWidth="1"/>
    <col min="11020" max="11020" width="7.85546875" style="47" customWidth="1"/>
    <col min="11021" max="11259" width="11.42578125" style="47"/>
    <col min="11260" max="11260" width="18.140625" style="47" customWidth="1"/>
    <col min="11261" max="11261" width="8" style="47" bestFit="1" customWidth="1"/>
    <col min="11262" max="11262" width="7.42578125" style="47" bestFit="1" customWidth="1"/>
    <col min="11263" max="11264" width="7.42578125" style="47" customWidth="1"/>
    <col min="11265" max="11265" width="8.28515625" style="47" bestFit="1" customWidth="1"/>
    <col min="11266" max="11266" width="7.42578125" style="47" bestFit="1" customWidth="1"/>
    <col min="11267" max="11269" width="7.42578125" style="47" customWidth="1"/>
    <col min="11270" max="11275" width="0" style="47" hidden="1" customWidth="1"/>
    <col min="11276" max="11276" width="7.85546875" style="47" customWidth="1"/>
    <col min="11277" max="11515" width="11.42578125" style="47"/>
    <col min="11516" max="11516" width="18.140625" style="47" customWidth="1"/>
    <col min="11517" max="11517" width="8" style="47" bestFit="1" customWidth="1"/>
    <col min="11518" max="11518" width="7.42578125" style="47" bestFit="1" customWidth="1"/>
    <col min="11519" max="11520" width="7.42578125" style="47" customWidth="1"/>
    <col min="11521" max="11521" width="8.28515625" style="47" bestFit="1" customWidth="1"/>
    <col min="11522" max="11522" width="7.42578125" style="47" bestFit="1" customWidth="1"/>
    <col min="11523" max="11525" width="7.42578125" style="47" customWidth="1"/>
    <col min="11526" max="11531" width="0" style="47" hidden="1" customWidth="1"/>
    <col min="11532" max="11532" width="7.85546875" style="47" customWidth="1"/>
    <col min="11533" max="11771" width="11.42578125" style="47"/>
    <col min="11772" max="11772" width="18.140625" style="47" customWidth="1"/>
    <col min="11773" max="11773" width="8" style="47" bestFit="1" customWidth="1"/>
    <col min="11774" max="11774" width="7.42578125" style="47" bestFit="1" customWidth="1"/>
    <col min="11775" max="11776" width="7.42578125" style="47" customWidth="1"/>
    <col min="11777" max="11777" width="8.28515625" style="47" bestFit="1" customWidth="1"/>
    <col min="11778" max="11778" width="7.42578125" style="47" bestFit="1" customWidth="1"/>
    <col min="11779" max="11781" width="7.42578125" style="47" customWidth="1"/>
    <col min="11782" max="11787" width="0" style="47" hidden="1" customWidth="1"/>
    <col min="11788" max="11788" width="7.85546875" style="47" customWidth="1"/>
    <col min="11789" max="12027" width="11.42578125" style="47"/>
    <col min="12028" max="12028" width="18.140625" style="47" customWidth="1"/>
    <col min="12029" max="12029" width="8" style="47" bestFit="1" customWidth="1"/>
    <col min="12030" max="12030" width="7.42578125" style="47" bestFit="1" customWidth="1"/>
    <col min="12031" max="12032" width="7.42578125" style="47" customWidth="1"/>
    <col min="12033" max="12033" width="8.28515625" style="47" bestFit="1" customWidth="1"/>
    <col min="12034" max="12034" width="7.42578125" style="47" bestFit="1" customWidth="1"/>
    <col min="12035" max="12037" width="7.42578125" style="47" customWidth="1"/>
    <col min="12038" max="12043" width="0" style="47" hidden="1" customWidth="1"/>
    <col min="12044" max="12044" width="7.85546875" style="47" customWidth="1"/>
    <col min="12045" max="12283" width="11.42578125" style="47"/>
    <col min="12284" max="12284" width="18.140625" style="47" customWidth="1"/>
    <col min="12285" max="12285" width="8" style="47" bestFit="1" customWidth="1"/>
    <col min="12286" max="12286" width="7.42578125" style="47" bestFit="1" customWidth="1"/>
    <col min="12287" max="12288" width="7.42578125" style="47" customWidth="1"/>
    <col min="12289" max="12289" width="8.28515625" style="47" bestFit="1" customWidth="1"/>
    <col min="12290" max="12290" width="7.42578125" style="47" bestFit="1" customWidth="1"/>
    <col min="12291" max="12293" width="7.42578125" style="47" customWidth="1"/>
    <col min="12294" max="12299" width="0" style="47" hidden="1" customWidth="1"/>
    <col min="12300" max="12300" width="7.85546875" style="47" customWidth="1"/>
    <col min="12301" max="12539" width="11.42578125" style="47"/>
    <col min="12540" max="12540" width="18.140625" style="47" customWidth="1"/>
    <col min="12541" max="12541" width="8" style="47" bestFit="1" customWidth="1"/>
    <col min="12542" max="12542" width="7.42578125" style="47" bestFit="1" customWidth="1"/>
    <col min="12543" max="12544" width="7.42578125" style="47" customWidth="1"/>
    <col min="12545" max="12545" width="8.28515625" style="47" bestFit="1" customWidth="1"/>
    <col min="12546" max="12546" width="7.42578125" style="47" bestFit="1" customWidth="1"/>
    <col min="12547" max="12549" width="7.42578125" style="47" customWidth="1"/>
    <col min="12550" max="12555" width="0" style="47" hidden="1" customWidth="1"/>
    <col min="12556" max="12556" width="7.85546875" style="47" customWidth="1"/>
    <col min="12557" max="12795" width="11.42578125" style="47"/>
    <col min="12796" max="12796" width="18.140625" style="47" customWidth="1"/>
    <col min="12797" max="12797" width="8" style="47" bestFit="1" customWidth="1"/>
    <col min="12798" max="12798" width="7.42578125" style="47" bestFit="1" customWidth="1"/>
    <col min="12799" max="12800" width="7.42578125" style="47" customWidth="1"/>
    <col min="12801" max="12801" width="8.28515625" style="47" bestFit="1" customWidth="1"/>
    <col min="12802" max="12802" width="7.42578125" style="47" bestFit="1" customWidth="1"/>
    <col min="12803" max="12805" width="7.42578125" style="47" customWidth="1"/>
    <col min="12806" max="12811" width="0" style="47" hidden="1" customWidth="1"/>
    <col min="12812" max="12812" width="7.85546875" style="47" customWidth="1"/>
    <col min="12813" max="13051" width="11.42578125" style="47"/>
    <col min="13052" max="13052" width="18.140625" style="47" customWidth="1"/>
    <col min="13053" max="13053" width="8" style="47" bestFit="1" customWidth="1"/>
    <col min="13054" max="13054" width="7.42578125" style="47" bestFit="1" customWidth="1"/>
    <col min="13055" max="13056" width="7.42578125" style="47" customWidth="1"/>
    <col min="13057" max="13057" width="8.28515625" style="47" bestFit="1" customWidth="1"/>
    <col min="13058" max="13058" width="7.42578125" style="47" bestFit="1" customWidth="1"/>
    <col min="13059" max="13061" width="7.42578125" style="47" customWidth="1"/>
    <col min="13062" max="13067" width="0" style="47" hidden="1" customWidth="1"/>
    <col min="13068" max="13068" width="7.85546875" style="47" customWidth="1"/>
    <col min="13069" max="13307" width="11.42578125" style="47"/>
    <col min="13308" max="13308" width="18.140625" style="47" customWidth="1"/>
    <col min="13309" max="13309" width="8" style="47" bestFit="1" customWidth="1"/>
    <col min="13310" max="13310" width="7.42578125" style="47" bestFit="1" customWidth="1"/>
    <col min="13311" max="13312" width="7.42578125" style="47" customWidth="1"/>
    <col min="13313" max="13313" width="8.28515625" style="47" bestFit="1" customWidth="1"/>
    <col min="13314" max="13314" width="7.42578125" style="47" bestFit="1" customWidth="1"/>
    <col min="13315" max="13317" width="7.42578125" style="47" customWidth="1"/>
    <col min="13318" max="13323" width="0" style="47" hidden="1" customWidth="1"/>
    <col min="13324" max="13324" width="7.85546875" style="47" customWidth="1"/>
    <col min="13325" max="13563" width="11.42578125" style="47"/>
    <col min="13564" max="13564" width="18.140625" style="47" customWidth="1"/>
    <col min="13565" max="13565" width="8" style="47" bestFit="1" customWidth="1"/>
    <col min="13566" max="13566" width="7.42578125" style="47" bestFit="1" customWidth="1"/>
    <col min="13567" max="13568" width="7.42578125" style="47" customWidth="1"/>
    <col min="13569" max="13569" width="8.28515625" style="47" bestFit="1" customWidth="1"/>
    <col min="13570" max="13570" width="7.42578125" style="47" bestFit="1" customWidth="1"/>
    <col min="13571" max="13573" width="7.42578125" style="47" customWidth="1"/>
    <col min="13574" max="13579" width="0" style="47" hidden="1" customWidth="1"/>
    <col min="13580" max="13580" width="7.85546875" style="47" customWidth="1"/>
    <col min="13581" max="13819" width="11.42578125" style="47"/>
    <col min="13820" max="13820" width="18.140625" style="47" customWidth="1"/>
    <col min="13821" max="13821" width="8" style="47" bestFit="1" customWidth="1"/>
    <col min="13822" max="13822" width="7.42578125" style="47" bestFit="1" customWidth="1"/>
    <col min="13823" max="13824" width="7.42578125" style="47" customWidth="1"/>
    <col min="13825" max="13825" width="8.28515625" style="47" bestFit="1" customWidth="1"/>
    <col min="13826" max="13826" width="7.42578125" style="47" bestFit="1" customWidth="1"/>
    <col min="13827" max="13829" width="7.42578125" style="47" customWidth="1"/>
    <col min="13830" max="13835" width="0" style="47" hidden="1" customWidth="1"/>
    <col min="13836" max="13836" width="7.85546875" style="47" customWidth="1"/>
    <col min="13837" max="14075" width="11.42578125" style="47"/>
    <col min="14076" max="14076" width="18.140625" style="47" customWidth="1"/>
    <col min="14077" max="14077" width="8" style="47" bestFit="1" customWidth="1"/>
    <col min="14078" max="14078" width="7.42578125" style="47" bestFit="1" customWidth="1"/>
    <col min="14079" max="14080" width="7.42578125" style="47" customWidth="1"/>
    <col min="14081" max="14081" width="8.28515625" style="47" bestFit="1" customWidth="1"/>
    <col min="14082" max="14082" width="7.42578125" style="47" bestFit="1" customWidth="1"/>
    <col min="14083" max="14085" width="7.42578125" style="47" customWidth="1"/>
    <col min="14086" max="14091" width="0" style="47" hidden="1" customWidth="1"/>
    <col min="14092" max="14092" width="7.85546875" style="47" customWidth="1"/>
    <col min="14093" max="14331" width="11.42578125" style="47"/>
    <col min="14332" max="14332" width="18.140625" style="47" customWidth="1"/>
    <col min="14333" max="14333" width="8" style="47" bestFit="1" customWidth="1"/>
    <col min="14334" max="14334" width="7.42578125" style="47" bestFit="1" customWidth="1"/>
    <col min="14335" max="14336" width="7.42578125" style="47" customWidth="1"/>
    <col min="14337" max="14337" width="8.28515625" style="47" bestFit="1" customWidth="1"/>
    <col min="14338" max="14338" width="7.42578125" style="47" bestFit="1" customWidth="1"/>
    <col min="14339" max="14341" width="7.42578125" style="47" customWidth="1"/>
    <col min="14342" max="14347" width="0" style="47" hidden="1" customWidth="1"/>
    <col min="14348" max="14348" width="7.85546875" style="47" customWidth="1"/>
    <col min="14349" max="14587" width="11.42578125" style="47"/>
    <col min="14588" max="14588" width="18.140625" style="47" customWidth="1"/>
    <col min="14589" max="14589" width="8" style="47" bestFit="1" customWidth="1"/>
    <col min="14590" max="14590" width="7.42578125" style="47" bestFit="1" customWidth="1"/>
    <col min="14591" max="14592" width="7.42578125" style="47" customWidth="1"/>
    <col min="14593" max="14593" width="8.28515625" style="47" bestFit="1" customWidth="1"/>
    <col min="14594" max="14594" width="7.42578125" style="47" bestFit="1" customWidth="1"/>
    <col min="14595" max="14597" width="7.42578125" style="47" customWidth="1"/>
    <col min="14598" max="14603" width="0" style="47" hidden="1" customWidth="1"/>
    <col min="14604" max="14604" width="7.85546875" style="47" customWidth="1"/>
    <col min="14605" max="14843" width="11.42578125" style="47"/>
    <col min="14844" max="14844" width="18.140625" style="47" customWidth="1"/>
    <col min="14845" max="14845" width="8" style="47" bestFit="1" customWidth="1"/>
    <col min="14846" max="14846" width="7.42578125" style="47" bestFit="1" customWidth="1"/>
    <col min="14847" max="14848" width="7.42578125" style="47" customWidth="1"/>
    <col min="14849" max="14849" width="8.28515625" style="47" bestFit="1" customWidth="1"/>
    <col min="14850" max="14850" width="7.42578125" style="47" bestFit="1" customWidth="1"/>
    <col min="14851" max="14853" width="7.42578125" style="47" customWidth="1"/>
    <col min="14854" max="14859" width="0" style="47" hidden="1" customWidth="1"/>
    <col min="14860" max="14860" width="7.85546875" style="47" customWidth="1"/>
    <col min="14861" max="15099" width="11.42578125" style="47"/>
    <col min="15100" max="15100" width="18.140625" style="47" customWidth="1"/>
    <col min="15101" max="15101" width="8" style="47" bestFit="1" customWidth="1"/>
    <col min="15102" max="15102" width="7.42578125" style="47" bestFit="1" customWidth="1"/>
    <col min="15103" max="15104" width="7.42578125" style="47" customWidth="1"/>
    <col min="15105" max="15105" width="8.28515625" style="47" bestFit="1" customWidth="1"/>
    <col min="15106" max="15106" width="7.42578125" style="47" bestFit="1" customWidth="1"/>
    <col min="15107" max="15109" width="7.42578125" style="47" customWidth="1"/>
    <col min="15110" max="15115" width="0" style="47" hidden="1" customWidth="1"/>
    <col min="15116" max="15116" width="7.85546875" style="47" customWidth="1"/>
    <col min="15117" max="15355" width="11.42578125" style="47"/>
    <col min="15356" max="15356" width="18.140625" style="47" customWidth="1"/>
    <col min="15357" max="15357" width="8" style="47" bestFit="1" customWidth="1"/>
    <col min="15358" max="15358" width="7.42578125" style="47" bestFit="1" customWidth="1"/>
    <col min="15359" max="15360" width="7.42578125" style="47" customWidth="1"/>
    <col min="15361" max="15361" width="8.28515625" style="47" bestFit="1" customWidth="1"/>
    <col min="15362" max="15362" width="7.42578125" style="47" bestFit="1" customWidth="1"/>
    <col min="15363" max="15365" width="7.42578125" style="47" customWidth="1"/>
    <col min="15366" max="15371" width="0" style="47" hidden="1" customWidth="1"/>
    <col min="15372" max="15372" width="7.85546875" style="47" customWidth="1"/>
    <col min="15373" max="15611" width="11.42578125" style="47"/>
    <col min="15612" max="15612" width="18.140625" style="47" customWidth="1"/>
    <col min="15613" max="15613" width="8" style="47" bestFit="1" customWidth="1"/>
    <col min="15614" max="15614" width="7.42578125" style="47" bestFit="1" customWidth="1"/>
    <col min="15615" max="15616" width="7.42578125" style="47" customWidth="1"/>
    <col min="15617" max="15617" width="8.28515625" style="47" bestFit="1" customWidth="1"/>
    <col min="15618" max="15618" width="7.42578125" style="47" bestFit="1" customWidth="1"/>
    <col min="15619" max="15621" width="7.42578125" style="47" customWidth="1"/>
    <col min="15622" max="15627" width="0" style="47" hidden="1" customWidth="1"/>
    <col min="15628" max="15628" width="7.85546875" style="47" customWidth="1"/>
    <col min="15629" max="15867" width="11.42578125" style="47"/>
    <col min="15868" max="15868" width="18.140625" style="47" customWidth="1"/>
    <col min="15869" max="15869" width="8" style="47" bestFit="1" customWidth="1"/>
    <col min="15870" max="15870" width="7.42578125" style="47" bestFit="1" customWidth="1"/>
    <col min="15871" max="15872" width="7.42578125" style="47" customWidth="1"/>
    <col min="15873" max="15873" width="8.28515625" style="47" bestFit="1" customWidth="1"/>
    <col min="15874" max="15874" width="7.42578125" style="47" bestFit="1" customWidth="1"/>
    <col min="15875" max="15877" width="7.42578125" style="47" customWidth="1"/>
    <col min="15878" max="15883" width="0" style="47" hidden="1" customWidth="1"/>
    <col min="15884" max="15884" width="7.85546875" style="47" customWidth="1"/>
    <col min="15885" max="16123" width="11.42578125" style="47"/>
    <col min="16124" max="16124" width="18.140625" style="47" customWidth="1"/>
    <col min="16125" max="16125" width="8" style="47" bestFit="1" customWidth="1"/>
    <col min="16126" max="16126" width="7.42578125" style="47" bestFit="1" customWidth="1"/>
    <col min="16127" max="16128" width="7.42578125" style="47" customWidth="1"/>
    <col min="16129" max="16129" width="8.28515625" style="47" bestFit="1" customWidth="1"/>
    <col min="16130" max="16130" width="7.42578125" style="47" bestFit="1" customWidth="1"/>
    <col min="16131" max="16133" width="7.42578125" style="47" customWidth="1"/>
    <col min="16134" max="16139" width="0" style="47" hidden="1" customWidth="1"/>
    <col min="16140" max="16140" width="7.85546875" style="47" customWidth="1"/>
    <col min="16141" max="16384" width="11.42578125" style="47"/>
  </cols>
  <sheetData>
    <row r="1" spans="1:16" s="48" customFormat="1" x14ac:dyDescent="0.2">
      <c r="B1" s="61"/>
      <c r="C1" s="61"/>
      <c r="D1" s="61"/>
      <c r="E1" s="61"/>
      <c r="F1" s="61"/>
      <c r="G1" s="61"/>
      <c r="H1" s="61"/>
      <c r="I1" s="61"/>
      <c r="J1" s="61"/>
      <c r="K1" s="61"/>
      <c r="L1" s="61"/>
    </row>
    <row r="2" spans="1:16" s="48" customFormat="1" x14ac:dyDescent="0.2">
      <c r="A2" s="75" t="s">
        <v>105</v>
      </c>
      <c r="B2" s="61"/>
      <c r="C2" s="61"/>
      <c r="D2" s="61"/>
      <c r="E2" s="61"/>
      <c r="F2" s="61"/>
      <c r="G2" s="61"/>
      <c r="H2" s="61"/>
      <c r="I2" s="61"/>
      <c r="K2" s="61"/>
      <c r="L2" s="61"/>
    </row>
    <row r="3" spans="1:16" s="48" customFormat="1" ht="15" x14ac:dyDescent="0.25">
      <c r="A3" s="75" t="s">
        <v>106</v>
      </c>
      <c r="B3" s="61"/>
      <c r="C3" s="61"/>
      <c r="D3" s="61"/>
      <c r="E3" s="61"/>
      <c r="F3" s="61"/>
      <c r="G3" s="61"/>
      <c r="H3" s="61"/>
      <c r="I3" s="61"/>
      <c r="J3" s="61"/>
      <c r="K3" s="137"/>
      <c r="L3" s="61"/>
    </row>
    <row r="4" spans="1:16" s="48" customFormat="1" x14ac:dyDescent="0.2">
      <c r="B4" s="61"/>
      <c r="C4" s="61"/>
      <c r="D4" s="61"/>
      <c r="E4" s="61"/>
      <c r="F4" s="61"/>
      <c r="G4" s="61"/>
      <c r="H4" s="61"/>
      <c r="I4" s="61"/>
      <c r="J4" s="61"/>
      <c r="K4" s="61"/>
      <c r="L4" s="61"/>
    </row>
    <row r="5" spans="1:16" s="48" customFormat="1" ht="12.75" x14ac:dyDescent="0.2">
      <c r="B5" s="330" t="s">
        <v>100</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c r="L6" s="86"/>
    </row>
    <row r="7" spans="1:16" x14ac:dyDescent="0.2">
      <c r="B7" s="49"/>
      <c r="C7" s="50"/>
      <c r="D7" s="50"/>
      <c r="E7" s="50"/>
      <c r="F7" s="50"/>
      <c r="G7" s="50"/>
      <c r="H7" s="50"/>
      <c r="I7" s="50"/>
      <c r="J7" s="50"/>
      <c r="K7" s="50"/>
      <c r="L7" s="50"/>
    </row>
    <row r="8" spans="1:16" ht="15" customHeight="1" x14ac:dyDescent="0.2">
      <c r="B8" s="363" t="s">
        <v>57</v>
      </c>
      <c r="C8" s="364"/>
      <c r="D8" s="364"/>
      <c r="E8" s="364"/>
      <c r="F8" s="364"/>
      <c r="G8" s="364"/>
      <c r="H8" s="364"/>
      <c r="I8" s="364"/>
      <c r="J8" s="364"/>
      <c r="K8" s="365"/>
      <c r="L8" s="66"/>
    </row>
    <row r="9" spans="1:16" ht="20.25" customHeight="1" x14ac:dyDescent="0.2">
      <c r="B9" s="362" t="s">
        <v>58</v>
      </c>
      <c r="C9" s="363" t="s">
        <v>2</v>
      </c>
      <c r="D9" s="364"/>
      <c r="E9" s="364"/>
      <c r="F9" s="364"/>
      <c r="G9" s="364"/>
      <c r="H9" s="364"/>
      <c r="I9" s="364"/>
      <c r="J9" s="364"/>
      <c r="K9" s="365"/>
    </row>
    <row r="10" spans="1:16" ht="24" x14ac:dyDescent="0.2">
      <c r="B10" s="362"/>
      <c r="C10" s="44" t="s">
        <v>59</v>
      </c>
      <c r="D10" s="44" t="s">
        <v>60</v>
      </c>
      <c r="E10" s="44" t="s">
        <v>61</v>
      </c>
      <c r="F10" s="44" t="s">
        <v>62</v>
      </c>
      <c r="G10" s="44" t="s">
        <v>8</v>
      </c>
      <c r="H10" s="44" t="s">
        <v>63</v>
      </c>
      <c r="I10" s="44" t="s">
        <v>64</v>
      </c>
      <c r="J10" s="44" t="s">
        <v>65</v>
      </c>
      <c r="K10" s="102" t="s">
        <v>31</v>
      </c>
    </row>
    <row r="11" spans="1:16" x14ac:dyDescent="0.2">
      <c r="B11" s="39" t="s">
        <v>393</v>
      </c>
      <c r="C11" s="39">
        <v>1230</v>
      </c>
      <c r="D11" s="39">
        <v>744</v>
      </c>
      <c r="E11" s="39">
        <f>D11+C11</f>
        <v>1974</v>
      </c>
      <c r="F11" s="40">
        <f>E11/$E$21</f>
        <v>0.52277542372881358</v>
      </c>
      <c r="G11" s="39">
        <v>3915</v>
      </c>
      <c r="H11" s="39">
        <v>318</v>
      </c>
      <c r="I11" s="39">
        <f>G11+H11</f>
        <v>4233</v>
      </c>
      <c r="J11" s="40">
        <f>I11/$I$21</f>
        <v>0.55756059009483672</v>
      </c>
      <c r="K11" s="39">
        <f t="shared" ref="K11:K20" si="0">E11+I11</f>
        <v>6207</v>
      </c>
      <c r="P11" s="52"/>
    </row>
    <row r="12" spans="1:16" x14ac:dyDescent="0.2">
      <c r="B12" s="39" t="s">
        <v>394</v>
      </c>
      <c r="C12" s="39">
        <v>38</v>
      </c>
      <c r="D12" s="39">
        <v>8</v>
      </c>
      <c r="E12" s="39">
        <f t="shared" ref="E12:E20" si="1">D12+C12</f>
        <v>46</v>
      </c>
      <c r="F12" s="40">
        <f t="shared" ref="F12:F20" si="2">E12/$E$21</f>
        <v>1.2182203389830509E-2</v>
      </c>
      <c r="G12" s="39">
        <v>81</v>
      </c>
      <c r="H12" s="39">
        <v>2</v>
      </c>
      <c r="I12" s="39">
        <f t="shared" ref="I12:I20" si="3">G12+H12</f>
        <v>83</v>
      </c>
      <c r="J12" s="40">
        <f t="shared" ref="J12:J20" si="4">I12/$I$21</f>
        <v>1.0932560590094837E-2</v>
      </c>
      <c r="K12" s="39">
        <f t="shared" si="0"/>
        <v>129</v>
      </c>
      <c r="P12" s="52"/>
    </row>
    <row r="13" spans="1:16" x14ac:dyDescent="0.2">
      <c r="B13" s="39" t="s">
        <v>395</v>
      </c>
      <c r="C13" s="39">
        <v>474</v>
      </c>
      <c r="D13" s="39">
        <v>259</v>
      </c>
      <c r="E13" s="39">
        <f t="shared" si="1"/>
        <v>733</v>
      </c>
      <c r="F13" s="40">
        <f t="shared" si="2"/>
        <v>0.1941207627118644</v>
      </c>
      <c r="G13" s="39">
        <v>1698</v>
      </c>
      <c r="H13" s="39">
        <v>124</v>
      </c>
      <c r="I13" s="39">
        <f t="shared" si="3"/>
        <v>1822</v>
      </c>
      <c r="J13" s="40">
        <f t="shared" si="4"/>
        <v>0.23998946259220233</v>
      </c>
      <c r="K13" s="39">
        <f t="shared" si="0"/>
        <v>2555</v>
      </c>
      <c r="P13" s="52"/>
    </row>
    <row r="14" spans="1:16" x14ac:dyDescent="0.2">
      <c r="B14" s="39" t="s">
        <v>396</v>
      </c>
      <c r="C14" s="39">
        <v>102</v>
      </c>
      <c r="D14" s="39">
        <v>46</v>
      </c>
      <c r="E14" s="39">
        <f t="shared" si="1"/>
        <v>148</v>
      </c>
      <c r="F14" s="40">
        <f t="shared" si="2"/>
        <v>3.9194915254237288E-2</v>
      </c>
      <c r="G14" s="39">
        <v>362</v>
      </c>
      <c r="H14" s="39">
        <v>21</v>
      </c>
      <c r="I14" s="39">
        <f t="shared" si="3"/>
        <v>383</v>
      </c>
      <c r="J14" s="40">
        <f t="shared" si="4"/>
        <v>5.0447839831401477E-2</v>
      </c>
      <c r="K14" s="39">
        <f t="shared" si="0"/>
        <v>531</v>
      </c>
      <c r="P14" s="52"/>
    </row>
    <row r="15" spans="1:16" x14ac:dyDescent="0.2">
      <c r="B15" s="39" t="s">
        <v>397</v>
      </c>
      <c r="C15" s="39">
        <v>39</v>
      </c>
      <c r="D15" s="39">
        <v>20</v>
      </c>
      <c r="E15" s="39">
        <f t="shared" si="1"/>
        <v>59</v>
      </c>
      <c r="F15" s="40">
        <f t="shared" si="2"/>
        <v>1.5625E-2</v>
      </c>
      <c r="G15" s="39">
        <v>61</v>
      </c>
      <c r="H15" s="39">
        <v>6</v>
      </c>
      <c r="I15" s="39">
        <f t="shared" si="3"/>
        <v>67</v>
      </c>
      <c r="J15" s="40">
        <f t="shared" si="4"/>
        <v>8.8250790305584824E-3</v>
      </c>
      <c r="K15" s="39">
        <f t="shared" si="0"/>
        <v>126</v>
      </c>
      <c r="P15" s="52"/>
    </row>
    <row r="16" spans="1:16" x14ac:dyDescent="0.2">
      <c r="B16" s="39" t="s">
        <v>398</v>
      </c>
      <c r="C16" s="39">
        <v>138</v>
      </c>
      <c r="D16" s="39">
        <v>51</v>
      </c>
      <c r="E16" s="39">
        <f t="shared" si="1"/>
        <v>189</v>
      </c>
      <c r="F16" s="40">
        <f t="shared" si="2"/>
        <v>5.0052966101694914E-2</v>
      </c>
      <c r="G16" s="39">
        <v>210</v>
      </c>
      <c r="H16" s="39">
        <v>12</v>
      </c>
      <c r="I16" s="39">
        <f t="shared" si="3"/>
        <v>222</v>
      </c>
      <c r="J16" s="40">
        <f t="shared" si="4"/>
        <v>2.9241306638566913E-2</v>
      </c>
      <c r="K16" s="39">
        <f t="shared" si="0"/>
        <v>411</v>
      </c>
      <c r="P16" s="52"/>
    </row>
    <row r="17" spans="2:16" x14ac:dyDescent="0.2">
      <c r="B17" s="39" t="s">
        <v>399</v>
      </c>
      <c r="C17" s="39">
        <v>4</v>
      </c>
      <c r="D17" s="39">
        <v>1</v>
      </c>
      <c r="E17" s="39">
        <f t="shared" si="1"/>
        <v>5</v>
      </c>
      <c r="F17" s="40">
        <f t="shared" si="2"/>
        <v>1.3241525423728813E-3</v>
      </c>
      <c r="G17" s="39">
        <v>19</v>
      </c>
      <c r="H17" s="39">
        <v>0</v>
      </c>
      <c r="I17" s="39">
        <f t="shared" si="3"/>
        <v>19</v>
      </c>
      <c r="J17" s="40">
        <f t="shared" si="4"/>
        <v>2.5026343519494202E-3</v>
      </c>
      <c r="K17" s="39">
        <f t="shared" si="0"/>
        <v>24</v>
      </c>
      <c r="P17" s="52"/>
    </row>
    <row r="18" spans="2:16" x14ac:dyDescent="0.2">
      <c r="B18" s="39" t="s">
        <v>400</v>
      </c>
      <c r="C18" s="39">
        <v>9</v>
      </c>
      <c r="D18" s="39">
        <v>2</v>
      </c>
      <c r="E18" s="39">
        <f t="shared" si="1"/>
        <v>11</v>
      </c>
      <c r="F18" s="40">
        <f t="shared" si="2"/>
        <v>2.913135593220339E-3</v>
      </c>
      <c r="G18" s="39">
        <v>23</v>
      </c>
      <c r="H18" s="39">
        <v>2</v>
      </c>
      <c r="I18" s="39">
        <f t="shared" si="3"/>
        <v>25</v>
      </c>
      <c r="J18" s="40">
        <f t="shared" si="4"/>
        <v>3.2929399367755533E-3</v>
      </c>
      <c r="K18" s="39">
        <f t="shared" si="0"/>
        <v>36</v>
      </c>
      <c r="P18" s="52"/>
    </row>
    <row r="19" spans="2:16" x14ac:dyDescent="0.2">
      <c r="B19" s="39" t="s">
        <v>401</v>
      </c>
      <c r="C19" s="39">
        <v>374</v>
      </c>
      <c r="D19" s="39">
        <v>106</v>
      </c>
      <c r="E19" s="39">
        <f t="shared" si="1"/>
        <v>480</v>
      </c>
      <c r="F19" s="40">
        <f t="shared" si="2"/>
        <v>0.1271186440677966</v>
      </c>
      <c r="G19" s="39">
        <v>457</v>
      </c>
      <c r="H19" s="39">
        <v>36</v>
      </c>
      <c r="I19" s="39">
        <f t="shared" si="3"/>
        <v>493</v>
      </c>
      <c r="J19" s="40">
        <f t="shared" si="4"/>
        <v>6.4936775553213907E-2</v>
      </c>
      <c r="K19" s="39">
        <f t="shared" si="0"/>
        <v>973</v>
      </c>
      <c r="P19" s="52"/>
    </row>
    <row r="20" spans="2:16" x14ac:dyDescent="0.2">
      <c r="B20" s="39" t="s">
        <v>402</v>
      </c>
      <c r="C20" s="39">
        <v>97</v>
      </c>
      <c r="D20" s="39">
        <v>34</v>
      </c>
      <c r="E20" s="39">
        <f t="shared" si="1"/>
        <v>131</v>
      </c>
      <c r="F20" s="40">
        <f t="shared" si="2"/>
        <v>3.4692796610169489E-2</v>
      </c>
      <c r="G20" s="39">
        <v>230</v>
      </c>
      <c r="H20" s="39">
        <v>15</v>
      </c>
      <c r="I20" s="39">
        <f t="shared" si="3"/>
        <v>245</v>
      </c>
      <c r="J20" s="40">
        <f t="shared" si="4"/>
        <v>3.2270811380400423E-2</v>
      </c>
      <c r="K20" s="39">
        <f t="shared" si="0"/>
        <v>376</v>
      </c>
      <c r="P20" s="52"/>
    </row>
    <row r="21" spans="2:16" x14ac:dyDescent="0.2">
      <c r="B21" s="41" t="s">
        <v>50</v>
      </c>
      <c r="C21" s="39">
        <f t="shared" ref="C21:H21" si="5">SUM(C11:C20)</f>
        <v>2505</v>
      </c>
      <c r="D21" s="39">
        <f t="shared" si="5"/>
        <v>1271</v>
      </c>
      <c r="E21" s="41">
        <f t="shared" ref="E21" si="6">D21+C21</f>
        <v>3776</v>
      </c>
      <c r="F21" s="43">
        <f t="shared" ref="F21" si="7">E21/$E$21</f>
        <v>1</v>
      </c>
      <c r="G21" s="39">
        <f t="shared" si="5"/>
        <v>7056</v>
      </c>
      <c r="H21" s="39">
        <f t="shared" si="5"/>
        <v>536</v>
      </c>
      <c r="I21" s="41">
        <f t="shared" ref="I21" si="8">G21+H21</f>
        <v>7592</v>
      </c>
      <c r="J21" s="43">
        <f t="shared" ref="J21" si="9">I21/$I$21</f>
        <v>1</v>
      </c>
      <c r="K21" s="41">
        <f t="shared" ref="K21:K22" si="10">E21+I21</f>
        <v>11368</v>
      </c>
      <c r="P21" s="52"/>
    </row>
    <row r="22" spans="2:16" ht="25.5" customHeight="1" x14ac:dyDescent="0.2">
      <c r="B22" s="53" t="s">
        <v>66</v>
      </c>
      <c r="C22" s="54">
        <f>+C21/$K$21</f>
        <v>0.22035538353272344</v>
      </c>
      <c r="D22" s="54">
        <f>+D21/$K$21</f>
        <v>0.11180506685432794</v>
      </c>
      <c r="E22" s="92">
        <f>C22+D22</f>
        <v>0.33216045038705139</v>
      </c>
      <c r="F22" s="55"/>
      <c r="G22" s="54">
        <f>+G21/$K$21</f>
        <v>0.62068965517241381</v>
      </c>
      <c r="H22" s="54">
        <f>+H21/$K$21</f>
        <v>4.7149894440534836E-2</v>
      </c>
      <c r="I22" s="55">
        <f>G22+H22</f>
        <v>0.66783954961294867</v>
      </c>
      <c r="J22" s="55"/>
      <c r="K22" s="55">
        <f t="shared" si="10"/>
        <v>1</v>
      </c>
    </row>
    <row r="23" spans="2:16" x14ac:dyDescent="0.2">
      <c r="B23" s="46"/>
      <c r="C23" s="59"/>
      <c r="D23" s="59"/>
      <c r="E23" s="59"/>
      <c r="F23" s="59"/>
      <c r="G23" s="59"/>
      <c r="H23" s="59"/>
      <c r="I23" s="59"/>
      <c r="J23" s="59"/>
      <c r="K23" s="59"/>
    </row>
    <row r="24" spans="2:16" ht="12.75" x14ac:dyDescent="0.2">
      <c r="B24" s="330" t="s">
        <v>101</v>
      </c>
      <c r="C24" s="330"/>
      <c r="D24" s="330"/>
      <c r="E24" s="330"/>
      <c r="F24" s="330"/>
      <c r="G24" s="330"/>
      <c r="H24" s="330"/>
      <c r="I24" s="330"/>
      <c r="J24" s="330"/>
      <c r="K24" s="330"/>
    </row>
    <row r="25" spans="2:16" ht="12.75" x14ac:dyDescent="0.2">
      <c r="B25" s="346" t="str">
        <f>'Solicitudes Regiones'!$B$6:$P$6</f>
        <v>Acumuladas de julio de 2008 a diciembre de 2019</v>
      </c>
      <c r="C25" s="346"/>
      <c r="D25" s="346"/>
      <c r="E25" s="346"/>
      <c r="F25" s="346"/>
      <c r="G25" s="346"/>
      <c r="H25" s="346"/>
      <c r="I25" s="346"/>
      <c r="J25" s="346"/>
      <c r="K25" s="346"/>
    </row>
    <row r="26" spans="2:16" x14ac:dyDescent="0.2">
      <c r="B26" s="46"/>
      <c r="C26" s="59"/>
      <c r="D26" s="59"/>
      <c r="E26" s="59"/>
      <c r="F26" s="59"/>
      <c r="G26" s="59"/>
      <c r="H26" s="59"/>
      <c r="I26" s="59"/>
      <c r="J26" s="59"/>
      <c r="K26" s="59"/>
    </row>
    <row r="27" spans="2:16" ht="15" customHeight="1" x14ac:dyDescent="0.2">
      <c r="B27" s="362" t="s">
        <v>67</v>
      </c>
      <c r="C27" s="362"/>
      <c r="D27" s="362"/>
      <c r="E27" s="362"/>
      <c r="F27" s="362"/>
      <c r="G27" s="362"/>
      <c r="H27" s="362"/>
      <c r="I27" s="362"/>
      <c r="J27" s="362"/>
      <c r="K27" s="362"/>
      <c r="L27" s="60"/>
    </row>
    <row r="28" spans="2:16" ht="15" customHeight="1" x14ac:dyDescent="0.2">
      <c r="B28" s="362" t="s">
        <v>58</v>
      </c>
      <c r="C28" s="362" t="s">
        <v>2</v>
      </c>
      <c r="D28" s="362"/>
      <c r="E28" s="362"/>
      <c r="F28" s="362"/>
      <c r="G28" s="362"/>
      <c r="H28" s="362"/>
      <c r="I28" s="362"/>
      <c r="J28" s="362"/>
      <c r="K28" s="45" t="s">
        <v>99</v>
      </c>
    </row>
    <row r="29" spans="2:16" ht="24" x14ac:dyDescent="0.2">
      <c r="B29" s="362"/>
      <c r="C29" s="45" t="s">
        <v>59</v>
      </c>
      <c r="D29" s="45" t="s">
        <v>60</v>
      </c>
      <c r="E29" s="45" t="s">
        <v>61</v>
      </c>
      <c r="F29" s="45" t="s">
        <v>62</v>
      </c>
      <c r="G29" s="45" t="s">
        <v>8</v>
      </c>
      <c r="H29" s="45" t="s">
        <v>63</v>
      </c>
      <c r="I29" s="45" t="s">
        <v>64</v>
      </c>
      <c r="J29" s="45" t="s">
        <v>65</v>
      </c>
      <c r="K29" s="45" t="s">
        <v>31</v>
      </c>
    </row>
    <row r="30" spans="2:16" x14ac:dyDescent="0.2">
      <c r="B30" s="39" t="s">
        <v>393</v>
      </c>
      <c r="C30" s="39">
        <v>1055</v>
      </c>
      <c r="D30" s="39">
        <v>338</v>
      </c>
      <c r="E30" s="39">
        <f>C30+D30</f>
        <v>1393</v>
      </c>
      <c r="F30" s="40">
        <f>E30/$E$40</f>
        <v>0.48842917251051893</v>
      </c>
      <c r="G30" s="39">
        <v>3158</v>
      </c>
      <c r="H30" s="39">
        <v>252</v>
      </c>
      <c r="I30" s="39">
        <f>G30+H30</f>
        <v>3410</v>
      </c>
      <c r="J30" s="40">
        <f>I30/$I$40</f>
        <v>0.55124474620109931</v>
      </c>
      <c r="K30" s="39">
        <f t="shared" ref="K30:K39" si="11">E30+I30</f>
        <v>4803</v>
      </c>
    </row>
    <row r="31" spans="2:16" x14ac:dyDescent="0.2">
      <c r="B31" s="39" t="s">
        <v>394</v>
      </c>
      <c r="C31" s="39">
        <v>37</v>
      </c>
      <c r="D31" s="39">
        <v>3</v>
      </c>
      <c r="E31" s="39">
        <f t="shared" ref="E31:E39" si="12">C31+D31</f>
        <v>40</v>
      </c>
      <c r="F31" s="40">
        <f t="shared" ref="F31:F39" si="13">E31/$E$40</f>
        <v>1.4025245441795231E-2</v>
      </c>
      <c r="G31" s="39">
        <v>70</v>
      </c>
      <c r="H31" s="39">
        <v>2</v>
      </c>
      <c r="I31" s="39">
        <f t="shared" ref="I31:I39" si="14">G31+H31</f>
        <v>72</v>
      </c>
      <c r="J31" s="40">
        <f t="shared" ref="J31:J39" si="15">I31/$I$40</f>
        <v>1.1639185257032008E-2</v>
      </c>
      <c r="K31" s="39">
        <f t="shared" si="11"/>
        <v>112</v>
      </c>
    </row>
    <row r="32" spans="2:16" x14ac:dyDescent="0.2">
      <c r="B32" s="39" t="s">
        <v>395</v>
      </c>
      <c r="C32" s="39">
        <v>430</v>
      </c>
      <c r="D32" s="39">
        <v>148</v>
      </c>
      <c r="E32" s="39">
        <f t="shared" si="12"/>
        <v>578</v>
      </c>
      <c r="F32" s="40">
        <f t="shared" si="13"/>
        <v>0.2026647966339411</v>
      </c>
      <c r="G32" s="39">
        <v>1395</v>
      </c>
      <c r="H32" s="39">
        <v>96</v>
      </c>
      <c r="I32" s="39">
        <f t="shared" si="14"/>
        <v>1491</v>
      </c>
      <c r="J32" s="40">
        <f t="shared" si="15"/>
        <v>0.24102812803103782</v>
      </c>
      <c r="K32" s="39">
        <f t="shared" si="11"/>
        <v>2069</v>
      </c>
    </row>
    <row r="33" spans="2:11" x14ac:dyDescent="0.2">
      <c r="B33" s="39" t="s">
        <v>396</v>
      </c>
      <c r="C33" s="39">
        <v>94</v>
      </c>
      <c r="D33" s="39">
        <v>23</v>
      </c>
      <c r="E33" s="39">
        <f t="shared" si="12"/>
        <v>117</v>
      </c>
      <c r="F33" s="40">
        <f t="shared" si="13"/>
        <v>4.1023842917251051E-2</v>
      </c>
      <c r="G33" s="39">
        <v>293</v>
      </c>
      <c r="H33" s="39">
        <v>14</v>
      </c>
      <c r="I33" s="39">
        <f t="shared" si="14"/>
        <v>307</v>
      </c>
      <c r="J33" s="40">
        <f t="shared" si="15"/>
        <v>4.9628192693178141E-2</v>
      </c>
      <c r="K33" s="39">
        <f t="shared" si="11"/>
        <v>424</v>
      </c>
    </row>
    <row r="34" spans="2:11" x14ac:dyDescent="0.2">
      <c r="B34" s="39" t="s">
        <v>397</v>
      </c>
      <c r="C34" s="39">
        <v>38</v>
      </c>
      <c r="D34" s="39">
        <v>8</v>
      </c>
      <c r="E34" s="39">
        <f t="shared" si="12"/>
        <v>46</v>
      </c>
      <c r="F34" s="40">
        <f t="shared" si="13"/>
        <v>1.6129032258064516E-2</v>
      </c>
      <c r="G34" s="39">
        <v>55</v>
      </c>
      <c r="H34" s="39">
        <v>5</v>
      </c>
      <c r="I34" s="39">
        <f t="shared" si="14"/>
        <v>60</v>
      </c>
      <c r="J34" s="40">
        <f t="shared" si="15"/>
        <v>9.6993210475266739E-3</v>
      </c>
      <c r="K34" s="39">
        <f t="shared" si="11"/>
        <v>106</v>
      </c>
    </row>
    <row r="35" spans="2:11" x14ac:dyDescent="0.2">
      <c r="B35" s="39" t="s">
        <v>398</v>
      </c>
      <c r="C35" s="39">
        <v>126</v>
      </c>
      <c r="D35" s="39">
        <v>25</v>
      </c>
      <c r="E35" s="39">
        <f t="shared" si="12"/>
        <v>151</v>
      </c>
      <c r="F35" s="40">
        <f t="shared" si="13"/>
        <v>5.2945301542776997E-2</v>
      </c>
      <c r="G35" s="39">
        <v>178</v>
      </c>
      <c r="H35" s="39">
        <v>5</v>
      </c>
      <c r="I35" s="39">
        <f t="shared" si="14"/>
        <v>183</v>
      </c>
      <c r="J35" s="40">
        <f t="shared" si="15"/>
        <v>2.9582929194956354E-2</v>
      </c>
      <c r="K35" s="39">
        <f t="shared" si="11"/>
        <v>334</v>
      </c>
    </row>
    <row r="36" spans="2:11" x14ac:dyDescent="0.2">
      <c r="B36" s="39" t="s">
        <v>399</v>
      </c>
      <c r="C36" s="39">
        <v>4</v>
      </c>
      <c r="D36" s="39">
        <v>0</v>
      </c>
      <c r="E36" s="39">
        <f t="shared" si="12"/>
        <v>4</v>
      </c>
      <c r="F36" s="40">
        <f t="shared" si="13"/>
        <v>1.4025245441795231E-3</v>
      </c>
      <c r="G36" s="39">
        <v>18</v>
      </c>
      <c r="H36" s="39">
        <v>0</v>
      </c>
      <c r="I36" s="39">
        <f t="shared" si="14"/>
        <v>18</v>
      </c>
      <c r="J36" s="40">
        <f t="shared" si="15"/>
        <v>2.9097963142580021E-3</v>
      </c>
      <c r="K36" s="39">
        <f t="shared" si="11"/>
        <v>22</v>
      </c>
    </row>
    <row r="37" spans="2:11" x14ac:dyDescent="0.2">
      <c r="B37" s="39" t="s">
        <v>400</v>
      </c>
      <c r="C37" s="39">
        <v>9</v>
      </c>
      <c r="D37" s="39">
        <v>1</v>
      </c>
      <c r="E37" s="39">
        <f t="shared" si="12"/>
        <v>10</v>
      </c>
      <c r="F37" s="40">
        <f t="shared" si="13"/>
        <v>3.5063113604488078E-3</v>
      </c>
      <c r="G37" s="39">
        <v>18</v>
      </c>
      <c r="H37" s="39">
        <v>2</v>
      </c>
      <c r="I37" s="39">
        <f t="shared" si="14"/>
        <v>20</v>
      </c>
      <c r="J37" s="40">
        <f t="shared" si="15"/>
        <v>3.2331070158422245E-3</v>
      </c>
      <c r="K37" s="39">
        <f t="shared" si="11"/>
        <v>30</v>
      </c>
    </row>
    <row r="38" spans="2:11" x14ac:dyDescent="0.2">
      <c r="B38" s="39" t="s">
        <v>401</v>
      </c>
      <c r="C38" s="39">
        <v>350</v>
      </c>
      <c r="D38" s="39">
        <v>59</v>
      </c>
      <c r="E38" s="39">
        <f t="shared" si="12"/>
        <v>409</v>
      </c>
      <c r="F38" s="40">
        <f t="shared" si="13"/>
        <v>0.14340813464235624</v>
      </c>
      <c r="G38" s="39">
        <v>393</v>
      </c>
      <c r="H38" s="39">
        <v>25</v>
      </c>
      <c r="I38" s="39">
        <f t="shared" si="14"/>
        <v>418</v>
      </c>
      <c r="J38" s="40">
        <f t="shared" si="15"/>
        <v>6.7571936631102489E-2</v>
      </c>
      <c r="K38" s="39">
        <f t="shared" si="11"/>
        <v>827</v>
      </c>
    </row>
    <row r="39" spans="2:11" x14ac:dyDescent="0.2">
      <c r="B39" s="39" t="s">
        <v>402</v>
      </c>
      <c r="C39" s="39">
        <v>84</v>
      </c>
      <c r="D39" s="39">
        <v>20</v>
      </c>
      <c r="E39" s="39">
        <f t="shared" si="12"/>
        <v>104</v>
      </c>
      <c r="F39" s="40">
        <f t="shared" si="13"/>
        <v>3.6465638148667601E-2</v>
      </c>
      <c r="G39" s="39">
        <v>194</v>
      </c>
      <c r="H39" s="39">
        <v>13</v>
      </c>
      <c r="I39" s="39">
        <f t="shared" si="14"/>
        <v>207</v>
      </c>
      <c r="J39" s="40">
        <f t="shared" si="15"/>
        <v>3.3462657613967023E-2</v>
      </c>
      <c r="K39" s="39">
        <f t="shared" si="11"/>
        <v>311</v>
      </c>
    </row>
    <row r="40" spans="2:11" x14ac:dyDescent="0.2">
      <c r="B40" s="41" t="s">
        <v>50</v>
      </c>
      <c r="C40" s="39">
        <f t="shared" ref="C40:H40" si="16">SUM(C30:C39)</f>
        <v>2227</v>
      </c>
      <c r="D40" s="39">
        <f t="shared" si="16"/>
        <v>625</v>
      </c>
      <c r="E40" s="41">
        <f t="shared" ref="E40" si="17">C40+D40</f>
        <v>2852</v>
      </c>
      <c r="F40" s="43">
        <f t="shared" ref="F40" si="18">E40/$E$40</f>
        <v>1</v>
      </c>
      <c r="G40" s="39">
        <f t="shared" si="16"/>
        <v>5772</v>
      </c>
      <c r="H40" s="39">
        <f t="shared" si="16"/>
        <v>414</v>
      </c>
      <c r="I40" s="41">
        <f t="shared" ref="I40" si="19">G40+H40</f>
        <v>6186</v>
      </c>
      <c r="J40" s="43">
        <f t="shared" ref="J40" si="20">I40/$I$40</f>
        <v>1</v>
      </c>
      <c r="K40" s="41">
        <f t="shared" ref="K40:K41" si="21">E40+I40</f>
        <v>9038</v>
      </c>
    </row>
    <row r="41" spans="2:11" ht="24" x14ac:dyDescent="0.2">
      <c r="B41" s="53" t="s">
        <v>68</v>
      </c>
      <c r="C41" s="54">
        <f>+C40/$K$40</f>
        <v>0.24640407169727815</v>
      </c>
      <c r="D41" s="54">
        <f>+D40/$K$40</f>
        <v>6.91524673600354E-2</v>
      </c>
      <c r="E41" s="55">
        <f>C41+D41</f>
        <v>0.31555653905731357</v>
      </c>
      <c r="F41" s="54"/>
      <c r="G41" s="54">
        <f>+G40/$K$40</f>
        <v>0.63863686656339902</v>
      </c>
      <c r="H41" s="54">
        <f>+H40/$K$40</f>
        <v>4.5806594379287455E-2</v>
      </c>
      <c r="I41" s="55">
        <f>G41+H41</f>
        <v>0.68444346094268649</v>
      </c>
      <c r="J41" s="55"/>
      <c r="K41" s="55">
        <f t="shared" si="21"/>
        <v>1</v>
      </c>
    </row>
    <row r="42" spans="2:11" x14ac:dyDescent="0.2">
      <c r="B42" s="46" t="s">
        <v>133</v>
      </c>
    </row>
    <row r="43" spans="2:11" x14ac:dyDescent="0.2">
      <c r="B43" s="46" t="s">
        <v>134</v>
      </c>
    </row>
  </sheetData>
  <mergeCells count="10">
    <mergeCell ref="B28:B29"/>
    <mergeCell ref="C28:J28"/>
    <mergeCell ref="B8:K8"/>
    <mergeCell ref="B9:B10"/>
    <mergeCell ref="C9:K9"/>
    <mergeCell ref="B6:K6"/>
    <mergeCell ref="B5:K5"/>
    <mergeCell ref="B25:K25"/>
    <mergeCell ref="B24:K24"/>
    <mergeCell ref="B27:K27"/>
  </mergeCells>
  <hyperlinks>
    <hyperlink ref="M5" location="'Índice Pensiones Solidarias'!A1" display="Volver Sistema de Pensiones Solidadias" xr:uid="{00000000-0004-0000-1400-000000000000}"/>
  </hyperlinks>
  <pageMargins left="0.74803149606299213" right="0.74803149606299213" top="0.98425196850393704" bottom="0.98425196850393704" header="0" footer="0"/>
  <pageSetup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A1:P45"/>
  <sheetViews>
    <sheetView showGridLines="0" zoomScaleNormal="100" workbookViewId="0">
      <selection activeCell="M38" sqref="M38"/>
    </sheetView>
  </sheetViews>
  <sheetFormatPr baseColWidth="10" defaultRowHeight="12" x14ac:dyDescent="0.2"/>
  <cols>
    <col min="1" max="1" width="6" style="47" customWidth="1"/>
    <col min="2" max="2" width="18.140625" style="47" customWidth="1"/>
    <col min="3" max="3" width="8.42578125" style="47" bestFit="1" customWidth="1"/>
    <col min="4" max="4" width="8" style="47" bestFit="1" customWidth="1"/>
    <col min="5" max="6" width="8" style="47" customWidth="1"/>
    <col min="7" max="7" width="8.28515625" style="47" bestFit="1" customWidth="1"/>
    <col min="8" max="8" width="8" style="47" bestFit="1" customWidth="1"/>
    <col min="9" max="11" width="8" style="47" customWidth="1"/>
    <col min="12" max="12" width="7.85546875" style="47" customWidth="1"/>
    <col min="13" max="251" width="11.42578125" style="47"/>
    <col min="252" max="252" width="18.140625" style="47" customWidth="1"/>
    <col min="253" max="253" width="8.42578125" style="47" bestFit="1" customWidth="1"/>
    <col min="254" max="254" width="8" style="47" bestFit="1" customWidth="1"/>
    <col min="255" max="256" width="8" style="47" customWidth="1"/>
    <col min="257" max="257" width="8.28515625" style="47" bestFit="1" customWidth="1"/>
    <col min="258" max="258" width="8" style="47" bestFit="1" customWidth="1"/>
    <col min="259" max="261" width="8" style="47" customWidth="1"/>
    <col min="262" max="267" width="0" style="47" hidden="1" customWidth="1"/>
    <col min="268" max="268" width="7.85546875" style="47" customWidth="1"/>
    <col min="269" max="507" width="11.42578125" style="47"/>
    <col min="508" max="508" width="18.140625" style="47" customWidth="1"/>
    <col min="509" max="509" width="8.42578125" style="47" bestFit="1" customWidth="1"/>
    <col min="510" max="510" width="8" style="47" bestFit="1" customWidth="1"/>
    <col min="511" max="512" width="8" style="47" customWidth="1"/>
    <col min="513" max="513" width="8.28515625" style="47" bestFit="1" customWidth="1"/>
    <col min="514" max="514" width="8" style="47" bestFit="1" customWidth="1"/>
    <col min="515" max="517" width="8" style="47" customWidth="1"/>
    <col min="518" max="523" width="0" style="47" hidden="1" customWidth="1"/>
    <col min="524" max="524" width="7.85546875" style="47" customWidth="1"/>
    <col min="525" max="763" width="11.42578125" style="47"/>
    <col min="764" max="764" width="18.140625" style="47" customWidth="1"/>
    <col min="765" max="765" width="8.42578125" style="47" bestFit="1" customWidth="1"/>
    <col min="766" max="766" width="8" style="47" bestFit="1" customWidth="1"/>
    <col min="767" max="768" width="8" style="47" customWidth="1"/>
    <col min="769" max="769" width="8.28515625" style="47" bestFit="1" customWidth="1"/>
    <col min="770" max="770" width="8" style="47" bestFit="1" customWidth="1"/>
    <col min="771" max="773" width="8" style="47" customWidth="1"/>
    <col min="774" max="779" width="0" style="47" hidden="1" customWidth="1"/>
    <col min="780" max="780" width="7.85546875" style="47" customWidth="1"/>
    <col min="781" max="1019" width="11.42578125" style="47"/>
    <col min="1020" max="1020" width="18.140625" style="47" customWidth="1"/>
    <col min="1021" max="1021" width="8.42578125" style="47" bestFit="1" customWidth="1"/>
    <col min="1022" max="1022" width="8" style="47" bestFit="1" customWidth="1"/>
    <col min="1023" max="1024" width="8" style="47" customWidth="1"/>
    <col min="1025" max="1025" width="8.28515625" style="47" bestFit="1" customWidth="1"/>
    <col min="1026" max="1026" width="8" style="47" bestFit="1" customWidth="1"/>
    <col min="1027" max="1029" width="8" style="47" customWidth="1"/>
    <col min="1030" max="1035" width="0" style="47" hidden="1" customWidth="1"/>
    <col min="1036" max="1036" width="7.85546875" style="47" customWidth="1"/>
    <col min="1037" max="1275" width="11.42578125" style="47"/>
    <col min="1276" max="1276" width="18.140625" style="47" customWidth="1"/>
    <col min="1277" max="1277" width="8.42578125" style="47" bestFit="1" customWidth="1"/>
    <col min="1278" max="1278" width="8" style="47" bestFit="1" customWidth="1"/>
    <col min="1279" max="1280" width="8" style="47" customWidth="1"/>
    <col min="1281" max="1281" width="8.28515625" style="47" bestFit="1" customWidth="1"/>
    <col min="1282" max="1282" width="8" style="47" bestFit="1" customWidth="1"/>
    <col min="1283" max="1285" width="8" style="47" customWidth="1"/>
    <col min="1286" max="1291" width="0" style="47" hidden="1" customWidth="1"/>
    <col min="1292" max="1292" width="7.85546875" style="47" customWidth="1"/>
    <col min="1293" max="1531" width="11.42578125" style="47"/>
    <col min="1532" max="1532" width="18.140625" style="47" customWidth="1"/>
    <col min="1533" max="1533" width="8.42578125" style="47" bestFit="1" customWidth="1"/>
    <col min="1534" max="1534" width="8" style="47" bestFit="1" customWidth="1"/>
    <col min="1535" max="1536" width="8" style="47" customWidth="1"/>
    <col min="1537" max="1537" width="8.28515625" style="47" bestFit="1" customWidth="1"/>
    <col min="1538" max="1538" width="8" style="47" bestFit="1" customWidth="1"/>
    <col min="1539" max="1541" width="8" style="47" customWidth="1"/>
    <col min="1542" max="1547" width="0" style="47" hidden="1" customWidth="1"/>
    <col min="1548" max="1548" width="7.85546875" style="47" customWidth="1"/>
    <col min="1549" max="1787" width="11.42578125" style="47"/>
    <col min="1788" max="1788" width="18.140625" style="47" customWidth="1"/>
    <col min="1789" max="1789" width="8.42578125" style="47" bestFit="1" customWidth="1"/>
    <col min="1790" max="1790" width="8" style="47" bestFit="1" customWidth="1"/>
    <col min="1791" max="1792" width="8" style="47" customWidth="1"/>
    <col min="1793" max="1793" width="8.28515625" style="47" bestFit="1" customWidth="1"/>
    <col min="1794" max="1794" width="8" style="47" bestFit="1" customWidth="1"/>
    <col min="1795" max="1797" width="8" style="47" customWidth="1"/>
    <col min="1798" max="1803" width="0" style="47" hidden="1" customWidth="1"/>
    <col min="1804" max="1804" width="7.85546875" style="47" customWidth="1"/>
    <col min="1805" max="2043" width="11.42578125" style="47"/>
    <col min="2044" max="2044" width="18.140625" style="47" customWidth="1"/>
    <col min="2045" max="2045" width="8.42578125" style="47" bestFit="1" customWidth="1"/>
    <col min="2046" max="2046" width="8" style="47" bestFit="1" customWidth="1"/>
    <col min="2047" max="2048" width="8" style="47" customWidth="1"/>
    <col min="2049" max="2049" width="8.28515625" style="47" bestFit="1" customWidth="1"/>
    <col min="2050" max="2050" width="8" style="47" bestFit="1" customWidth="1"/>
    <col min="2051" max="2053" width="8" style="47" customWidth="1"/>
    <col min="2054" max="2059" width="0" style="47" hidden="1" customWidth="1"/>
    <col min="2060" max="2060" width="7.85546875" style="47" customWidth="1"/>
    <col min="2061" max="2299" width="11.42578125" style="47"/>
    <col min="2300" max="2300" width="18.140625" style="47" customWidth="1"/>
    <col min="2301" max="2301" width="8.42578125" style="47" bestFit="1" customWidth="1"/>
    <col min="2302" max="2302" width="8" style="47" bestFit="1" customWidth="1"/>
    <col min="2303" max="2304" width="8" style="47" customWidth="1"/>
    <col min="2305" max="2305" width="8.28515625" style="47" bestFit="1" customWidth="1"/>
    <col min="2306" max="2306" width="8" style="47" bestFit="1" customWidth="1"/>
    <col min="2307" max="2309" width="8" style="47" customWidth="1"/>
    <col min="2310" max="2315" width="0" style="47" hidden="1" customWidth="1"/>
    <col min="2316" max="2316" width="7.85546875" style="47" customWidth="1"/>
    <col min="2317" max="2555" width="11.42578125" style="47"/>
    <col min="2556" max="2556" width="18.140625" style="47" customWidth="1"/>
    <col min="2557" max="2557" width="8.42578125" style="47" bestFit="1" customWidth="1"/>
    <col min="2558" max="2558" width="8" style="47" bestFit="1" customWidth="1"/>
    <col min="2559" max="2560" width="8" style="47" customWidth="1"/>
    <col min="2561" max="2561" width="8.28515625" style="47" bestFit="1" customWidth="1"/>
    <col min="2562" max="2562" width="8" style="47" bestFit="1" customWidth="1"/>
    <col min="2563" max="2565" width="8" style="47" customWidth="1"/>
    <col min="2566" max="2571" width="0" style="47" hidden="1" customWidth="1"/>
    <col min="2572" max="2572" width="7.85546875" style="47" customWidth="1"/>
    <col min="2573" max="2811" width="11.42578125" style="47"/>
    <col min="2812" max="2812" width="18.140625" style="47" customWidth="1"/>
    <col min="2813" max="2813" width="8.42578125" style="47" bestFit="1" customWidth="1"/>
    <col min="2814" max="2814" width="8" style="47" bestFit="1" customWidth="1"/>
    <col min="2815" max="2816" width="8" style="47" customWidth="1"/>
    <col min="2817" max="2817" width="8.28515625" style="47" bestFit="1" customWidth="1"/>
    <col min="2818" max="2818" width="8" style="47" bestFit="1" customWidth="1"/>
    <col min="2819" max="2821" width="8" style="47" customWidth="1"/>
    <col min="2822" max="2827" width="0" style="47" hidden="1" customWidth="1"/>
    <col min="2828" max="2828" width="7.85546875" style="47" customWidth="1"/>
    <col min="2829" max="3067" width="11.42578125" style="47"/>
    <col min="3068" max="3068" width="18.140625" style="47" customWidth="1"/>
    <col min="3069" max="3069" width="8.42578125" style="47" bestFit="1" customWidth="1"/>
    <col min="3070" max="3070" width="8" style="47" bestFit="1" customWidth="1"/>
    <col min="3071" max="3072" width="8" style="47" customWidth="1"/>
    <col min="3073" max="3073" width="8.28515625" style="47" bestFit="1" customWidth="1"/>
    <col min="3074" max="3074" width="8" style="47" bestFit="1" customWidth="1"/>
    <col min="3075" max="3077" width="8" style="47" customWidth="1"/>
    <col min="3078" max="3083" width="0" style="47" hidden="1" customWidth="1"/>
    <col min="3084" max="3084" width="7.85546875" style="47" customWidth="1"/>
    <col min="3085" max="3323" width="11.42578125" style="47"/>
    <col min="3324" max="3324" width="18.140625" style="47" customWidth="1"/>
    <col min="3325" max="3325" width="8.42578125" style="47" bestFit="1" customWidth="1"/>
    <col min="3326" max="3326" width="8" style="47" bestFit="1" customWidth="1"/>
    <col min="3327" max="3328" width="8" style="47" customWidth="1"/>
    <col min="3329" max="3329" width="8.28515625" style="47" bestFit="1" customWidth="1"/>
    <col min="3330" max="3330" width="8" style="47" bestFit="1" customWidth="1"/>
    <col min="3331" max="3333" width="8" style="47" customWidth="1"/>
    <col min="3334" max="3339" width="0" style="47" hidden="1" customWidth="1"/>
    <col min="3340" max="3340" width="7.85546875" style="47" customWidth="1"/>
    <col min="3341" max="3579" width="11.42578125" style="47"/>
    <col min="3580" max="3580" width="18.140625" style="47" customWidth="1"/>
    <col min="3581" max="3581" width="8.42578125" style="47" bestFit="1" customWidth="1"/>
    <col min="3582" max="3582" width="8" style="47" bestFit="1" customWidth="1"/>
    <col min="3583" max="3584" width="8" style="47" customWidth="1"/>
    <col min="3585" max="3585" width="8.28515625" style="47" bestFit="1" customWidth="1"/>
    <col min="3586" max="3586" width="8" style="47" bestFit="1" customWidth="1"/>
    <col min="3587" max="3589" width="8" style="47" customWidth="1"/>
    <col min="3590" max="3595" width="0" style="47" hidden="1" customWidth="1"/>
    <col min="3596" max="3596" width="7.85546875" style="47" customWidth="1"/>
    <col min="3597" max="3835" width="11.42578125" style="47"/>
    <col min="3836" max="3836" width="18.140625" style="47" customWidth="1"/>
    <col min="3837" max="3837" width="8.42578125" style="47" bestFit="1" customWidth="1"/>
    <col min="3838" max="3838" width="8" style="47" bestFit="1" customWidth="1"/>
    <col min="3839" max="3840" width="8" style="47" customWidth="1"/>
    <col min="3841" max="3841" width="8.28515625" style="47" bestFit="1" customWidth="1"/>
    <col min="3842" max="3842" width="8" style="47" bestFit="1" customWidth="1"/>
    <col min="3843" max="3845" width="8" style="47" customWidth="1"/>
    <col min="3846" max="3851" width="0" style="47" hidden="1" customWidth="1"/>
    <col min="3852" max="3852" width="7.85546875" style="47" customWidth="1"/>
    <col min="3853" max="4091" width="11.42578125" style="47"/>
    <col min="4092" max="4092" width="18.140625" style="47" customWidth="1"/>
    <col min="4093" max="4093" width="8.42578125" style="47" bestFit="1" customWidth="1"/>
    <col min="4094" max="4094" width="8" style="47" bestFit="1" customWidth="1"/>
    <col min="4095" max="4096" width="8" style="47" customWidth="1"/>
    <col min="4097" max="4097" width="8.28515625" style="47" bestFit="1" customWidth="1"/>
    <col min="4098" max="4098" width="8" style="47" bestFit="1" customWidth="1"/>
    <col min="4099" max="4101" width="8" style="47" customWidth="1"/>
    <col min="4102" max="4107" width="0" style="47" hidden="1" customWidth="1"/>
    <col min="4108" max="4108" width="7.85546875" style="47" customWidth="1"/>
    <col min="4109" max="4347" width="11.42578125" style="47"/>
    <col min="4348" max="4348" width="18.140625" style="47" customWidth="1"/>
    <col min="4349" max="4349" width="8.42578125" style="47" bestFit="1" customWidth="1"/>
    <col min="4350" max="4350" width="8" style="47" bestFit="1" customWidth="1"/>
    <col min="4351" max="4352" width="8" style="47" customWidth="1"/>
    <col min="4353" max="4353" width="8.28515625" style="47" bestFit="1" customWidth="1"/>
    <col min="4354" max="4354" width="8" style="47" bestFit="1" customWidth="1"/>
    <col min="4355" max="4357" width="8" style="47" customWidth="1"/>
    <col min="4358" max="4363" width="0" style="47" hidden="1" customWidth="1"/>
    <col min="4364" max="4364" width="7.85546875" style="47" customWidth="1"/>
    <col min="4365" max="4603" width="11.42578125" style="47"/>
    <col min="4604" max="4604" width="18.140625" style="47" customWidth="1"/>
    <col min="4605" max="4605" width="8.42578125" style="47" bestFit="1" customWidth="1"/>
    <col min="4606" max="4606" width="8" style="47" bestFit="1" customWidth="1"/>
    <col min="4607" max="4608" width="8" style="47" customWidth="1"/>
    <col min="4609" max="4609" width="8.28515625" style="47" bestFit="1" customWidth="1"/>
    <col min="4610" max="4610" width="8" style="47" bestFit="1" customWidth="1"/>
    <col min="4611" max="4613" width="8" style="47" customWidth="1"/>
    <col min="4614" max="4619" width="0" style="47" hidden="1" customWidth="1"/>
    <col min="4620" max="4620" width="7.85546875" style="47" customWidth="1"/>
    <col min="4621" max="4859" width="11.42578125" style="47"/>
    <col min="4860" max="4860" width="18.140625" style="47" customWidth="1"/>
    <col min="4861" max="4861" width="8.42578125" style="47" bestFit="1" customWidth="1"/>
    <col min="4862" max="4862" width="8" style="47" bestFit="1" customWidth="1"/>
    <col min="4863" max="4864" width="8" style="47" customWidth="1"/>
    <col min="4865" max="4865" width="8.28515625" style="47" bestFit="1" customWidth="1"/>
    <col min="4866" max="4866" width="8" style="47" bestFit="1" customWidth="1"/>
    <col min="4867" max="4869" width="8" style="47" customWidth="1"/>
    <col min="4870" max="4875" width="0" style="47" hidden="1" customWidth="1"/>
    <col min="4876" max="4876" width="7.85546875" style="47" customWidth="1"/>
    <col min="4877" max="5115" width="11.42578125" style="47"/>
    <col min="5116" max="5116" width="18.140625" style="47" customWidth="1"/>
    <col min="5117" max="5117" width="8.42578125" style="47" bestFit="1" customWidth="1"/>
    <col min="5118" max="5118" width="8" style="47" bestFit="1" customWidth="1"/>
    <col min="5119" max="5120" width="8" style="47" customWidth="1"/>
    <col min="5121" max="5121" width="8.28515625" style="47" bestFit="1" customWidth="1"/>
    <col min="5122" max="5122" width="8" style="47" bestFit="1" customWidth="1"/>
    <col min="5123" max="5125" width="8" style="47" customWidth="1"/>
    <col min="5126" max="5131" width="0" style="47" hidden="1" customWidth="1"/>
    <col min="5132" max="5132" width="7.85546875" style="47" customWidth="1"/>
    <col min="5133" max="5371" width="11.42578125" style="47"/>
    <col min="5372" max="5372" width="18.140625" style="47" customWidth="1"/>
    <col min="5373" max="5373" width="8.42578125" style="47" bestFit="1" customWidth="1"/>
    <col min="5374" max="5374" width="8" style="47" bestFit="1" customWidth="1"/>
    <col min="5375" max="5376" width="8" style="47" customWidth="1"/>
    <col min="5377" max="5377" width="8.28515625" style="47" bestFit="1" customWidth="1"/>
    <col min="5378" max="5378" width="8" style="47" bestFit="1" customWidth="1"/>
    <col min="5379" max="5381" width="8" style="47" customWidth="1"/>
    <col min="5382" max="5387" width="0" style="47" hidden="1" customWidth="1"/>
    <col min="5388" max="5388" width="7.85546875" style="47" customWidth="1"/>
    <col min="5389" max="5627" width="11.42578125" style="47"/>
    <col min="5628" max="5628" width="18.140625" style="47" customWidth="1"/>
    <col min="5629" max="5629" width="8.42578125" style="47" bestFit="1" customWidth="1"/>
    <col min="5630" max="5630" width="8" style="47" bestFit="1" customWidth="1"/>
    <col min="5631" max="5632" width="8" style="47" customWidth="1"/>
    <col min="5633" max="5633" width="8.28515625" style="47" bestFit="1" customWidth="1"/>
    <col min="5634" max="5634" width="8" style="47" bestFit="1" customWidth="1"/>
    <col min="5635" max="5637" width="8" style="47" customWidth="1"/>
    <col min="5638" max="5643" width="0" style="47" hidden="1" customWidth="1"/>
    <col min="5644" max="5644" width="7.85546875" style="47" customWidth="1"/>
    <col min="5645" max="5883" width="11.42578125" style="47"/>
    <col min="5884" max="5884" width="18.140625" style="47" customWidth="1"/>
    <col min="5885" max="5885" width="8.42578125" style="47" bestFit="1" customWidth="1"/>
    <col min="5886" max="5886" width="8" style="47" bestFit="1" customWidth="1"/>
    <col min="5887" max="5888" width="8" style="47" customWidth="1"/>
    <col min="5889" max="5889" width="8.28515625" style="47" bestFit="1" customWidth="1"/>
    <col min="5890" max="5890" width="8" style="47" bestFit="1" customWidth="1"/>
    <col min="5891" max="5893" width="8" style="47" customWidth="1"/>
    <col min="5894" max="5899" width="0" style="47" hidden="1" customWidth="1"/>
    <col min="5900" max="5900" width="7.85546875" style="47" customWidth="1"/>
    <col min="5901" max="6139" width="11.42578125" style="47"/>
    <col min="6140" max="6140" width="18.140625" style="47" customWidth="1"/>
    <col min="6141" max="6141" width="8.42578125" style="47" bestFit="1" customWidth="1"/>
    <col min="6142" max="6142" width="8" style="47" bestFit="1" customWidth="1"/>
    <col min="6143" max="6144" width="8" style="47" customWidth="1"/>
    <col min="6145" max="6145" width="8.28515625" style="47" bestFit="1" customWidth="1"/>
    <col min="6146" max="6146" width="8" style="47" bestFit="1" customWidth="1"/>
    <col min="6147" max="6149" width="8" style="47" customWidth="1"/>
    <col min="6150" max="6155" width="0" style="47" hidden="1" customWidth="1"/>
    <col min="6156" max="6156" width="7.85546875" style="47" customWidth="1"/>
    <col min="6157" max="6395" width="11.42578125" style="47"/>
    <col min="6396" max="6396" width="18.140625" style="47" customWidth="1"/>
    <col min="6397" max="6397" width="8.42578125" style="47" bestFit="1" customWidth="1"/>
    <col min="6398" max="6398" width="8" style="47" bestFit="1" customWidth="1"/>
    <col min="6399" max="6400" width="8" style="47" customWidth="1"/>
    <col min="6401" max="6401" width="8.28515625" style="47" bestFit="1" customWidth="1"/>
    <col min="6402" max="6402" width="8" style="47" bestFit="1" customWidth="1"/>
    <col min="6403" max="6405" width="8" style="47" customWidth="1"/>
    <col min="6406" max="6411" width="0" style="47" hidden="1" customWidth="1"/>
    <col min="6412" max="6412" width="7.85546875" style="47" customWidth="1"/>
    <col min="6413" max="6651" width="11.42578125" style="47"/>
    <col min="6652" max="6652" width="18.140625" style="47" customWidth="1"/>
    <col min="6653" max="6653" width="8.42578125" style="47" bestFit="1" customWidth="1"/>
    <col min="6654" max="6654" width="8" style="47" bestFit="1" customWidth="1"/>
    <col min="6655" max="6656" width="8" style="47" customWidth="1"/>
    <col min="6657" max="6657" width="8.28515625" style="47" bestFit="1" customWidth="1"/>
    <col min="6658" max="6658" width="8" style="47" bestFit="1" customWidth="1"/>
    <col min="6659" max="6661" width="8" style="47" customWidth="1"/>
    <col min="6662" max="6667" width="0" style="47" hidden="1" customWidth="1"/>
    <col min="6668" max="6668" width="7.85546875" style="47" customWidth="1"/>
    <col min="6669" max="6907" width="11.42578125" style="47"/>
    <col min="6908" max="6908" width="18.140625" style="47" customWidth="1"/>
    <col min="6909" max="6909" width="8.42578125" style="47" bestFit="1" customWidth="1"/>
    <col min="6910" max="6910" width="8" style="47" bestFit="1" customWidth="1"/>
    <col min="6911" max="6912" width="8" style="47" customWidth="1"/>
    <col min="6913" max="6913" width="8.28515625" style="47" bestFit="1" customWidth="1"/>
    <col min="6914" max="6914" width="8" style="47" bestFit="1" customWidth="1"/>
    <col min="6915" max="6917" width="8" style="47" customWidth="1"/>
    <col min="6918" max="6923" width="0" style="47" hidden="1" customWidth="1"/>
    <col min="6924" max="6924" width="7.85546875" style="47" customWidth="1"/>
    <col min="6925" max="7163" width="11.42578125" style="47"/>
    <col min="7164" max="7164" width="18.140625" style="47" customWidth="1"/>
    <col min="7165" max="7165" width="8.42578125" style="47" bestFit="1" customWidth="1"/>
    <col min="7166" max="7166" width="8" style="47" bestFit="1" customWidth="1"/>
    <col min="7167" max="7168" width="8" style="47" customWidth="1"/>
    <col min="7169" max="7169" width="8.28515625" style="47" bestFit="1" customWidth="1"/>
    <col min="7170" max="7170" width="8" style="47" bestFit="1" customWidth="1"/>
    <col min="7171" max="7173" width="8" style="47" customWidth="1"/>
    <col min="7174" max="7179" width="0" style="47" hidden="1" customWidth="1"/>
    <col min="7180" max="7180" width="7.85546875" style="47" customWidth="1"/>
    <col min="7181" max="7419" width="11.42578125" style="47"/>
    <col min="7420" max="7420" width="18.140625" style="47" customWidth="1"/>
    <col min="7421" max="7421" width="8.42578125" style="47" bestFit="1" customWidth="1"/>
    <col min="7422" max="7422" width="8" style="47" bestFit="1" customWidth="1"/>
    <col min="7423" max="7424" width="8" style="47" customWidth="1"/>
    <col min="7425" max="7425" width="8.28515625" style="47" bestFit="1" customWidth="1"/>
    <col min="7426" max="7426" width="8" style="47" bestFit="1" customWidth="1"/>
    <col min="7427" max="7429" width="8" style="47" customWidth="1"/>
    <col min="7430" max="7435" width="0" style="47" hidden="1" customWidth="1"/>
    <col min="7436" max="7436" width="7.85546875" style="47" customWidth="1"/>
    <col min="7437" max="7675" width="11.42578125" style="47"/>
    <col min="7676" max="7676" width="18.140625" style="47" customWidth="1"/>
    <col min="7677" max="7677" width="8.42578125" style="47" bestFit="1" customWidth="1"/>
    <col min="7678" max="7678" width="8" style="47" bestFit="1" customWidth="1"/>
    <col min="7679" max="7680" width="8" style="47" customWidth="1"/>
    <col min="7681" max="7681" width="8.28515625" style="47" bestFit="1" customWidth="1"/>
    <col min="7682" max="7682" width="8" style="47" bestFit="1" customWidth="1"/>
    <col min="7683" max="7685" width="8" style="47" customWidth="1"/>
    <col min="7686" max="7691" width="0" style="47" hidden="1" customWidth="1"/>
    <col min="7692" max="7692" width="7.85546875" style="47" customWidth="1"/>
    <col min="7693" max="7931" width="11.42578125" style="47"/>
    <col min="7932" max="7932" width="18.140625" style="47" customWidth="1"/>
    <col min="7933" max="7933" width="8.42578125" style="47" bestFit="1" customWidth="1"/>
    <col min="7934" max="7934" width="8" style="47" bestFit="1" customWidth="1"/>
    <col min="7935" max="7936" width="8" style="47" customWidth="1"/>
    <col min="7937" max="7937" width="8.28515625" style="47" bestFit="1" customWidth="1"/>
    <col min="7938" max="7938" width="8" style="47" bestFit="1" customWidth="1"/>
    <col min="7939" max="7941" width="8" style="47" customWidth="1"/>
    <col min="7942" max="7947" width="0" style="47" hidden="1" customWidth="1"/>
    <col min="7948" max="7948" width="7.85546875" style="47" customWidth="1"/>
    <col min="7949" max="8187" width="11.42578125" style="47"/>
    <col min="8188" max="8188" width="18.140625" style="47" customWidth="1"/>
    <col min="8189" max="8189" width="8.42578125" style="47" bestFit="1" customWidth="1"/>
    <col min="8190" max="8190" width="8" style="47" bestFit="1" customWidth="1"/>
    <col min="8191" max="8192" width="8" style="47" customWidth="1"/>
    <col min="8193" max="8193" width="8.28515625" style="47" bestFit="1" customWidth="1"/>
    <col min="8194" max="8194" width="8" style="47" bestFit="1" customWidth="1"/>
    <col min="8195" max="8197" width="8" style="47" customWidth="1"/>
    <col min="8198" max="8203" width="0" style="47" hidden="1" customWidth="1"/>
    <col min="8204" max="8204" width="7.85546875" style="47" customWidth="1"/>
    <col min="8205" max="8443" width="11.42578125" style="47"/>
    <col min="8444" max="8444" width="18.140625" style="47" customWidth="1"/>
    <col min="8445" max="8445" width="8.42578125" style="47" bestFit="1" customWidth="1"/>
    <col min="8446" max="8446" width="8" style="47" bestFit="1" customWidth="1"/>
    <col min="8447" max="8448" width="8" style="47" customWidth="1"/>
    <col min="8449" max="8449" width="8.28515625" style="47" bestFit="1" customWidth="1"/>
    <col min="8450" max="8450" width="8" style="47" bestFit="1" customWidth="1"/>
    <col min="8451" max="8453" width="8" style="47" customWidth="1"/>
    <col min="8454" max="8459" width="0" style="47" hidden="1" customWidth="1"/>
    <col min="8460" max="8460" width="7.85546875" style="47" customWidth="1"/>
    <col min="8461" max="8699" width="11.42578125" style="47"/>
    <col min="8700" max="8700" width="18.140625" style="47" customWidth="1"/>
    <col min="8701" max="8701" width="8.42578125" style="47" bestFit="1" customWidth="1"/>
    <col min="8702" max="8702" width="8" style="47" bestFit="1" customWidth="1"/>
    <col min="8703" max="8704" width="8" style="47" customWidth="1"/>
    <col min="8705" max="8705" width="8.28515625" style="47" bestFit="1" customWidth="1"/>
    <col min="8706" max="8706" width="8" style="47" bestFit="1" customWidth="1"/>
    <col min="8707" max="8709" width="8" style="47" customWidth="1"/>
    <col min="8710" max="8715" width="0" style="47" hidden="1" customWidth="1"/>
    <col min="8716" max="8716" width="7.85546875" style="47" customWidth="1"/>
    <col min="8717" max="8955" width="11.42578125" style="47"/>
    <col min="8956" max="8956" width="18.140625" style="47" customWidth="1"/>
    <col min="8957" max="8957" width="8.42578125" style="47" bestFit="1" customWidth="1"/>
    <col min="8958" max="8958" width="8" style="47" bestFit="1" customWidth="1"/>
    <col min="8959" max="8960" width="8" style="47" customWidth="1"/>
    <col min="8961" max="8961" width="8.28515625" style="47" bestFit="1" customWidth="1"/>
    <col min="8962" max="8962" width="8" style="47" bestFit="1" customWidth="1"/>
    <col min="8963" max="8965" width="8" style="47" customWidth="1"/>
    <col min="8966" max="8971" width="0" style="47" hidden="1" customWidth="1"/>
    <col min="8972" max="8972" width="7.85546875" style="47" customWidth="1"/>
    <col min="8973" max="9211" width="11.42578125" style="47"/>
    <col min="9212" max="9212" width="18.140625" style="47" customWidth="1"/>
    <col min="9213" max="9213" width="8.42578125" style="47" bestFit="1" customWidth="1"/>
    <col min="9214" max="9214" width="8" style="47" bestFit="1" customWidth="1"/>
    <col min="9215" max="9216" width="8" style="47" customWidth="1"/>
    <col min="9217" max="9217" width="8.28515625" style="47" bestFit="1" customWidth="1"/>
    <col min="9218" max="9218" width="8" style="47" bestFit="1" customWidth="1"/>
    <col min="9219" max="9221" width="8" style="47" customWidth="1"/>
    <col min="9222" max="9227" width="0" style="47" hidden="1" customWidth="1"/>
    <col min="9228" max="9228" width="7.85546875" style="47" customWidth="1"/>
    <col min="9229" max="9467" width="11.42578125" style="47"/>
    <col min="9468" max="9468" width="18.140625" style="47" customWidth="1"/>
    <col min="9469" max="9469" width="8.42578125" style="47" bestFit="1" customWidth="1"/>
    <col min="9470" max="9470" width="8" style="47" bestFit="1" customWidth="1"/>
    <col min="9471" max="9472" width="8" style="47" customWidth="1"/>
    <col min="9473" max="9473" width="8.28515625" style="47" bestFit="1" customWidth="1"/>
    <col min="9474" max="9474" width="8" style="47" bestFit="1" customWidth="1"/>
    <col min="9475" max="9477" width="8" style="47" customWidth="1"/>
    <col min="9478" max="9483" width="0" style="47" hidden="1" customWidth="1"/>
    <col min="9484" max="9484" width="7.85546875" style="47" customWidth="1"/>
    <col min="9485" max="9723" width="11.42578125" style="47"/>
    <col min="9724" max="9724" width="18.140625" style="47" customWidth="1"/>
    <col min="9725" max="9725" width="8.42578125" style="47" bestFit="1" customWidth="1"/>
    <col min="9726" max="9726" width="8" style="47" bestFit="1" customWidth="1"/>
    <col min="9727" max="9728" width="8" style="47" customWidth="1"/>
    <col min="9729" max="9729" width="8.28515625" style="47" bestFit="1" customWidth="1"/>
    <col min="9730" max="9730" width="8" style="47" bestFit="1" customWidth="1"/>
    <col min="9731" max="9733" width="8" style="47" customWidth="1"/>
    <col min="9734" max="9739" width="0" style="47" hidden="1" customWidth="1"/>
    <col min="9740" max="9740" width="7.85546875" style="47" customWidth="1"/>
    <col min="9741" max="9979" width="11.42578125" style="47"/>
    <col min="9980" max="9980" width="18.140625" style="47" customWidth="1"/>
    <col min="9981" max="9981" width="8.42578125" style="47" bestFit="1" customWidth="1"/>
    <col min="9982" max="9982" width="8" style="47" bestFit="1" customWidth="1"/>
    <col min="9983" max="9984" width="8" style="47" customWidth="1"/>
    <col min="9985" max="9985" width="8.28515625" style="47" bestFit="1" customWidth="1"/>
    <col min="9986" max="9986" width="8" style="47" bestFit="1" customWidth="1"/>
    <col min="9987" max="9989" width="8" style="47" customWidth="1"/>
    <col min="9990" max="9995" width="0" style="47" hidden="1" customWidth="1"/>
    <col min="9996" max="9996" width="7.85546875" style="47" customWidth="1"/>
    <col min="9997" max="10235" width="11.42578125" style="47"/>
    <col min="10236" max="10236" width="18.140625" style="47" customWidth="1"/>
    <col min="10237" max="10237" width="8.42578125" style="47" bestFit="1" customWidth="1"/>
    <col min="10238" max="10238" width="8" style="47" bestFit="1" customWidth="1"/>
    <col min="10239" max="10240" width="8" style="47" customWidth="1"/>
    <col min="10241" max="10241" width="8.28515625" style="47" bestFit="1" customWidth="1"/>
    <col min="10242" max="10242" width="8" style="47" bestFit="1" customWidth="1"/>
    <col min="10243" max="10245" width="8" style="47" customWidth="1"/>
    <col min="10246" max="10251" width="0" style="47" hidden="1" customWidth="1"/>
    <col min="10252" max="10252" width="7.85546875" style="47" customWidth="1"/>
    <col min="10253" max="10491" width="11.42578125" style="47"/>
    <col min="10492" max="10492" width="18.140625" style="47" customWidth="1"/>
    <col min="10493" max="10493" width="8.42578125" style="47" bestFit="1" customWidth="1"/>
    <col min="10494" max="10494" width="8" style="47" bestFit="1" customWidth="1"/>
    <col min="10495" max="10496" width="8" style="47" customWidth="1"/>
    <col min="10497" max="10497" width="8.28515625" style="47" bestFit="1" customWidth="1"/>
    <col min="10498" max="10498" width="8" style="47" bestFit="1" customWidth="1"/>
    <col min="10499" max="10501" width="8" style="47" customWidth="1"/>
    <col min="10502" max="10507" width="0" style="47" hidden="1" customWidth="1"/>
    <col min="10508" max="10508" width="7.85546875" style="47" customWidth="1"/>
    <col min="10509" max="10747" width="11.42578125" style="47"/>
    <col min="10748" max="10748" width="18.140625" style="47" customWidth="1"/>
    <col min="10749" max="10749" width="8.42578125" style="47" bestFit="1" customWidth="1"/>
    <col min="10750" max="10750" width="8" style="47" bestFit="1" customWidth="1"/>
    <col min="10751" max="10752" width="8" style="47" customWidth="1"/>
    <col min="10753" max="10753" width="8.28515625" style="47" bestFit="1" customWidth="1"/>
    <col min="10754" max="10754" width="8" style="47" bestFit="1" customWidth="1"/>
    <col min="10755" max="10757" width="8" style="47" customWidth="1"/>
    <col min="10758" max="10763" width="0" style="47" hidden="1" customWidth="1"/>
    <col min="10764" max="10764" width="7.85546875" style="47" customWidth="1"/>
    <col min="10765" max="11003" width="11.42578125" style="47"/>
    <col min="11004" max="11004" width="18.140625" style="47" customWidth="1"/>
    <col min="11005" max="11005" width="8.42578125" style="47" bestFit="1" customWidth="1"/>
    <col min="11006" max="11006" width="8" style="47" bestFit="1" customWidth="1"/>
    <col min="11007" max="11008" width="8" style="47" customWidth="1"/>
    <col min="11009" max="11009" width="8.28515625" style="47" bestFit="1" customWidth="1"/>
    <col min="11010" max="11010" width="8" style="47" bestFit="1" customWidth="1"/>
    <col min="11011" max="11013" width="8" style="47" customWidth="1"/>
    <col min="11014" max="11019" width="0" style="47" hidden="1" customWidth="1"/>
    <col min="11020" max="11020" width="7.85546875" style="47" customWidth="1"/>
    <col min="11021" max="11259" width="11.42578125" style="47"/>
    <col min="11260" max="11260" width="18.140625" style="47" customWidth="1"/>
    <col min="11261" max="11261" width="8.42578125" style="47" bestFit="1" customWidth="1"/>
    <col min="11262" max="11262" width="8" style="47" bestFit="1" customWidth="1"/>
    <col min="11263" max="11264" width="8" style="47" customWidth="1"/>
    <col min="11265" max="11265" width="8.28515625" style="47" bestFit="1" customWidth="1"/>
    <col min="11266" max="11266" width="8" style="47" bestFit="1" customWidth="1"/>
    <col min="11267" max="11269" width="8" style="47" customWidth="1"/>
    <col min="11270" max="11275" width="0" style="47" hidden="1" customWidth="1"/>
    <col min="11276" max="11276" width="7.85546875" style="47" customWidth="1"/>
    <col min="11277" max="11515" width="11.42578125" style="47"/>
    <col min="11516" max="11516" width="18.140625" style="47" customWidth="1"/>
    <col min="11517" max="11517" width="8.42578125" style="47" bestFit="1" customWidth="1"/>
    <col min="11518" max="11518" width="8" style="47" bestFit="1" customWidth="1"/>
    <col min="11519" max="11520" width="8" style="47" customWidth="1"/>
    <col min="11521" max="11521" width="8.28515625" style="47" bestFit="1" customWidth="1"/>
    <col min="11522" max="11522" width="8" style="47" bestFit="1" customWidth="1"/>
    <col min="11523" max="11525" width="8" style="47" customWidth="1"/>
    <col min="11526" max="11531" width="0" style="47" hidden="1" customWidth="1"/>
    <col min="11532" max="11532" width="7.85546875" style="47" customWidth="1"/>
    <col min="11533" max="11771" width="11.42578125" style="47"/>
    <col min="11772" max="11772" width="18.140625" style="47" customWidth="1"/>
    <col min="11773" max="11773" width="8.42578125" style="47" bestFit="1" customWidth="1"/>
    <col min="11774" max="11774" width="8" style="47" bestFit="1" customWidth="1"/>
    <col min="11775" max="11776" width="8" style="47" customWidth="1"/>
    <col min="11777" max="11777" width="8.28515625" style="47" bestFit="1" customWidth="1"/>
    <col min="11778" max="11778" width="8" style="47" bestFit="1" customWidth="1"/>
    <col min="11779" max="11781" width="8" style="47" customWidth="1"/>
    <col min="11782" max="11787" width="0" style="47" hidden="1" customWidth="1"/>
    <col min="11788" max="11788" width="7.85546875" style="47" customWidth="1"/>
    <col min="11789" max="12027" width="11.42578125" style="47"/>
    <col min="12028" max="12028" width="18.140625" style="47" customWidth="1"/>
    <col min="12029" max="12029" width="8.42578125" style="47" bestFit="1" customWidth="1"/>
    <col min="12030" max="12030" width="8" style="47" bestFit="1" customWidth="1"/>
    <col min="12031" max="12032" width="8" style="47" customWidth="1"/>
    <col min="12033" max="12033" width="8.28515625" style="47" bestFit="1" customWidth="1"/>
    <col min="12034" max="12034" width="8" style="47" bestFit="1" customWidth="1"/>
    <col min="12035" max="12037" width="8" style="47" customWidth="1"/>
    <col min="12038" max="12043" width="0" style="47" hidden="1" customWidth="1"/>
    <col min="12044" max="12044" width="7.85546875" style="47" customWidth="1"/>
    <col min="12045" max="12283" width="11.42578125" style="47"/>
    <col min="12284" max="12284" width="18.140625" style="47" customWidth="1"/>
    <col min="12285" max="12285" width="8.42578125" style="47" bestFit="1" customWidth="1"/>
    <col min="12286" max="12286" width="8" style="47" bestFit="1" customWidth="1"/>
    <col min="12287" max="12288" width="8" style="47" customWidth="1"/>
    <col min="12289" max="12289" width="8.28515625" style="47" bestFit="1" customWidth="1"/>
    <col min="12290" max="12290" width="8" style="47" bestFit="1" customWidth="1"/>
    <col min="12291" max="12293" width="8" style="47" customWidth="1"/>
    <col min="12294" max="12299" width="0" style="47" hidden="1" customWidth="1"/>
    <col min="12300" max="12300" width="7.85546875" style="47" customWidth="1"/>
    <col min="12301" max="12539" width="11.42578125" style="47"/>
    <col min="12540" max="12540" width="18.140625" style="47" customWidth="1"/>
    <col min="12541" max="12541" width="8.42578125" style="47" bestFit="1" customWidth="1"/>
    <col min="12542" max="12542" width="8" style="47" bestFit="1" customWidth="1"/>
    <col min="12543" max="12544" width="8" style="47" customWidth="1"/>
    <col min="12545" max="12545" width="8.28515625" style="47" bestFit="1" customWidth="1"/>
    <col min="12546" max="12546" width="8" style="47" bestFit="1" customWidth="1"/>
    <col min="12547" max="12549" width="8" style="47" customWidth="1"/>
    <col min="12550" max="12555" width="0" style="47" hidden="1" customWidth="1"/>
    <col min="12556" max="12556" width="7.85546875" style="47" customWidth="1"/>
    <col min="12557" max="12795" width="11.42578125" style="47"/>
    <col min="12796" max="12796" width="18.140625" style="47" customWidth="1"/>
    <col min="12797" max="12797" width="8.42578125" style="47" bestFit="1" customWidth="1"/>
    <col min="12798" max="12798" width="8" style="47" bestFit="1" customWidth="1"/>
    <col min="12799" max="12800" width="8" style="47" customWidth="1"/>
    <col min="12801" max="12801" width="8.28515625" style="47" bestFit="1" customWidth="1"/>
    <col min="12802" max="12802" width="8" style="47" bestFit="1" customWidth="1"/>
    <col min="12803" max="12805" width="8" style="47" customWidth="1"/>
    <col min="12806" max="12811" width="0" style="47" hidden="1" customWidth="1"/>
    <col min="12812" max="12812" width="7.85546875" style="47" customWidth="1"/>
    <col min="12813" max="13051" width="11.42578125" style="47"/>
    <col min="13052" max="13052" width="18.140625" style="47" customWidth="1"/>
    <col min="13053" max="13053" width="8.42578125" style="47" bestFit="1" customWidth="1"/>
    <col min="13054" max="13054" width="8" style="47" bestFit="1" customWidth="1"/>
    <col min="13055" max="13056" width="8" style="47" customWidth="1"/>
    <col min="13057" max="13057" width="8.28515625" style="47" bestFit="1" customWidth="1"/>
    <col min="13058" max="13058" width="8" style="47" bestFit="1" customWidth="1"/>
    <col min="13059" max="13061" width="8" style="47" customWidth="1"/>
    <col min="13062" max="13067" width="0" style="47" hidden="1" customWidth="1"/>
    <col min="13068" max="13068" width="7.85546875" style="47" customWidth="1"/>
    <col min="13069" max="13307" width="11.42578125" style="47"/>
    <col min="13308" max="13308" width="18.140625" style="47" customWidth="1"/>
    <col min="13309" max="13309" width="8.42578125" style="47" bestFit="1" customWidth="1"/>
    <col min="13310" max="13310" width="8" style="47" bestFit="1" customWidth="1"/>
    <col min="13311" max="13312" width="8" style="47" customWidth="1"/>
    <col min="13313" max="13313" width="8.28515625" style="47" bestFit="1" customWidth="1"/>
    <col min="13314" max="13314" width="8" style="47" bestFit="1" customWidth="1"/>
    <col min="13315" max="13317" width="8" style="47" customWidth="1"/>
    <col min="13318" max="13323" width="0" style="47" hidden="1" customWidth="1"/>
    <col min="13324" max="13324" width="7.85546875" style="47" customWidth="1"/>
    <col min="13325" max="13563" width="11.42578125" style="47"/>
    <col min="13564" max="13564" width="18.140625" style="47" customWidth="1"/>
    <col min="13565" max="13565" width="8.42578125" style="47" bestFit="1" customWidth="1"/>
    <col min="13566" max="13566" width="8" style="47" bestFit="1" customWidth="1"/>
    <col min="13567" max="13568" width="8" style="47" customWidth="1"/>
    <col min="13569" max="13569" width="8.28515625" style="47" bestFit="1" customWidth="1"/>
    <col min="13570" max="13570" width="8" style="47" bestFit="1" customWidth="1"/>
    <col min="13571" max="13573" width="8" style="47" customWidth="1"/>
    <col min="13574" max="13579" width="0" style="47" hidden="1" customWidth="1"/>
    <col min="13580" max="13580" width="7.85546875" style="47" customWidth="1"/>
    <col min="13581" max="13819" width="11.42578125" style="47"/>
    <col min="13820" max="13820" width="18.140625" style="47" customWidth="1"/>
    <col min="13821" max="13821" width="8.42578125" style="47" bestFit="1" customWidth="1"/>
    <col min="13822" max="13822" width="8" style="47" bestFit="1" customWidth="1"/>
    <col min="13823" max="13824" width="8" style="47" customWidth="1"/>
    <col min="13825" max="13825" width="8.28515625" style="47" bestFit="1" customWidth="1"/>
    <col min="13826" max="13826" width="8" style="47" bestFit="1" customWidth="1"/>
    <col min="13827" max="13829" width="8" style="47" customWidth="1"/>
    <col min="13830" max="13835" width="0" style="47" hidden="1" customWidth="1"/>
    <col min="13836" max="13836" width="7.85546875" style="47" customWidth="1"/>
    <col min="13837" max="14075" width="11.42578125" style="47"/>
    <col min="14076" max="14076" width="18.140625" style="47" customWidth="1"/>
    <col min="14077" max="14077" width="8.42578125" style="47" bestFit="1" customWidth="1"/>
    <col min="14078" max="14078" width="8" style="47" bestFit="1" customWidth="1"/>
    <col min="14079" max="14080" width="8" style="47" customWidth="1"/>
    <col min="14081" max="14081" width="8.28515625" style="47" bestFit="1" customWidth="1"/>
    <col min="14082" max="14082" width="8" style="47" bestFit="1" customWidth="1"/>
    <col min="14083" max="14085" width="8" style="47" customWidth="1"/>
    <col min="14086" max="14091" width="0" style="47" hidden="1" customWidth="1"/>
    <col min="14092" max="14092" width="7.85546875" style="47" customWidth="1"/>
    <col min="14093" max="14331" width="11.42578125" style="47"/>
    <col min="14332" max="14332" width="18.140625" style="47" customWidth="1"/>
    <col min="14333" max="14333" width="8.42578125" style="47" bestFit="1" customWidth="1"/>
    <col min="14334" max="14334" width="8" style="47" bestFit="1" customWidth="1"/>
    <col min="14335" max="14336" width="8" style="47" customWidth="1"/>
    <col min="14337" max="14337" width="8.28515625" style="47" bestFit="1" customWidth="1"/>
    <col min="14338" max="14338" width="8" style="47" bestFit="1" customWidth="1"/>
    <col min="14339" max="14341" width="8" style="47" customWidth="1"/>
    <col min="14342" max="14347" width="0" style="47" hidden="1" customWidth="1"/>
    <col min="14348" max="14348" width="7.85546875" style="47" customWidth="1"/>
    <col min="14349" max="14587" width="11.42578125" style="47"/>
    <col min="14588" max="14588" width="18.140625" style="47" customWidth="1"/>
    <col min="14589" max="14589" width="8.42578125" style="47" bestFit="1" customWidth="1"/>
    <col min="14590" max="14590" width="8" style="47" bestFit="1" customWidth="1"/>
    <col min="14591" max="14592" width="8" style="47" customWidth="1"/>
    <col min="14593" max="14593" width="8.28515625" style="47" bestFit="1" customWidth="1"/>
    <col min="14594" max="14594" width="8" style="47" bestFit="1" customWidth="1"/>
    <col min="14595" max="14597" width="8" style="47" customWidth="1"/>
    <col min="14598" max="14603" width="0" style="47" hidden="1" customWidth="1"/>
    <col min="14604" max="14604" width="7.85546875" style="47" customWidth="1"/>
    <col min="14605" max="14843" width="11.42578125" style="47"/>
    <col min="14844" max="14844" width="18.140625" style="47" customWidth="1"/>
    <col min="14845" max="14845" width="8.42578125" style="47" bestFit="1" customWidth="1"/>
    <col min="14846" max="14846" width="8" style="47" bestFit="1" customWidth="1"/>
    <col min="14847" max="14848" width="8" style="47" customWidth="1"/>
    <col min="14849" max="14849" width="8.28515625" style="47" bestFit="1" customWidth="1"/>
    <col min="14850" max="14850" width="8" style="47" bestFit="1" customWidth="1"/>
    <col min="14851" max="14853" width="8" style="47" customWidth="1"/>
    <col min="14854" max="14859" width="0" style="47" hidden="1" customWidth="1"/>
    <col min="14860" max="14860" width="7.85546875" style="47" customWidth="1"/>
    <col min="14861" max="15099" width="11.42578125" style="47"/>
    <col min="15100" max="15100" width="18.140625" style="47" customWidth="1"/>
    <col min="15101" max="15101" width="8.42578125" style="47" bestFit="1" customWidth="1"/>
    <col min="15102" max="15102" width="8" style="47" bestFit="1" customWidth="1"/>
    <col min="15103" max="15104" width="8" style="47" customWidth="1"/>
    <col min="15105" max="15105" width="8.28515625" style="47" bestFit="1" customWidth="1"/>
    <col min="15106" max="15106" width="8" style="47" bestFit="1" customWidth="1"/>
    <col min="15107" max="15109" width="8" style="47" customWidth="1"/>
    <col min="15110" max="15115" width="0" style="47" hidden="1" customWidth="1"/>
    <col min="15116" max="15116" width="7.85546875" style="47" customWidth="1"/>
    <col min="15117" max="15355" width="11.42578125" style="47"/>
    <col min="15356" max="15356" width="18.140625" style="47" customWidth="1"/>
    <col min="15357" max="15357" width="8.42578125" style="47" bestFit="1" customWidth="1"/>
    <col min="15358" max="15358" width="8" style="47" bestFit="1" customWidth="1"/>
    <col min="15359" max="15360" width="8" style="47" customWidth="1"/>
    <col min="15361" max="15361" width="8.28515625" style="47" bestFit="1" customWidth="1"/>
    <col min="15362" max="15362" width="8" style="47" bestFit="1" customWidth="1"/>
    <col min="15363" max="15365" width="8" style="47" customWidth="1"/>
    <col min="15366" max="15371" width="0" style="47" hidden="1" customWidth="1"/>
    <col min="15372" max="15372" width="7.85546875" style="47" customWidth="1"/>
    <col min="15373" max="15611" width="11.42578125" style="47"/>
    <col min="15612" max="15612" width="18.140625" style="47" customWidth="1"/>
    <col min="15613" max="15613" width="8.42578125" style="47" bestFit="1" customWidth="1"/>
    <col min="15614" max="15614" width="8" style="47" bestFit="1" customWidth="1"/>
    <col min="15615" max="15616" width="8" style="47" customWidth="1"/>
    <col min="15617" max="15617" width="8.28515625" style="47" bestFit="1" customWidth="1"/>
    <col min="15618" max="15618" width="8" style="47" bestFit="1" customWidth="1"/>
    <col min="15619" max="15621" width="8" style="47" customWidth="1"/>
    <col min="15622" max="15627" width="0" style="47" hidden="1" customWidth="1"/>
    <col min="15628" max="15628" width="7.85546875" style="47" customWidth="1"/>
    <col min="15629" max="15867" width="11.42578125" style="47"/>
    <col min="15868" max="15868" width="18.140625" style="47" customWidth="1"/>
    <col min="15869" max="15869" width="8.42578125" style="47" bestFit="1" customWidth="1"/>
    <col min="15870" max="15870" width="8" style="47" bestFit="1" customWidth="1"/>
    <col min="15871" max="15872" width="8" style="47" customWidth="1"/>
    <col min="15873" max="15873" width="8.28515625" style="47" bestFit="1" customWidth="1"/>
    <col min="15874" max="15874" width="8" style="47" bestFit="1" customWidth="1"/>
    <col min="15875" max="15877" width="8" style="47" customWidth="1"/>
    <col min="15878" max="15883" width="0" style="47" hidden="1" customWidth="1"/>
    <col min="15884" max="15884" width="7.85546875" style="47" customWidth="1"/>
    <col min="15885" max="16123" width="11.42578125" style="47"/>
    <col min="16124" max="16124" width="18.140625" style="47" customWidth="1"/>
    <col min="16125" max="16125" width="8.42578125" style="47" bestFit="1" customWidth="1"/>
    <col min="16126" max="16126" width="8" style="47" bestFit="1" customWidth="1"/>
    <col min="16127" max="16128" width="8" style="47" customWidth="1"/>
    <col min="16129" max="16129" width="8.28515625" style="47" bestFit="1" customWidth="1"/>
    <col min="16130" max="16130" width="8" style="47" bestFit="1" customWidth="1"/>
    <col min="16131" max="16133" width="8" style="47" customWidth="1"/>
    <col min="16134" max="16139" width="0" style="47" hidden="1" customWidth="1"/>
    <col min="16140" max="16140" width="7.85546875" style="47" customWidth="1"/>
    <col min="16141" max="16384" width="11.42578125" style="47"/>
  </cols>
  <sheetData>
    <row r="1" spans="1:16" s="48" customFormat="1" x14ac:dyDescent="0.2">
      <c r="B1" s="61"/>
      <c r="C1" s="61"/>
      <c r="D1" s="61"/>
      <c r="E1" s="61"/>
      <c r="F1" s="61"/>
      <c r="G1" s="61"/>
      <c r="H1" s="61"/>
      <c r="I1" s="61"/>
      <c r="J1" s="61"/>
      <c r="K1" s="61"/>
      <c r="L1" s="61"/>
    </row>
    <row r="2" spans="1:16" s="48" customFormat="1" x14ac:dyDescent="0.2">
      <c r="A2" s="75" t="s">
        <v>105</v>
      </c>
      <c r="B2" s="61"/>
      <c r="C2" s="61"/>
      <c r="D2" s="61"/>
      <c r="E2" s="61"/>
      <c r="F2" s="61"/>
      <c r="G2" s="61"/>
      <c r="H2" s="61"/>
      <c r="I2" s="61"/>
      <c r="K2" s="61"/>
      <c r="L2" s="61"/>
    </row>
    <row r="3" spans="1:16" s="48" customFormat="1" ht="15" x14ac:dyDescent="0.25">
      <c r="A3" s="75" t="s">
        <v>106</v>
      </c>
      <c r="B3" s="61"/>
      <c r="C3" s="61"/>
      <c r="D3" s="61"/>
      <c r="E3" s="61"/>
      <c r="F3" s="61"/>
      <c r="G3" s="61"/>
      <c r="H3" s="61"/>
      <c r="I3" s="61"/>
      <c r="J3" s="61"/>
      <c r="K3" s="137"/>
      <c r="L3" s="61"/>
    </row>
    <row r="4" spans="1:16" s="48" customFormat="1" x14ac:dyDescent="0.2">
      <c r="B4" s="61"/>
      <c r="C4" s="61"/>
      <c r="D4" s="61"/>
      <c r="E4" s="61"/>
      <c r="F4" s="61"/>
      <c r="G4" s="61"/>
      <c r="H4" s="61"/>
      <c r="I4" s="61"/>
      <c r="J4" s="61"/>
      <c r="K4" s="61"/>
      <c r="L4" s="61"/>
    </row>
    <row r="5" spans="1:16" s="48" customFormat="1" ht="12.75" x14ac:dyDescent="0.2">
      <c r="B5" s="330" t="s">
        <v>102</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c r="L6" s="86"/>
    </row>
    <row r="7" spans="1:16" s="51" customFormat="1" x14ac:dyDescent="0.2">
      <c r="B7" s="49"/>
      <c r="C7" s="50"/>
      <c r="D7" s="50"/>
      <c r="E7" s="50"/>
      <c r="F7" s="50"/>
      <c r="G7" s="50"/>
      <c r="H7" s="50"/>
      <c r="I7" s="50"/>
      <c r="J7" s="50"/>
      <c r="K7" s="50"/>
      <c r="L7" s="50"/>
    </row>
    <row r="8" spans="1:16" ht="15" customHeight="1" x14ac:dyDescent="0.2">
      <c r="B8" s="363" t="s">
        <v>57</v>
      </c>
      <c r="C8" s="364"/>
      <c r="D8" s="364"/>
      <c r="E8" s="364"/>
      <c r="F8" s="364"/>
      <c r="G8" s="364"/>
      <c r="H8" s="364"/>
      <c r="I8" s="364"/>
      <c r="J8" s="364"/>
      <c r="K8" s="365"/>
      <c r="L8" s="66"/>
    </row>
    <row r="9" spans="1:16" ht="20.25" customHeight="1" x14ac:dyDescent="0.2">
      <c r="B9" s="362" t="s">
        <v>58</v>
      </c>
      <c r="C9" s="363" t="s">
        <v>2</v>
      </c>
      <c r="D9" s="364"/>
      <c r="E9" s="364"/>
      <c r="F9" s="364"/>
      <c r="G9" s="364"/>
      <c r="H9" s="364"/>
      <c r="I9" s="364"/>
      <c r="J9" s="364"/>
      <c r="K9" s="365"/>
    </row>
    <row r="10" spans="1:16" ht="24" x14ac:dyDescent="0.2">
      <c r="B10" s="362"/>
      <c r="C10" s="44" t="s">
        <v>59</v>
      </c>
      <c r="D10" s="44" t="s">
        <v>60</v>
      </c>
      <c r="E10" s="44" t="s">
        <v>61</v>
      </c>
      <c r="F10" s="44" t="s">
        <v>62</v>
      </c>
      <c r="G10" s="44" t="s">
        <v>8</v>
      </c>
      <c r="H10" s="44" t="s">
        <v>63</v>
      </c>
      <c r="I10" s="44" t="s">
        <v>64</v>
      </c>
      <c r="J10" s="44" t="s">
        <v>65</v>
      </c>
      <c r="K10" s="102" t="s">
        <v>31</v>
      </c>
    </row>
    <row r="11" spans="1:16" x14ac:dyDescent="0.2">
      <c r="B11" s="39" t="s">
        <v>403</v>
      </c>
      <c r="C11" s="39">
        <v>2922</v>
      </c>
      <c r="D11" s="39">
        <v>1189</v>
      </c>
      <c r="E11" s="39">
        <f>C11+D11</f>
        <v>4111</v>
      </c>
      <c r="F11" s="40">
        <f>E11/$E$22</f>
        <v>0.71858066771543438</v>
      </c>
      <c r="G11" s="39">
        <v>10851</v>
      </c>
      <c r="H11" s="39">
        <v>516</v>
      </c>
      <c r="I11" s="39">
        <f>G11+H11</f>
        <v>11367</v>
      </c>
      <c r="J11" s="40">
        <f>I11/$I$22</f>
        <v>0.79578549425931111</v>
      </c>
      <c r="K11" s="39">
        <f t="shared" ref="K11:K21" si="0">E11+I11</f>
        <v>15478</v>
      </c>
      <c r="P11" s="91"/>
    </row>
    <row r="12" spans="1:16" x14ac:dyDescent="0.2">
      <c r="B12" s="39" t="s">
        <v>404</v>
      </c>
      <c r="C12" s="39">
        <v>2</v>
      </c>
      <c r="D12" s="39">
        <v>0</v>
      </c>
      <c r="E12" s="39">
        <f t="shared" ref="E12:E21" si="1">C12+D12</f>
        <v>2</v>
      </c>
      <c r="F12" s="40"/>
      <c r="G12" s="39">
        <v>6</v>
      </c>
      <c r="H12" s="39">
        <v>0</v>
      </c>
      <c r="I12" s="39">
        <f t="shared" ref="I12:I21" si="2">G12+H12</f>
        <v>6</v>
      </c>
      <c r="J12" s="40"/>
      <c r="K12" s="39">
        <f t="shared" si="0"/>
        <v>8</v>
      </c>
      <c r="P12" s="91"/>
    </row>
    <row r="13" spans="1:16" x14ac:dyDescent="0.2">
      <c r="B13" s="39" t="s">
        <v>405</v>
      </c>
      <c r="C13" s="39">
        <v>1</v>
      </c>
      <c r="D13" s="39">
        <v>0</v>
      </c>
      <c r="E13" s="39">
        <f t="shared" si="1"/>
        <v>1</v>
      </c>
      <c r="F13" s="40">
        <f t="shared" ref="F13:F20" si="3">E13/$E$22</f>
        <v>1.7479461632581716E-4</v>
      </c>
      <c r="G13" s="39">
        <v>5</v>
      </c>
      <c r="H13" s="39">
        <v>0</v>
      </c>
      <c r="I13" s="39">
        <f t="shared" si="2"/>
        <v>5</v>
      </c>
      <c r="J13" s="40">
        <f t="shared" ref="J13:J20" si="4">I13/$I$22</f>
        <v>3.5004200504060488E-4</v>
      </c>
      <c r="K13" s="39">
        <f t="shared" si="0"/>
        <v>6</v>
      </c>
      <c r="P13" s="91"/>
    </row>
    <row r="14" spans="1:16" x14ac:dyDescent="0.2">
      <c r="B14" s="39" t="s">
        <v>406</v>
      </c>
      <c r="C14" s="39">
        <v>6</v>
      </c>
      <c r="D14" s="39">
        <v>0</v>
      </c>
      <c r="E14" s="39">
        <f t="shared" si="1"/>
        <v>6</v>
      </c>
      <c r="F14" s="40">
        <f t="shared" si="3"/>
        <v>1.048767697954903E-3</v>
      </c>
      <c r="G14" s="39">
        <v>13</v>
      </c>
      <c r="H14" s="39">
        <v>0</v>
      </c>
      <c r="I14" s="39">
        <f t="shared" si="2"/>
        <v>13</v>
      </c>
      <c r="J14" s="40">
        <f t="shared" si="4"/>
        <v>9.1010921310557267E-4</v>
      </c>
      <c r="K14" s="39">
        <f t="shared" si="0"/>
        <v>19</v>
      </c>
      <c r="P14" s="91"/>
    </row>
    <row r="15" spans="1:16" x14ac:dyDescent="0.2">
      <c r="B15" s="39" t="s">
        <v>407</v>
      </c>
      <c r="C15" s="39">
        <v>9</v>
      </c>
      <c r="D15" s="39">
        <v>8</v>
      </c>
      <c r="E15" s="39">
        <f t="shared" si="1"/>
        <v>17</v>
      </c>
      <c r="F15" s="40"/>
      <c r="G15" s="39">
        <v>61</v>
      </c>
      <c r="H15" s="39">
        <v>5</v>
      </c>
      <c r="I15" s="39">
        <f t="shared" si="2"/>
        <v>66</v>
      </c>
      <c r="J15" s="40"/>
      <c r="K15" s="39">
        <f t="shared" si="0"/>
        <v>83</v>
      </c>
      <c r="P15" s="91"/>
    </row>
    <row r="16" spans="1:16" x14ac:dyDescent="0.2">
      <c r="B16" s="39" t="s">
        <v>408</v>
      </c>
      <c r="C16" s="39">
        <v>0</v>
      </c>
      <c r="D16" s="39">
        <v>0</v>
      </c>
      <c r="E16" s="39">
        <f t="shared" si="1"/>
        <v>0</v>
      </c>
      <c r="F16" s="40">
        <f t="shared" si="3"/>
        <v>0</v>
      </c>
      <c r="G16" s="39">
        <v>3</v>
      </c>
      <c r="H16" s="39">
        <v>0</v>
      </c>
      <c r="I16" s="39">
        <f t="shared" si="2"/>
        <v>3</v>
      </c>
      <c r="J16" s="40">
        <f t="shared" si="4"/>
        <v>2.1002520302436292E-4</v>
      </c>
      <c r="K16" s="39">
        <f t="shared" si="0"/>
        <v>3</v>
      </c>
      <c r="P16" s="91"/>
    </row>
    <row r="17" spans="2:16" x14ac:dyDescent="0.2">
      <c r="B17" s="39" t="s">
        <v>409</v>
      </c>
      <c r="C17" s="39">
        <v>147</v>
      </c>
      <c r="D17" s="39">
        <v>52</v>
      </c>
      <c r="E17" s="39">
        <f t="shared" si="1"/>
        <v>199</v>
      </c>
      <c r="F17" s="40">
        <f t="shared" si="3"/>
        <v>3.4784128648837613E-2</v>
      </c>
      <c r="G17" s="39">
        <v>501</v>
      </c>
      <c r="H17" s="39">
        <v>30</v>
      </c>
      <c r="I17" s="39">
        <f t="shared" si="2"/>
        <v>531</v>
      </c>
      <c r="J17" s="40">
        <f t="shared" si="4"/>
        <v>3.7174460935312237E-2</v>
      </c>
      <c r="K17" s="39">
        <f t="shared" si="0"/>
        <v>730</v>
      </c>
      <c r="P17" s="91"/>
    </row>
    <row r="18" spans="2:16" x14ac:dyDescent="0.2">
      <c r="B18" s="39" t="s">
        <v>410</v>
      </c>
      <c r="C18" s="39">
        <v>7</v>
      </c>
      <c r="D18" s="39">
        <v>2</v>
      </c>
      <c r="E18" s="39">
        <f t="shared" si="1"/>
        <v>9</v>
      </c>
      <c r="F18" s="40">
        <f t="shared" si="3"/>
        <v>1.5731515469323545E-3</v>
      </c>
      <c r="G18" s="39">
        <v>36</v>
      </c>
      <c r="H18" s="39">
        <v>2</v>
      </c>
      <c r="I18" s="39">
        <f t="shared" si="2"/>
        <v>38</v>
      </c>
      <c r="J18" s="40">
        <f t="shared" si="4"/>
        <v>2.6603192383085972E-3</v>
      </c>
      <c r="K18" s="39">
        <f t="shared" si="0"/>
        <v>47</v>
      </c>
      <c r="P18" s="91"/>
    </row>
    <row r="19" spans="2:16" x14ac:dyDescent="0.2">
      <c r="B19" s="39" t="s">
        <v>411</v>
      </c>
      <c r="C19" s="39">
        <v>1</v>
      </c>
      <c r="D19" s="39">
        <v>0</v>
      </c>
      <c r="E19" s="39">
        <f t="shared" si="1"/>
        <v>1</v>
      </c>
      <c r="F19" s="40">
        <f t="shared" si="3"/>
        <v>1.7479461632581716E-4</v>
      </c>
      <c r="G19" s="39">
        <v>0</v>
      </c>
      <c r="H19" s="39">
        <v>0</v>
      </c>
      <c r="I19" s="39">
        <f t="shared" si="2"/>
        <v>0</v>
      </c>
      <c r="J19" s="40">
        <f t="shared" si="4"/>
        <v>0</v>
      </c>
      <c r="K19" s="39">
        <f t="shared" si="0"/>
        <v>1</v>
      </c>
      <c r="P19" s="91"/>
    </row>
    <row r="20" spans="2:16" x14ac:dyDescent="0.2">
      <c r="B20" s="39" t="s">
        <v>412</v>
      </c>
      <c r="C20" s="39">
        <v>1016</v>
      </c>
      <c r="D20" s="39">
        <v>357</v>
      </c>
      <c r="E20" s="39">
        <f t="shared" si="1"/>
        <v>1373</v>
      </c>
      <c r="F20" s="40">
        <f t="shared" si="3"/>
        <v>0.23999300821534697</v>
      </c>
      <c r="G20" s="39">
        <v>2150</v>
      </c>
      <c r="H20" s="39">
        <v>102</v>
      </c>
      <c r="I20" s="39">
        <f t="shared" si="2"/>
        <v>2252</v>
      </c>
      <c r="J20" s="40">
        <f t="shared" si="4"/>
        <v>0.15765891907028842</v>
      </c>
      <c r="K20" s="39">
        <f t="shared" si="0"/>
        <v>3625</v>
      </c>
      <c r="P20" s="91"/>
    </row>
    <row r="21" spans="2:16" x14ac:dyDescent="0.2">
      <c r="B21" s="39" t="s">
        <v>413</v>
      </c>
      <c r="C21" s="39">
        <v>2</v>
      </c>
      <c r="D21" s="39">
        <v>0</v>
      </c>
      <c r="E21" s="39">
        <f t="shared" si="1"/>
        <v>2</v>
      </c>
      <c r="F21" s="40"/>
      <c r="G21" s="39">
        <v>3</v>
      </c>
      <c r="H21" s="39">
        <v>0</v>
      </c>
      <c r="I21" s="39">
        <f t="shared" si="2"/>
        <v>3</v>
      </c>
      <c r="J21" s="40"/>
      <c r="K21" s="39">
        <f t="shared" si="0"/>
        <v>5</v>
      </c>
      <c r="P21" s="91"/>
    </row>
    <row r="22" spans="2:16" x14ac:dyDescent="0.2">
      <c r="B22" s="41" t="s">
        <v>50</v>
      </c>
      <c r="C22" s="39">
        <f t="shared" ref="C22:H22" si="5">SUM(C11:C21)</f>
        <v>4113</v>
      </c>
      <c r="D22" s="39">
        <f t="shared" si="5"/>
        <v>1608</v>
      </c>
      <c r="E22" s="41">
        <f t="shared" ref="E22:E23" si="6">C22+D22</f>
        <v>5721</v>
      </c>
      <c r="F22" s="43">
        <f t="shared" ref="F22" si="7">E22/$E$22</f>
        <v>1</v>
      </c>
      <c r="G22" s="39">
        <f t="shared" si="5"/>
        <v>13629</v>
      </c>
      <c r="H22" s="39">
        <f t="shared" si="5"/>
        <v>655</v>
      </c>
      <c r="I22" s="41">
        <f t="shared" ref="I22" si="8">G22+H22</f>
        <v>14284</v>
      </c>
      <c r="J22" s="43">
        <f t="shared" ref="J22" si="9">I22/$I$22</f>
        <v>1</v>
      </c>
      <c r="K22" s="41">
        <f t="shared" ref="K22:K23" si="10">E22+I22</f>
        <v>20005</v>
      </c>
    </row>
    <row r="23" spans="2:16" ht="25.5" customHeight="1" x14ac:dyDescent="0.2">
      <c r="B23" s="53" t="s">
        <v>66</v>
      </c>
      <c r="C23" s="54">
        <f>+C22/$K$22</f>
        <v>0.20559860034991251</v>
      </c>
      <c r="D23" s="54">
        <f>+D22/$K$22</f>
        <v>8.0379905023744064E-2</v>
      </c>
      <c r="E23" s="55">
        <f t="shared" si="6"/>
        <v>0.28597850537365654</v>
      </c>
      <c r="F23" s="55"/>
      <c r="G23" s="54">
        <f>+G22/$K$22</f>
        <v>0.68127968007997997</v>
      </c>
      <c r="H23" s="54">
        <f>+H22/$K$22</f>
        <v>3.2741814546363407E-2</v>
      </c>
      <c r="I23" s="55">
        <f>G23+H23</f>
        <v>0.71402149462634334</v>
      </c>
      <c r="J23" s="55"/>
      <c r="K23" s="55">
        <f t="shared" si="10"/>
        <v>0.99999999999999989</v>
      </c>
    </row>
    <row r="24" spans="2:16" x14ac:dyDescent="0.2">
      <c r="B24" s="46"/>
      <c r="C24" s="59"/>
      <c r="D24" s="59"/>
      <c r="E24" s="59"/>
      <c r="F24" s="59"/>
      <c r="G24" s="59"/>
      <c r="H24" s="59"/>
      <c r="I24" s="59"/>
      <c r="J24" s="59"/>
      <c r="K24" s="59"/>
    </row>
    <row r="25" spans="2:16" ht="12.75" x14ac:dyDescent="0.2">
      <c r="B25" s="330" t="s">
        <v>103</v>
      </c>
      <c r="C25" s="330"/>
      <c r="D25" s="330"/>
      <c r="E25" s="330"/>
      <c r="F25" s="330"/>
      <c r="G25" s="330"/>
      <c r="H25" s="330"/>
      <c r="I25" s="330"/>
      <c r="J25" s="330"/>
      <c r="K25" s="330"/>
    </row>
    <row r="26" spans="2:16" ht="12.75" x14ac:dyDescent="0.2">
      <c r="B26" s="346" t="str">
        <f>'Solicitudes Regiones'!$B$6:$P$6</f>
        <v>Acumuladas de julio de 2008 a diciembre de 2019</v>
      </c>
      <c r="C26" s="346"/>
      <c r="D26" s="346"/>
      <c r="E26" s="346"/>
      <c r="F26" s="346"/>
      <c r="G26" s="346"/>
      <c r="H26" s="346"/>
      <c r="I26" s="346"/>
      <c r="J26" s="346"/>
      <c r="K26" s="346"/>
    </row>
    <row r="28" spans="2:16" ht="15" customHeight="1" x14ac:dyDescent="0.2">
      <c r="B28" s="363" t="s">
        <v>67</v>
      </c>
      <c r="C28" s="364"/>
      <c r="D28" s="364"/>
      <c r="E28" s="364"/>
      <c r="F28" s="364"/>
      <c r="G28" s="364"/>
      <c r="H28" s="364"/>
      <c r="I28" s="364"/>
      <c r="J28" s="364"/>
      <c r="K28" s="365"/>
      <c r="L28" s="60"/>
    </row>
    <row r="29" spans="2:16" ht="15" customHeight="1" x14ac:dyDescent="0.2">
      <c r="B29" s="362" t="s">
        <v>58</v>
      </c>
      <c r="C29" s="362" t="s">
        <v>2</v>
      </c>
      <c r="D29" s="362"/>
      <c r="E29" s="362"/>
      <c r="F29" s="362"/>
      <c r="G29" s="362"/>
      <c r="H29" s="362"/>
      <c r="I29" s="362"/>
      <c r="J29" s="362"/>
      <c r="K29" s="362"/>
    </row>
    <row r="30" spans="2:16" ht="24" x14ac:dyDescent="0.2">
      <c r="B30" s="362"/>
      <c r="C30" s="44" t="s">
        <v>59</v>
      </c>
      <c r="D30" s="44" t="s">
        <v>60</v>
      </c>
      <c r="E30" s="44" t="s">
        <v>61</v>
      </c>
      <c r="F30" s="44" t="s">
        <v>62</v>
      </c>
      <c r="G30" s="44" t="s">
        <v>8</v>
      </c>
      <c r="H30" s="44" t="s">
        <v>63</v>
      </c>
      <c r="I30" s="44" t="s">
        <v>64</v>
      </c>
      <c r="J30" s="44" t="s">
        <v>65</v>
      </c>
      <c r="K30" s="45" t="s">
        <v>31</v>
      </c>
    </row>
    <row r="31" spans="2:16" x14ac:dyDescent="0.2">
      <c r="B31" s="39" t="s">
        <v>403</v>
      </c>
      <c r="C31" s="39">
        <v>2589</v>
      </c>
      <c r="D31" s="39">
        <v>816</v>
      </c>
      <c r="E31" s="39">
        <f>C31+D31</f>
        <v>3405</v>
      </c>
      <c r="F31" s="40">
        <f>E31/$E$42</f>
        <v>0.71669122290044196</v>
      </c>
      <c r="G31" s="39">
        <v>8606</v>
      </c>
      <c r="H31" s="39">
        <v>416</v>
      </c>
      <c r="I31" s="39">
        <f>G31+H31</f>
        <v>9022</v>
      </c>
      <c r="J31" s="40">
        <f>I31/$I$42</f>
        <v>0.79015589420213694</v>
      </c>
      <c r="K31" s="39">
        <f t="shared" ref="K31:K41" si="11">E31+I31</f>
        <v>12427</v>
      </c>
    </row>
    <row r="32" spans="2:16" x14ac:dyDescent="0.2">
      <c r="B32" s="39" t="s">
        <v>404</v>
      </c>
      <c r="C32" s="39">
        <v>2</v>
      </c>
      <c r="D32" s="39">
        <v>0</v>
      </c>
      <c r="E32" s="39">
        <f t="shared" ref="E32:E41" si="12">C32+D32</f>
        <v>2</v>
      </c>
      <c r="F32" s="40"/>
      <c r="G32" s="39">
        <v>5</v>
      </c>
      <c r="H32" s="39">
        <v>0</v>
      </c>
      <c r="I32" s="39">
        <f t="shared" ref="I32:I41" si="13">G32+H32</f>
        <v>5</v>
      </c>
      <c r="J32" s="40"/>
      <c r="K32" s="39">
        <f t="shared" si="11"/>
        <v>7</v>
      </c>
    </row>
    <row r="33" spans="2:11" x14ac:dyDescent="0.2">
      <c r="B33" s="39" t="s">
        <v>405</v>
      </c>
      <c r="C33" s="39">
        <v>1</v>
      </c>
      <c r="D33" s="39">
        <v>0</v>
      </c>
      <c r="E33" s="39">
        <f t="shared" si="12"/>
        <v>1</v>
      </c>
      <c r="F33" s="40">
        <f t="shared" ref="F33:F40" si="14">E33/$E$42</f>
        <v>2.1048200378867606E-4</v>
      </c>
      <c r="G33" s="39">
        <v>5</v>
      </c>
      <c r="H33" s="39">
        <v>0</v>
      </c>
      <c r="I33" s="39">
        <f t="shared" si="13"/>
        <v>5</v>
      </c>
      <c r="J33" s="40">
        <f t="shared" ref="J33:J40" si="15">I33/$I$42</f>
        <v>4.3790506218251883E-4</v>
      </c>
      <c r="K33" s="39">
        <f t="shared" si="11"/>
        <v>6</v>
      </c>
    </row>
    <row r="34" spans="2:11" x14ac:dyDescent="0.2">
      <c r="B34" s="39" t="s">
        <v>406</v>
      </c>
      <c r="C34" s="39">
        <v>5</v>
      </c>
      <c r="D34" s="39">
        <v>0</v>
      </c>
      <c r="E34" s="39">
        <f t="shared" si="12"/>
        <v>5</v>
      </c>
      <c r="F34" s="40">
        <f t="shared" si="14"/>
        <v>1.0524100189433804E-3</v>
      </c>
      <c r="G34" s="39">
        <v>10</v>
      </c>
      <c r="H34" s="39">
        <v>0</v>
      </c>
      <c r="I34" s="39">
        <f t="shared" si="13"/>
        <v>10</v>
      </c>
      <c r="J34" s="40">
        <f t="shared" si="15"/>
        <v>8.7581012436503767E-4</v>
      </c>
      <c r="K34" s="39">
        <f t="shared" si="11"/>
        <v>15</v>
      </c>
    </row>
    <row r="35" spans="2:11" x14ac:dyDescent="0.2">
      <c r="B35" s="39" t="s">
        <v>407</v>
      </c>
      <c r="C35" s="39">
        <v>9</v>
      </c>
      <c r="D35" s="39">
        <v>7</v>
      </c>
      <c r="E35" s="39">
        <f t="shared" si="12"/>
        <v>16</v>
      </c>
      <c r="F35" s="40"/>
      <c r="G35" s="39">
        <v>46</v>
      </c>
      <c r="H35" s="39">
        <v>3</v>
      </c>
      <c r="I35" s="39">
        <f t="shared" si="13"/>
        <v>49</v>
      </c>
      <c r="J35" s="40"/>
      <c r="K35" s="39">
        <f t="shared" si="11"/>
        <v>65</v>
      </c>
    </row>
    <row r="36" spans="2:11" x14ac:dyDescent="0.2">
      <c r="B36" s="39" t="s">
        <v>408</v>
      </c>
      <c r="C36" s="39">
        <v>0</v>
      </c>
      <c r="D36" s="39">
        <v>0</v>
      </c>
      <c r="E36" s="39">
        <f t="shared" si="12"/>
        <v>0</v>
      </c>
      <c r="F36" s="40">
        <f t="shared" si="14"/>
        <v>0</v>
      </c>
      <c r="G36" s="39">
        <v>3</v>
      </c>
      <c r="H36" s="39">
        <v>0</v>
      </c>
      <c r="I36" s="39">
        <f t="shared" si="13"/>
        <v>3</v>
      </c>
      <c r="J36" s="40">
        <f t="shared" si="15"/>
        <v>2.6274303730951129E-4</v>
      </c>
      <c r="K36" s="39">
        <f t="shared" si="11"/>
        <v>3</v>
      </c>
    </row>
    <row r="37" spans="2:11" x14ac:dyDescent="0.2">
      <c r="B37" s="39" t="s">
        <v>409</v>
      </c>
      <c r="C37" s="39">
        <v>131</v>
      </c>
      <c r="D37" s="39">
        <v>33</v>
      </c>
      <c r="E37" s="39">
        <f t="shared" si="12"/>
        <v>164</v>
      </c>
      <c r="F37" s="40">
        <f t="shared" si="14"/>
        <v>3.4519048621342877E-2</v>
      </c>
      <c r="G37" s="39">
        <v>412</v>
      </c>
      <c r="H37" s="39">
        <v>23</v>
      </c>
      <c r="I37" s="39">
        <f t="shared" si="13"/>
        <v>435</v>
      </c>
      <c r="J37" s="40">
        <f t="shared" si="15"/>
        <v>3.8097740409879136E-2</v>
      </c>
      <c r="K37" s="39">
        <f t="shared" si="11"/>
        <v>599</v>
      </c>
    </row>
    <row r="38" spans="2:11" x14ac:dyDescent="0.2">
      <c r="B38" s="39" t="s">
        <v>410</v>
      </c>
      <c r="C38" s="39">
        <v>2</v>
      </c>
      <c r="D38" s="39">
        <v>2</v>
      </c>
      <c r="E38" s="39">
        <f t="shared" si="12"/>
        <v>4</v>
      </c>
      <c r="F38" s="40">
        <f t="shared" si="14"/>
        <v>8.4192801515470424E-4</v>
      </c>
      <c r="G38" s="39">
        <v>28</v>
      </c>
      <c r="H38" s="39">
        <v>1</v>
      </c>
      <c r="I38" s="39">
        <f t="shared" si="13"/>
        <v>29</v>
      </c>
      <c r="J38" s="40">
        <f t="shared" si="15"/>
        <v>2.5398493606586092E-3</v>
      </c>
      <c r="K38" s="39">
        <f t="shared" si="11"/>
        <v>33</v>
      </c>
    </row>
    <row r="39" spans="2:11" x14ac:dyDescent="0.2">
      <c r="B39" s="39" t="s">
        <v>411</v>
      </c>
      <c r="C39" s="39">
        <v>1</v>
      </c>
      <c r="D39" s="39">
        <v>0</v>
      </c>
      <c r="E39" s="39">
        <f t="shared" si="12"/>
        <v>1</v>
      </c>
      <c r="F39" s="40">
        <f t="shared" si="14"/>
        <v>2.1048200378867606E-4</v>
      </c>
      <c r="G39" s="39">
        <v>0</v>
      </c>
      <c r="H39" s="39">
        <v>0</v>
      </c>
      <c r="I39" s="39">
        <f t="shared" si="13"/>
        <v>0</v>
      </c>
      <c r="J39" s="40">
        <f t="shared" si="15"/>
        <v>0</v>
      </c>
      <c r="K39" s="39">
        <f t="shared" si="11"/>
        <v>1</v>
      </c>
    </row>
    <row r="40" spans="2:11" x14ac:dyDescent="0.2">
      <c r="B40" s="39" t="s">
        <v>412</v>
      </c>
      <c r="C40" s="39">
        <v>924</v>
      </c>
      <c r="D40" s="39">
        <v>228</v>
      </c>
      <c r="E40" s="39">
        <f t="shared" si="12"/>
        <v>1152</v>
      </c>
      <c r="F40" s="40">
        <f t="shared" si="14"/>
        <v>0.24247526836455482</v>
      </c>
      <c r="G40" s="39">
        <v>1781</v>
      </c>
      <c r="H40" s="39">
        <v>78</v>
      </c>
      <c r="I40" s="39">
        <f t="shared" si="13"/>
        <v>1859</v>
      </c>
      <c r="J40" s="40">
        <f t="shared" si="15"/>
        <v>0.16281310211946051</v>
      </c>
      <c r="K40" s="39">
        <f t="shared" si="11"/>
        <v>3011</v>
      </c>
    </row>
    <row r="41" spans="2:11" x14ac:dyDescent="0.2">
      <c r="B41" s="39" t="s">
        <v>413</v>
      </c>
      <c r="C41" s="39">
        <v>1</v>
      </c>
      <c r="D41" s="39">
        <v>0</v>
      </c>
      <c r="E41" s="39">
        <f t="shared" si="12"/>
        <v>1</v>
      </c>
      <c r="F41" s="40"/>
      <c r="G41" s="39">
        <v>1</v>
      </c>
      <c r="H41" s="39">
        <v>0</v>
      </c>
      <c r="I41" s="39">
        <f t="shared" si="13"/>
        <v>1</v>
      </c>
      <c r="J41" s="40"/>
      <c r="K41" s="39">
        <f t="shared" si="11"/>
        <v>2</v>
      </c>
    </row>
    <row r="42" spans="2:11" x14ac:dyDescent="0.2">
      <c r="B42" s="41" t="s">
        <v>50</v>
      </c>
      <c r="C42" s="39">
        <f t="shared" ref="C42:H42" si="16">SUM(C31:C41)</f>
        <v>3665</v>
      </c>
      <c r="D42" s="39">
        <f t="shared" si="16"/>
        <v>1086</v>
      </c>
      <c r="E42" s="41">
        <f t="shared" ref="E42" si="17">C42+D42</f>
        <v>4751</v>
      </c>
      <c r="F42" s="43">
        <f t="shared" ref="F42" si="18">E42/$E$42</f>
        <v>1</v>
      </c>
      <c r="G42" s="39">
        <f t="shared" si="16"/>
        <v>10897</v>
      </c>
      <c r="H42" s="39">
        <f t="shared" si="16"/>
        <v>521</v>
      </c>
      <c r="I42" s="41">
        <f t="shared" ref="I42" si="19">G42+H42</f>
        <v>11418</v>
      </c>
      <c r="J42" s="43">
        <f t="shared" ref="J42" si="20">I42/$I$42</f>
        <v>1</v>
      </c>
      <c r="K42" s="41">
        <f t="shared" ref="K42:K43" si="21">E42+I42</f>
        <v>16169</v>
      </c>
    </row>
    <row r="43" spans="2:11" ht="24" x14ac:dyDescent="0.2">
      <c r="B43" s="53" t="s">
        <v>68</v>
      </c>
      <c r="C43" s="54">
        <f>+C42/$K$42</f>
        <v>0.22666831591316716</v>
      </c>
      <c r="D43" s="54">
        <f>+D42/$K$42</f>
        <v>6.716556373306945E-2</v>
      </c>
      <c r="E43" s="55">
        <f>C43+D43</f>
        <v>0.29383387964623664</v>
      </c>
      <c r="F43" s="55"/>
      <c r="G43" s="54">
        <f>+G42/$K$42</f>
        <v>0.67394396685014535</v>
      </c>
      <c r="H43" s="54">
        <f>+H42/$K$42</f>
        <v>3.2222153503618033E-2</v>
      </c>
      <c r="I43" s="55">
        <f>G43+H43</f>
        <v>0.70616612035376336</v>
      </c>
      <c r="J43" s="55"/>
      <c r="K43" s="55">
        <f t="shared" si="21"/>
        <v>1</v>
      </c>
    </row>
    <row r="44" spans="2:11" x14ac:dyDescent="0.2">
      <c r="B44" s="46" t="s">
        <v>133</v>
      </c>
    </row>
    <row r="45" spans="2:11" x14ac:dyDescent="0.2">
      <c r="B45" s="46" t="s">
        <v>134</v>
      </c>
    </row>
  </sheetData>
  <mergeCells count="10">
    <mergeCell ref="B29:B30"/>
    <mergeCell ref="C29:K29"/>
    <mergeCell ref="B8:K8"/>
    <mergeCell ref="B9:B10"/>
    <mergeCell ref="C9:K9"/>
    <mergeCell ref="B6:K6"/>
    <mergeCell ref="B5:K5"/>
    <mergeCell ref="B25:K25"/>
    <mergeCell ref="B26:K26"/>
    <mergeCell ref="B28:K28"/>
  </mergeCells>
  <hyperlinks>
    <hyperlink ref="M5" location="'Índice Pensiones Solidarias'!A1" display="Volver Sistema de Pensiones Solidadias" xr:uid="{00000000-0004-0000-1500-000000000000}"/>
  </hyperlinks>
  <pageMargins left="0.74803149606299213" right="0.74803149606299213" top="0.98425196850393704" bottom="0.98425196850393704" header="0" footer="0"/>
  <pageSetup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2"/>
  <dimension ref="A1:P127"/>
  <sheetViews>
    <sheetView showGridLines="0" zoomScaleNormal="100" workbookViewId="0">
      <selection activeCell="N32" sqref="N32"/>
    </sheetView>
  </sheetViews>
  <sheetFormatPr baseColWidth="10" defaultRowHeight="12" x14ac:dyDescent="0.2"/>
  <cols>
    <col min="1" max="1" width="6" style="47" customWidth="1"/>
    <col min="2" max="2" width="18.140625" style="47" customWidth="1"/>
    <col min="3" max="3" width="8.42578125" style="47" customWidth="1"/>
    <col min="4" max="4" width="7.42578125" style="47" bestFit="1" customWidth="1"/>
    <col min="5" max="6" width="7.42578125" style="47" customWidth="1"/>
    <col min="7" max="7" width="8" style="47" bestFit="1" customWidth="1"/>
    <col min="8" max="8" width="7.42578125" style="47" bestFit="1" customWidth="1"/>
    <col min="9" max="11" width="7.42578125" style="47" customWidth="1"/>
    <col min="12" max="12" width="7.85546875" style="47" customWidth="1"/>
    <col min="13" max="251" width="11.42578125" style="47"/>
    <col min="252" max="252" width="18.140625" style="47" customWidth="1"/>
    <col min="253" max="253" width="8" style="47" bestFit="1" customWidth="1"/>
    <col min="254" max="254" width="7.42578125" style="47" bestFit="1" customWidth="1"/>
    <col min="255" max="256" width="7.42578125" style="47" customWidth="1"/>
    <col min="257" max="257" width="8" style="47" bestFit="1" customWidth="1"/>
    <col min="258" max="258" width="7.42578125" style="47" bestFit="1" customWidth="1"/>
    <col min="259" max="261" width="7.42578125" style="47" customWidth="1"/>
    <col min="262" max="267" width="0" style="47" hidden="1" customWidth="1"/>
    <col min="268" max="268" width="7.85546875" style="47" customWidth="1"/>
    <col min="269" max="507" width="11.42578125" style="47"/>
    <col min="508" max="508" width="18.140625" style="47" customWidth="1"/>
    <col min="509" max="509" width="8" style="47" bestFit="1" customWidth="1"/>
    <col min="510" max="510" width="7.42578125" style="47" bestFit="1" customWidth="1"/>
    <col min="511" max="512" width="7.42578125" style="47" customWidth="1"/>
    <col min="513" max="513" width="8" style="47" bestFit="1" customWidth="1"/>
    <col min="514" max="514" width="7.42578125" style="47" bestFit="1" customWidth="1"/>
    <col min="515" max="517" width="7.42578125" style="47" customWidth="1"/>
    <col min="518" max="523" width="0" style="47" hidden="1" customWidth="1"/>
    <col min="524" max="524" width="7.85546875" style="47" customWidth="1"/>
    <col min="525" max="763" width="11.42578125" style="47"/>
    <col min="764" max="764" width="18.140625" style="47" customWidth="1"/>
    <col min="765" max="765" width="8" style="47" bestFit="1" customWidth="1"/>
    <col min="766" max="766" width="7.42578125" style="47" bestFit="1" customWidth="1"/>
    <col min="767" max="768" width="7.42578125" style="47" customWidth="1"/>
    <col min="769" max="769" width="8" style="47" bestFit="1" customWidth="1"/>
    <col min="770" max="770" width="7.42578125" style="47" bestFit="1" customWidth="1"/>
    <col min="771" max="773" width="7.42578125" style="47" customWidth="1"/>
    <col min="774" max="779" width="0" style="47" hidden="1" customWidth="1"/>
    <col min="780" max="780" width="7.85546875" style="47" customWidth="1"/>
    <col min="781" max="1019" width="11.42578125" style="47"/>
    <col min="1020" max="1020" width="18.140625" style="47" customWidth="1"/>
    <col min="1021" max="1021" width="8" style="47" bestFit="1" customWidth="1"/>
    <col min="1022" max="1022" width="7.42578125" style="47" bestFit="1" customWidth="1"/>
    <col min="1023" max="1024" width="7.42578125" style="47" customWidth="1"/>
    <col min="1025" max="1025" width="8" style="47" bestFit="1" customWidth="1"/>
    <col min="1026" max="1026" width="7.42578125" style="47" bestFit="1" customWidth="1"/>
    <col min="1027" max="1029" width="7.42578125" style="47" customWidth="1"/>
    <col min="1030" max="1035" width="0" style="47" hidden="1" customWidth="1"/>
    <col min="1036" max="1036" width="7.85546875" style="47" customWidth="1"/>
    <col min="1037" max="1275" width="11.42578125" style="47"/>
    <col min="1276" max="1276" width="18.140625" style="47" customWidth="1"/>
    <col min="1277" max="1277" width="8" style="47" bestFit="1" customWidth="1"/>
    <col min="1278" max="1278" width="7.42578125" style="47" bestFit="1" customWidth="1"/>
    <col min="1279" max="1280" width="7.42578125" style="47" customWidth="1"/>
    <col min="1281" max="1281" width="8" style="47" bestFit="1" customWidth="1"/>
    <col min="1282" max="1282" width="7.42578125" style="47" bestFit="1" customWidth="1"/>
    <col min="1283" max="1285" width="7.42578125" style="47" customWidth="1"/>
    <col min="1286" max="1291" width="0" style="47" hidden="1" customWidth="1"/>
    <col min="1292" max="1292" width="7.85546875" style="47" customWidth="1"/>
    <col min="1293" max="1531" width="11.42578125" style="47"/>
    <col min="1532" max="1532" width="18.140625" style="47" customWidth="1"/>
    <col min="1533" max="1533" width="8" style="47" bestFit="1" customWidth="1"/>
    <col min="1534" max="1534" width="7.42578125" style="47" bestFit="1" customWidth="1"/>
    <col min="1535" max="1536" width="7.42578125" style="47" customWidth="1"/>
    <col min="1537" max="1537" width="8" style="47" bestFit="1" customWidth="1"/>
    <col min="1538" max="1538" width="7.42578125" style="47" bestFit="1" customWidth="1"/>
    <col min="1539" max="1541" width="7.42578125" style="47" customWidth="1"/>
    <col min="1542" max="1547" width="0" style="47" hidden="1" customWidth="1"/>
    <col min="1548" max="1548" width="7.85546875" style="47" customWidth="1"/>
    <col min="1549" max="1787" width="11.42578125" style="47"/>
    <col min="1788" max="1788" width="18.140625" style="47" customWidth="1"/>
    <col min="1789" max="1789" width="8" style="47" bestFit="1" customWidth="1"/>
    <col min="1790" max="1790" width="7.42578125" style="47" bestFit="1" customWidth="1"/>
    <col min="1791" max="1792" width="7.42578125" style="47" customWidth="1"/>
    <col min="1793" max="1793" width="8" style="47" bestFit="1" customWidth="1"/>
    <col min="1794" max="1794" width="7.42578125" style="47" bestFit="1" customWidth="1"/>
    <col min="1795" max="1797" width="7.42578125" style="47" customWidth="1"/>
    <col min="1798" max="1803" width="0" style="47" hidden="1" customWidth="1"/>
    <col min="1804" max="1804" width="7.85546875" style="47" customWidth="1"/>
    <col min="1805" max="2043" width="11.42578125" style="47"/>
    <col min="2044" max="2044" width="18.140625" style="47" customWidth="1"/>
    <col min="2045" max="2045" width="8" style="47" bestFit="1" customWidth="1"/>
    <col min="2046" max="2046" width="7.42578125" style="47" bestFit="1" customWidth="1"/>
    <col min="2047" max="2048" width="7.42578125" style="47" customWidth="1"/>
    <col min="2049" max="2049" width="8" style="47" bestFit="1" customWidth="1"/>
    <col min="2050" max="2050" width="7.42578125" style="47" bestFit="1" customWidth="1"/>
    <col min="2051" max="2053" width="7.42578125" style="47" customWidth="1"/>
    <col min="2054" max="2059" width="0" style="47" hidden="1" customWidth="1"/>
    <col min="2060" max="2060" width="7.85546875" style="47" customWidth="1"/>
    <col min="2061" max="2299" width="11.42578125" style="47"/>
    <col min="2300" max="2300" width="18.140625" style="47" customWidth="1"/>
    <col min="2301" max="2301" width="8" style="47" bestFit="1" customWidth="1"/>
    <col min="2302" max="2302" width="7.42578125" style="47" bestFit="1" customWidth="1"/>
    <col min="2303" max="2304" width="7.42578125" style="47" customWidth="1"/>
    <col min="2305" max="2305" width="8" style="47" bestFit="1" customWidth="1"/>
    <col min="2306" max="2306" width="7.42578125" style="47" bestFit="1" customWidth="1"/>
    <col min="2307" max="2309" width="7.42578125" style="47" customWidth="1"/>
    <col min="2310" max="2315" width="0" style="47" hidden="1" customWidth="1"/>
    <col min="2316" max="2316" width="7.85546875" style="47" customWidth="1"/>
    <col min="2317" max="2555" width="11.42578125" style="47"/>
    <col min="2556" max="2556" width="18.140625" style="47" customWidth="1"/>
    <col min="2557" max="2557" width="8" style="47" bestFit="1" customWidth="1"/>
    <col min="2558" max="2558" width="7.42578125" style="47" bestFit="1" customWidth="1"/>
    <col min="2559" max="2560" width="7.42578125" style="47" customWidth="1"/>
    <col min="2561" max="2561" width="8" style="47" bestFit="1" customWidth="1"/>
    <col min="2562" max="2562" width="7.42578125" style="47" bestFit="1" customWidth="1"/>
    <col min="2563" max="2565" width="7.42578125" style="47" customWidth="1"/>
    <col min="2566" max="2571" width="0" style="47" hidden="1" customWidth="1"/>
    <col min="2572" max="2572" width="7.85546875" style="47" customWidth="1"/>
    <col min="2573" max="2811" width="11.42578125" style="47"/>
    <col min="2812" max="2812" width="18.140625" style="47" customWidth="1"/>
    <col min="2813" max="2813" width="8" style="47" bestFit="1" customWidth="1"/>
    <col min="2814" max="2814" width="7.42578125" style="47" bestFit="1" customWidth="1"/>
    <col min="2815" max="2816" width="7.42578125" style="47" customWidth="1"/>
    <col min="2817" max="2817" width="8" style="47" bestFit="1" customWidth="1"/>
    <col min="2818" max="2818" width="7.42578125" style="47" bestFit="1" customWidth="1"/>
    <col min="2819" max="2821" width="7.42578125" style="47" customWidth="1"/>
    <col min="2822" max="2827" width="0" style="47" hidden="1" customWidth="1"/>
    <col min="2828" max="2828" width="7.85546875" style="47" customWidth="1"/>
    <col min="2829" max="3067" width="11.42578125" style="47"/>
    <col min="3068" max="3068" width="18.140625" style="47" customWidth="1"/>
    <col min="3069" max="3069" width="8" style="47" bestFit="1" customWidth="1"/>
    <col min="3070" max="3070" width="7.42578125" style="47" bestFit="1" customWidth="1"/>
    <col min="3071" max="3072" width="7.42578125" style="47" customWidth="1"/>
    <col min="3073" max="3073" width="8" style="47" bestFit="1" customWidth="1"/>
    <col min="3074" max="3074" width="7.42578125" style="47" bestFit="1" customWidth="1"/>
    <col min="3075" max="3077" width="7.42578125" style="47" customWidth="1"/>
    <col min="3078" max="3083" width="0" style="47" hidden="1" customWidth="1"/>
    <col min="3084" max="3084" width="7.85546875" style="47" customWidth="1"/>
    <col min="3085" max="3323" width="11.42578125" style="47"/>
    <col min="3324" max="3324" width="18.140625" style="47" customWidth="1"/>
    <col min="3325" max="3325" width="8" style="47" bestFit="1" customWidth="1"/>
    <col min="3326" max="3326" width="7.42578125" style="47" bestFit="1" customWidth="1"/>
    <col min="3327" max="3328" width="7.42578125" style="47" customWidth="1"/>
    <col min="3329" max="3329" width="8" style="47" bestFit="1" customWidth="1"/>
    <col min="3330" max="3330" width="7.42578125" style="47" bestFit="1" customWidth="1"/>
    <col min="3331" max="3333" width="7.42578125" style="47" customWidth="1"/>
    <col min="3334" max="3339" width="0" style="47" hidden="1" customWidth="1"/>
    <col min="3340" max="3340" width="7.85546875" style="47" customWidth="1"/>
    <col min="3341" max="3579" width="11.42578125" style="47"/>
    <col min="3580" max="3580" width="18.140625" style="47" customWidth="1"/>
    <col min="3581" max="3581" width="8" style="47" bestFit="1" customWidth="1"/>
    <col min="3582" max="3582" width="7.42578125" style="47" bestFit="1" customWidth="1"/>
    <col min="3583" max="3584" width="7.42578125" style="47" customWidth="1"/>
    <col min="3585" max="3585" width="8" style="47" bestFit="1" customWidth="1"/>
    <col min="3586" max="3586" width="7.42578125" style="47" bestFit="1" customWidth="1"/>
    <col min="3587" max="3589" width="7.42578125" style="47" customWidth="1"/>
    <col min="3590" max="3595" width="0" style="47" hidden="1" customWidth="1"/>
    <col min="3596" max="3596" width="7.85546875" style="47" customWidth="1"/>
    <col min="3597" max="3835" width="11.42578125" style="47"/>
    <col min="3836" max="3836" width="18.140625" style="47" customWidth="1"/>
    <col min="3837" max="3837" width="8" style="47" bestFit="1" customWidth="1"/>
    <col min="3838" max="3838" width="7.42578125" style="47" bestFit="1" customWidth="1"/>
    <col min="3839" max="3840" width="7.42578125" style="47" customWidth="1"/>
    <col min="3841" max="3841" width="8" style="47" bestFit="1" customWidth="1"/>
    <col min="3842" max="3842" width="7.42578125" style="47" bestFit="1" customWidth="1"/>
    <col min="3843" max="3845" width="7.42578125" style="47" customWidth="1"/>
    <col min="3846" max="3851" width="0" style="47" hidden="1" customWidth="1"/>
    <col min="3852" max="3852" width="7.85546875" style="47" customWidth="1"/>
    <col min="3853" max="4091" width="11.42578125" style="47"/>
    <col min="4092" max="4092" width="18.140625" style="47" customWidth="1"/>
    <col min="4093" max="4093" width="8" style="47" bestFit="1" customWidth="1"/>
    <col min="4094" max="4094" width="7.42578125" style="47" bestFit="1" customWidth="1"/>
    <col min="4095" max="4096" width="7.42578125" style="47" customWidth="1"/>
    <col min="4097" max="4097" width="8" style="47" bestFit="1" customWidth="1"/>
    <col min="4098" max="4098" width="7.42578125" style="47" bestFit="1" customWidth="1"/>
    <col min="4099" max="4101" width="7.42578125" style="47" customWidth="1"/>
    <col min="4102" max="4107" width="0" style="47" hidden="1" customWidth="1"/>
    <col min="4108" max="4108" width="7.85546875" style="47" customWidth="1"/>
    <col min="4109" max="4347" width="11.42578125" style="47"/>
    <col min="4348" max="4348" width="18.140625" style="47" customWidth="1"/>
    <col min="4349" max="4349" width="8" style="47" bestFit="1" customWidth="1"/>
    <col min="4350" max="4350" width="7.42578125" style="47" bestFit="1" customWidth="1"/>
    <col min="4351" max="4352" width="7.42578125" style="47" customWidth="1"/>
    <col min="4353" max="4353" width="8" style="47" bestFit="1" customWidth="1"/>
    <col min="4354" max="4354" width="7.42578125" style="47" bestFit="1" customWidth="1"/>
    <col min="4355" max="4357" width="7.42578125" style="47" customWidth="1"/>
    <col min="4358" max="4363" width="0" style="47" hidden="1" customWidth="1"/>
    <col min="4364" max="4364" width="7.85546875" style="47" customWidth="1"/>
    <col min="4365" max="4603" width="11.42578125" style="47"/>
    <col min="4604" max="4604" width="18.140625" style="47" customWidth="1"/>
    <col min="4605" max="4605" width="8" style="47" bestFit="1" customWidth="1"/>
    <col min="4606" max="4606" width="7.42578125" style="47" bestFit="1" customWidth="1"/>
    <col min="4607" max="4608" width="7.42578125" style="47" customWidth="1"/>
    <col min="4609" max="4609" width="8" style="47" bestFit="1" customWidth="1"/>
    <col min="4610" max="4610" width="7.42578125" style="47" bestFit="1" customWidth="1"/>
    <col min="4611" max="4613" width="7.42578125" style="47" customWidth="1"/>
    <col min="4614" max="4619" width="0" style="47" hidden="1" customWidth="1"/>
    <col min="4620" max="4620" width="7.85546875" style="47" customWidth="1"/>
    <col min="4621" max="4859" width="11.42578125" style="47"/>
    <col min="4860" max="4860" width="18.140625" style="47" customWidth="1"/>
    <col min="4861" max="4861" width="8" style="47" bestFit="1" customWidth="1"/>
    <col min="4862" max="4862" width="7.42578125" style="47" bestFit="1" customWidth="1"/>
    <col min="4863" max="4864" width="7.42578125" style="47" customWidth="1"/>
    <col min="4865" max="4865" width="8" style="47" bestFit="1" customWidth="1"/>
    <col min="4866" max="4866" width="7.42578125" style="47" bestFit="1" customWidth="1"/>
    <col min="4867" max="4869" width="7.42578125" style="47" customWidth="1"/>
    <col min="4870" max="4875" width="0" style="47" hidden="1" customWidth="1"/>
    <col min="4876" max="4876" width="7.85546875" style="47" customWidth="1"/>
    <col min="4877" max="5115" width="11.42578125" style="47"/>
    <col min="5116" max="5116" width="18.140625" style="47" customWidth="1"/>
    <col min="5117" max="5117" width="8" style="47" bestFit="1" customWidth="1"/>
    <col min="5118" max="5118" width="7.42578125" style="47" bestFit="1" customWidth="1"/>
    <col min="5119" max="5120" width="7.42578125" style="47" customWidth="1"/>
    <col min="5121" max="5121" width="8" style="47" bestFit="1" customWidth="1"/>
    <col min="5122" max="5122" width="7.42578125" style="47" bestFit="1" customWidth="1"/>
    <col min="5123" max="5125" width="7.42578125" style="47" customWidth="1"/>
    <col min="5126" max="5131" width="0" style="47" hidden="1" customWidth="1"/>
    <col min="5132" max="5132" width="7.85546875" style="47" customWidth="1"/>
    <col min="5133" max="5371" width="11.42578125" style="47"/>
    <col min="5372" max="5372" width="18.140625" style="47" customWidth="1"/>
    <col min="5373" max="5373" width="8" style="47" bestFit="1" customWidth="1"/>
    <col min="5374" max="5374" width="7.42578125" style="47" bestFit="1" customWidth="1"/>
    <col min="5375" max="5376" width="7.42578125" style="47" customWidth="1"/>
    <col min="5377" max="5377" width="8" style="47" bestFit="1" customWidth="1"/>
    <col min="5378" max="5378" width="7.42578125" style="47" bestFit="1" customWidth="1"/>
    <col min="5379" max="5381" width="7.42578125" style="47" customWidth="1"/>
    <col min="5382" max="5387" width="0" style="47" hidden="1" customWidth="1"/>
    <col min="5388" max="5388" width="7.85546875" style="47" customWidth="1"/>
    <col min="5389" max="5627" width="11.42578125" style="47"/>
    <col min="5628" max="5628" width="18.140625" style="47" customWidth="1"/>
    <col min="5629" max="5629" width="8" style="47" bestFit="1" customWidth="1"/>
    <col min="5630" max="5630" width="7.42578125" style="47" bestFit="1" customWidth="1"/>
    <col min="5631" max="5632" width="7.42578125" style="47" customWidth="1"/>
    <col min="5633" max="5633" width="8" style="47" bestFit="1" customWidth="1"/>
    <col min="5634" max="5634" width="7.42578125" style="47" bestFit="1" customWidth="1"/>
    <col min="5635" max="5637" width="7.42578125" style="47" customWidth="1"/>
    <col min="5638" max="5643" width="0" style="47" hidden="1" customWidth="1"/>
    <col min="5644" max="5644" width="7.85546875" style="47" customWidth="1"/>
    <col min="5645" max="5883" width="11.42578125" style="47"/>
    <col min="5884" max="5884" width="18.140625" style="47" customWidth="1"/>
    <col min="5885" max="5885" width="8" style="47" bestFit="1" customWidth="1"/>
    <col min="5886" max="5886" width="7.42578125" style="47" bestFit="1" customWidth="1"/>
    <col min="5887" max="5888" width="7.42578125" style="47" customWidth="1"/>
    <col min="5889" max="5889" width="8" style="47" bestFit="1" customWidth="1"/>
    <col min="5890" max="5890" width="7.42578125" style="47" bestFit="1" customWidth="1"/>
    <col min="5891" max="5893" width="7.42578125" style="47" customWidth="1"/>
    <col min="5894" max="5899" width="0" style="47" hidden="1" customWidth="1"/>
    <col min="5900" max="5900" width="7.85546875" style="47" customWidth="1"/>
    <col min="5901" max="6139" width="11.42578125" style="47"/>
    <col min="6140" max="6140" width="18.140625" style="47" customWidth="1"/>
    <col min="6141" max="6141" width="8" style="47" bestFit="1" customWidth="1"/>
    <col min="6142" max="6142" width="7.42578125" style="47" bestFit="1" customWidth="1"/>
    <col min="6143" max="6144" width="7.42578125" style="47" customWidth="1"/>
    <col min="6145" max="6145" width="8" style="47" bestFit="1" customWidth="1"/>
    <col min="6146" max="6146" width="7.42578125" style="47" bestFit="1" customWidth="1"/>
    <col min="6147" max="6149" width="7.42578125" style="47" customWidth="1"/>
    <col min="6150" max="6155" width="0" style="47" hidden="1" customWidth="1"/>
    <col min="6156" max="6156" width="7.85546875" style="47" customWidth="1"/>
    <col min="6157" max="6395" width="11.42578125" style="47"/>
    <col min="6396" max="6396" width="18.140625" style="47" customWidth="1"/>
    <col min="6397" max="6397" width="8" style="47" bestFit="1" customWidth="1"/>
    <col min="6398" max="6398" width="7.42578125" style="47" bestFit="1" customWidth="1"/>
    <col min="6399" max="6400" width="7.42578125" style="47" customWidth="1"/>
    <col min="6401" max="6401" width="8" style="47" bestFit="1" customWidth="1"/>
    <col min="6402" max="6402" width="7.42578125" style="47" bestFit="1" customWidth="1"/>
    <col min="6403" max="6405" width="7.42578125" style="47" customWidth="1"/>
    <col min="6406" max="6411" width="0" style="47" hidden="1" customWidth="1"/>
    <col min="6412" max="6412" width="7.85546875" style="47" customWidth="1"/>
    <col min="6413" max="6651" width="11.42578125" style="47"/>
    <col min="6652" max="6652" width="18.140625" style="47" customWidth="1"/>
    <col min="6653" max="6653" width="8" style="47" bestFit="1" customWidth="1"/>
    <col min="6654" max="6654" width="7.42578125" style="47" bestFit="1" customWidth="1"/>
    <col min="6655" max="6656" width="7.42578125" style="47" customWidth="1"/>
    <col min="6657" max="6657" width="8" style="47" bestFit="1" customWidth="1"/>
    <col min="6658" max="6658" width="7.42578125" style="47" bestFit="1" customWidth="1"/>
    <col min="6659" max="6661" width="7.42578125" style="47" customWidth="1"/>
    <col min="6662" max="6667" width="0" style="47" hidden="1" customWidth="1"/>
    <col min="6668" max="6668" width="7.85546875" style="47" customWidth="1"/>
    <col min="6669" max="6907" width="11.42578125" style="47"/>
    <col min="6908" max="6908" width="18.140625" style="47" customWidth="1"/>
    <col min="6909" max="6909" width="8" style="47" bestFit="1" customWidth="1"/>
    <col min="6910" max="6910" width="7.42578125" style="47" bestFit="1" customWidth="1"/>
    <col min="6911" max="6912" width="7.42578125" style="47" customWidth="1"/>
    <col min="6913" max="6913" width="8" style="47" bestFit="1" customWidth="1"/>
    <col min="6914" max="6914" width="7.42578125" style="47" bestFit="1" customWidth="1"/>
    <col min="6915" max="6917" width="7.42578125" style="47" customWidth="1"/>
    <col min="6918" max="6923" width="0" style="47" hidden="1" customWidth="1"/>
    <col min="6924" max="6924" width="7.85546875" style="47" customWidth="1"/>
    <col min="6925" max="7163" width="11.42578125" style="47"/>
    <col min="7164" max="7164" width="18.140625" style="47" customWidth="1"/>
    <col min="7165" max="7165" width="8" style="47" bestFit="1" customWidth="1"/>
    <col min="7166" max="7166" width="7.42578125" style="47" bestFit="1" customWidth="1"/>
    <col min="7167" max="7168" width="7.42578125" style="47" customWidth="1"/>
    <col min="7169" max="7169" width="8" style="47" bestFit="1" customWidth="1"/>
    <col min="7170" max="7170" width="7.42578125" style="47" bestFit="1" customWidth="1"/>
    <col min="7171" max="7173" width="7.42578125" style="47" customWidth="1"/>
    <col min="7174" max="7179" width="0" style="47" hidden="1" customWidth="1"/>
    <col min="7180" max="7180" width="7.85546875" style="47" customWidth="1"/>
    <col min="7181" max="7419" width="11.42578125" style="47"/>
    <col min="7420" max="7420" width="18.140625" style="47" customWidth="1"/>
    <col min="7421" max="7421" width="8" style="47" bestFit="1" customWidth="1"/>
    <col min="7422" max="7422" width="7.42578125" style="47" bestFit="1" customWidth="1"/>
    <col min="7423" max="7424" width="7.42578125" style="47" customWidth="1"/>
    <col min="7425" max="7425" width="8" style="47" bestFit="1" customWidth="1"/>
    <col min="7426" max="7426" width="7.42578125" style="47" bestFit="1" customWidth="1"/>
    <col min="7427" max="7429" width="7.42578125" style="47" customWidth="1"/>
    <col min="7430" max="7435" width="0" style="47" hidden="1" customWidth="1"/>
    <col min="7436" max="7436" width="7.85546875" style="47" customWidth="1"/>
    <col min="7437" max="7675" width="11.42578125" style="47"/>
    <col min="7676" max="7676" width="18.140625" style="47" customWidth="1"/>
    <col min="7677" max="7677" width="8" style="47" bestFit="1" customWidth="1"/>
    <col min="7678" max="7678" width="7.42578125" style="47" bestFit="1" customWidth="1"/>
    <col min="7679" max="7680" width="7.42578125" style="47" customWidth="1"/>
    <col min="7681" max="7681" width="8" style="47" bestFit="1" customWidth="1"/>
    <col min="7682" max="7682" width="7.42578125" style="47" bestFit="1" customWidth="1"/>
    <col min="7683" max="7685" width="7.42578125" style="47" customWidth="1"/>
    <col min="7686" max="7691" width="0" style="47" hidden="1" customWidth="1"/>
    <col min="7692" max="7692" width="7.85546875" style="47" customWidth="1"/>
    <col min="7693" max="7931" width="11.42578125" style="47"/>
    <col min="7932" max="7932" width="18.140625" style="47" customWidth="1"/>
    <col min="7933" max="7933" width="8" style="47" bestFit="1" customWidth="1"/>
    <col min="7934" max="7934" width="7.42578125" style="47" bestFit="1" customWidth="1"/>
    <col min="7935" max="7936" width="7.42578125" style="47" customWidth="1"/>
    <col min="7937" max="7937" width="8" style="47" bestFit="1" customWidth="1"/>
    <col min="7938" max="7938" width="7.42578125" style="47" bestFit="1" customWidth="1"/>
    <col min="7939" max="7941" width="7.42578125" style="47" customWidth="1"/>
    <col min="7942" max="7947" width="0" style="47" hidden="1" customWidth="1"/>
    <col min="7948" max="7948" width="7.85546875" style="47" customWidth="1"/>
    <col min="7949" max="8187" width="11.42578125" style="47"/>
    <col min="8188" max="8188" width="18.140625" style="47" customWidth="1"/>
    <col min="8189" max="8189" width="8" style="47" bestFit="1" customWidth="1"/>
    <col min="8190" max="8190" width="7.42578125" style="47" bestFit="1" customWidth="1"/>
    <col min="8191" max="8192" width="7.42578125" style="47" customWidth="1"/>
    <col min="8193" max="8193" width="8" style="47" bestFit="1" customWidth="1"/>
    <col min="8194" max="8194" width="7.42578125" style="47" bestFit="1" customWidth="1"/>
    <col min="8195" max="8197" width="7.42578125" style="47" customWidth="1"/>
    <col min="8198" max="8203" width="0" style="47" hidden="1" customWidth="1"/>
    <col min="8204" max="8204" width="7.85546875" style="47" customWidth="1"/>
    <col min="8205" max="8443" width="11.42578125" style="47"/>
    <col min="8444" max="8444" width="18.140625" style="47" customWidth="1"/>
    <col min="8445" max="8445" width="8" style="47" bestFit="1" customWidth="1"/>
    <col min="8446" max="8446" width="7.42578125" style="47" bestFit="1" customWidth="1"/>
    <col min="8447" max="8448" width="7.42578125" style="47" customWidth="1"/>
    <col min="8449" max="8449" width="8" style="47" bestFit="1" customWidth="1"/>
    <col min="8450" max="8450" width="7.42578125" style="47" bestFit="1" customWidth="1"/>
    <col min="8451" max="8453" width="7.42578125" style="47" customWidth="1"/>
    <col min="8454" max="8459" width="0" style="47" hidden="1" customWidth="1"/>
    <col min="8460" max="8460" width="7.85546875" style="47" customWidth="1"/>
    <col min="8461" max="8699" width="11.42578125" style="47"/>
    <col min="8700" max="8700" width="18.140625" style="47" customWidth="1"/>
    <col min="8701" max="8701" width="8" style="47" bestFit="1" customWidth="1"/>
    <col min="8702" max="8702" width="7.42578125" style="47" bestFit="1" customWidth="1"/>
    <col min="8703" max="8704" width="7.42578125" style="47" customWidth="1"/>
    <col min="8705" max="8705" width="8" style="47" bestFit="1" customWidth="1"/>
    <col min="8706" max="8706" width="7.42578125" style="47" bestFit="1" customWidth="1"/>
    <col min="8707" max="8709" width="7.42578125" style="47" customWidth="1"/>
    <col min="8710" max="8715" width="0" style="47" hidden="1" customWidth="1"/>
    <col min="8716" max="8716" width="7.85546875" style="47" customWidth="1"/>
    <col min="8717" max="8955" width="11.42578125" style="47"/>
    <col min="8956" max="8956" width="18.140625" style="47" customWidth="1"/>
    <col min="8957" max="8957" width="8" style="47" bestFit="1" customWidth="1"/>
    <col min="8958" max="8958" width="7.42578125" style="47" bestFit="1" customWidth="1"/>
    <col min="8959" max="8960" width="7.42578125" style="47" customWidth="1"/>
    <col min="8961" max="8961" width="8" style="47" bestFit="1" customWidth="1"/>
    <col min="8962" max="8962" width="7.42578125" style="47" bestFit="1" customWidth="1"/>
    <col min="8963" max="8965" width="7.42578125" style="47" customWidth="1"/>
    <col min="8966" max="8971" width="0" style="47" hidden="1" customWidth="1"/>
    <col min="8972" max="8972" width="7.85546875" style="47" customWidth="1"/>
    <col min="8973" max="9211" width="11.42578125" style="47"/>
    <col min="9212" max="9212" width="18.140625" style="47" customWidth="1"/>
    <col min="9213" max="9213" width="8" style="47" bestFit="1" customWidth="1"/>
    <col min="9214" max="9214" width="7.42578125" style="47" bestFit="1" customWidth="1"/>
    <col min="9215" max="9216" width="7.42578125" style="47" customWidth="1"/>
    <col min="9217" max="9217" width="8" style="47" bestFit="1" customWidth="1"/>
    <col min="9218" max="9218" width="7.42578125" style="47" bestFit="1" customWidth="1"/>
    <col min="9219" max="9221" width="7.42578125" style="47" customWidth="1"/>
    <col min="9222" max="9227" width="0" style="47" hidden="1" customWidth="1"/>
    <col min="9228" max="9228" width="7.85546875" style="47" customWidth="1"/>
    <col min="9229" max="9467" width="11.42578125" style="47"/>
    <col min="9468" max="9468" width="18.140625" style="47" customWidth="1"/>
    <col min="9469" max="9469" width="8" style="47" bestFit="1" customWidth="1"/>
    <col min="9470" max="9470" width="7.42578125" style="47" bestFit="1" customWidth="1"/>
    <col min="9471" max="9472" width="7.42578125" style="47" customWidth="1"/>
    <col min="9473" max="9473" width="8" style="47" bestFit="1" customWidth="1"/>
    <col min="9474" max="9474" width="7.42578125" style="47" bestFit="1" customWidth="1"/>
    <col min="9475" max="9477" width="7.42578125" style="47" customWidth="1"/>
    <col min="9478" max="9483" width="0" style="47" hidden="1" customWidth="1"/>
    <col min="9484" max="9484" width="7.85546875" style="47" customWidth="1"/>
    <col min="9485" max="9723" width="11.42578125" style="47"/>
    <col min="9724" max="9724" width="18.140625" style="47" customWidth="1"/>
    <col min="9725" max="9725" width="8" style="47" bestFit="1" customWidth="1"/>
    <col min="9726" max="9726" width="7.42578125" style="47" bestFit="1" customWidth="1"/>
    <col min="9727" max="9728" width="7.42578125" style="47" customWidth="1"/>
    <col min="9729" max="9729" width="8" style="47" bestFit="1" customWidth="1"/>
    <col min="9730" max="9730" width="7.42578125" style="47" bestFit="1" customWidth="1"/>
    <col min="9731" max="9733" width="7.42578125" style="47" customWidth="1"/>
    <col min="9734" max="9739" width="0" style="47" hidden="1" customWidth="1"/>
    <col min="9740" max="9740" width="7.85546875" style="47" customWidth="1"/>
    <col min="9741" max="9979" width="11.42578125" style="47"/>
    <col min="9980" max="9980" width="18.140625" style="47" customWidth="1"/>
    <col min="9981" max="9981" width="8" style="47" bestFit="1" customWidth="1"/>
    <col min="9982" max="9982" width="7.42578125" style="47" bestFit="1" customWidth="1"/>
    <col min="9983" max="9984" width="7.42578125" style="47" customWidth="1"/>
    <col min="9985" max="9985" width="8" style="47" bestFit="1" customWidth="1"/>
    <col min="9986" max="9986" width="7.42578125" style="47" bestFit="1" customWidth="1"/>
    <col min="9987" max="9989" width="7.42578125" style="47" customWidth="1"/>
    <col min="9990" max="9995" width="0" style="47" hidden="1" customWidth="1"/>
    <col min="9996" max="9996" width="7.85546875" style="47" customWidth="1"/>
    <col min="9997" max="10235" width="11.42578125" style="47"/>
    <col min="10236" max="10236" width="18.140625" style="47" customWidth="1"/>
    <col min="10237" max="10237" width="8" style="47" bestFit="1" customWidth="1"/>
    <col min="10238" max="10238" width="7.42578125" style="47" bestFit="1" customWidth="1"/>
    <col min="10239" max="10240" width="7.42578125" style="47" customWidth="1"/>
    <col min="10241" max="10241" width="8" style="47" bestFit="1" customWidth="1"/>
    <col min="10242" max="10242" width="7.42578125" style="47" bestFit="1" customWidth="1"/>
    <col min="10243" max="10245" width="7.42578125" style="47" customWidth="1"/>
    <col min="10246" max="10251" width="0" style="47" hidden="1" customWidth="1"/>
    <col min="10252" max="10252" width="7.85546875" style="47" customWidth="1"/>
    <col min="10253" max="10491" width="11.42578125" style="47"/>
    <col min="10492" max="10492" width="18.140625" style="47" customWidth="1"/>
    <col min="10493" max="10493" width="8" style="47" bestFit="1" customWidth="1"/>
    <col min="10494" max="10494" width="7.42578125" style="47" bestFit="1" customWidth="1"/>
    <col min="10495" max="10496" width="7.42578125" style="47" customWidth="1"/>
    <col min="10497" max="10497" width="8" style="47" bestFit="1" customWidth="1"/>
    <col min="10498" max="10498" width="7.42578125" style="47" bestFit="1" customWidth="1"/>
    <col min="10499" max="10501" width="7.42578125" style="47" customWidth="1"/>
    <col min="10502" max="10507" width="0" style="47" hidden="1" customWidth="1"/>
    <col min="10508" max="10508" width="7.85546875" style="47" customWidth="1"/>
    <col min="10509" max="10747" width="11.42578125" style="47"/>
    <col min="10748" max="10748" width="18.140625" style="47" customWidth="1"/>
    <col min="10749" max="10749" width="8" style="47" bestFit="1" customWidth="1"/>
    <col min="10750" max="10750" width="7.42578125" style="47" bestFit="1" customWidth="1"/>
    <col min="10751" max="10752" width="7.42578125" style="47" customWidth="1"/>
    <col min="10753" max="10753" width="8" style="47" bestFit="1" customWidth="1"/>
    <col min="10754" max="10754" width="7.42578125" style="47" bestFit="1" customWidth="1"/>
    <col min="10755" max="10757" width="7.42578125" style="47" customWidth="1"/>
    <col min="10758" max="10763" width="0" style="47" hidden="1" customWidth="1"/>
    <col min="10764" max="10764" width="7.85546875" style="47" customWidth="1"/>
    <col min="10765" max="11003" width="11.42578125" style="47"/>
    <col min="11004" max="11004" width="18.140625" style="47" customWidth="1"/>
    <col min="11005" max="11005" width="8" style="47" bestFit="1" customWidth="1"/>
    <col min="11006" max="11006" width="7.42578125" style="47" bestFit="1" customWidth="1"/>
    <col min="11007" max="11008" width="7.42578125" style="47" customWidth="1"/>
    <col min="11009" max="11009" width="8" style="47" bestFit="1" customWidth="1"/>
    <col min="11010" max="11010" width="7.42578125" style="47" bestFit="1" customWidth="1"/>
    <col min="11011" max="11013" width="7.42578125" style="47" customWidth="1"/>
    <col min="11014" max="11019" width="0" style="47" hidden="1" customWidth="1"/>
    <col min="11020" max="11020" width="7.85546875" style="47" customWidth="1"/>
    <col min="11021" max="11259" width="11.42578125" style="47"/>
    <col min="11260" max="11260" width="18.140625" style="47" customWidth="1"/>
    <col min="11261" max="11261" width="8" style="47" bestFit="1" customWidth="1"/>
    <col min="11262" max="11262" width="7.42578125" style="47" bestFit="1" customWidth="1"/>
    <col min="11263" max="11264" width="7.42578125" style="47" customWidth="1"/>
    <col min="11265" max="11265" width="8" style="47" bestFit="1" customWidth="1"/>
    <col min="11266" max="11266" width="7.42578125" style="47" bestFit="1" customWidth="1"/>
    <col min="11267" max="11269" width="7.42578125" style="47" customWidth="1"/>
    <col min="11270" max="11275" width="0" style="47" hidden="1" customWidth="1"/>
    <col min="11276" max="11276" width="7.85546875" style="47" customWidth="1"/>
    <col min="11277" max="11515" width="11.42578125" style="47"/>
    <col min="11516" max="11516" width="18.140625" style="47" customWidth="1"/>
    <col min="11517" max="11517" width="8" style="47" bestFit="1" customWidth="1"/>
    <col min="11518" max="11518" width="7.42578125" style="47" bestFit="1" customWidth="1"/>
    <col min="11519" max="11520" width="7.42578125" style="47" customWidth="1"/>
    <col min="11521" max="11521" width="8" style="47" bestFit="1" customWidth="1"/>
    <col min="11522" max="11522" width="7.42578125" style="47" bestFit="1" customWidth="1"/>
    <col min="11523" max="11525" width="7.42578125" style="47" customWidth="1"/>
    <col min="11526" max="11531" width="0" style="47" hidden="1" customWidth="1"/>
    <col min="11532" max="11532" width="7.85546875" style="47" customWidth="1"/>
    <col min="11533" max="11771" width="11.42578125" style="47"/>
    <col min="11772" max="11772" width="18.140625" style="47" customWidth="1"/>
    <col min="11773" max="11773" width="8" style="47" bestFit="1" customWidth="1"/>
    <col min="11774" max="11774" width="7.42578125" style="47" bestFit="1" customWidth="1"/>
    <col min="11775" max="11776" width="7.42578125" style="47" customWidth="1"/>
    <col min="11777" max="11777" width="8" style="47" bestFit="1" customWidth="1"/>
    <col min="11778" max="11778" width="7.42578125" style="47" bestFit="1" customWidth="1"/>
    <col min="11779" max="11781" width="7.42578125" style="47" customWidth="1"/>
    <col min="11782" max="11787" width="0" style="47" hidden="1" customWidth="1"/>
    <col min="11788" max="11788" width="7.85546875" style="47" customWidth="1"/>
    <col min="11789" max="12027" width="11.42578125" style="47"/>
    <col min="12028" max="12028" width="18.140625" style="47" customWidth="1"/>
    <col min="12029" max="12029" width="8" style="47" bestFit="1" customWidth="1"/>
    <col min="12030" max="12030" width="7.42578125" style="47" bestFit="1" customWidth="1"/>
    <col min="12031" max="12032" width="7.42578125" style="47" customWidth="1"/>
    <col min="12033" max="12033" width="8" style="47" bestFit="1" customWidth="1"/>
    <col min="12034" max="12034" width="7.42578125" style="47" bestFit="1" customWidth="1"/>
    <col min="12035" max="12037" width="7.42578125" style="47" customWidth="1"/>
    <col min="12038" max="12043" width="0" style="47" hidden="1" customWidth="1"/>
    <col min="12044" max="12044" width="7.85546875" style="47" customWidth="1"/>
    <col min="12045" max="12283" width="11.42578125" style="47"/>
    <col min="12284" max="12284" width="18.140625" style="47" customWidth="1"/>
    <col min="12285" max="12285" width="8" style="47" bestFit="1" customWidth="1"/>
    <col min="12286" max="12286" width="7.42578125" style="47" bestFit="1" customWidth="1"/>
    <col min="12287" max="12288" width="7.42578125" style="47" customWidth="1"/>
    <col min="12289" max="12289" width="8" style="47" bestFit="1" customWidth="1"/>
    <col min="12290" max="12290" width="7.42578125" style="47" bestFit="1" customWidth="1"/>
    <col min="12291" max="12293" width="7.42578125" style="47" customWidth="1"/>
    <col min="12294" max="12299" width="0" style="47" hidden="1" customWidth="1"/>
    <col min="12300" max="12300" width="7.85546875" style="47" customWidth="1"/>
    <col min="12301" max="12539" width="11.42578125" style="47"/>
    <col min="12540" max="12540" width="18.140625" style="47" customWidth="1"/>
    <col min="12541" max="12541" width="8" style="47" bestFit="1" customWidth="1"/>
    <col min="12542" max="12542" width="7.42578125" style="47" bestFit="1" customWidth="1"/>
    <col min="12543" max="12544" width="7.42578125" style="47" customWidth="1"/>
    <col min="12545" max="12545" width="8" style="47" bestFit="1" customWidth="1"/>
    <col min="12546" max="12546" width="7.42578125" style="47" bestFit="1" customWidth="1"/>
    <col min="12547" max="12549" width="7.42578125" style="47" customWidth="1"/>
    <col min="12550" max="12555" width="0" style="47" hidden="1" customWidth="1"/>
    <col min="12556" max="12556" width="7.85546875" style="47" customWidth="1"/>
    <col min="12557" max="12795" width="11.42578125" style="47"/>
    <col min="12796" max="12796" width="18.140625" style="47" customWidth="1"/>
    <col min="12797" max="12797" width="8" style="47" bestFit="1" customWidth="1"/>
    <col min="12798" max="12798" width="7.42578125" style="47" bestFit="1" customWidth="1"/>
    <col min="12799" max="12800" width="7.42578125" style="47" customWidth="1"/>
    <col min="12801" max="12801" width="8" style="47" bestFit="1" customWidth="1"/>
    <col min="12802" max="12802" width="7.42578125" style="47" bestFit="1" customWidth="1"/>
    <col min="12803" max="12805" width="7.42578125" style="47" customWidth="1"/>
    <col min="12806" max="12811" width="0" style="47" hidden="1" customWidth="1"/>
    <col min="12812" max="12812" width="7.85546875" style="47" customWidth="1"/>
    <col min="12813" max="13051" width="11.42578125" style="47"/>
    <col min="13052" max="13052" width="18.140625" style="47" customWidth="1"/>
    <col min="13053" max="13053" width="8" style="47" bestFit="1" customWidth="1"/>
    <col min="13054" max="13054" width="7.42578125" style="47" bestFit="1" customWidth="1"/>
    <col min="13055" max="13056" width="7.42578125" style="47" customWidth="1"/>
    <col min="13057" max="13057" width="8" style="47" bestFit="1" customWidth="1"/>
    <col min="13058" max="13058" width="7.42578125" style="47" bestFit="1" customWidth="1"/>
    <col min="13059" max="13061" width="7.42578125" style="47" customWidth="1"/>
    <col min="13062" max="13067" width="0" style="47" hidden="1" customWidth="1"/>
    <col min="13068" max="13068" width="7.85546875" style="47" customWidth="1"/>
    <col min="13069" max="13307" width="11.42578125" style="47"/>
    <col min="13308" max="13308" width="18.140625" style="47" customWidth="1"/>
    <col min="13309" max="13309" width="8" style="47" bestFit="1" customWidth="1"/>
    <col min="13310" max="13310" width="7.42578125" style="47" bestFit="1" customWidth="1"/>
    <col min="13311" max="13312" width="7.42578125" style="47" customWidth="1"/>
    <col min="13313" max="13313" width="8" style="47" bestFit="1" customWidth="1"/>
    <col min="13314" max="13314" width="7.42578125" style="47" bestFit="1" customWidth="1"/>
    <col min="13315" max="13317" width="7.42578125" style="47" customWidth="1"/>
    <col min="13318" max="13323" width="0" style="47" hidden="1" customWidth="1"/>
    <col min="13324" max="13324" width="7.85546875" style="47" customWidth="1"/>
    <col min="13325" max="13563" width="11.42578125" style="47"/>
    <col min="13564" max="13564" width="18.140625" style="47" customWidth="1"/>
    <col min="13565" max="13565" width="8" style="47" bestFit="1" customWidth="1"/>
    <col min="13566" max="13566" width="7.42578125" style="47" bestFit="1" customWidth="1"/>
    <col min="13567" max="13568" width="7.42578125" style="47" customWidth="1"/>
    <col min="13569" max="13569" width="8" style="47" bestFit="1" customWidth="1"/>
    <col min="13570" max="13570" width="7.42578125" style="47" bestFit="1" customWidth="1"/>
    <col min="13571" max="13573" width="7.42578125" style="47" customWidth="1"/>
    <col min="13574" max="13579" width="0" style="47" hidden="1" customWidth="1"/>
    <col min="13580" max="13580" width="7.85546875" style="47" customWidth="1"/>
    <col min="13581" max="13819" width="11.42578125" style="47"/>
    <col min="13820" max="13820" width="18.140625" style="47" customWidth="1"/>
    <col min="13821" max="13821" width="8" style="47" bestFit="1" customWidth="1"/>
    <col min="13822" max="13822" width="7.42578125" style="47" bestFit="1" customWidth="1"/>
    <col min="13823" max="13824" width="7.42578125" style="47" customWidth="1"/>
    <col min="13825" max="13825" width="8" style="47" bestFit="1" customWidth="1"/>
    <col min="13826" max="13826" width="7.42578125" style="47" bestFit="1" customWidth="1"/>
    <col min="13827" max="13829" width="7.42578125" style="47" customWidth="1"/>
    <col min="13830" max="13835" width="0" style="47" hidden="1" customWidth="1"/>
    <col min="13836" max="13836" width="7.85546875" style="47" customWidth="1"/>
    <col min="13837" max="14075" width="11.42578125" style="47"/>
    <col min="14076" max="14076" width="18.140625" style="47" customWidth="1"/>
    <col min="14077" max="14077" width="8" style="47" bestFit="1" customWidth="1"/>
    <col min="14078" max="14078" width="7.42578125" style="47" bestFit="1" customWidth="1"/>
    <col min="14079" max="14080" width="7.42578125" style="47" customWidth="1"/>
    <col min="14081" max="14081" width="8" style="47" bestFit="1" customWidth="1"/>
    <col min="14082" max="14082" width="7.42578125" style="47" bestFit="1" customWidth="1"/>
    <col min="14083" max="14085" width="7.42578125" style="47" customWidth="1"/>
    <col min="14086" max="14091" width="0" style="47" hidden="1" customWidth="1"/>
    <col min="14092" max="14092" width="7.85546875" style="47" customWidth="1"/>
    <col min="14093" max="14331" width="11.42578125" style="47"/>
    <col min="14332" max="14332" width="18.140625" style="47" customWidth="1"/>
    <col min="14333" max="14333" width="8" style="47" bestFit="1" customWidth="1"/>
    <col min="14334" max="14334" width="7.42578125" style="47" bestFit="1" customWidth="1"/>
    <col min="14335" max="14336" width="7.42578125" style="47" customWidth="1"/>
    <col min="14337" max="14337" width="8" style="47" bestFit="1" customWidth="1"/>
    <col min="14338" max="14338" width="7.42578125" style="47" bestFit="1" customWidth="1"/>
    <col min="14339" max="14341" width="7.42578125" style="47" customWidth="1"/>
    <col min="14342" max="14347" width="0" style="47" hidden="1" customWidth="1"/>
    <col min="14348" max="14348" width="7.85546875" style="47" customWidth="1"/>
    <col min="14349" max="14587" width="11.42578125" style="47"/>
    <col min="14588" max="14588" width="18.140625" style="47" customWidth="1"/>
    <col min="14589" max="14589" width="8" style="47" bestFit="1" customWidth="1"/>
    <col min="14590" max="14590" width="7.42578125" style="47" bestFit="1" customWidth="1"/>
    <col min="14591" max="14592" width="7.42578125" style="47" customWidth="1"/>
    <col min="14593" max="14593" width="8" style="47" bestFit="1" customWidth="1"/>
    <col min="14594" max="14594" width="7.42578125" style="47" bestFit="1" customWidth="1"/>
    <col min="14595" max="14597" width="7.42578125" style="47" customWidth="1"/>
    <col min="14598" max="14603" width="0" style="47" hidden="1" customWidth="1"/>
    <col min="14604" max="14604" width="7.85546875" style="47" customWidth="1"/>
    <col min="14605" max="14843" width="11.42578125" style="47"/>
    <col min="14844" max="14844" width="18.140625" style="47" customWidth="1"/>
    <col min="14845" max="14845" width="8" style="47" bestFit="1" customWidth="1"/>
    <col min="14846" max="14846" width="7.42578125" style="47" bestFit="1" customWidth="1"/>
    <col min="14847" max="14848" width="7.42578125" style="47" customWidth="1"/>
    <col min="14849" max="14849" width="8" style="47" bestFit="1" customWidth="1"/>
    <col min="14850" max="14850" width="7.42578125" style="47" bestFit="1" customWidth="1"/>
    <col min="14851" max="14853" width="7.42578125" style="47" customWidth="1"/>
    <col min="14854" max="14859" width="0" style="47" hidden="1" customWidth="1"/>
    <col min="14860" max="14860" width="7.85546875" style="47" customWidth="1"/>
    <col min="14861" max="15099" width="11.42578125" style="47"/>
    <col min="15100" max="15100" width="18.140625" style="47" customWidth="1"/>
    <col min="15101" max="15101" width="8" style="47" bestFit="1" customWidth="1"/>
    <col min="15102" max="15102" width="7.42578125" style="47" bestFit="1" customWidth="1"/>
    <col min="15103" max="15104" width="7.42578125" style="47" customWidth="1"/>
    <col min="15105" max="15105" width="8" style="47" bestFit="1" customWidth="1"/>
    <col min="15106" max="15106" width="7.42578125" style="47" bestFit="1" customWidth="1"/>
    <col min="15107" max="15109" width="7.42578125" style="47" customWidth="1"/>
    <col min="15110" max="15115" width="0" style="47" hidden="1" customWidth="1"/>
    <col min="15116" max="15116" width="7.85546875" style="47" customWidth="1"/>
    <col min="15117" max="15355" width="11.42578125" style="47"/>
    <col min="15356" max="15356" width="18.140625" style="47" customWidth="1"/>
    <col min="15357" max="15357" width="8" style="47" bestFit="1" customWidth="1"/>
    <col min="15358" max="15358" width="7.42578125" style="47" bestFit="1" customWidth="1"/>
    <col min="15359" max="15360" width="7.42578125" style="47" customWidth="1"/>
    <col min="15361" max="15361" width="8" style="47" bestFit="1" customWidth="1"/>
    <col min="15362" max="15362" width="7.42578125" style="47" bestFit="1" customWidth="1"/>
    <col min="15363" max="15365" width="7.42578125" style="47" customWidth="1"/>
    <col min="15366" max="15371" width="0" style="47" hidden="1" customWidth="1"/>
    <col min="15372" max="15372" width="7.85546875" style="47" customWidth="1"/>
    <col min="15373" max="15611" width="11.42578125" style="47"/>
    <col min="15612" max="15612" width="18.140625" style="47" customWidth="1"/>
    <col min="15613" max="15613" width="8" style="47" bestFit="1" customWidth="1"/>
    <col min="15614" max="15614" width="7.42578125" style="47" bestFit="1" customWidth="1"/>
    <col min="15615" max="15616" width="7.42578125" style="47" customWidth="1"/>
    <col min="15617" max="15617" width="8" style="47" bestFit="1" customWidth="1"/>
    <col min="15618" max="15618" width="7.42578125" style="47" bestFit="1" customWidth="1"/>
    <col min="15619" max="15621" width="7.42578125" style="47" customWidth="1"/>
    <col min="15622" max="15627" width="0" style="47" hidden="1" customWidth="1"/>
    <col min="15628" max="15628" width="7.85546875" style="47" customWidth="1"/>
    <col min="15629" max="15867" width="11.42578125" style="47"/>
    <col min="15868" max="15868" width="18.140625" style="47" customWidth="1"/>
    <col min="15869" max="15869" width="8" style="47" bestFit="1" customWidth="1"/>
    <col min="15870" max="15870" width="7.42578125" style="47" bestFit="1" customWidth="1"/>
    <col min="15871" max="15872" width="7.42578125" style="47" customWidth="1"/>
    <col min="15873" max="15873" width="8" style="47" bestFit="1" customWidth="1"/>
    <col min="15874" max="15874" width="7.42578125" style="47" bestFit="1" customWidth="1"/>
    <col min="15875" max="15877" width="7.42578125" style="47" customWidth="1"/>
    <col min="15878" max="15883" width="0" style="47" hidden="1" customWidth="1"/>
    <col min="15884" max="15884" width="7.85546875" style="47" customWidth="1"/>
    <col min="15885" max="16123" width="11.42578125" style="47"/>
    <col min="16124" max="16124" width="18.140625" style="47" customWidth="1"/>
    <col min="16125" max="16125" width="8" style="47" bestFit="1" customWidth="1"/>
    <col min="16126" max="16126" width="7.42578125" style="47" bestFit="1" customWidth="1"/>
    <col min="16127" max="16128" width="7.42578125" style="47" customWidth="1"/>
    <col min="16129" max="16129" width="8" style="47" bestFit="1" customWidth="1"/>
    <col min="16130" max="16130" width="7.42578125" style="47" bestFit="1" customWidth="1"/>
    <col min="16131" max="16133" width="7.42578125" style="47" customWidth="1"/>
    <col min="16134" max="16139" width="0" style="47" hidden="1" customWidth="1"/>
    <col min="16140" max="16140" width="7.85546875" style="47" customWidth="1"/>
    <col min="16141" max="16384" width="11.42578125" style="47"/>
  </cols>
  <sheetData>
    <row r="1" spans="1:16" s="48" customFormat="1" ht="14.25" customHeight="1" x14ac:dyDescent="0.2">
      <c r="B1" s="61"/>
      <c r="C1" s="61"/>
      <c r="D1" s="61"/>
      <c r="E1" s="61"/>
      <c r="F1" s="61"/>
      <c r="G1" s="61"/>
      <c r="H1" s="61"/>
      <c r="I1" s="61"/>
      <c r="J1" s="61"/>
      <c r="K1" s="61"/>
      <c r="L1" s="61"/>
    </row>
    <row r="2" spans="1:16" s="48" customFormat="1" x14ac:dyDescent="0.2">
      <c r="A2" s="75" t="s">
        <v>105</v>
      </c>
      <c r="B2" s="61"/>
      <c r="C2" s="61"/>
      <c r="D2" s="61"/>
      <c r="E2" s="61"/>
      <c r="F2" s="61"/>
      <c r="G2" s="61"/>
      <c r="H2" s="61"/>
      <c r="I2" s="61"/>
      <c r="K2" s="61"/>
      <c r="L2" s="61"/>
    </row>
    <row r="3" spans="1:16" s="48" customFormat="1" x14ac:dyDescent="0.2">
      <c r="A3" s="75" t="s">
        <v>106</v>
      </c>
      <c r="B3" s="61"/>
      <c r="C3" s="61"/>
      <c r="D3" s="61"/>
      <c r="E3" s="61"/>
      <c r="F3" s="61"/>
      <c r="G3" s="61"/>
      <c r="H3" s="61"/>
      <c r="I3" s="61"/>
      <c r="J3" s="61"/>
      <c r="K3" s="61"/>
      <c r="L3" s="61"/>
    </row>
    <row r="4" spans="1:16" s="48" customFormat="1" ht="15" x14ac:dyDescent="0.25">
      <c r="B4" s="61"/>
      <c r="C4" s="61"/>
      <c r="D4" s="61"/>
      <c r="E4" s="61"/>
      <c r="F4" s="61"/>
      <c r="G4" s="61"/>
      <c r="H4" s="61"/>
      <c r="I4" s="61"/>
      <c r="J4" s="61"/>
      <c r="K4" s="61"/>
      <c r="L4" s="137"/>
    </row>
    <row r="5" spans="1:16" s="48" customFormat="1" ht="12.75" x14ac:dyDescent="0.2">
      <c r="B5" s="330" t="s">
        <v>126</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c r="L6" s="86"/>
    </row>
    <row r="7" spans="1:16" x14ac:dyDescent="0.2">
      <c r="B7" s="49"/>
    </row>
    <row r="8" spans="1:16" ht="15" customHeight="1" x14ac:dyDescent="0.2">
      <c r="B8" s="363" t="s">
        <v>57</v>
      </c>
      <c r="C8" s="364"/>
      <c r="D8" s="364"/>
      <c r="E8" s="364"/>
      <c r="F8" s="364"/>
      <c r="G8" s="364"/>
      <c r="H8" s="364"/>
      <c r="I8" s="364"/>
      <c r="J8" s="364"/>
      <c r="K8" s="365"/>
      <c r="L8" s="66"/>
    </row>
    <row r="9" spans="1:16" ht="20.25" customHeight="1" x14ac:dyDescent="0.2">
      <c r="B9" s="362" t="s">
        <v>58</v>
      </c>
      <c r="C9" s="363" t="s">
        <v>2</v>
      </c>
      <c r="D9" s="364"/>
      <c r="E9" s="364"/>
      <c r="F9" s="364"/>
      <c r="G9" s="364"/>
      <c r="H9" s="364"/>
      <c r="I9" s="364"/>
      <c r="J9" s="364"/>
      <c r="K9" s="365"/>
    </row>
    <row r="10" spans="1:16" ht="24" x14ac:dyDescent="0.2">
      <c r="B10" s="362"/>
      <c r="C10" s="102" t="s">
        <v>59</v>
      </c>
      <c r="D10" s="102" t="s">
        <v>60</v>
      </c>
      <c r="E10" s="102" t="s">
        <v>61</v>
      </c>
      <c r="F10" s="102" t="s">
        <v>62</v>
      </c>
      <c r="G10" s="102" t="s">
        <v>8</v>
      </c>
      <c r="H10" s="102" t="s">
        <v>63</v>
      </c>
      <c r="I10" s="102" t="s">
        <v>64</v>
      </c>
      <c r="J10" s="102" t="s">
        <v>65</v>
      </c>
      <c r="K10" s="102" t="s">
        <v>31</v>
      </c>
    </row>
    <row r="11" spans="1:16" ht="12.75" customHeight="1" x14ac:dyDescent="0.2">
      <c r="B11" s="41" t="s">
        <v>414</v>
      </c>
      <c r="C11" s="39">
        <v>5449</v>
      </c>
      <c r="D11" s="39">
        <v>1624</v>
      </c>
      <c r="E11" s="39">
        <f>C11+D11</f>
        <v>7073</v>
      </c>
      <c r="F11" s="40">
        <f>E11/$E$63</f>
        <v>3.0255587637685807E-2</v>
      </c>
      <c r="G11" s="39">
        <v>19189</v>
      </c>
      <c r="H11" s="39">
        <v>815</v>
      </c>
      <c r="I11" s="39">
        <f>G11+H11</f>
        <v>20004</v>
      </c>
      <c r="J11" s="40">
        <f>I11/$I$63</f>
        <v>3.6376464769164743E-2</v>
      </c>
      <c r="K11" s="39">
        <f t="shared" ref="K11:K62" si="0">E11+I11</f>
        <v>27077</v>
      </c>
      <c r="P11" s="52"/>
    </row>
    <row r="12" spans="1:16" ht="12.75" customHeight="1" x14ac:dyDescent="0.2">
      <c r="B12" s="41" t="s">
        <v>415</v>
      </c>
      <c r="C12" s="39">
        <v>2217</v>
      </c>
      <c r="D12" s="39">
        <v>1314</v>
      </c>
      <c r="E12" s="39">
        <f t="shared" ref="E12:E62" si="1">C12+D12</f>
        <v>3531</v>
      </c>
      <c r="F12" s="40">
        <f t="shared" ref="F12:F62" si="2">E12/$E$63</f>
        <v>1.5104266923323709E-2</v>
      </c>
      <c r="G12" s="39">
        <v>7191</v>
      </c>
      <c r="H12" s="39">
        <v>314</v>
      </c>
      <c r="I12" s="39">
        <f t="shared" ref="I12:I62" si="3">G12+H12</f>
        <v>7505</v>
      </c>
      <c r="J12" s="40">
        <f t="shared" ref="J12:J62" si="4">I12/$I$63</f>
        <v>1.3647538896849701E-2</v>
      </c>
      <c r="K12" s="39">
        <f t="shared" si="0"/>
        <v>11036</v>
      </c>
      <c r="P12" s="52"/>
    </row>
    <row r="13" spans="1:16" ht="12.75" customHeight="1" x14ac:dyDescent="0.2">
      <c r="B13" s="41" t="s">
        <v>416</v>
      </c>
      <c r="C13" s="39">
        <v>5354</v>
      </c>
      <c r="D13" s="39">
        <v>2584</v>
      </c>
      <c r="E13" s="39">
        <f t="shared" si="1"/>
        <v>7938</v>
      </c>
      <c r="F13" s="40">
        <f t="shared" si="2"/>
        <v>3.3955726660250242E-2</v>
      </c>
      <c r="G13" s="39">
        <v>15028</v>
      </c>
      <c r="H13" s="39">
        <v>816</v>
      </c>
      <c r="I13" s="39">
        <f t="shared" si="3"/>
        <v>15844</v>
      </c>
      <c r="J13" s="40">
        <f t="shared" si="4"/>
        <v>2.8811673055521209E-2</v>
      </c>
      <c r="K13" s="39">
        <f t="shared" si="0"/>
        <v>23782</v>
      </c>
      <c r="P13" s="52"/>
    </row>
    <row r="14" spans="1:16" ht="12.75" customHeight="1" x14ac:dyDescent="0.2">
      <c r="B14" s="41" t="s">
        <v>417</v>
      </c>
      <c r="C14" s="39">
        <v>2405</v>
      </c>
      <c r="D14" s="39">
        <v>1178</v>
      </c>
      <c r="E14" s="39">
        <f t="shared" si="1"/>
        <v>3583</v>
      </c>
      <c r="F14" s="40">
        <f t="shared" si="2"/>
        <v>1.5326703026414288E-2</v>
      </c>
      <c r="G14" s="39">
        <v>6840</v>
      </c>
      <c r="H14" s="39">
        <v>356</v>
      </c>
      <c r="I14" s="39">
        <f t="shared" si="3"/>
        <v>7196</v>
      </c>
      <c r="J14" s="40">
        <f t="shared" si="4"/>
        <v>1.3085634896966082E-2</v>
      </c>
      <c r="K14" s="39">
        <f t="shared" si="0"/>
        <v>10779</v>
      </c>
      <c r="P14" s="52"/>
    </row>
    <row r="15" spans="1:16" ht="12.75" customHeight="1" x14ac:dyDescent="0.2">
      <c r="B15" s="41" t="s">
        <v>418</v>
      </c>
      <c r="C15" s="39">
        <v>2361</v>
      </c>
      <c r="D15" s="39">
        <v>718</v>
      </c>
      <c r="E15" s="39">
        <f t="shared" si="1"/>
        <v>3079</v>
      </c>
      <c r="F15" s="40">
        <f t="shared" si="2"/>
        <v>1.3170783873382526E-2</v>
      </c>
      <c r="G15" s="39">
        <v>8220</v>
      </c>
      <c r="H15" s="39">
        <v>288</v>
      </c>
      <c r="I15" s="39">
        <f t="shared" si="3"/>
        <v>8508</v>
      </c>
      <c r="J15" s="40">
        <f t="shared" si="4"/>
        <v>1.5471453822038276E-2</v>
      </c>
      <c r="K15" s="39">
        <f t="shared" si="0"/>
        <v>11587</v>
      </c>
      <c r="P15" s="52"/>
    </row>
    <row r="16" spans="1:16" ht="12.75" customHeight="1" x14ac:dyDescent="0.2">
      <c r="B16" s="41" t="s">
        <v>419</v>
      </c>
      <c r="C16" s="39">
        <v>2983</v>
      </c>
      <c r="D16" s="39">
        <v>968</v>
      </c>
      <c r="E16" s="39">
        <f t="shared" si="1"/>
        <v>3951</v>
      </c>
      <c r="F16" s="40">
        <f t="shared" si="2"/>
        <v>1.6900866217516842E-2</v>
      </c>
      <c r="G16" s="39">
        <v>8256</v>
      </c>
      <c r="H16" s="39">
        <v>329</v>
      </c>
      <c r="I16" s="39">
        <f t="shared" si="3"/>
        <v>8585</v>
      </c>
      <c r="J16" s="40">
        <f t="shared" si="4"/>
        <v>1.5611475207122543E-2</v>
      </c>
      <c r="K16" s="39">
        <f t="shared" si="0"/>
        <v>12536</v>
      </c>
      <c r="P16" s="52"/>
    </row>
    <row r="17" spans="2:16" ht="12.75" customHeight="1" x14ac:dyDescent="0.2">
      <c r="B17" s="41" t="s">
        <v>420</v>
      </c>
      <c r="C17" s="39">
        <v>4983</v>
      </c>
      <c r="D17" s="39">
        <v>3043</v>
      </c>
      <c r="E17" s="39">
        <f t="shared" si="1"/>
        <v>8026</v>
      </c>
      <c r="F17" s="40">
        <f t="shared" si="2"/>
        <v>3.433215698855737E-2</v>
      </c>
      <c r="G17" s="39">
        <v>13947</v>
      </c>
      <c r="H17" s="39">
        <v>1015</v>
      </c>
      <c r="I17" s="39">
        <f t="shared" si="3"/>
        <v>14962</v>
      </c>
      <c r="J17" s="40">
        <f t="shared" si="4"/>
        <v>2.7207791735465052E-2</v>
      </c>
      <c r="K17" s="39">
        <f t="shared" si="0"/>
        <v>22988</v>
      </c>
      <c r="P17" s="52"/>
    </row>
    <row r="18" spans="2:16" ht="12.75" customHeight="1" x14ac:dyDescent="0.2">
      <c r="B18" s="41" t="s">
        <v>421</v>
      </c>
      <c r="C18" s="39">
        <v>4086</v>
      </c>
      <c r="D18" s="39">
        <v>811</v>
      </c>
      <c r="E18" s="39">
        <f t="shared" si="1"/>
        <v>4897</v>
      </c>
      <c r="F18" s="40">
        <f t="shared" si="2"/>
        <v>2.0947492246818522E-2</v>
      </c>
      <c r="G18" s="39">
        <v>13222</v>
      </c>
      <c r="H18" s="39">
        <v>339</v>
      </c>
      <c r="I18" s="39">
        <f t="shared" si="3"/>
        <v>13561</v>
      </c>
      <c r="J18" s="40">
        <f t="shared" si="4"/>
        <v>2.4660129910750006E-2</v>
      </c>
      <c r="K18" s="39">
        <f t="shared" si="0"/>
        <v>18458</v>
      </c>
      <c r="P18" s="52"/>
    </row>
    <row r="19" spans="2:16" ht="12.75" customHeight="1" x14ac:dyDescent="0.2">
      <c r="B19" s="41" t="s">
        <v>422</v>
      </c>
      <c r="C19" s="39">
        <v>909</v>
      </c>
      <c r="D19" s="39">
        <v>345</v>
      </c>
      <c r="E19" s="39">
        <f t="shared" si="1"/>
        <v>1254</v>
      </c>
      <c r="F19" s="40">
        <f t="shared" si="2"/>
        <v>5.3641321783766439E-3</v>
      </c>
      <c r="G19" s="39">
        <v>2793</v>
      </c>
      <c r="H19" s="39">
        <v>123</v>
      </c>
      <c r="I19" s="39">
        <f t="shared" si="3"/>
        <v>2916</v>
      </c>
      <c r="J19" s="40">
        <f t="shared" si="4"/>
        <v>5.3026280377366725E-3</v>
      </c>
      <c r="K19" s="39">
        <f t="shared" si="0"/>
        <v>4170</v>
      </c>
      <c r="P19" s="52"/>
    </row>
    <row r="20" spans="2:16" ht="12.75" customHeight="1" x14ac:dyDescent="0.2">
      <c r="B20" s="41" t="s">
        <v>423</v>
      </c>
      <c r="C20" s="39">
        <v>3577</v>
      </c>
      <c r="D20" s="39">
        <v>1397</v>
      </c>
      <c r="E20" s="39">
        <f t="shared" si="1"/>
        <v>4974</v>
      </c>
      <c r="F20" s="40">
        <f t="shared" si="2"/>
        <v>2.1276868784087265E-2</v>
      </c>
      <c r="G20" s="39">
        <v>11560</v>
      </c>
      <c r="H20" s="39">
        <v>475</v>
      </c>
      <c r="I20" s="39">
        <f t="shared" si="3"/>
        <v>12035</v>
      </c>
      <c r="J20" s="40">
        <f t="shared" si="4"/>
        <v>2.1885160642716343E-2</v>
      </c>
      <c r="K20" s="39">
        <f t="shared" si="0"/>
        <v>17009</v>
      </c>
      <c r="P20" s="52"/>
    </row>
    <row r="21" spans="2:16" ht="12.75" customHeight="1" x14ac:dyDescent="0.2">
      <c r="B21" s="41" t="s">
        <v>424</v>
      </c>
      <c r="C21" s="39">
        <v>3280</v>
      </c>
      <c r="D21" s="39">
        <v>951</v>
      </c>
      <c r="E21" s="39">
        <f t="shared" si="1"/>
        <v>4231</v>
      </c>
      <c r="F21" s="40">
        <f t="shared" si="2"/>
        <v>1.8098599080312267E-2</v>
      </c>
      <c r="G21" s="39">
        <v>11282</v>
      </c>
      <c r="H21" s="39">
        <v>369</v>
      </c>
      <c r="I21" s="39">
        <f t="shared" si="3"/>
        <v>11651</v>
      </c>
      <c r="J21" s="40">
        <f t="shared" si="4"/>
        <v>2.1186872176841554E-2</v>
      </c>
      <c r="K21" s="39">
        <f t="shared" si="0"/>
        <v>15882</v>
      </c>
      <c r="P21" s="52"/>
    </row>
    <row r="22" spans="2:16" ht="22.5" customHeight="1" x14ac:dyDescent="0.2">
      <c r="B22" s="41" t="s">
        <v>425</v>
      </c>
      <c r="C22" s="39">
        <v>3889</v>
      </c>
      <c r="D22" s="39">
        <v>1694</v>
      </c>
      <c r="E22" s="39">
        <f t="shared" si="1"/>
        <v>5583</v>
      </c>
      <c r="F22" s="40">
        <f t="shared" si="2"/>
        <v>2.3881937760667309E-2</v>
      </c>
      <c r="G22" s="39">
        <v>12625</v>
      </c>
      <c r="H22" s="39">
        <v>583</v>
      </c>
      <c r="I22" s="39">
        <f t="shared" si="3"/>
        <v>13208</v>
      </c>
      <c r="J22" s="40">
        <f t="shared" si="4"/>
        <v>2.4018213690818233E-2</v>
      </c>
      <c r="K22" s="39">
        <f t="shared" si="0"/>
        <v>18791</v>
      </c>
      <c r="P22" s="52"/>
    </row>
    <row r="23" spans="2:16" ht="12.75" customHeight="1" x14ac:dyDescent="0.2">
      <c r="B23" s="41" t="s">
        <v>426</v>
      </c>
      <c r="C23" s="39">
        <v>5469</v>
      </c>
      <c r="D23" s="39">
        <v>2660</v>
      </c>
      <c r="E23" s="39">
        <f t="shared" si="1"/>
        <v>8129</v>
      </c>
      <c r="F23" s="40">
        <f t="shared" si="2"/>
        <v>3.4772751577371405E-2</v>
      </c>
      <c r="G23" s="39">
        <v>18706</v>
      </c>
      <c r="H23" s="39">
        <v>859</v>
      </c>
      <c r="I23" s="39">
        <f t="shared" si="3"/>
        <v>19565</v>
      </c>
      <c r="J23" s="40">
        <f t="shared" si="4"/>
        <v>3.5578161028229763E-2</v>
      </c>
      <c r="K23" s="39">
        <f t="shared" si="0"/>
        <v>27694</v>
      </c>
      <c r="P23" s="52"/>
    </row>
    <row r="24" spans="2:16" ht="12.75" customHeight="1" x14ac:dyDescent="0.2">
      <c r="B24" s="41" t="s">
        <v>427</v>
      </c>
      <c r="C24" s="39">
        <v>3664</v>
      </c>
      <c r="D24" s="39">
        <v>1221</v>
      </c>
      <c r="E24" s="39">
        <f t="shared" si="1"/>
        <v>4885</v>
      </c>
      <c r="F24" s="40">
        <f t="shared" si="2"/>
        <v>2.0896160838413003E-2</v>
      </c>
      <c r="G24" s="39">
        <v>11861</v>
      </c>
      <c r="H24" s="39">
        <v>412</v>
      </c>
      <c r="I24" s="39">
        <f t="shared" si="3"/>
        <v>12273</v>
      </c>
      <c r="J24" s="40">
        <f t="shared" si="4"/>
        <v>2.2317954014794986E-2</v>
      </c>
      <c r="K24" s="39">
        <f t="shared" si="0"/>
        <v>17158</v>
      </c>
      <c r="P24" s="52"/>
    </row>
    <row r="25" spans="2:16" ht="12.75" customHeight="1" x14ac:dyDescent="0.2">
      <c r="B25" s="41" t="s">
        <v>428</v>
      </c>
      <c r="C25" s="39">
        <v>3837</v>
      </c>
      <c r="D25" s="39">
        <v>2077</v>
      </c>
      <c r="E25" s="39">
        <f t="shared" si="1"/>
        <v>5914</v>
      </c>
      <c r="F25" s="40">
        <f t="shared" si="2"/>
        <v>2.5297829109186182E-2</v>
      </c>
      <c r="G25" s="39">
        <v>12525</v>
      </c>
      <c r="H25" s="39">
        <v>642</v>
      </c>
      <c r="I25" s="39">
        <f t="shared" si="3"/>
        <v>13167</v>
      </c>
      <c r="J25" s="40">
        <f t="shared" si="4"/>
        <v>2.3943656849409727E-2</v>
      </c>
      <c r="K25" s="39">
        <f t="shared" si="0"/>
        <v>19081</v>
      </c>
      <c r="P25" s="52"/>
    </row>
    <row r="26" spans="2:16" ht="12.75" customHeight="1" x14ac:dyDescent="0.2">
      <c r="B26" s="41" t="s">
        <v>429</v>
      </c>
      <c r="C26" s="39">
        <v>3339</v>
      </c>
      <c r="D26" s="39">
        <v>1401</v>
      </c>
      <c r="E26" s="39">
        <f t="shared" si="1"/>
        <v>4740</v>
      </c>
      <c r="F26" s="40">
        <f t="shared" si="2"/>
        <v>2.027590632017966E-2</v>
      </c>
      <c r="G26" s="39">
        <v>11281</v>
      </c>
      <c r="H26" s="39">
        <v>452</v>
      </c>
      <c r="I26" s="39">
        <f t="shared" si="3"/>
        <v>11733</v>
      </c>
      <c r="J26" s="40">
        <f t="shared" si="4"/>
        <v>2.1335985859658565E-2</v>
      </c>
      <c r="K26" s="39">
        <f t="shared" si="0"/>
        <v>16473</v>
      </c>
      <c r="P26" s="52"/>
    </row>
    <row r="27" spans="2:16" ht="12.75" customHeight="1" x14ac:dyDescent="0.2">
      <c r="B27" s="41" t="s">
        <v>430</v>
      </c>
      <c r="C27" s="39">
        <v>10439</v>
      </c>
      <c r="D27" s="39">
        <v>4809</v>
      </c>
      <c r="E27" s="39">
        <f t="shared" si="1"/>
        <v>15248</v>
      </c>
      <c r="F27" s="40">
        <f t="shared" si="2"/>
        <v>6.5225109613945037E-2</v>
      </c>
      <c r="G27" s="39">
        <v>34244</v>
      </c>
      <c r="H27" s="39">
        <v>1599</v>
      </c>
      <c r="I27" s="39">
        <f t="shared" si="3"/>
        <v>35843</v>
      </c>
      <c r="J27" s="40">
        <f t="shared" si="4"/>
        <v>6.5179045526953208E-2</v>
      </c>
      <c r="K27" s="39">
        <f t="shared" si="0"/>
        <v>51091</v>
      </c>
      <c r="P27" s="52"/>
    </row>
    <row r="28" spans="2:16" ht="12.75" customHeight="1" x14ac:dyDescent="0.2">
      <c r="B28" s="41" t="s">
        <v>431</v>
      </c>
      <c r="C28" s="39">
        <v>447</v>
      </c>
      <c r="D28" s="39">
        <v>181</v>
      </c>
      <c r="E28" s="39">
        <f t="shared" si="1"/>
        <v>628</v>
      </c>
      <c r="F28" s="40">
        <f t="shared" si="2"/>
        <v>2.6863437065554486E-3</v>
      </c>
      <c r="G28" s="39">
        <v>1103</v>
      </c>
      <c r="H28" s="39">
        <v>40</v>
      </c>
      <c r="I28" s="39">
        <f t="shared" si="3"/>
        <v>1143</v>
      </c>
      <c r="J28" s="40">
        <f t="shared" si="4"/>
        <v>2.078499261705424E-3</v>
      </c>
      <c r="K28" s="39">
        <f t="shared" si="0"/>
        <v>1771</v>
      </c>
      <c r="P28" s="52"/>
    </row>
    <row r="29" spans="2:16" ht="12.75" customHeight="1" x14ac:dyDescent="0.2">
      <c r="B29" s="41" t="s">
        <v>432</v>
      </c>
      <c r="C29" s="39">
        <v>1406</v>
      </c>
      <c r="D29" s="39">
        <v>1036</v>
      </c>
      <c r="E29" s="39">
        <f t="shared" si="1"/>
        <v>2442</v>
      </c>
      <c r="F29" s="40">
        <f t="shared" si="2"/>
        <v>1.0445941610522938E-2</v>
      </c>
      <c r="G29" s="39">
        <v>3538</v>
      </c>
      <c r="H29" s="39">
        <v>237</v>
      </c>
      <c r="I29" s="39">
        <f t="shared" si="3"/>
        <v>3775</v>
      </c>
      <c r="J29" s="40">
        <f t="shared" si="4"/>
        <v>6.8646847882222013E-3</v>
      </c>
      <c r="K29" s="39">
        <f t="shared" si="0"/>
        <v>6217</v>
      </c>
      <c r="P29" s="52"/>
    </row>
    <row r="30" spans="2:16" ht="12.75" customHeight="1" x14ac:dyDescent="0.2">
      <c r="B30" s="41" t="s">
        <v>433</v>
      </c>
      <c r="C30" s="39">
        <v>457</v>
      </c>
      <c r="D30" s="39">
        <v>237</v>
      </c>
      <c r="E30" s="39">
        <f t="shared" si="1"/>
        <v>694</v>
      </c>
      <c r="F30" s="40">
        <f t="shared" si="2"/>
        <v>2.9686664527857985E-3</v>
      </c>
      <c r="G30" s="39">
        <v>1232</v>
      </c>
      <c r="H30" s="39">
        <v>78</v>
      </c>
      <c r="I30" s="39">
        <f t="shared" si="3"/>
        <v>1310</v>
      </c>
      <c r="J30" s="40">
        <f t="shared" si="4"/>
        <v>2.3821820059790949E-3</v>
      </c>
      <c r="K30" s="39">
        <f t="shared" si="0"/>
        <v>2004</v>
      </c>
      <c r="P30" s="52"/>
    </row>
    <row r="31" spans="2:16" ht="12.75" customHeight="1" x14ac:dyDescent="0.2">
      <c r="B31" s="41" t="s">
        <v>434</v>
      </c>
      <c r="C31" s="39">
        <v>1658</v>
      </c>
      <c r="D31" s="39">
        <v>697</v>
      </c>
      <c r="E31" s="39">
        <f t="shared" si="1"/>
        <v>2355</v>
      </c>
      <c r="F31" s="40">
        <f t="shared" si="2"/>
        <v>1.0073788899582933E-2</v>
      </c>
      <c r="G31" s="39">
        <v>6344</v>
      </c>
      <c r="H31" s="39">
        <v>343</v>
      </c>
      <c r="I31" s="39">
        <f t="shared" si="3"/>
        <v>6687</v>
      </c>
      <c r="J31" s="40">
        <f t="shared" si="4"/>
        <v>1.2160038987772678E-2</v>
      </c>
      <c r="K31" s="39">
        <f t="shared" si="0"/>
        <v>9042</v>
      </c>
      <c r="P31" s="52"/>
    </row>
    <row r="32" spans="2:16" ht="12.75" customHeight="1" x14ac:dyDescent="0.2">
      <c r="B32" s="41" t="s">
        <v>435</v>
      </c>
      <c r="C32" s="39">
        <v>443</v>
      </c>
      <c r="D32" s="39">
        <v>191</v>
      </c>
      <c r="E32" s="39">
        <f t="shared" si="1"/>
        <v>634</v>
      </c>
      <c r="F32" s="40">
        <f t="shared" si="2"/>
        <v>2.7120094107582079E-3</v>
      </c>
      <c r="G32" s="39">
        <v>1449</v>
      </c>
      <c r="H32" s="39">
        <v>93</v>
      </c>
      <c r="I32" s="39">
        <f t="shared" si="3"/>
        <v>1542</v>
      </c>
      <c r="J32" s="40">
        <f t="shared" si="4"/>
        <v>2.8040646207784462E-3</v>
      </c>
      <c r="K32" s="39">
        <f t="shared" si="0"/>
        <v>2176</v>
      </c>
      <c r="P32" s="52"/>
    </row>
    <row r="33" spans="2:16" ht="12.75" customHeight="1" x14ac:dyDescent="0.2">
      <c r="B33" s="41" t="s">
        <v>436</v>
      </c>
      <c r="C33" s="39">
        <v>139</v>
      </c>
      <c r="D33" s="39">
        <v>79</v>
      </c>
      <c r="E33" s="39">
        <f t="shared" si="1"/>
        <v>218</v>
      </c>
      <c r="F33" s="40">
        <f t="shared" si="2"/>
        <v>9.3252058603357924E-4</v>
      </c>
      <c r="G33" s="39">
        <v>469</v>
      </c>
      <c r="H33" s="39">
        <v>18</v>
      </c>
      <c r="I33" s="39">
        <f t="shared" si="3"/>
        <v>487</v>
      </c>
      <c r="J33" s="40">
        <f t="shared" si="4"/>
        <v>8.8558979916932771E-4</v>
      </c>
      <c r="K33" s="39">
        <f t="shared" si="0"/>
        <v>705</v>
      </c>
      <c r="P33" s="52"/>
    </row>
    <row r="34" spans="2:16" ht="12.75" customHeight="1" x14ac:dyDescent="0.2">
      <c r="B34" s="41" t="s">
        <v>437</v>
      </c>
      <c r="C34" s="39">
        <v>966</v>
      </c>
      <c r="D34" s="39">
        <v>350</v>
      </c>
      <c r="E34" s="39">
        <f t="shared" si="1"/>
        <v>1316</v>
      </c>
      <c r="F34" s="40">
        <f t="shared" si="2"/>
        <v>5.6293444551384882E-3</v>
      </c>
      <c r="G34" s="39">
        <v>2485</v>
      </c>
      <c r="H34" s="39">
        <v>143</v>
      </c>
      <c r="I34" s="39">
        <f t="shared" si="3"/>
        <v>2628</v>
      </c>
      <c r="J34" s="40">
        <f t="shared" si="4"/>
        <v>4.7789116883305812E-3</v>
      </c>
      <c r="K34" s="39">
        <f t="shared" si="0"/>
        <v>3944</v>
      </c>
      <c r="P34" s="52"/>
    </row>
    <row r="35" spans="2:16" ht="12.75" customHeight="1" x14ac:dyDescent="0.2">
      <c r="B35" s="41" t="s">
        <v>438</v>
      </c>
      <c r="C35" s="39">
        <v>403</v>
      </c>
      <c r="D35" s="39">
        <v>204</v>
      </c>
      <c r="E35" s="39">
        <f t="shared" si="1"/>
        <v>607</v>
      </c>
      <c r="F35" s="40">
        <f t="shared" si="2"/>
        <v>2.5965137418457918E-3</v>
      </c>
      <c r="G35" s="39">
        <v>738</v>
      </c>
      <c r="H35" s="39">
        <v>54</v>
      </c>
      <c r="I35" s="39">
        <f t="shared" si="3"/>
        <v>792</v>
      </c>
      <c r="J35" s="40">
        <f t="shared" si="4"/>
        <v>1.4402199608667505E-3</v>
      </c>
      <c r="K35" s="39">
        <f t="shared" si="0"/>
        <v>1399</v>
      </c>
      <c r="P35" s="52"/>
    </row>
    <row r="36" spans="2:16" ht="12.75" customHeight="1" x14ac:dyDescent="0.2">
      <c r="B36" s="41" t="s">
        <v>439</v>
      </c>
      <c r="C36" s="39">
        <v>968</v>
      </c>
      <c r="D36" s="39">
        <v>442</v>
      </c>
      <c r="E36" s="39">
        <f t="shared" si="1"/>
        <v>1410</v>
      </c>
      <c r="F36" s="40">
        <f t="shared" si="2"/>
        <v>6.0314404876483799E-3</v>
      </c>
      <c r="G36" s="39">
        <v>2608</v>
      </c>
      <c r="H36" s="39">
        <v>127</v>
      </c>
      <c r="I36" s="39">
        <f t="shared" si="3"/>
        <v>2735</v>
      </c>
      <c r="J36" s="40">
        <f t="shared" si="4"/>
        <v>4.9734868598113168E-3</v>
      </c>
      <c r="K36" s="39">
        <f t="shared" si="0"/>
        <v>4145</v>
      </c>
      <c r="P36" s="52"/>
    </row>
    <row r="37" spans="2:16" ht="12.75" customHeight="1" x14ac:dyDescent="0.2">
      <c r="B37" s="41" t="s">
        <v>440</v>
      </c>
      <c r="C37" s="39">
        <v>1244</v>
      </c>
      <c r="D37" s="39">
        <v>576</v>
      </c>
      <c r="E37" s="39">
        <f t="shared" si="1"/>
        <v>1820</v>
      </c>
      <c r="F37" s="40">
        <f t="shared" si="2"/>
        <v>7.7852636081702491E-3</v>
      </c>
      <c r="G37" s="39">
        <v>4346</v>
      </c>
      <c r="H37" s="39">
        <v>220</v>
      </c>
      <c r="I37" s="39">
        <f t="shared" si="3"/>
        <v>4566</v>
      </c>
      <c r="J37" s="40">
        <f t="shared" si="4"/>
        <v>8.3030862895424034E-3</v>
      </c>
      <c r="K37" s="39">
        <f t="shared" si="0"/>
        <v>6386</v>
      </c>
      <c r="P37" s="52"/>
    </row>
    <row r="38" spans="2:16" ht="12.75" customHeight="1" x14ac:dyDescent="0.2">
      <c r="B38" s="41" t="s">
        <v>441</v>
      </c>
      <c r="C38" s="39">
        <v>2005</v>
      </c>
      <c r="D38" s="39">
        <v>827</v>
      </c>
      <c r="E38" s="39">
        <f t="shared" si="1"/>
        <v>2832</v>
      </c>
      <c r="F38" s="40">
        <f t="shared" si="2"/>
        <v>1.2114212383702277E-2</v>
      </c>
      <c r="G38" s="39">
        <v>7645</v>
      </c>
      <c r="H38" s="39">
        <v>374</v>
      </c>
      <c r="I38" s="39">
        <f t="shared" si="3"/>
        <v>8019</v>
      </c>
      <c r="J38" s="40">
        <f t="shared" si="4"/>
        <v>1.4582227103775849E-2</v>
      </c>
      <c r="K38" s="39">
        <f t="shared" si="0"/>
        <v>10851</v>
      </c>
      <c r="P38" s="52"/>
    </row>
    <row r="39" spans="2:16" ht="12.75" customHeight="1" x14ac:dyDescent="0.2">
      <c r="B39" s="41" t="s">
        <v>442</v>
      </c>
      <c r="C39" s="39">
        <v>2476</v>
      </c>
      <c r="D39" s="39">
        <v>1388</v>
      </c>
      <c r="E39" s="39">
        <f t="shared" si="1"/>
        <v>3864</v>
      </c>
      <c r="F39" s="40">
        <f t="shared" si="2"/>
        <v>1.6528713506576836E-2</v>
      </c>
      <c r="G39" s="39">
        <v>8143</v>
      </c>
      <c r="H39" s="39">
        <v>563</v>
      </c>
      <c r="I39" s="39">
        <f t="shared" si="3"/>
        <v>8706</v>
      </c>
      <c r="J39" s="40">
        <f t="shared" si="4"/>
        <v>1.5831508812254962E-2</v>
      </c>
      <c r="K39" s="39">
        <f t="shared" si="0"/>
        <v>12570</v>
      </c>
      <c r="P39" s="52"/>
    </row>
    <row r="40" spans="2:16" ht="12.75" customHeight="1" x14ac:dyDescent="0.2">
      <c r="B40" s="41" t="s">
        <v>443</v>
      </c>
      <c r="C40" s="39">
        <v>4518</v>
      </c>
      <c r="D40" s="39">
        <v>2460</v>
      </c>
      <c r="E40" s="39">
        <f t="shared" si="1"/>
        <v>6978</v>
      </c>
      <c r="F40" s="40">
        <f t="shared" si="2"/>
        <v>2.9849213987808789E-2</v>
      </c>
      <c r="G40" s="39">
        <v>14628</v>
      </c>
      <c r="H40" s="39">
        <v>846</v>
      </c>
      <c r="I40" s="39">
        <f t="shared" si="3"/>
        <v>15474</v>
      </c>
      <c r="J40" s="40">
        <f t="shared" si="4"/>
        <v>2.8138843023298103E-2</v>
      </c>
      <c r="K40" s="39">
        <f t="shared" si="0"/>
        <v>22452</v>
      </c>
      <c r="P40" s="52"/>
    </row>
    <row r="41" spans="2:16" ht="12.75" customHeight="1" x14ac:dyDescent="0.2">
      <c r="B41" s="41" t="s">
        <v>444</v>
      </c>
      <c r="C41" s="39">
        <v>4899</v>
      </c>
      <c r="D41" s="39">
        <v>1614</v>
      </c>
      <c r="E41" s="39">
        <f t="shared" si="1"/>
        <v>6513</v>
      </c>
      <c r="F41" s="40">
        <f t="shared" si="2"/>
        <v>2.7860121912094964E-2</v>
      </c>
      <c r="G41" s="39">
        <v>15295</v>
      </c>
      <c r="H41" s="39">
        <v>667</v>
      </c>
      <c r="I41" s="39">
        <f t="shared" si="3"/>
        <v>15962</v>
      </c>
      <c r="J41" s="40">
        <f t="shared" si="4"/>
        <v>2.9026251282013981E-2</v>
      </c>
      <c r="K41" s="39">
        <f t="shared" si="0"/>
        <v>22475</v>
      </c>
      <c r="P41" s="52"/>
    </row>
    <row r="42" spans="2:16" ht="12.75" customHeight="1" x14ac:dyDescent="0.2">
      <c r="B42" s="41" t="s">
        <v>445</v>
      </c>
      <c r="C42" s="39">
        <v>4911</v>
      </c>
      <c r="D42" s="39">
        <v>1910</v>
      </c>
      <c r="E42" s="39">
        <f t="shared" si="1"/>
        <v>6821</v>
      </c>
      <c r="F42" s="40">
        <f t="shared" si="2"/>
        <v>2.9177628061169927E-2</v>
      </c>
      <c r="G42" s="39">
        <v>15696</v>
      </c>
      <c r="H42" s="39">
        <v>678</v>
      </c>
      <c r="I42" s="39">
        <f t="shared" si="3"/>
        <v>16374</v>
      </c>
      <c r="J42" s="40">
        <f t="shared" si="4"/>
        <v>2.9775456615192139E-2</v>
      </c>
      <c r="K42" s="39">
        <f t="shared" si="0"/>
        <v>23195</v>
      </c>
      <c r="P42" s="52"/>
    </row>
    <row r="43" spans="2:16" ht="12.75" customHeight="1" x14ac:dyDescent="0.2">
      <c r="B43" s="41" t="s">
        <v>446</v>
      </c>
      <c r="C43" s="39">
        <v>1944</v>
      </c>
      <c r="D43" s="39">
        <v>1729</v>
      </c>
      <c r="E43" s="39">
        <f t="shared" si="1"/>
        <v>3673</v>
      </c>
      <c r="F43" s="40">
        <f t="shared" si="2"/>
        <v>1.5711688589455673E-2</v>
      </c>
      <c r="G43" s="39">
        <v>5970</v>
      </c>
      <c r="H43" s="39">
        <v>414</v>
      </c>
      <c r="I43" s="39">
        <f t="shared" si="3"/>
        <v>6384</v>
      </c>
      <c r="J43" s="40">
        <f t="shared" si="4"/>
        <v>1.1609045745168352E-2</v>
      </c>
      <c r="K43" s="39">
        <f t="shared" si="0"/>
        <v>10057</v>
      </c>
      <c r="P43" s="52"/>
    </row>
    <row r="44" spans="2:16" ht="12.75" customHeight="1" x14ac:dyDescent="0.2">
      <c r="B44" s="41" t="s">
        <v>447</v>
      </c>
      <c r="C44" s="39">
        <v>2930</v>
      </c>
      <c r="D44" s="39">
        <v>811</v>
      </c>
      <c r="E44" s="39">
        <f t="shared" si="1"/>
        <v>3741</v>
      </c>
      <c r="F44" s="40">
        <f t="shared" si="2"/>
        <v>1.6002566570420276E-2</v>
      </c>
      <c r="G44" s="39">
        <v>8561</v>
      </c>
      <c r="H44" s="39">
        <v>317</v>
      </c>
      <c r="I44" s="39">
        <f t="shared" si="3"/>
        <v>8878</v>
      </c>
      <c r="J44" s="40">
        <f t="shared" si="4"/>
        <v>1.6144283854261379E-2</v>
      </c>
      <c r="K44" s="39">
        <f t="shared" si="0"/>
        <v>12619</v>
      </c>
      <c r="P44" s="52"/>
    </row>
    <row r="45" spans="2:16" ht="12.75" customHeight="1" x14ac:dyDescent="0.2">
      <c r="B45" s="41" t="s">
        <v>448</v>
      </c>
      <c r="C45" s="39">
        <v>3558</v>
      </c>
      <c r="D45" s="39">
        <v>1398</v>
      </c>
      <c r="E45" s="39">
        <f t="shared" si="1"/>
        <v>4956</v>
      </c>
      <c r="F45" s="40">
        <f t="shared" si="2"/>
        <v>2.1199871671478986E-2</v>
      </c>
      <c r="G45" s="39">
        <v>9630</v>
      </c>
      <c r="H45" s="39">
        <v>438</v>
      </c>
      <c r="I45" s="39">
        <f t="shared" si="3"/>
        <v>10068</v>
      </c>
      <c r="J45" s="40">
        <f t="shared" si="4"/>
        <v>1.8308250714654601E-2</v>
      </c>
      <c r="K45" s="39">
        <f t="shared" si="0"/>
        <v>15024</v>
      </c>
      <c r="P45" s="52"/>
    </row>
    <row r="46" spans="2:16" ht="12.75" customHeight="1" x14ac:dyDescent="0.2">
      <c r="B46" s="41" t="s">
        <v>449</v>
      </c>
      <c r="C46" s="39">
        <v>3864</v>
      </c>
      <c r="D46" s="39">
        <v>1737</v>
      </c>
      <c r="E46" s="39">
        <f t="shared" si="1"/>
        <v>5601</v>
      </c>
      <c r="F46" s="40">
        <f t="shared" si="2"/>
        <v>2.3958934873275585E-2</v>
      </c>
      <c r="G46" s="39">
        <v>11760</v>
      </c>
      <c r="H46" s="39">
        <v>595</v>
      </c>
      <c r="I46" s="39">
        <f t="shared" si="3"/>
        <v>12355</v>
      </c>
      <c r="J46" s="40">
        <f t="shared" si="4"/>
        <v>2.2467067697612E-2</v>
      </c>
      <c r="K46" s="39">
        <f t="shared" si="0"/>
        <v>17956</v>
      </c>
      <c r="P46" s="52"/>
    </row>
    <row r="47" spans="2:16" ht="12.75" customHeight="1" x14ac:dyDescent="0.2">
      <c r="B47" s="41" t="s">
        <v>450</v>
      </c>
      <c r="C47" s="39">
        <v>3585</v>
      </c>
      <c r="D47" s="39">
        <v>1973</v>
      </c>
      <c r="E47" s="39">
        <f t="shared" si="1"/>
        <v>5558</v>
      </c>
      <c r="F47" s="40">
        <f t="shared" si="2"/>
        <v>2.3774997326489144E-2</v>
      </c>
      <c r="G47" s="39">
        <v>10172</v>
      </c>
      <c r="H47" s="39">
        <v>549</v>
      </c>
      <c r="I47" s="39">
        <f t="shared" si="3"/>
        <v>10721</v>
      </c>
      <c r="J47" s="40">
        <f t="shared" si="4"/>
        <v>1.9495704798551051E-2</v>
      </c>
      <c r="K47" s="39">
        <f t="shared" si="0"/>
        <v>16279</v>
      </c>
      <c r="P47" s="52"/>
    </row>
    <row r="48" spans="2:16" ht="12.75" customHeight="1" x14ac:dyDescent="0.2">
      <c r="B48" s="41" t="s">
        <v>451</v>
      </c>
      <c r="C48" s="39">
        <v>525</v>
      </c>
      <c r="D48" s="39">
        <v>244</v>
      </c>
      <c r="E48" s="39">
        <f t="shared" si="1"/>
        <v>769</v>
      </c>
      <c r="F48" s="40">
        <f t="shared" si="2"/>
        <v>3.2894877553202866E-3</v>
      </c>
      <c r="G48" s="39">
        <v>1514</v>
      </c>
      <c r="H48" s="39">
        <v>73</v>
      </c>
      <c r="I48" s="39">
        <f t="shared" si="3"/>
        <v>1587</v>
      </c>
      <c r="J48" s="40">
        <f t="shared" si="4"/>
        <v>2.8858953003731481E-3</v>
      </c>
      <c r="K48" s="39">
        <f t="shared" si="0"/>
        <v>2356</v>
      </c>
      <c r="P48" s="52"/>
    </row>
    <row r="49" spans="2:16" ht="12.75" customHeight="1" x14ac:dyDescent="0.2">
      <c r="B49" s="41" t="s">
        <v>452</v>
      </c>
      <c r="C49" s="39">
        <v>1403</v>
      </c>
      <c r="D49" s="39">
        <v>715</v>
      </c>
      <c r="E49" s="39">
        <f t="shared" si="1"/>
        <v>2118</v>
      </c>
      <c r="F49" s="40">
        <f t="shared" si="2"/>
        <v>9.0599935835739501E-3</v>
      </c>
      <c r="G49" s="39">
        <v>4746</v>
      </c>
      <c r="H49" s="39">
        <v>228</v>
      </c>
      <c r="I49" s="39">
        <f t="shared" si="3"/>
        <v>4974</v>
      </c>
      <c r="J49" s="40">
        <f t="shared" si="4"/>
        <v>9.0450177845343652E-3</v>
      </c>
      <c r="K49" s="39">
        <f t="shared" si="0"/>
        <v>7092</v>
      </c>
      <c r="P49" s="52"/>
    </row>
    <row r="50" spans="2:16" ht="12.75" customHeight="1" x14ac:dyDescent="0.2">
      <c r="B50" s="41" t="s">
        <v>453</v>
      </c>
      <c r="C50" s="39">
        <v>6735</v>
      </c>
      <c r="D50" s="39">
        <v>3576</v>
      </c>
      <c r="E50" s="39">
        <f t="shared" si="1"/>
        <v>10311</v>
      </c>
      <c r="F50" s="40">
        <f t="shared" si="2"/>
        <v>4.410651267244145E-2</v>
      </c>
      <c r="G50" s="39">
        <v>20550</v>
      </c>
      <c r="H50" s="39">
        <v>1284</v>
      </c>
      <c r="I50" s="39">
        <f t="shared" si="3"/>
        <v>21834</v>
      </c>
      <c r="J50" s="40">
        <f t="shared" si="4"/>
        <v>3.9704245739349282E-2</v>
      </c>
      <c r="K50" s="39">
        <f t="shared" si="0"/>
        <v>32145</v>
      </c>
      <c r="P50" s="52"/>
    </row>
    <row r="51" spans="2:16" ht="12.75" customHeight="1" x14ac:dyDescent="0.2">
      <c r="B51" s="41" t="s">
        <v>454</v>
      </c>
      <c r="C51" s="39">
        <v>4282</v>
      </c>
      <c r="D51" s="39">
        <v>1793</v>
      </c>
      <c r="E51" s="39">
        <f t="shared" si="1"/>
        <v>6075</v>
      </c>
      <c r="F51" s="40">
        <f t="shared" si="2"/>
        <v>2.598652550529355E-2</v>
      </c>
      <c r="G51" s="39">
        <v>13618</v>
      </c>
      <c r="H51" s="39">
        <v>629</v>
      </c>
      <c r="I51" s="39">
        <f t="shared" si="3"/>
        <v>14247</v>
      </c>
      <c r="J51" s="40">
        <f t="shared" si="4"/>
        <v>2.5907593159682569E-2</v>
      </c>
      <c r="K51" s="39">
        <f t="shared" si="0"/>
        <v>20322</v>
      </c>
      <c r="P51" s="52"/>
    </row>
    <row r="52" spans="2:16" ht="12.75" customHeight="1" x14ac:dyDescent="0.2">
      <c r="B52" s="41" t="s">
        <v>455</v>
      </c>
      <c r="C52" s="39">
        <v>4727</v>
      </c>
      <c r="D52" s="39">
        <v>2994</v>
      </c>
      <c r="E52" s="39">
        <f t="shared" si="1"/>
        <v>7721</v>
      </c>
      <c r="F52" s="40">
        <f t="shared" si="2"/>
        <v>3.3027483691583787E-2</v>
      </c>
      <c r="G52" s="39">
        <v>16408</v>
      </c>
      <c r="H52" s="39">
        <v>959</v>
      </c>
      <c r="I52" s="39">
        <f t="shared" si="3"/>
        <v>17367</v>
      </c>
      <c r="J52" s="40">
        <f t="shared" si="4"/>
        <v>3.1581186944915227E-2</v>
      </c>
      <c r="K52" s="39">
        <f t="shared" si="0"/>
        <v>25088</v>
      </c>
      <c r="P52" s="52"/>
    </row>
    <row r="53" spans="2:16" ht="12.75" customHeight="1" x14ac:dyDescent="0.2">
      <c r="B53" s="41" t="s">
        <v>456</v>
      </c>
      <c r="C53" s="39">
        <v>10780</v>
      </c>
      <c r="D53" s="39">
        <v>4479</v>
      </c>
      <c r="E53" s="39">
        <f t="shared" si="1"/>
        <v>15259</v>
      </c>
      <c r="F53" s="40">
        <f t="shared" si="2"/>
        <v>6.527216340498343E-2</v>
      </c>
      <c r="G53" s="39">
        <v>37299</v>
      </c>
      <c r="H53" s="39">
        <v>1460</v>
      </c>
      <c r="I53" s="39">
        <f t="shared" si="3"/>
        <v>38759</v>
      </c>
      <c r="J53" s="40">
        <f t="shared" si="4"/>
        <v>7.0481673564689887E-2</v>
      </c>
      <c r="K53" s="39">
        <f t="shared" si="0"/>
        <v>54018</v>
      </c>
      <c r="P53" s="52"/>
    </row>
    <row r="54" spans="2:16" ht="12.75" customHeight="1" x14ac:dyDescent="0.2">
      <c r="B54" s="41" t="s">
        <v>457</v>
      </c>
      <c r="C54" s="39">
        <v>1494</v>
      </c>
      <c r="D54" s="39">
        <v>750</v>
      </c>
      <c r="E54" s="39">
        <f t="shared" si="1"/>
        <v>2244</v>
      </c>
      <c r="F54" s="40">
        <f t="shared" si="2"/>
        <v>9.5989733718318902E-3</v>
      </c>
      <c r="G54" s="39">
        <v>5563</v>
      </c>
      <c r="H54" s="39">
        <v>326</v>
      </c>
      <c r="I54" s="39">
        <f t="shared" si="3"/>
        <v>5889</v>
      </c>
      <c r="J54" s="40">
        <f t="shared" si="4"/>
        <v>1.0708908269626633E-2</v>
      </c>
      <c r="K54" s="39">
        <f t="shared" si="0"/>
        <v>8133</v>
      </c>
      <c r="P54" s="52"/>
    </row>
    <row r="55" spans="2:16" ht="12.75" customHeight="1" x14ac:dyDescent="0.2">
      <c r="B55" s="41" t="s">
        <v>458</v>
      </c>
      <c r="C55" s="39">
        <v>703</v>
      </c>
      <c r="D55" s="39">
        <v>373</v>
      </c>
      <c r="E55" s="39">
        <f t="shared" si="1"/>
        <v>1076</v>
      </c>
      <c r="F55" s="40">
        <f t="shared" si="2"/>
        <v>4.602716287028125E-3</v>
      </c>
      <c r="G55" s="39">
        <v>2839</v>
      </c>
      <c r="H55" s="39">
        <v>169</v>
      </c>
      <c r="I55" s="39">
        <f t="shared" si="3"/>
        <v>3008</v>
      </c>
      <c r="J55" s="40">
        <f t="shared" si="4"/>
        <v>5.4699263160191735E-3</v>
      </c>
      <c r="K55" s="39">
        <f t="shared" si="0"/>
        <v>4084</v>
      </c>
      <c r="P55" s="52"/>
    </row>
    <row r="56" spans="2:16" ht="12.75" customHeight="1" x14ac:dyDescent="0.2">
      <c r="B56" s="41" t="s">
        <v>459</v>
      </c>
      <c r="C56" s="39">
        <v>3658</v>
      </c>
      <c r="D56" s="39">
        <v>1679</v>
      </c>
      <c r="E56" s="39">
        <f t="shared" si="1"/>
        <v>5337</v>
      </c>
      <c r="F56" s="40">
        <f t="shared" si="2"/>
        <v>2.2829643888354186E-2</v>
      </c>
      <c r="G56" s="39">
        <v>10942</v>
      </c>
      <c r="H56" s="39">
        <v>726</v>
      </c>
      <c r="I56" s="39">
        <f t="shared" si="3"/>
        <v>11668</v>
      </c>
      <c r="J56" s="40">
        <f t="shared" si="4"/>
        <v>2.1217785989132886E-2</v>
      </c>
      <c r="K56" s="39">
        <f t="shared" si="0"/>
        <v>17005</v>
      </c>
      <c r="P56" s="52"/>
    </row>
    <row r="57" spans="2:16" ht="12.75" customHeight="1" x14ac:dyDescent="0.2">
      <c r="B57" s="41" t="s">
        <v>460</v>
      </c>
      <c r="C57" s="39">
        <v>375</v>
      </c>
      <c r="D57" s="39">
        <v>237</v>
      </c>
      <c r="E57" s="39">
        <f t="shared" si="1"/>
        <v>612</v>
      </c>
      <c r="F57" s="40">
        <f t="shared" si="2"/>
        <v>2.6179018286814244E-3</v>
      </c>
      <c r="G57" s="39">
        <v>1105</v>
      </c>
      <c r="H57" s="39">
        <v>84</v>
      </c>
      <c r="I57" s="39">
        <f t="shared" si="3"/>
        <v>1189</v>
      </c>
      <c r="J57" s="40">
        <f t="shared" si="4"/>
        <v>2.1621484008466749E-3</v>
      </c>
      <c r="K57" s="39">
        <f t="shared" si="0"/>
        <v>1801</v>
      </c>
      <c r="P57" s="52"/>
    </row>
    <row r="58" spans="2:16" ht="12.75" customHeight="1" x14ac:dyDescent="0.2">
      <c r="B58" s="41" t="s">
        <v>461</v>
      </c>
      <c r="C58" s="39">
        <v>1968</v>
      </c>
      <c r="D58" s="39">
        <v>319</v>
      </c>
      <c r="E58" s="39">
        <f t="shared" si="1"/>
        <v>2287</v>
      </c>
      <c r="F58" s="40">
        <f t="shared" si="2"/>
        <v>9.7829109186183295E-3</v>
      </c>
      <c r="G58" s="39">
        <v>6164</v>
      </c>
      <c r="H58" s="39">
        <v>140</v>
      </c>
      <c r="I58" s="39">
        <f t="shared" si="3"/>
        <v>6304</v>
      </c>
      <c r="J58" s="40">
        <f t="shared" si="4"/>
        <v>1.1463568981444438E-2</v>
      </c>
      <c r="K58" s="39">
        <f t="shared" si="0"/>
        <v>8591</v>
      </c>
      <c r="P58" s="52"/>
    </row>
    <row r="59" spans="2:16" ht="12.75" customHeight="1" x14ac:dyDescent="0.2">
      <c r="B59" s="41" t="s">
        <v>462</v>
      </c>
      <c r="C59" s="39">
        <v>859</v>
      </c>
      <c r="D59" s="39">
        <v>116</v>
      </c>
      <c r="E59" s="39">
        <f t="shared" si="1"/>
        <v>975</v>
      </c>
      <c r="F59" s="40">
        <f t="shared" si="2"/>
        <v>4.1706769329483478E-3</v>
      </c>
      <c r="G59" s="39">
        <v>2110</v>
      </c>
      <c r="H59" s="39">
        <v>61</v>
      </c>
      <c r="I59" s="39">
        <f t="shared" si="3"/>
        <v>2171</v>
      </c>
      <c r="J59" s="40">
        <f t="shared" si="4"/>
        <v>3.9478756755577217E-3</v>
      </c>
      <c r="K59" s="39">
        <f t="shared" si="0"/>
        <v>3146</v>
      </c>
      <c r="P59" s="52"/>
    </row>
    <row r="60" spans="2:16" ht="12.75" customHeight="1" x14ac:dyDescent="0.2">
      <c r="B60" s="41" t="s">
        <v>463</v>
      </c>
      <c r="C60" s="39">
        <v>3899</v>
      </c>
      <c r="D60" s="39">
        <v>800</v>
      </c>
      <c r="E60" s="39">
        <f t="shared" si="1"/>
        <v>4699</v>
      </c>
      <c r="F60" s="40">
        <f t="shared" si="2"/>
        <v>2.0100524008127472E-2</v>
      </c>
      <c r="G60" s="39">
        <v>14572</v>
      </c>
      <c r="H60" s="39">
        <v>426</v>
      </c>
      <c r="I60" s="39">
        <f t="shared" si="3"/>
        <v>14998</v>
      </c>
      <c r="J60" s="40">
        <f t="shared" si="4"/>
        <v>2.7273256279140814E-2</v>
      </c>
      <c r="K60" s="39">
        <f t="shared" si="0"/>
        <v>19697</v>
      </c>
      <c r="P60" s="52"/>
    </row>
    <row r="61" spans="2:16" ht="12.75" customHeight="1" x14ac:dyDescent="0.2">
      <c r="B61" s="41" t="s">
        <v>464</v>
      </c>
      <c r="C61" s="39">
        <v>1556</v>
      </c>
      <c r="D61" s="39">
        <v>356</v>
      </c>
      <c r="E61" s="39">
        <f t="shared" si="1"/>
        <v>1912</v>
      </c>
      <c r="F61" s="40">
        <f t="shared" si="2"/>
        <v>8.1788044059458876E-3</v>
      </c>
      <c r="G61" s="39">
        <v>5293</v>
      </c>
      <c r="H61" s="39">
        <v>172</v>
      </c>
      <c r="I61" s="39">
        <f t="shared" si="3"/>
        <v>5465</v>
      </c>
      <c r="J61" s="40">
        <f t="shared" si="4"/>
        <v>9.9378814218898884E-3</v>
      </c>
      <c r="K61" s="39">
        <f t="shared" si="0"/>
        <v>7377</v>
      </c>
      <c r="L61" s="47" t="s">
        <v>104</v>
      </c>
      <c r="P61" s="52"/>
    </row>
    <row r="62" spans="2:16" ht="12.75" customHeight="1" x14ac:dyDescent="0.2">
      <c r="B62" s="41" t="s">
        <v>465</v>
      </c>
      <c r="C62" s="39">
        <v>9814</v>
      </c>
      <c r="D62" s="39">
        <v>2869</v>
      </c>
      <c r="E62" s="39">
        <f t="shared" si="1"/>
        <v>12683</v>
      </c>
      <c r="F62" s="40">
        <f t="shared" si="2"/>
        <v>5.4253021067265532E-2</v>
      </c>
      <c r="G62" s="39">
        <v>32156</v>
      </c>
      <c r="H62" s="39">
        <v>1138</v>
      </c>
      <c r="I62" s="39">
        <f t="shared" si="3"/>
        <v>33294</v>
      </c>
      <c r="J62" s="40">
        <f t="shared" si="4"/>
        <v>6.0543792142799993E-2</v>
      </c>
      <c r="K62" s="39">
        <f t="shared" si="0"/>
        <v>45977</v>
      </c>
      <c r="P62" s="52"/>
    </row>
    <row r="63" spans="2:16" x14ac:dyDescent="0.2">
      <c r="B63" s="41" t="s">
        <v>50</v>
      </c>
      <c r="C63" s="39">
        <f t="shared" ref="C63:H63" si="5">SUM(C11:C62)</f>
        <v>163840</v>
      </c>
      <c r="D63" s="39">
        <f t="shared" si="5"/>
        <v>69935</v>
      </c>
      <c r="E63" s="41">
        <f t="shared" ref="E63" si="6">C63+D63</f>
        <v>233775</v>
      </c>
      <c r="F63" s="43">
        <f t="shared" ref="F63" si="7">E63/$E$63</f>
        <v>1</v>
      </c>
      <c r="G63" s="39">
        <f t="shared" si="5"/>
        <v>525461</v>
      </c>
      <c r="H63" s="39">
        <f t="shared" si="5"/>
        <v>24455</v>
      </c>
      <c r="I63" s="41">
        <f t="shared" ref="I63" si="8">G63+H63</f>
        <v>549916</v>
      </c>
      <c r="J63" s="43">
        <f t="shared" ref="J63" si="9">I63/$I$63</f>
        <v>1</v>
      </c>
      <c r="K63" s="41">
        <f t="shared" ref="K63:K64" si="10">E63+I63</f>
        <v>783691</v>
      </c>
      <c r="P63" s="52"/>
    </row>
    <row r="64" spans="2:16" ht="25.5" customHeight="1" x14ac:dyDescent="0.2">
      <c r="B64" s="53" t="s">
        <v>66</v>
      </c>
      <c r="C64" s="54">
        <f>+C63/$K$63</f>
        <v>0.20906198999350509</v>
      </c>
      <c r="D64" s="54">
        <f>+D63/$K$63</f>
        <v>8.9237977723362907E-2</v>
      </c>
      <c r="E64" s="55">
        <f>C64+D64</f>
        <v>0.29829996771686801</v>
      </c>
      <c r="F64" s="55"/>
      <c r="G64" s="54">
        <f>+G63/$K$63</f>
        <v>0.67049513137193106</v>
      </c>
      <c r="H64" s="54">
        <f>+H63/$K$63</f>
        <v>3.120490091120097E-2</v>
      </c>
      <c r="I64" s="55">
        <f>G64+H64</f>
        <v>0.70170003228313205</v>
      </c>
      <c r="J64" s="55"/>
      <c r="K64" s="55">
        <f t="shared" si="10"/>
        <v>1</v>
      </c>
    </row>
    <row r="65" spans="2:12" x14ac:dyDescent="0.2">
      <c r="B65" s="46"/>
      <c r="C65" s="59"/>
      <c r="D65" s="59"/>
      <c r="E65" s="59"/>
      <c r="F65" s="59"/>
      <c r="G65" s="59"/>
      <c r="H65" s="59"/>
      <c r="I65" s="59"/>
      <c r="J65" s="59"/>
      <c r="K65" s="59"/>
    </row>
    <row r="66" spans="2:12" ht="12.75" x14ac:dyDescent="0.2">
      <c r="B66" s="330" t="s">
        <v>127</v>
      </c>
      <c r="C66" s="330"/>
      <c r="D66" s="330"/>
      <c r="E66" s="330"/>
      <c r="F66" s="330"/>
      <c r="G66" s="330"/>
      <c r="H66" s="330"/>
      <c r="I66" s="330"/>
      <c r="J66" s="330"/>
      <c r="K66" s="330"/>
    </row>
    <row r="67" spans="2:12" ht="12.75" x14ac:dyDescent="0.2">
      <c r="B67" s="346" t="str">
        <f>'Solicitudes Regiones'!$B$6:$P$6</f>
        <v>Acumuladas de julio de 2008 a diciembre de 2019</v>
      </c>
      <c r="C67" s="346"/>
      <c r="D67" s="346"/>
      <c r="E67" s="346"/>
      <c r="F67" s="346"/>
      <c r="G67" s="346"/>
      <c r="H67" s="346"/>
      <c r="I67" s="346"/>
      <c r="J67" s="346"/>
      <c r="K67" s="346"/>
    </row>
    <row r="69" spans="2:12" ht="15" customHeight="1" x14ac:dyDescent="0.2">
      <c r="B69" s="362" t="s">
        <v>67</v>
      </c>
      <c r="C69" s="362"/>
      <c r="D69" s="362"/>
      <c r="E69" s="362"/>
      <c r="F69" s="362"/>
      <c r="G69" s="362"/>
      <c r="H69" s="362"/>
      <c r="I69" s="362"/>
      <c r="J69" s="362"/>
      <c r="K69" s="362"/>
      <c r="L69" s="60"/>
    </row>
    <row r="70" spans="2:12" ht="15" customHeight="1" x14ac:dyDescent="0.2">
      <c r="B70" s="362" t="s">
        <v>58</v>
      </c>
      <c r="C70" s="362" t="s">
        <v>2</v>
      </c>
      <c r="D70" s="362"/>
      <c r="E70" s="362"/>
      <c r="F70" s="362"/>
      <c r="G70" s="362"/>
      <c r="H70" s="362"/>
      <c r="I70" s="362"/>
      <c r="J70" s="362"/>
      <c r="K70" s="362"/>
    </row>
    <row r="71" spans="2:12" ht="24" x14ac:dyDescent="0.2">
      <c r="B71" s="362"/>
      <c r="C71" s="45" t="s">
        <v>59</v>
      </c>
      <c r="D71" s="45" t="s">
        <v>60</v>
      </c>
      <c r="E71" s="45" t="s">
        <v>61</v>
      </c>
      <c r="F71" s="45" t="s">
        <v>62</v>
      </c>
      <c r="G71" s="45" t="s">
        <v>8</v>
      </c>
      <c r="H71" s="45" t="s">
        <v>63</v>
      </c>
      <c r="I71" s="45" t="s">
        <v>64</v>
      </c>
      <c r="J71" s="45" t="s">
        <v>65</v>
      </c>
      <c r="K71" s="45" t="s">
        <v>31</v>
      </c>
    </row>
    <row r="72" spans="2:12" ht="12.75" customHeight="1" x14ac:dyDescent="0.2">
      <c r="B72" s="41" t="s">
        <v>414</v>
      </c>
      <c r="C72" s="87">
        <v>4734</v>
      </c>
      <c r="D72" s="87">
        <v>1092</v>
      </c>
      <c r="E72" s="87">
        <f>C72+D72</f>
        <v>5826</v>
      </c>
      <c r="F72" s="88">
        <f>E72/$E$124</f>
        <v>3.0586691166819793E-2</v>
      </c>
      <c r="G72" s="87">
        <v>15563</v>
      </c>
      <c r="H72" s="87">
        <v>680</v>
      </c>
      <c r="I72" s="87">
        <f>G72+H72</f>
        <v>16243</v>
      </c>
      <c r="J72" s="88">
        <f>I72/$I$124</f>
        <v>3.5033646794927098E-2</v>
      </c>
      <c r="K72" s="87">
        <f t="shared" ref="K72:K123" si="11">E72+I72</f>
        <v>22069</v>
      </c>
    </row>
    <row r="73" spans="2:12" ht="12.75" customHeight="1" x14ac:dyDescent="0.2">
      <c r="B73" s="41" t="s">
        <v>415</v>
      </c>
      <c r="C73" s="87">
        <v>1925</v>
      </c>
      <c r="D73" s="87">
        <v>822</v>
      </c>
      <c r="E73" s="87">
        <f t="shared" ref="E73:E123" si="12">C73+D73</f>
        <v>2747</v>
      </c>
      <c r="F73" s="88">
        <f t="shared" ref="F73:F123" si="13">E73/$E$124</f>
        <v>1.4421840136500852E-2</v>
      </c>
      <c r="G73" s="87">
        <v>5976</v>
      </c>
      <c r="H73" s="87">
        <v>229</v>
      </c>
      <c r="I73" s="87">
        <f t="shared" ref="I73:I123" si="14">G73+H73</f>
        <v>6205</v>
      </c>
      <c r="J73" s="88">
        <f t="shared" ref="J73:J123" si="15">I73/$I$124</f>
        <v>1.3383228366836338E-2</v>
      </c>
      <c r="K73" s="87">
        <f t="shared" si="11"/>
        <v>8952</v>
      </c>
    </row>
    <row r="74" spans="2:12" ht="12.75" customHeight="1" x14ac:dyDescent="0.2">
      <c r="B74" s="41" t="s">
        <v>416</v>
      </c>
      <c r="C74" s="87">
        <v>4767</v>
      </c>
      <c r="D74" s="87">
        <v>1635</v>
      </c>
      <c r="E74" s="87">
        <f t="shared" si="12"/>
        <v>6402</v>
      </c>
      <c r="F74" s="88">
        <f t="shared" si="13"/>
        <v>3.3610710066937916E-2</v>
      </c>
      <c r="G74" s="87">
        <v>12927</v>
      </c>
      <c r="H74" s="87">
        <v>700</v>
      </c>
      <c r="I74" s="87">
        <f t="shared" si="14"/>
        <v>13627</v>
      </c>
      <c r="J74" s="88">
        <f t="shared" si="15"/>
        <v>2.9391338107152099E-2</v>
      </c>
      <c r="K74" s="87">
        <f t="shared" si="11"/>
        <v>20029</v>
      </c>
    </row>
    <row r="75" spans="2:12" ht="12.75" customHeight="1" x14ac:dyDescent="0.2">
      <c r="B75" s="41" t="s">
        <v>417</v>
      </c>
      <c r="C75" s="87">
        <v>2052</v>
      </c>
      <c r="D75" s="87">
        <v>729</v>
      </c>
      <c r="E75" s="87">
        <f t="shared" si="12"/>
        <v>2781</v>
      </c>
      <c r="F75" s="88">
        <f t="shared" si="13"/>
        <v>1.4600341252132826E-2</v>
      </c>
      <c r="G75" s="87">
        <v>5663</v>
      </c>
      <c r="H75" s="87">
        <v>297</v>
      </c>
      <c r="I75" s="87">
        <f t="shared" si="14"/>
        <v>5960</v>
      </c>
      <c r="J75" s="88">
        <f t="shared" si="15"/>
        <v>1.2854801138814598E-2</v>
      </c>
      <c r="K75" s="87">
        <f t="shared" si="11"/>
        <v>8741</v>
      </c>
    </row>
    <row r="76" spans="2:12" ht="12.75" customHeight="1" x14ac:dyDescent="0.2">
      <c r="B76" s="41" t="s">
        <v>418</v>
      </c>
      <c r="C76" s="87">
        <v>2137</v>
      </c>
      <c r="D76" s="87">
        <v>481</v>
      </c>
      <c r="E76" s="87">
        <f t="shared" si="12"/>
        <v>2618</v>
      </c>
      <c r="F76" s="88">
        <f t="shared" si="13"/>
        <v>1.3744585903661897E-2</v>
      </c>
      <c r="G76" s="87">
        <v>7053</v>
      </c>
      <c r="H76" s="87">
        <v>248</v>
      </c>
      <c r="I76" s="87">
        <f t="shared" si="14"/>
        <v>7301</v>
      </c>
      <c r="J76" s="88">
        <f t="shared" si="15"/>
        <v>1.5747131395047881E-2</v>
      </c>
      <c r="K76" s="87">
        <f t="shared" si="11"/>
        <v>9919</v>
      </c>
    </row>
    <row r="77" spans="2:12" ht="12.75" customHeight="1" x14ac:dyDescent="0.2">
      <c r="B77" s="41" t="s">
        <v>419</v>
      </c>
      <c r="C77" s="87">
        <v>2699</v>
      </c>
      <c r="D77" s="87">
        <v>603</v>
      </c>
      <c r="E77" s="87">
        <f t="shared" si="12"/>
        <v>3302</v>
      </c>
      <c r="F77" s="88">
        <f t="shared" si="13"/>
        <v>1.7335608347552173E-2</v>
      </c>
      <c r="G77" s="87">
        <v>7037</v>
      </c>
      <c r="H77" s="87">
        <v>261</v>
      </c>
      <c r="I77" s="87">
        <f t="shared" si="14"/>
        <v>7298</v>
      </c>
      <c r="J77" s="88">
        <f t="shared" si="15"/>
        <v>1.57406608575619E-2</v>
      </c>
      <c r="K77" s="87">
        <f t="shared" si="11"/>
        <v>10600</v>
      </c>
    </row>
    <row r="78" spans="2:12" ht="12.75" customHeight="1" x14ac:dyDescent="0.2">
      <c r="B78" s="41" t="s">
        <v>420</v>
      </c>
      <c r="C78" s="87">
        <v>4594</v>
      </c>
      <c r="D78" s="87">
        <v>2006</v>
      </c>
      <c r="E78" s="87">
        <f t="shared" si="12"/>
        <v>6600</v>
      </c>
      <c r="F78" s="88">
        <f t="shared" si="13"/>
        <v>3.4650216563853524E-2</v>
      </c>
      <c r="G78" s="87">
        <v>12333</v>
      </c>
      <c r="H78" s="87">
        <v>879</v>
      </c>
      <c r="I78" s="87">
        <f t="shared" si="14"/>
        <v>13212</v>
      </c>
      <c r="J78" s="88">
        <f t="shared" si="15"/>
        <v>2.8496247088258132E-2</v>
      </c>
      <c r="K78" s="87">
        <f t="shared" si="11"/>
        <v>19812</v>
      </c>
    </row>
    <row r="79" spans="2:12" ht="12.75" customHeight="1" x14ac:dyDescent="0.2">
      <c r="B79" s="41" t="s">
        <v>421</v>
      </c>
      <c r="C79" s="87">
        <v>3093</v>
      </c>
      <c r="D79" s="87">
        <v>645</v>
      </c>
      <c r="E79" s="87">
        <f t="shared" si="12"/>
        <v>3738</v>
      </c>
      <c r="F79" s="88">
        <f t="shared" si="13"/>
        <v>1.9624622653891588E-2</v>
      </c>
      <c r="G79" s="87">
        <v>8953</v>
      </c>
      <c r="H79" s="87">
        <v>251</v>
      </c>
      <c r="I79" s="87">
        <f t="shared" si="14"/>
        <v>9204</v>
      </c>
      <c r="J79" s="88">
        <f t="shared" si="15"/>
        <v>1.985160900698818E-2</v>
      </c>
      <c r="K79" s="87">
        <f t="shared" si="11"/>
        <v>12942</v>
      </c>
    </row>
    <row r="80" spans="2:12" ht="12.75" customHeight="1" x14ac:dyDescent="0.2">
      <c r="B80" s="41" t="s">
        <v>422</v>
      </c>
      <c r="C80" s="87">
        <v>783</v>
      </c>
      <c r="D80" s="87">
        <v>237</v>
      </c>
      <c r="E80" s="87">
        <f t="shared" si="12"/>
        <v>1020</v>
      </c>
      <c r="F80" s="88">
        <f t="shared" si="13"/>
        <v>5.3550334689591809E-3</v>
      </c>
      <c r="G80" s="87">
        <v>2355</v>
      </c>
      <c r="H80" s="87">
        <v>88</v>
      </c>
      <c r="I80" s="87">
        <f t="shared" si="14"/>
        <v>2443</v>
      </c>
      <c r="J80" s="88">
        <f t="shared" si="15"/>
        <v>5.2691743594167886E-3</v>
      </c>
      <c r="K80" s="87">
        <f t="shared" si="11"/>
        <v>3463</v>
      </c>
    </row>
    <row r="81" spans="2:11" ht="12.75" customHeight="1" x14ac:dyDescent="0.2">
      <c r="B81" s="41" t="s">
        <v>423</v>
      </c>
      <c r="C81" s="87">
        <v>3223</v>
      </c>
      <c r="D81" s="87">
        <v>872</v>
      </c>
      <c r="E81" s="87">
        <f t="shared" si="12"/>
        <v>4095</v>
      </c>
      <c r="F81" s="88">
        <f t="shared" si="13"/>
        <v>2.1498884368027299E-2</v>
      </c>
      <c r="G81" s="87">
        <v>9921</v>
      </c>
      <c r="H81" s="87">
        <v>365</v>
      </c>
      <c r="I81" s="87">
        <f t="shared" si="14"/>
        <v>10286</v>
      </c>
      <c r="J81" s="88">
        <f t="shared" si="15"/>
        <v>2.2185316193598481E-2</v>
      </c>
      <c r="K81" s="87">
        <f t="shared" si="11"/>
        <v>14381</v>
      </c>
    </row>
    <row r="82" spans="2:11" ht="12.75" customHeight="1" x14ac:dyDescent="0.2">
      <c r="B82" s="41" t="s">
        <v>424</v>
      </c>
      <c r="C82" s="87">
        <v>2931</v>
      </c>
      <c r="D82" s="87">
        <v>654</v>
      </c>
      <c r="E82" s="87">
        <f t="shared" si="12"/>
        <v>3585</v>
      </c>
      <c r="F82" s="88">
        <f t="shared" si="13"/>
        <v>1.8821367633547709E-2</v>
      </c>
      <c r="G82" s="87">
        <v>9651</v>
      </c>
      <c r="H82" s="87">
        <v>308</v>
      </c>
      <c r="I82" s="87">
        <f t="shared" si="14"/>
        <v>9959</v>
      </c>
      <c r="J82" s="88">
        <f t="shared" si="15"/>
        <v>2.1480027607626608E-2</v>
      </c>
      <c r="K82" s="87">
        <f t="shared" si="11"/>
        <v>13544</v>
      </c>
    </row>
    <row r="83" spans="2:11" ht="24" customHeight="1" x14ac:dyDescent="0.2">
      <c r="B83" s="41" t="s">
        <v>425</v>
      </c>
      <c r="C83" s="87">
        <v>3506</v>
      </c>
      <c r="D83" s="87">
        <v>1057</v>
      </c>
      <c r="E83" s="87">
        <f t="shared" si="12"/>
        <v>4563</v>
      </c>
      <c r="F83" s="88">
        <f t="shared" si="13"/>
        <v>2.3955899724373276E-2</v>
      </c>
      <c r="G83" s="87">
        <v>10898</v>
      </c>
      <c r="H83" s="87">
        <v>465</v>
      </c>
      <c r="I83" s="87">
        <f t="shared" si="14"/>
        <v>11363</v>
      </c>
      <c r="J83" s="88">
        <f t="shared" si="15"/>
        <v>2.4508239151065481E-2</v>
      </c>
      <c r="K83" s="87">
        <f t="shared" si="11"/>
        <v>15926</v>
      </c>
    </row>
    <row r="84" spans="2:11" ht="12.75" customHeight="1" x14ac:dyDescent="0.2">
      <c r="B84" s="41" t="s">
        <v>426</v>
      </c>
      <c r="C84" s="87">
        <v>4871</v>
      </c>
      <c r="D84" s="87">
        <v>1656</v>
      </c>
      <c r="E84" s="87">
        <f t="shared" si="12"/>
        <v>6527</v>
      </c>
      <c r="F84" s="88">
        <f t="shared" si="13"/>
        <v>3.4266964168526051E-2</v>
      </c>
      <c r="G84" s="87">
        <v>16213</v>
      </c>
      <c r="H84" s="87">
        <v>699</v>
      </c>
      <c r="I84" s="87">
        <f t="shared" si="14"/>
        <v>16912</v>
      </c>
      <c r="J84" s="88">
        <f t="shared" si="15"/>
        <v>3.6476576654300749E-2</v>
      </c>
      <c r="K84" s="87">
        <f t="shared" si="11"/>
        <v>23439</v>
      </c>
    </row>
    <row r="85" spans="2:11" ht="12.75" customHeight="1" x14ac:dyDescent="0.2">
      <c r="B85" s="41" t="s">
        <v>427</v>
      </c>
      <c r="C85" s="87">
        <v>3352</v>
      </c>
      <c r="D85" s="87">
        <v>832</v>
      </c>
      <c r="E85" s="87">
        <f t="shared" si="12"/>
        <v>4184</v>
      </c>
      <c r="F85" s="88">
        <f t="shared" si="13"/>
        <v>2.1966137288358053E-2</v>
      </c>
      <c r="G85" s="87">
        <v>10393</v>
      </c>
      <c r="H85" s="87">
        <v>318</v>
      </c>
      <c r="I85" s="87">
        <f t="shared" si="14"/>
        <v>10711</v>
      </c>
      <c r="J85" s="88">
        <f t="shared" si="15"/>
        <v>2.3101975670779054E-2</v>
      </c>
      <c r="K85" s="87">
        <f t="shared" si="11"/>
        <v>14895</v>
      </c>
    </row>
    <row r="86" spans="2:11" ht="12.75" customHeight="1" x14ac:dyDescent="0.2">
      <c r="B86" s="41" t="s">
        <v>428</v>
      </c>
      <c r="C86" s="87">
        <v>3489</v>
      </c>
      <c r="D86" s="87">
        <v>1312</v>
      </c>
      <c r="E86" s="87">
        <f t="shared" si="12"/>
        <v>4801</v>
      </c>
      <c r="F86" s="88">
        <f t="shared" si="13"/>
        <v>2.5205407533797086E-2</v>
      </c>
      <c r="G86" s="87">
        <v>10899</v>
      </c>
      <c r="H86" s="87">
        <v>528</v>
      </c>
      <c r="I86" s="87">
        <f t="shared" si="14"/>
        <v>11427</v>
      </c>
      <c r="J86" s="88">
        <f t="shared" si="15"/>
        <v>2.4646277284099731E-2</v>
      </c>
      <c r="K86" s="87">
        <f t="shared" si="11"/>
        <v>16228</v>
      </c>
    </row>
    <row r="87" spans="2:11" ht="12.75" customHeight="1" x14ac:dyDescent="0.2">
      <c r="B87" s="41" t="s">
        <v>429</v>
      </c>
      <c r="C87" s="87">
        <v>3081</v>
      </c>
      <c r="D87" s="87">
        <v>833</v>
      </c>
      <c r="E87" s="87">
        <f t="shared" si="12"/>
        <v>3914</v>
      </c>
      <c r="F87" s="88">
        <f t="shared" si="13"/>
        <v>2.0548628428927681E-2</v>
      </c>
      <c r="G87" s="87">
        <v>9931</v>
      </c>
      <c r="H87" s="87">
        <v>354</v>
      </c>
      <c r="I87" s="87">
        <f t="shared" si="14"/>
        <v>10285</v>
      </c>
      <c r="J87" s="88">
        <f t="shared" si="15"/>
        <v>2.2183159347769821E-2</v>
      </c>
      <c r="K87" s="87">
        <f t="shared" si="11"/>
        <v>14199</v>
      </c>
    </row>
    <row r="88" spans="2:11" ht="12.75" customHeight="1" x14ac:dyDescent="0.2">
      <c r="B88" s="41" t="s">
        <v>430</v>
      </c>
      <c r="C88" s="87">
        <v>9308</v>
      </c>
      <c r="D88" s="87">
        <v>3432</v>
      </c>
      <c r="E88" s="87">
        <f t="shared" si="12"/>
        <v>12740</v>
      </c>
      <c r="F88" s="88">
        <f t="shared" si="13"/>
        <v>6.6885418033862706E-2</v>
      </c>
      <c r="G88" s="87">
        <v>29599</v>
      </c>
      <c r="H88" s="87">
        <v>1388</v>
      </c>
      <c r="I88" s="87">
        <f t="shared" si="14"/>
        <v>30987</v>
      </c>
      <c r="J88" s="88">
        <f t="shared" si="15"/>
        <v>6.6834181692692604E-2</v>
      </c>
      <c r="K88" s="87">
        <f t="shared" si="11"/>
        <v>43727</v>
      </c>
    </row>
    <row r="89" spans="2:11" ht="12.75" customHeight="1" x14ac:dyDescent="0.2">
      <c r="B89" s="41" t="s">
        <v>431</v>
      </c>
      <c r="C89" s="87">
        <v>394</v>
      </c>
      <c r="D89" s="87">
        <v>117</v>
      </c>
      <c r="E89" s="87">
        <f t="shared" si="12"/>
        <v>511</v>
      </c>
      <c r="F89" s="88">
        <f t="shared" si="13"/>
        <v>2.6827667672922957E-3</v>
      </c>
      <c r="G89" s="87">
        <v>885</v>
      </c>
      <c r="H89" s="87">
        <v>32</v>
      </c>
      <c r="I89" s="87">
        <f t="shared" si="14"/>
        <v>917</v>
      </c>
      <c r="J89" s="88">
        <f t="shared" si="15"/>
        <v>1.9778276248813734E-3</v>
      </c>
      <c r="K89" s="87">
        <f t="shared" si="11"/>
        <v>1428</v>
      </c>
    </row>
    <row r="90" spans="2:11" ht="12.75" customHeight="1" x14ac:dyDescent="0.2">
      <c r="B90" s="41" t="s">
        <v>432</v>
      </c>
      <c r="C90" s="87">
        <v>1297</v>
      </c>
      <c r="D90" s="87">
        <v>659</v>
      </c>
      <c r="E90" s="87">
        <f t="shared" si="12"/>
        <v>1956</v>
      </c>
      <c r="F90" s="88">
        <f t="shared" si="13"/>
        <v>1.0269064181651135E-2</v>
      </c>
      <c r="G90" s="87">
        <v>3125</v>
      </c>
      <c r="H90" s="87">
        <v>203</v>
      </c>
      <c r="I90" s="87">
        <f t="shared" si="14"/>
        <v>3328</v>
      </c>
      <c r="J90" s="88">
        <f t="shared" si="15"/>
        <v>7.1779829177810372E-3</v>
      </c>
      <c r="K90" s="87">
        <f t="shared" si="11"/>
        <v>5284</v>
      </c>
    </row>
    <row r="91" spans="2:11" ht="12.75" customHeight="1" x14ac:dyDescent="0.2">
      <c r="B91" s="41" t="s">
        <v>433</v>
      </c>
      <c r="C91" s="87">
        <v>399</v>
      </c>
      <c r="D91" s="87">
        <v>129</v>
      </c>
      <c r="E91" s="87">
        <f t="shared" si="12"/>
        <v>528</v>
      </c>
      <c r="F91" s="88">
        <f t="shared" si="13"/>
        <v>2.7720173251082818E-3</v>
      </c>
      <c r="G91" s="87">
        <v>1094</v>
      </c>
      <c r="H91" s="87">
        <v>60</v>
      </c>
      <c r="I91" s="87">
        <f t="shared" si="14"/>
        <v>1154</v>
      </c>
      <c r="J91" s="88">
        <f t="shared" si="15"/>
        <v>2.489000086273833E-3</v>
      </c>
      <c r="K91" s="87">
        <f t="shared" si="11"/>
        <v>1682</v>
      </c>
    </row>
    <row r="92" spans="2:11" ht="12.75" customHeight="1" x14ac:dyDescent="0.2">
      <c r="B92" s="41" t="s">
        <v>434</v>
      </c>
      <c r="C92" s="87">
        <v>1465</v>
      </c>
      <c r="D92" s="87">
        <v>484</v>
      </c>
      <c r="E92" s="87">
        <f t="shared" si="12"/>
        <v>1949</v>
      </c>
      <c r="F92" s="88">
        <f t="shared" si="13"/>
        <v>1.02323139519622E-2</v>
      </c>
      <c r="G92" s="87">
        <v>5468</v>
      </c>
      <c r="H92" s="87">
        <v>276</v>
      </c>
      <c r="I92" s="87">
        <f t="shared" si="14"/>
        <v>5744</v>
      </c>
      <c r="J92" s="88">
        <f t="shared" si="15"/>
        <v>1.2388922439824002E-2</v>
      </c>
      <c r="K92" s="87">
        <f t="shared" si="11"/>
        <v>7693</v>
      </c>
    </row>
    <row r="93" spans="2:11" ht="12.75" customHeight="1" x14ac:dyDescent="0.2">
      <c r="B93" s="41" t="s">
        <v>435</v>
      </c>
      <c r="C93" s="87">
        <v>379</v>
      </c>
      <c r="D93" s="87">
        <v>112</v>
      </c>
      <c r="E93" s="87">
        <f t="shared" si="12"/>
        <v>491</v>
      </c>
      <c r="F93" s="88">
        <f t="shared" si="13"/>
        <v>2.5777661110381938E-3</v>
      </c>
      <c r="G93" s="87">
        <v>1232</v>
      </c>
      <c r="H93" s="87">
        <v>72</v>
      </c>
      <c r="I93" s="87">
        <f t="shared" si="14"/>
        <v>1304</v>
      </c>
      <c r="J93" s="88">
        <f t="shared" si="15"/>
        <v>2.8125269605728583E-3</v>
      </c>
      <c r="K93" s="87">
        <f t="shared" si="11"/>
        <v>1795</v>
      </c>
    </row>
    <row r="94" spans="2:11" ht="12.75" customHeight="1" x14ac:dyDescent="0.2">
      <c r="B94" s="41" t="s">
        <v>436</v>
      </c>
      <c r="C94" s="87">
        <v>130</v>
      </c>
      <c r="D94" s="87">
        <v>47</v>
      </c>
      <c r="E94" s="87">
        <f t="shared" si="12"/>
        <v>177</v>
      </c>
      <c r="F94" s="88">
        <f t="shared" si="13"/>
        <v>9.2925580784879907E-4</v>
      </c>
      <c r="G94" s="87">
        <v>419</v>
      </c>
      <c r="H94" s="87">
        <v>13</v>
      </c>
      <c r="I94" s="87">
        <f t="shared" si="14"/>
        <v>432</v>
      </c>
      <c r="J94" s="88">
        <f t="shared" si="15"/>
        <v>9.3175739798119234E-4</v>
      </c>
      <c r="K94" s="87">
        <f t="shared" si="11"/>
        <v>609</v>
      </c>
    </row>
    <row r="95" spans="2:11" ht="12.75" customHeight="1" x14ac:dyDescent="0.2">
      <c r="B95" s="41" t="s">
        <v>437</v>
      </c>
      <c r="C95" s="87">
        <v>850</v>
      </c>
      <c r="D95" s="87">
        <v>205</v>
      </c>
      <c r="E95" s="87">
        <f t="shared" si="12"/>
        <v>1055</v>
      </c>
      <c r="F95" s="88">
        <f t="shared" si="13"/>
        <v>5.5387846174038587E-3</v>
      </c>
      <c r="G95" s="87">
        <v>2163</v>
      </c>
      <c r="H95" s="87">
        <v>102</v>
      </c>
      <c r="I95" s="87">
        <f t="shared" si="14"/>
        <v>2265</v>
      </c>
      <c r="J95" s="88">
        <f t="shared" si="15"/>
        <v>4.8852558019152788E-3</v>
      </c>
      <c r="K95" s="87">
        <f t="shared" si="11"/>
        <v>3320</v>
      </c>
    </row>
    <row r="96" spans="2:11" ht="12.75" customHeight="1" x14ac:dyDescent="0.2">
      <c r="B96" s="41" t="s">
        <v>438</v>
      </c>
      <c r="C96" s="87">
        <v>366</v>
      </c>
      <c r="D96" s="87">
        <v>96</v>
      </c>
      <c r="E96" s="87">
        <f t="shared" si="12"/>
        <v>462</v>
      </c>
      <c r="F96" s="88">
        <f t="shared" si="13"/>
        <v>2.4255151594697465E-3</v>
      </c>
      <c r="G96" s="87">
        <v>647</v>
      </c>
      <c r="H96" s="87">
        <v>44</v>
      </c>
      <c r="I96" s="87">
        <f t="shared" si="14"/>
        <v>691</v>
      </c>
      <c r="J96" s="88">
        <f t="shared" si="15"/>
        <v>1.4903804676041756E-3</v>
      </c>
      <c r="K96" s="87">
        <f t="shared" si="11"/>
        <v>1153</v>
      </c>
    </row>
    <row r="97" spans="2:11" ht="12.75" customHeight="1" x14ac:dyDescent="0.2">
      <c r="B97" s="41" t="s">
        <v>439</v>
      </c>
      <c r="C97" s="87">
        <v>863</v>
      </c>
      <c r="D97" s="87">
        <v>262</v>
      </c>
      <c r="E97" s="87">
        <f t="shared" si="12"/>
        <v>1125</v>
      </c>
      <c r="F97" s="88">
        <f t="shared" si="13"/>
        <v>5.9062869142932142E-3</v>
      </c>
      <c r="G97" s="87">
        <v>2293</v>
      </c>
      <c r="H97" s="87">
        <v>104</v>
      </c>
      <c r="I97" s="87">
        <f t="shared" si="14"/>
        <v>2397</v>
      </c>
      <c r="J97" s="88">
        <f t="shared" si="15"/>
        <v>5.1699594512984214E-3</v>
      </c>
      <c r="K97" s="87">
        <f t="shared" si="11"/>
        <v>3522</v>
      </c>
    </row>
    <row r="98" spans="2:11" ht="12.75" customHeight="1" x14ac:dyDescent="0.2">
      <c r="B98" s="41" t="s">
        <v>440</v>
      </c>
      <c r="C98" s="87">
        <v>1096</v>
      </c>
      <c r="D98" s="87">
        <v>354</v>
      </c>
      <c r="E98" s="87">
        <f t="shared" si="12"/>
        <v>1450</v>
      </c>
      <c r="F98" s="88">
        <f t="shared" si="13"/>
        <v>7.6125475784223655E-3</v>
      </c>
      <c r="G98" s="87">
        <v>3758</v>
      </c>
      <c r="H98" s="87">
        <v>169</v>
      </c>
      <c r="I98" s="87">
        <f t="shared" si="14"/>
        <v>3927</v>
      </c>
      <c r="J98" s="88">
        <f t="shared" si="15"/>
        <v>8.4699335691484773E-3</v>
      </c>
      <c r="K98" s="87">
        <f t="shared" si="11"/>
        <v>5377</v>
      </c>
    </row>
    <row r="99" spans="2:11" ht="12.75" customHeight="1" x14ac:dyDescent="0.2">
      <c r="B99" s="41" t="s">
        <v>441</v>
      </c>
      <c r="C99" s="87">
        <v>1745</v>
      </c>
      <c r="D99" s="87">
        <v>531</v>
      </c>
      <c r="E99" s="87">
        <f t="shared" si="12"/>
        <v>2276</v>
      </c>
      <c r="F99" s="88">
        <f t="shared" si="13"/>
        <v>1.194907468171676E-2</v>
      </c>
      <c r="G99" s="87">
        <v>6336</v>
      </c>
      <c r="H99" s="87">
        <v>276</v>
      </c>
      <c r="I99" s="87">
        <f t="shared" si="14"/>
        <v>6612</v>
      </c>
      <c r="J99" s="88">
        <f t="shared" si="15"/>
        <v>1.4261064619101026E-2</v>
      </c>
      <c r="K99" s="87">
        <f t="shared" si="11"/>
        <v>8888</v>
      </c>
    </row>
    <row r="100" spans="2:11" ht="12.75" customHeight="1" x14ac:dyDescent="0.2">
      <c r="B100" s="41" t="s">
        <v>442</v>
      </c>
      <c r="C100" s="87">
        <v>2250</v>
      </c>
      <c r="D100" s="87">
        <v>974</v>
      </c>
      <c r="E100" s="87">
        <f t="shared" si="12"/>
        <v>3224</v>
      </c>
      <c r="F100" s="88">
        <f t="shared" si="13"/>
        <v>1.6926105788161176E-2</v>
      </c>
      <c r="G100" s="87">
        <v>7008</v>
      </c>
      <c r="H100" s="87">
        <v>447</v>
      </c>
      <c r="I100" s="87">
        <f t="shared" si="14"/>
        <v>7455</v>
      </c>
      <c r="J100" s="88">
        <f t="shared" si="15"/>
        <v>1.6079285652661549E-2</v>
      </c>
      <c r="K100" s="87">
        <f t="shared" si="11"/>
        <v>10679</v>
      </c>
    </row>
    <row r="101" spans="2:11" ht="12.75" customHeight="1" x14ac:dyDescent="0.2">
      <c r="B101" s="41" t="s">
        <v>443</v>
      </c>
      <c r="C101" s="87">
        <v>4179</v>
      </c>
      <c r="D101" s="87">
        <v>1486</v>
      </c>
      <c r="E101" s="87">
        <f t="shared" si="12"/>
        <v>5665</v>
      </c>
      <c r="F101" s="88">
        <f t="shared" si="13"/>
        <v>2.9741435883974276E-2</v>
      </c>
      <c r="G101" s="87">
        <v>13013</v>
      </c>
      <c r="H101" s="87">
        <v>659</v>
      </c>
      <c r="I101" s="87">
        <f t="shared" si="14"/>
        <v>13672</v>
      </c>
      <c r="J101" s="88">
        <f t="shared" si="15"/>
        <v>2.9488396169441808E-2</v>
      </c>
      <c r="K101" s="87">
        <f t="shared" si="11"/>
        <v>19337</v>
      </c>
    </row>
    <row r="102" spans="2:11" ht="12.75" customHeight="1" x14ac:dyDescent="0.2">
      <c r="B102" s="41" t="s">
        <v>444</v>
      </c>
      <c r="C102" s="87">
        <v>4330</v>
      </c>
      <c r="D102" s="87">
        <v>1042</v>
      </c>
      <c r="E102" s="87">
        <f t="shared" si="12"/>
        <v>5372</v>
      </c>
      <c r="F102" s="88">
        <f t="shared" si="13"/>
        <v>2.8203176269851686E-2</v>
      </c>
      <c r="G102" s="87">
        <v>12869</v>
      </c>
      <c r="H102" s="87">
        <v>500</v>
      </c>
      <c r="I102" s="87">
        <f t="shared" si="14"/>
        <v>13369</v>
      </c>
      <c r="J102" s="88">
        <f t="shared" si="15"/>
        <v>2.8834871883357777E-2</v>
      </c>
      <c r="K102" s="87">
        <f t="shared" si="11"/>
        <v>18741</v>
      </c>
    </row>
    <row r="103" spans="2:11" ht="12.75" customHeight="1" x14ac:dyDescent="0.2">
      <c r="B103" s="41" t="s">
        <v>445</v>
      </c>
      <c r="C103" s="87">
        <v>4446</v>
      </c>
      <c r="D103" s="87">
        <v>1256</v>
      </c>
      <c r="E103" s="87">
        <f t="shared" si="12"/>
        <v>5702</v>
      </c>
      <c r="F103" s="88">
        <f t="shared" si="13"/>
        <v>2.9935687098044363E-2</v>
      </c>
      <c r="G103" s="87">
        <v>13431</v>
      </c>
      <c r="H103" s="87">
        <v>560</v>
      </c>
      <c r="I103" s="87">
        <f t="shared" si="14"/>
        <v>13991</v>
      </c>
      <c r="J103" s="88">
        <f t="shared" si="15"/>
        <v>3.0176429988784403E-2</v>
      </c>
      <c r="K103" s="87">
        <f t="shared" si="11"/>
        <v>19693</v>
      </c>
    </row>
    <row r="104" spans="2:11" ht="12.75" customHeight="1" x14ac:dyDescent="0.2">
      <c r="B104" s="41" t="s">
        <v>446</v>
      </c>
      <c r="C104" s="87">
        <v>1766</v>
      </c>
      <c r="D104" s="87">
        <v>970</v>
      </c>
      <c r="E104" s="87">
        <f t="shared" si="12"/>
        <v>2736</v>
      </c>
      <c r="F104" s="88">
        <f t="shared" si="13"/>
        <v>1.4364089775561098E-2</v>
      </c>
      <c r="G104" s="87">
        <v>5260</v>
      </c>
      <c r="H104" s="87">
        <v>332</v>
      </c>
      <c r="I104" s="87">
        <f t="shared" si="14"/>
        <v>5592</v>
      </c>
      <c r="J104" s="88">
        <f t="shared" si="15"/>
        <v>1.2061081873867657E-2</v>
      </c>
      <c r="K104" s="87">
        <f t="shared" si="11"/>
        <v>8328</v>
      </c>
    </row>
    <row r="105" spans="2:11" ht="12.75" customHeight="1" x14ac:dyDescent="0.2">
      <c r="B105" s="41" t="s">
        <v>447</v>
      </c>
      <c r="C105" s="87">
        <v>2680</v>
      </c>
      <c r="D105" s="87">
        <v>528</v>
      </c>
      <c r="E105" s="87">
        <f t="shared" si="12"/>
        <v>3208</v>
      </c>
      <c r="F105" s="88">
        <f t="shared" si="13"/>
        <v>1.6842105263157894E-2</v>
      </c>
      <c r="G105" s="87">
        <v>7256</v>
      </c>
      <c r="H105" s="87">
        <v>238</v>
      </c>
      <c r="I105" s="87">
        <f t="shared" si="14"/>
        <v>7494</v>
      </c>
      <c r="J105" s="88">
        <f t="shared" si="15"/>
        <v>1.6163402639979296E-2</v>
      </c>
      <c r="K105" s="87">
        <f t="shared" si="11"/>
        <v>10702</v>
      </c>
    </row>
    <row r="106" spans="2:11" ht="12.75" customHeight="1" x14ac:dyDescent="0.2">
      <c r="B106" s="41" t="s">
        <v>448</v>
      </c>
      <c r="C106" s="87">
        <v>3290</v>
      </c>
      <c r="D106" s="87">
        <v>910</v>
      </c>
      <c r="E106" s="87">
        <f t="shared" si="12"/>
        <v>4200</v>
      </c>
      <c r="F106" s="88">
        <f t="shared" si="13"/>
        <v>2.2050137813361334E-2</v>
      </c>
      <c r="G106" s="87">
        <v>8669</v>
      </c>
      <c r="H106" s="87">
        <v>351</v>
      </c>
      <c r="I106" s="87">
        <f t="shared" si="14"/>
        <v>9020</v>
      </c>
      <c r="J106" s="88">
        <f t="shared" si="15"/>
        <v>1.9454749374514711E-2</v>
      </c>
      <c r="K106" s="87">
        <f t="shared" si="11"/>
        <v>13220</v>
      </c>
    </row>
    <row r="107" spans="2:11" ht="12.75" customHeight="1" x14ac:dyDescent="0.2">
      <c r="B107" s="41" t="s">
        <v>449</v>
      </c>
      <c r="C107" s="87">
        <v>3437</v>
      </c>
      <c r="D107" s="87">
        <v>1106</v>
      </c>
      <c r="E107" s="87">
        <f t="shared" si="12"/>
        <v>4543</v>
      </c>
      <c r="F107" s="88">
        <f t="shared" si="13"/>
        <v>2.3850899068119175E-2</v>
      </c>
      <c r="G107" s="87">
        <v>10104</v>
      </c>
      <c r="H107" s="87">
        <v>483</v>
      </c>
      <c r="I107" s="87">
        <f t="shared" si="14"/>
        <v>10587</v>
      </c>
      <c r="J107" s="88">
        <f t="shared" si="15"/>
        <v>2.2834526788025191E-2</v>
      </c>
      <c r="K107" s="87">
        <f t="shared" si="11"/>
        <v>15130</v>
      </c>
    </row>
    <row r="108" spans="2:11" ht="12.75" customHeight="1" x14ac:dyDescent="0.2">
      <c r="B108" s="41" t="s">
        <v>450</v>
      </c>
      <c r="C108" s="87">
        <v>3251</v>
      </c>
      <c r="D108" s="87">
        <v>1203</v>
      </c>
      <c r="E108" s="87">
        <f t="shared" si="12"/>
        <v>4454</v>
      </c>
      <c r="F108" s="88">
        <f t="shared" si="13"/>
        <v>2.3383646147788425E-2</v>
      </c>
      <c r="G108" s="87">
        <v>9037</v>
      </c>
      <c r="H108" s="87">
        <v>452</v>
      </c>
      <c r="I108" s="87">
        <f t="shared" si="14"/>
        <v>9489</v>
      </c>
      <c r="J108" s="88">
        <f t="shared" si="15"/>
        <v>2.0466310068156329E-2</v>
      </c>
      <c r="K108" s="87">
        <f t="shared" si="11"/>
        <v>13943</v>
      </c>
    </row>
    <row r="109" spans="2:11" ht="12.75" customHeight="1" x14ac:dyDescent="0.2">
      <c r="B109" s="41" t="s">
        <v>451</v>
      </c>
      <c r="C109" s="87">
        <v>471</v>
      </c>
      <c r="D109" s="87">
        <v>147</v>
      </c>
      <c r="E109" s="87">
        <f t="shared" si="12"/>
        <v>618</v>
      </c>
      <c r="F109" s="88">
        <f t="shared" si="13"/>
        <v>3.2445202782517392E-3</v>
      </c>
      <c r="G109" s="87">
        <v>1304</v>
      </c>
      <c r="H109" s="87">
        <v>58</v>
      </c>
      <c r="I109" s="87">
        <f t="shared" si="14"/>
        <v>1362</v>
      </c>
      <c r="J109" s="88">
        <f t="shared" si="15"/>
        <v>2.9376240186351479E-3</v>
      </c>
      <c r="K109" s="87">
        <f t="shared" si="11"/>
        <v>1980</v>
      </c>
    </row>
    <row r="110" spans="2:11" ht="12.75" customHeight="1" x14ac:dyDescent="0.2">
      <c r="B110" s="41" t="s">
        <v>452</v>
      </c>
      <c r="C110" s="87">
        <v>1282</v>
      </c>
      <c r="D110" s="87">
        <v>477</v>
      </c>
      <c r="E110" s="87">
        <f t="shared" si="12"/>
        <v>1759</v>
      </c>
      <c r="F110" s="88">
        <f t="shared" si="13"/>
        <v>9.2348077175482355E-3</v>
      </c>
      <c r="G110" s="87">
        <v>4180</v>
      </c>
      <c r="H110" s="87">
        <v>187</v>
      </c>
      <c r="I110" s="87">
        <f t="shared" si="14"/>
        <v>4367</v>
      </c>
      <c r="J110" s="88">
        <f t="shared" si="15"/>
        <v>9.4189457337589509E-3</v>
      </c>
      <c r="K110" s="87">
        <f t="shared" si="11"/>
        <v>6126</v>
      </c>
    </row>
    <row r="111" spans="2:11" ht="12.75" customHeight="1" x14ac:dyDescent="0.2">
      <c r="B111" s="41" t="s">
        <v>453</v>
      </c>
      <c r="C111" s="87">
        <v>6060</v>
      </c>
      <c r="D111" s="87">
        <v>2323</v>
      </c>
      <c r="E111" s="87">
        <f t="shared" si="12"/>
        <v>8383</v>
      </c>
      <c r="F111" s="88">
        <f t="shared" si="13"/>
        <v>4.4011025068906681E-2</v>
      </c>
      <c r="G111" s="87">
        <v>17690</v>
      </c>
      <c r="H111" s="87">
        <v>1103</v>
      </c>
      <c r="I111" s="87">
        <f t="shared" si="14"/>
        <v>18793</v>
      </c>
      <c r="J111" s="88">
        <f t="shared" si="15"/>
        <v>4.0533603658010522E-2</v>
      </c>
      <c r="K111" s="87">
        <f t="shared" si="11"/>
        <v>27176</v>
      </c>
    </row>
    <row r="112" spans="2:11" ht="12.75" customHeight="1" x14ac:dyDescent="0.2">
      <c r="B112" s="41" t="s">
        <v>454</v>
      </c>
      <c r="C112" s="87">
        <v>3877</v>
      </c>
      <c r="D112" s="87">
        <v>1111</v>
      </c>
      <c r="E112" s="87">
        <f t="shared" si="12"/>
        <v>4988</v>
      </c>
      <c r="F112" s="88">
        <f t="shared" si="13"/>
        <v>2.6187163669772934E-2</v>
      </c>
      <c r="G112" s="87">
        <v>11646</v>
      </c>
      <c r="H112" s="87">
        <v>486</v>
      </c>
      <c r="I112" s="87">
        <f t="shared" si="14"/>
        <v>12132</v>
      </c>
      <c r="J112" s="88">
        <f t="shared" si="15"/>
        <v>2.6166853593305152E-2</v>
      </c>
      <c r="K112" s="87">
        <f t="shared" si="11"/>
        <v>17120</v>
      </c>
    </row>
    <row r="113" spans="2:11" ht="12.75" customHeight="1" x14ac:dyDescent="0.2">
      <c r="B113" s="41" t="s">
        <v>455</v>
      </c>
      <c r="C113" s="87">
        <v>4275</v>
      </c>
      <c r="D113" s="87">
        <v>1810</v>
      </c>
      <c r="E113" s="87">
        <f t="shared" si="12"/>
        <v>6085</v>
      </c>
      <c r="F113" s="88">
        <f t="shared" si="13"/>
        <v>3.1946449665310406E-2</v>
      </c>
      <c r="G113" s="87">
        <v>14264</v>
      </c>
      <c r="H113" s="87">
        <v>771</v>
      </c>
      <c r="I113" s="87">
        <f t="shared" si="14"/>
        <v>15035</v>
      </c>
      <c r="J113" s="88">
        <f t="shared" si="15"/>
        <v>3.2428177033905617E-2</v>
      </c>
      <c r="K113" s="87">
        <f t="shared" si="11"/>
        <v>21120</v>
      </c>
    </row>
    <row r="114" spans="2:11" ht="12.75" customHeight="1" x14ac:dyDescent="0.2">
      <c r="B114" s="41" t="s">
        <v>456</v>
      </c>
      <c r="C114" s="87">
        <v>9159</v>
      </c>
      <c r="D114" s="87">
        <v>2820</v>
      </c>
      <c r="E114" s="87">
        <f t="shared" si="12"/>
        <v>11979</v>
      </c>
      <c r="F114" s="88">
        <f t="shared" si="13"/>
        <v>6.2890143063394147E-2</v>
      </c>
      <c r="G114" s="87">
        <v>30302</v>
      </c>
      <c r="H114" s="87">
        <v>1166</v>
      </c>
      <c r="I114" s="87">
        <f t="shared" si="14"/>
        <v>31468</v>
      </c>
      <c r="J114" s="88">
        <f t="shared" si="15"/>
        <v>6.7871624536278152E-2</v>
      </c>
      <c r="K114" s="87">
        <f t="shared" si="11"/>
        <v>43447</v>
      </c>
    </row>
    <row r="115" spans="2:11" ht="12.75" customHeight="1" x14ac:dyDescent="0.2">
      <c r="B115" s="41" t="s">
        <v>457</v>
      </c>
      <c r="C115" s="87">
        <v>1316</v>
      </c>
      <c r="D115" s="87">
        <v>455</v>
      </c>
      <c r="E115" s="87">
        <f t="shared" si="12"/>
        <v>1771</v>
      </c>
      <c r="F115" s="88">
        <f t="shared" si="13"/>
        <v>9.2978081113006955E-3</v>
      </c>
      <c r="G115" s="87">
        <v>4780</v>
      </c>
      <c r="H115" s="87">
        <v>218</v>
      </c>
      <c r="I115" s="87">
        <f t="shared" si="14"/>
        <v>4998</v>
      </c>
      <c r="J115" s="88">
        <f t="shared" si="15"/>
        <v>1.0779915451643517E-2</v>
      </c>
      <c r="K115" s="87">
        <f t="shared" si="11"/>
        <v>6769</v>
      </c>
    </row>
    <row r="116" spans="2:11" ht="12.75" customHeight="1" x14ac:dyDescent="0.2">
      <c r="B116" s="41" t="s">
        <v>458</v>
      </c>
      <c r="C116" s="87">
        <v>626</v>
      </c>
      <c r="D116" s="87">
        <v>224</v>
      </c>
      <c r="E116" s="87">
        <f t="shared" si="12"/>
        <v>850</v>
      </c>
      <c r="F116" s="88">
        <f t="shared" si="13"/>
        <v>4.4625278907993171E-3</v>
      </c>
      <c r="G116" s="87">
        <v>2546</v>
      </c>
      <c r="H116" s="87">
        <v>138</v>
      </c>
      <c r="I116" s="87">
        <f t="shared" si="14"/>
        <v>2684</v>
      </c>
      <c r="J116" s="88">
        <f t="shared" si="15"/>
        <v>5.7889742041238893E-3</v>
      </c>
      <c r="K116" s="87">
        <f t="shared" si="11"/>
        <v>3534</v>
      </c>
    </row>
    <row r="117" spans="2:11" ht="12.75" customHeight="1" x14ac:dyDescent="0.2">
      <c r="B117" s="41" t="s">
        <v>459</v>
      </c>
      <c r="C117" s="87">
        <v>3237</v>
      </c>
      <c r="D117" s="87">
        <v>979</v>
      </c>
      <c r="E117" s="87">
        <f t="shared" si="12"/>
        <v>4216</v>
      </c>
      <c r="F117" s="88">
        <f t="shared" si="13"/>
        <v>2.2134138338364615E-2</v>
      </c>
      <c r="G117" s="87">
        <v>9316</v>
      </c>
      <c r="H117" s="87">
        <v>498</v>
      </c>
      <c r="I117" s="87">
        <f t="shared" si="14"/>
        <v>9814</v>
      </c>
      <c r="J117" s="88">
        <f t="shared" si="15"/>
        <v>2.1167284962470882E-2</v>
      </c>
      <c r="K117" s="87">
        <f t="shared" si="11"/>
        <v>14030</v>
      </c>
    </row>
    <row r="118" spans="2:11" ht="12.75" customHeight="1" x14ac:dyDescent="0.2">
      <c r="B118" s="41" t="s">
        <v>460</v>
      </c>
      <c r="C118" s="87">
        <v>312</v>
      </c>
      <c r="D118" s="87">
        <v>109</v>
      </c>
      <c r="E118" s="87">
        <f t="shared" si="12"/>
        <v>421</v>
      </c>
      <c r="F118" s="88">
        <f t="shared" si="13"/>
        <v>2.2102638141488383E-3</v>
      </c>
      <c r="G118" s="87">
        <v>905</v>
      </c>
      <c r="H118" s="87">
        <v>55</v>
      </c>
      <c r="I118" s="87">
        <f t="shared" si="14"/>
        <v>960</v>
      </c>
      <c r="J118" s="88">
        <f t="shared" si="15"/>
        <v>2.0705719955137606E-3</v>
      </c>
      <c r="K118" s="87">
        <f t="shared" si="11"/>
        <v>1381</v>
      </c>
    </row>
    <row r="119" spans="2:11" ht="12.75" customHeight="1" x14ac:dyDescent="0.2">
      <c r="B119" s="41" t="s">
        <v>461</v>
      </c>
      <c r="C119" s="87">
        <v>1660</v>
      </c>
      <c r="D119" s="87">
        <v>249</v>
      </c>
      <c r="E119" s="87">
        <f t="shared" si="12"/>
        <v>1909</v>
      </c>
      <c r="F119" s="88">
        <f t="shared" si="13"/>
        <v>1.0022312639453997E-2</v>
      </c>
      <c r="G119" s="87">
        <v>4537</v>
      </c>
      <c r="H119" s="87">
        <v>116</v>
      </c>
      <c r="I119" s="87">
        <f t="shared" si="14"/>
        <v>4653</v>
      </c>
      <c r="J119" s="88">
        <f t="shared" si="15"/>
        <v>1.0035803640755759E-2</v>
      </c>
      <c r="K119" s="87">
        <f t="shared" si="11"/>
        <v>6562</v>
      </c>
    </row>
    <row r="120" spans="2:11" ht="12.75" customHeight="1" x14ac:dyDescent="0.2">
      <c r="B120" s="41" t="s">
        <v>462</v>
      </c>
      <c r="C120" s="87">
        <v>650</v>
      </c>
      <c r="D120" s="87">
        <v>97</v>
      </c>
      <c r="E120" s="87">
        <f t="shared" si="12"/>
        <v>747</v>
      </c>
      <c r="F120" s="88">
        <f t="shared" si="13"/>
        <v>3.9217745110906943E-3</v>
      </c>
      <c r="G120" s="87">
        <v>1435</v>
      </c>
      <c r="H120" s="87">
        <v>50</v>
      </c>
      <c r="I120" s="87">
        <f t="shared" si="14"/>
        <v>1485</v>
      </c>
      <c r="J120" s="88">
        <f t="shared" si="15"/>
        <v>3.2029160555603485E-3</v>
      </c>
      <c r="K120" s="87">
        <f t="shared" si="11"/>
        <v>2232</v>
      </c>
    </row>
    <row r="121" spans="2:11" ht="12.75" customHeight="1" x14ac:dyDescent="0.2">
      <c r="B121" s="41" t="s">
        <v>463</v>
      </c>
      <c r="C121" s="87">
        <v>3447</v>
      </c>
      <c r="D121" s="87">
        <v>615</v>
      </c>
      <c r="E121" s="87">
        <f t="shared" si="12"/>
        <v>4062</v>
      </c>
      <c r="F121" s="88">
        <f t="shared" si="13"/>
        <v>2.1325633285208031E-2</v>
      </c>
      <c r="G121" s="87">
        <v>11629</v>
      </c>
      <c r="H121" s="87">
        <v>350</v>
      </c>
      <c r="I121" s="87">
        <f t="shared" si="14"/>
        <v>11979</v>
      </c>
      <c r="J121" s="88">
        <f t="shared" si="15"/>
        <v>2.5836856181520144E-2</v>
      </c>
      <c r="K121" s="87">
        <f t="shared" si="11"/>
        <v>16041</v>
      </c>
    </row>
    <row r="122" spans="2:11" ht="12.75" customHeight="1" x14ac:dyDescent="0.2">
      <c r="B122" s="41" t="s">
        <v>464</v>
      </c>
      <c r="C122" s="87">
        <v>1377</v>
      </c>
      <c r="D122" s="87">
        <v>292</v>
      </c>
      <c r="E122" s="87">
        <f t="shared" si="12"/>
        <v>1669</v>
      </c>
      <c r="F122" s="88">
        <f t="shared" si="13"/>
        <v>8.7623047644047776E-3</v>
      </c>
      <c r="G122" s="87">
        <v>4269</v>
      </c>
      <c r="H122" s="87">
        <v>147</v>
      </c>
      <c r="I122" s="87">
        <f t="shared" si="14"/>
        <v>4416</v>
      </c>
      <c r="J122" s="88">
        <f t="shared" si="15"/>
        <v>9.5246311793632989E-3</v>
      </c>
      <c r="K122" s="87">
        <f t="shared" si="11"/>
        <v>6085</v>
      </c>
    </row>
    <row r="123" spans="2:11" ht="12.75" customHeight="1" x14ac:dyDescent="0.2">
      <c r="B123" s="41" t="s">
        <v>465</v>
      </c>
      <c r="C123" s="87">
        <v>8469</v>
      </c>
      <c r="D123" s="87">
        <v>2022</v>
      </c>
      <c r="E123" s="87">
        <f t="shared" si="12"/>
        <v>10491</v>
      </c>
      <c r="F123" s="88">
        <f t="shared" si="13"/>
        <v>5.5078094238088987E-2</v>
      </c>
      <c r="G123" s="87">
        <v>25736</v>
      </c>
      <c r="H123" s="87">
        <v>895</v>
      </c>
      <c r="I123" s="87">
        <f t="shared" si="14"/>
        <v>26631</v>
      </c>
      <c r="J123" s="88">
        <f t="shared" si="15"/>
        <v>5.743896126304892E-2</v>
      </c>
      <c r="K123" s="87">
        <f t="shared" si="11"/>
        <v>37122</v>
      </c>
    </row>
    <row r="124" spans="2:11" ht="12.75" customHeight="1" x14ac:dyDescent="0.2">
      <c r="B124" s="41" t="s">
        <v>50</v>
      </c>
      <c r="C124" s="87">
        <f t="shared" ref="C124:H124" si="16">SUM(C72:C123)</f>
        <v>145376</v>
      </c>
      <c r="D124" s="87">
        <f t="shared" si="16"/>
        <v>45099</v>
      </c>
      <c r="E124" s="89">
        <f t="shared" ref="E124" si="17">C124+D124</f>
        <v>190475</v>
      </c>
      <c r="F124" s="90">
        <f t="shared" ref="F124" si="18">E124/$E$124</f>
        <v>1</v>
      </c>
      <c r="G124" s="87">
        <f t="shared" si="16"/>
        <v>443971</v>
      </c>
      <c r="H124" s="87">
        <f t="shared" si="16"/>
        <v>19669</v>
      </c>
      <c r="I124" s="89">
        <f t="shared" ref="I124" si="19">G124+H124</f>
        <v>463640</v>
      </c>
      <c r="J124" s="90">
        <f t="shared" ref="J124" si="20">I124/$I$124</f>
        <v>1</v>
      </c>
      <c r="K124" s="89">
        <f t="shared" ref="K124:K125" si="21">E124+I124</f>
        <v>654115</v>
      </c>
    </row>
    <row r="125" spans="2:11" ht="24" x14ac:dyDescent="0.2">
      <c r="B125" s="53" t="s">
        <v>68</v>
      </c>
      <c r="C125" s="54">
        <f>+C124/$K$124</f>
        <v>0.22224838140082401</v>
      </c>
      <c r="D125" s="54">
        <f>+D124/$K$124</f>
        <v>6.8946591960129339E-2</v>
      </c>
      <c r="E125" s="55">
        <f>C125+D125</f>
        <v>0.29119497336095335</v>
      </c>
      <c r="F125" s="54"/>
      <c r="G125" s="54">
        <f>+G124/$K$124</f>
        <v>0.67873539056587906</v>
      </c>
      <c r="H125" s="54">
        <f>+H124/$K$124</f>
        <v>3.0069636073167563E-2</v>
      </c>
      <c r="I125" s="55">
        <f>G125+H125</f>
        <v>0.70880502663904665</v>
      </c>
      <c r="J125" s="54"/>
      <c r="K125" s="54">
        <f t="shared" si="21"/>
        <v>1</v>
      </c>
    </row>
    <row r="126" spans="2:11" x14ac:dyDescent="0.2">
      <c r="B126" s="46" t="s">
        <v>133</v>
      </c>
    </row>
    <row r="127" spans="2:11" x14ac:dyDescent="0.2">
      <c r="B127" s="46" t="s">
        <v>134</v>
      </c>
    </row>
  </sheetData>
  <mergeCells count="10">
    <mergeCell ref="B70:B71"/>
    <mergeCell ref="C70:K70"/>
    <mergeCell ref="B8:K8"/>
    <mergeCell ref="B9:B10"/>
    <mergeCell ref="C9:K9"/>
    <mergeCell ref="B6:K6"/>
    <mergeCell ref="B5:K5"/>
    <mergeCell ref="B67:K67"/>
    <mergeCell ref="B66:K66"/>
    <mergeCell ref="B69:K69"/>
  </mergeCells>
  <hyperlinks>
    <hyperlink ref="M5" location="'Índice Pensiones Solidarias'!A1" display="Volver Sistema de Pensiones Solidadias" xr:uid="{00000000-0004-0000-1600-000000000000}"/>
  </hyperlinks>
  <pageMargins left="0.74803149606299213" right="0.74803149606299213" top="0.98425196850393704" bottom="0.98425196850393704" header="0" footer="0"/>
  <pageSetup scale="74" fitToHeight="2" orientation="portrait" r:id="rId1"/>
  <headerFooter alignWithMargins="0"/>
  <rowBreaks count="1" manualBreakCount="1">
    <brk id="69" min="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249977111117893"/>
  </sheetPr>
  <dimension ref="A2:N13"/>
  <sheetViews>
    <sheetView showGridLines="0" workbookViewId="0">
      <selection activeCell="B6" sqref="B6:N14"/>
    </sheetView>
  </sheetViews>
  <sheetFormatPr baseColWidth="10" defaultRowHeight="15" x14ac:dyDescent="0.25"/>
  <cols>
    <col min="1" max="1" width="6" customWidth="1"/>
  </cols>
  <sheetData>
    <row r="2" spans="1:14" x14ac:dyDescent="0.25">
      <c r="A2" s="75" t="s">
        <v>105</v>
      </c>
    </row>
    <row r="3" spans="1:14" x14ac:dyDescent="0.25">
      <c r="A3" s="75" t="s">
        <v>106</v>
      </c>
    </row>
    <row r="5" spans="1:14" x14ac:dyDescent="0.25">
      <c r="B5" s="147" t="s">
        <v>572</v>
      </c>
      <c r="C5" s="136"/>
      <c r="D5" s="136"/>
      <c r="N5" s="166" t="s">
        <v>580</v>
      </c>
    </row>
    <row r="7" spans="1:14" x14ac:dyDescent="0.25">
      <c r="B7" s="149" t="s">
        <v>128</v>
      </c>
      <c r="C7" s="150"/>
      <c r="D7" s="150"/>
      <c r="E7" s="150"/>
      <c r="F7" s="150"/>
      <c r="G7" s="150"/>
      <c r="H7" s="150"/>
      <c r="I7" s="150"/>
      <c r="J7" s="150"/>
      <c r="K7" s="150"/>
      <c r="L7" s="150"/>
      <c r="M7" s="150"/>
      <c r="N7" s="151"/>
    </row>
    <row r="8" spans="1:14" ht="27" customHeight="1" x14ac:dyDescent="0.25">
      <c r="B8" s="369" t="s">
        <v>607</v>
      </c>
      <c r="C8" s="370"/>
      <c r="D8" s="370"/>
      <c r="E8" s="370"/>
      <c r="F8" s="370"/>
      <c r="G8" s="370"/>
      <c r="H8" s="370"/>
      <c r="I8" s="370"/>
      <c r="J8" s="370"/>
      <c r="K8" s="370"/>
      <c r="L8" s="370"/>
      <c r="M8" s="370"/>
      <c r="N8" s="371"/>
    </row>
    <row r="10" spans="1:14" x14ac:dyDescent="0.25">
      <c r="B10" s="157" t="s">
        <v>526</v>
      </c>
    </row>
    <row r="11" spans="1:14" x14ac:dyDescent="0.25">
      <c r="B11" s="328" t="s">
        <v>608</v>
      </c>
      <c r="C11" s="328"/>
      <c r="D11" s="328"/>
      <c r="E11" s="328"/>
      <c r="F11" s="328"/>
      <c r="G11" s="328"/>
      <c r="H11" s="328"/>
    </row>
    <row r="12" spans="1:14" x14ac:dyDescent="0.25">
      <c r="B12" s="328" t="s">
        <v>609</v>
      </c>
      <c r="C12" s="328"/>
      <c r="D12" s="328"/>
      <c r="E12" s="328"/>
      <c r="F12" s="328"/>
      <c r="G12" s="328"/>
      <c r="H12" s="328"/>
    </row>
    <row r="13" spans="1:14" x14ac:dyDescent="0.25">
      <c r="B13" s="328" t="s">
        <v>610</v>
      </c>
      <c r="C13" s="328"/>
      <c r="D13" s="328"/>
      <c r="E13" s="328"/>
      <c r="F13" s="328"/>
      <c r="G13" s="328"/>
      <c r="H13" s="328"/>
    </row>
  </sheetData>
  <mergeCells count="4">
    <mergeCell ref="B8:N8"/>
    <mergeCell ref="B11:H11"/>
    <mergeCell ref="B12:H12"/>
    <mergeCell ref="B13:H13"/>
  </mergeCells>
  <hyperlinks>
    <hyperlink ref="B11" location="'Concesiones Mensuales BxH'!A1" display="Concesiones de Bono por Hijo a nivel nacional, por mes, desde Agosto 2009 a marzo 2018" xr:uid="{00000000-0004-0000-1700-000000000000}"/>
    <hyperlink ref="B12" location="'Solicitudes y Rechazos BxH'!A1" display="Solicitudes, Rechazos y concesiones a nivel nacional, por mes, desde Agosto 2009 a marzo 2018" xr:uid="{00000000-0004-0000-1700-000001000000}"/>
    <hyperlink ref="B13" location="'Concesiones Mensuales Regional'!A1" display="Concesiones de Bono por Hijo a nivel regional en el mes de marzo de 2018" xr:uid="{00000000-0004-0000-1700-000002000000}"/>
    <hyperlink ref="N5" location="Índice!A1" display="Volver" xr:uid="{00000000-0004-0000-1700-000003000000}"/>
  </hyperlink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M109"/>
  <sheetViews>
    <sheetView showGridLines="0" zoomScaleNormal="100" workbookViewId="0">
      <pane xSplit="2" ySplit="10" topLeftCell="C77" activePane="bottomRight" state="frozen"/>
      <selection pane="topRight" activeCell="C1" sqref="C1"/>
      <selection pane="bottomLeft" activeCell="A11" sqref="A11"/>
      <selection pane="bottomRight" activeCell="B104" sqref="B104:J106"/>
    </sheetView>
  </sheetViews>
  <sheetFormatPr baseColWidth="10" defaultRowHeight="12" x14ac:dyDescent="0.2"/>
  <cols>
    <col min="1" max="1" width="6" style="46" customWidth="1"/>
    <col min="2" max="2" width="12.5703125" style="46" customWidth="1"/>
    <col min="3" max="11" width="11.42578125" style="46"/>
    <col min="12" max="12" width="15.7109375" style="76" customWidth="1"/>
    <col min="13" max="252" width="11.42578125" style="46"/>
    <col min="253" max="253" width="4.5703125" style="46" customWidth="1"/>
    <col min="254" max="254" width="12.5703125" style="46" customWidth="1"/>
    <col min="255" max="256" width="11.42578125" style="46"/>
    <col min="257" max="257" width="11.42578125" style="46" customWidth="1"/>
    <col min="258" max="259" width="11.42578125" style="46"/>
    <col min="260" max="260" width="11.42578125" style="46" customWidth="1"/>
    <col min="261" max="262" width="11.42578125" style="46"/>
    <col min="263" max="263" width="0" style="46" hidden="1" customWidth="1"/>
    <col min="264" max="265" width="11.42578125" style="46"/>
    <col min="266" max="266" width="0" style="46" hidden="1" customWidth="1"/>
    <col min="267" max="267" width="11.42578125" style="46"/>
    <col min="268" max="268" width="15.7109375" style="46" customWidth="1"/>
    <col min="269" max="508" width="11.42578125" style="46"/>
    <col min="509" max="509" width="4.5703125" style="46" customWidth="1"/>
    <col min="510" max="510" width="12.5703125" style="46" customWidth="1"/>
    <col min="511" max="512" width="11.42578125" style="46"/>
    <col min="513" max="513" width="11.42578125" style="46" customWidth="1"/>
    <col min="514" max="515" width="11.42578125" style="46"/>
    <col min="516" max="516" width="11.42578125" style="46" customWidth="1"/>
    <col min="517" max="518" width="11.42578125" style="46"/>
    <col min="519" max="519" width="0" style="46" hidden="1" customWidth="1"/>
    <col min="520" max="521" width="11.42578125" style="46"/>
    <col min="522" max="522" width="0" style="46" hidden="1" customWidth="1"/>
    <col min="523" max="523" width="11.42578125" style="46"/>
    <col min="524" max="524" width="15.7109375" style="46" customWidth="1"/>
    <col min="525" max="764" width="11.42578125" style="46"/>
    <col min="765" max="765" width="4.5703125" style="46" customWidth="1"/>
    <col min="766" max="766" width="12.5703125" style="46" customWidth="1"/>
    <col min="767" max="768" width="11.42578125" style="46"/>
    <col min="769" max="769" width="11.42578125" style="46" customWidth="1"/>
    <col min="770" max="771" width="11.42578125" style="46"/>
    <col min="772" max="772" width="11.42578125" style="46" customWidth="1"/>
    <col min="773" max="774" width="11.42578125" style="46"/>
    <col min="775" max="775" width="0" style="46" hidden="1" customWidth="1"/>
    <col min="776" max="777" width="11.42578125" style="46"/>
    <col min="778" max="778" width="0" style="46" hidden="1" customWidth="1"/>
    <col min="779" max="779" width="11.42578125" style="46"/>
    <col min="780" max="780" width="15.7109375" style="46" customWidth="1"/>
    <col min="781" max="1020" width="11.42578125" style="46"/>
    <col min="1021" max="1021" width="4.5703125" style="46" customWidth="1"/>
    <col min="1022" max="1022" width="12.5703125" style="46" customWidth="1"/>
    <col min="1023" max="1024" width="11.42578125" style="46"/>
    <col min="1025" max="1025" width="11.42578125" style="46" customWidth="1"/>
    <col min="1026" max="1027" width="11.42578125" style="46"/>
    <col min="1028" max="1028" width="11.42578125" style="46" customWidth="1"/>
    <col min="1029" max="1030" width="11.42578125" style="46"/>
    <col min="1031" max="1031" width="0" style="46" hidden="1" customWidth="1"/>
    <col min="1032" max="1033" width="11.42578125" style="46"/>
    <col min="1034" max="1034" width="0" style="46" hidden="1" customWidth="1"/>
    <col min="1035" max="1035" width="11.42578125" style="46"/>
    <col min="1036" max="1036" width="15.7109375" style="46" customWidth="1"/>
    <col min="1037" max="1276" width="11.42578125" style="46"/>
    <col min="1277" max="1277" width="4.5703125" style="46" customWidth="1"/>
    <col min="1278" max="1278" width="12.5703125" style="46" customWidth="1"/>
    <col min="1279" max="1280" width="11.42578125" style="46"/>
    <col min="1281" max="1281" width="11.42578125" style="46" customWidth="1"/>
    <col min="1282" max="1283" width="11.42578125" style="46"/>
    <col min="1284" max="1284" width="11.42578125" style="46" customWidth="1"/>
    <col min="1285" max="1286" width="11.42578125" style="46"/>
    <col min="1287" max="1287" width="0" style="46" hidden="1" customWidth="1"/>
    <col min="1288" max="1289" width="11.42578125" style="46"/>
    <col min="1290" max="1290" width="0" style="46" hidden="1" customWidth="1"/>
    <col min="1291" max="1291" width="11.42578125" style="46"/>
    <col min="1292" max="1292" width="15.7109375" style="46" customWidth="1"/>
    <col min="1293" max="1532" width="11.42578125" style="46"/>
    <col min="1533" max="1533" width="4.5703125" style="46" customWidth="1"/>
    <col min="1534" max="1534" width="12.5703125" style="46" customWidth="1"/>
    <col min="1535" max="1536" width="11.42578125" style="46"/>
    <col min="1537" max="1537" width="11.42578125" style="46" customWidth="1"/>
    <col min="1538" max="1539" width="11.42578125" style="46"/>
    <col min="1540" max="1540" width="11.42578125" style="46" customWidth="1"/>
    <col min="1541" max="1542" width="11.42578125" style="46"/>
    <col min="1543" max="1543" width="0" style="46" hidden="1" customWidth="1"/>
    <col min="1544" max="1545" width="11.42578125" style="46"/>
    <col min="1546" max="1546" width="0" style="46" hidden="1" customWidth="1"/>
    <col min="1547" max="1547" width="11.42578125" style="46"/>
    <col min="1548" max="1548" width="15.7109375" style="46" customWidth="1"/>
    <col min="1549" max="1788" width="11.42578125" style="46"/>
    <col min="1789" max="1789" width="4.5703125" style="46" customWidth="1"/>
    <col min="1790" max="1790" width="12.5703125" style="46" customWidth="1"/>
    <col min="1791" max="1792" width="11.42578125" style="46"/>
    <col min="1793" max="1793" width="11.42578125" style="46" customWidth="1"/>
    <col min="1794" max="1795" width="11.42578125" style="46"/>
    <col min="1796" max="1796" width="11.42578125" style="46" customWidth="1"/>
    <col min="1797" max="1798" width="11.42578125" style="46"/>
    <col min="1799" max="1799" width="0" style="46" hidden="1" customWidth="1"/>
    <col min="1800" max="1801" width="11.42578125" style="46"/>
    <col min="1802" max="1802" width="0" style="46" hidden="1" customWidth="1"/>
    <col min="1803" max="1803" width="11.42578125" style="46"/>
    <col min="1804" max="1804" width="15.7109375" style="46" customWidth="1"/>
    <col min="1805" max="2044" width="11.42578125" style="46"/>
    <col min="2045" max="2045" width="4.5703125" style="46" customWidth="1"/>
    <col min="2046" max="2046" width="12.5703125" style="46" customWidth="1"/>
    <col min="2047" max="2048" width="11.42578125" style="46"/>
    <col min="2049" max="2049" width="11.42578125" style="46" customWidth="1"/>
    <col min="2050" max="2051" width="11.42578125" style="46"/>
    <col min="2052" max="2052" width="11.42578125" style="46" customWidth="1"/>
    <col min="2053" max="2054" width="11.42578125" style="46"/>
    <col min="2055" max="2055" width="0" style="46" hidden="1" customWidth="1"/>
    <col min="2056" max="2057" width="11.42578125" style="46"/>
    <col min="2058" max="2058" width="0" style="46" hidden="1" customWidth="1"/>
    <col min="2059" max="2059" width="11.42578125" style="46"/>
    <col min="2060" max="2060" width="15.7109375" style="46" customWidth="1"/>
    <col min="2061" max="2300" width="11.42578125" style="46"/>
    <col min="2301" max="2301" width="4.5703125" style="46" customWidth="1"/>
    <col min="2302" max="2302" width="12.5703125" style="46" customWidth="1"/>
    <col min="2303" max="2304" width="11.42578125" style="46"/>
    <col min="2305" max="2305" width="11.42578125" style="46" customWidth="1"/>
    <col min="2306" max="2307" width="11.42578125" style="46"/>
    <col min="2308" max="2308" width="11.42578125" style="46" customWidth="1"/>
    <col min="2309" max="2310" width="11.42578125" style="46"/>
    <col min="2311" max="2311" width="0" style="46" hidden="1" customWidth="1"/>
    <col min="2312" max="2313" width="11.42578125" style="46"/>
    <col min="2314" max="2314" width="0" style="46" hidden="1" customWidth="1"/>
    <col min="2315" max="2315" width="11.42578125" style="46"/>
    <col min="2316" max="2316" width="15.7109375" style="46" customWidth="1"/>
    <col min="2317" max="2556" width="11.42578125" style="46"/>
    <col min="2557" max="2557" width="4.5703125" style="46" customWidth="1"/>
    <col min="2558" max="2558" width="12.5703125" style="46" customWidth="1"/>
    <col min="2559" max="2560" width="11.42578125" style="46"/>
    <col min="2561" max="2561" width="11.42578125" style="46" customWidth="1"/>
    <col min="2562" max="2563" width="11.42578125" style="46"/>
    <col min="2564" max="2564" width="11.42578125" style="46" customWidth="1"/>
    <col min="2565" max="2566" width="11.42578125" style="46"/>
    <col min="2567" max="2567" width="0" style="46" hidden="1" customWidth="1"/>
    <col min="2568" max="2569" width="11.42578125" style="46"/>
    <col min="2570" max="2570" width="0" style="46" hidden="1" customWidth="1"/>
    <col min="2571" max="2571" width="11.42578125" style="46"/>
    <col min="2572" max="2572" width="15.7109375" style="46" customWidth="1"/>
    <col min="2573" max="2812" width="11.42578125" style="46"/>
    <col min="2813" max="2813" width="4.5703125" style="46" customWidth="1"/>
    <col min="2814" max="2814" width="12.5703125" style="46" customWidth="1"/>
    <col min="2815" max="2816" width="11.42578125" style="46"/>
    <col min="2817" max="2817" width="11.42578125" style="46" customWidth="1"/>
    <col min="2818" max="2819" width="11.42578125" style="46"/>
    <col min="2820" max="2820" width="11.42578125" style="46" customWidth="1"/>
    <col min="2821" max="2822" width="11.42578125" style="46"/>
    <col min="2823" max="2823" width="0" style="46" hidden="1" customWidth="1"/>
    <col min="2824" max="2825" width="11.42578125" style="46"/>
    <col min="2826" max="2826" width="0" style="46" hidden="1" customWidth="1"/>
    <col min="2827" max="2827" width="11.42578125" style="46"/>
    <col min="2828" max="2828" width="15.7109375" style="46" customWidth="1"/>
    <col min="2829" max="3068" width="11.42578125" style="46"/>
    <col min="3069" max="3069" width="4.5703125" style="46" customWidth="1"/>
    <col min="3070" max="3070" width="12.5703125" style="46" customWidth="1"/>
    <col min="3071" max="3072" width="11.42578125" style="46"/>
    <col min="3073" max="3073" width="11.42578125" style="46" customWidth="1"/>
    <col min="3074" max="3075" width="11.42578125" style="46"/>
    <col min="3076" max="3076" width="11.42578125" style="46" customWidth="1"/>
    <col min="3077" max="3078" width="11.42578125" style="46"/>
    <col min="3079" max="3079" width="0" style="46" hidden="1" customWidth="1"/>
    <col min="3080" max="3081" width="11.42578125" style="46"/>
    <col min="3082" max="3082" width="0" style="46" hidden="1" customWidth="1"/>
    <col min="3083" max="3083" width="11.42578125" style="46"/>
    <col min="3084" max="3084" width="15.7109375" style="46" customWidth="1"/>
    <col min="3085" max="3324" width="11.42578125" style="46"/>
    <col min="3325" max="3325" width="4.5703125" style="46" customWidth="1"/>
    <col min="3326" max="3326" width="12.5703125" style="46" customWidth="1"/>
    <col min="3327" max="3328" width="11.42578125" style="46"/>
    <col min="3329" max="3329" width="11.42578125" style="46" customWidth="1"/>
    <col min="3330" max="3331" width="11.42578125" style="46"/>
    <col min="3332" max="3332" width="11.42578125" style="46" customWidth="1"/>
    <col min="3333" max="3334" width="11.42578125" style="46"/>
    <col min="3335" max="3335" width="0" style="46" hidden="1" customWidth="1"/>
    <col min="3336" max="3337" width="11.42578125" style="46"/>
    <col min="3338" max="3338" width="0" style="46" hidden="1" customWidth="1"/>
    <col min="3339" max="3339" width="11.42578125" style="46"/>
    <col min="3340" max="3340" width="15.7109375" style="46" customWidth="1"/>
    <col min="3341" max="3580" width="11.42578125" style="46"/>
    <col min="3581" max="3581" width="4.5703125" style="46" customWidth="1"/>
    <col min="3582" max="3582" width="12.5703125" style="46" customWidth="1"/>
    <col min="3583" max="3584" width="11.42578125" style="46"/>
    <col min="3585" max="3585" width="11.42578125" style="46" customWidth="1"/>
    <col min="3586" max="3587" width="11.42578125" style="46"/>
    <col min="3588" max="3588" width="11.42578125" style="46" customWidth="1"/>
    <col min="3589" max="3590" width="11.42578125" style="46"/>
    <col min="3591" max="3591" width="0" style="46" hidden="1" customWidth="1"/>
    <col min="3592" max="3593" width="11.42578125" style="46"/>
    <col min="3594" max="3594" width="0" style="46" hidden="1" customWidth="1"/>
    <col min="3595" max="3595" width="11.42578125" style="46"/>
    <col min="3596" max="3596" width="15.7109375" style="46" customWidth="1"/>
    <col min="3597" max="3836" width="11.42578125" style="46"/>
    <col min="3837" max="3837" width="4.5703125" style="46" customWidth="1"/>
    <col min="3838" max="3838" width="12.5703125" style="46" customWidth="1"/>
    <col min="3839" max="3840" width="11.42578125" style="46"/>
    <col min="3841" max="3841" width="11.42578125" style="46" customWidth="1"/>
    <col min="3842" max="3843" width="11.42578125" style="46"/>
    <col min="3844" max="3844" width="11.42578125" style="46" customWidth="1"/>
    <col min="3845" max="3846" width="11.42578125" style="46"/>
    <col min="3847" max="3847" width="0" style="46" hidden="1" customWidth="1"/>
    <col min="3848" max="3849" width="11.42578125" style="46"/>
    <col min="3850" max="3850" width="0" style="46" hidden="1" customWidth="1"/>
    <col min="3851" max="3851" width="11.42578125" style="46"/>
    <col min="3852" max="3852" width="15.7109375" style="46" customWidth="1"/>
    <col min="3853" max="4092" width="11.42578125" style="46"/>
    <col min="4093" max="4093" width="4.5703125" style="46" customWidth="1"/>
    <col min="4094" max="4094" width="12.5703125" style="46" customWidth="1"/>
    <col min="4095" max="4096" width="11.42578125" style="46"/>
    <col min="4097" max="4097" width="11.42578125" style="46" customWidth="1"/>
    <col min="4098" max="4099" width="11.42578125" style="46"/>
    <col min="4100" max="4100" width="11.42578125" style="46" customWidth="1"/>
    <col min="4101" max="4102" width="11.42578125" style="46"/>
    <col min="4103" max="4103" width="0" style="46" hidden="1" customWidth="1"/>
    <col min="4104" max="4105" width="11.42578125" style="46"/>
    <col min="4106" max="4106" width="0" style="46" hidden="1" customWidth="1"/>
    <col min="4107" max="4107" width="11.42578125" style="46"/>
    <col min="4108" max="4108" width="15.7109375" style="46" customWidth="1"/>
    <col min="4109" max="4348" width="11.42578125" style="46"/>
    <col min="4349" max="4349" width="4.5703125" style="46" customWidth="1"/>
    <col min="4350" max="4350" width="12.5703125" style="46" customWidth="1"/>
    <col min="4351" max="4352" width="11.42578125" style="46"/>
    <col min="4353" max="4353" width="11.42578125" style="46" customWidth="1"/>
    <col min="4354" max="4355" width="11.42578125" style="46"/>
    <col min="4356" max="4356" width="11.42578125" style="46" customWidth="1"/>
    <col min="4357" max="4358" width="11.42578125" style="46"/>
    <col min="4359" max="4359" width="0" style="46" hidden="1" customWidth="1"/>
    <col min="4360" max="4361" width="11.42578125" style="46"/>
    <col min="4362" max="4362" width="0" style="46" hidden="1" customWidth="1"/>
    <col min="4363" max="4363" width="11.42578125" style="46"/>
    <col min="4364" max="4364" width="15.7109375" style="46" customWidth="1"/>
    <col min="4365" max="4604" width="11.42578125" style="46"/>
    <col min="4605" max="4605" width="4.5703125" style="46" customWidth="1"/>
    <col min="4606" max="4606" width="12.5703125" style="46" customWidth="1"/>
    <col min="4607" max="4608" width="11.42578125" style="46"/>
    <col min="4609" max="4609" width="11.42578125" style="46" customWidth="1"/>
    <col min="4610" max="4611" width="11.42578125" style="46"/>
    <col min="4612" max="4612" width="11.42578125" style="46" customWidth="1"/>
    <col min="4613" max="4614" width="11.42578125" style="46"/>
    <col min="4615" max="4615" width="0" style="46" hidden="1" customWidth="1"/>
    <col min="4616" max="4617" width="11.42578125" style="46"/>
    <col min="4618" max="4618" width="0" style="46" hidden="1" customWidth="1"/>
    <col min="4619" max="4619" width="11.42578125" style="46"/>
    <col min="4620" max="4620" width="15.7109375" style="46" customWidth="1"/>
    <col min="4621" max="4860" width="11.42578125" style="46"/>
    <col min="4861" max="4861" width="4.5703125" style="46" customWidth="1"/>
    <col min="4862" max="4862" width="12.5703125" style="46" customWidth="1"/>
    <col min="4863" max="4864" width="11.42578125" style="46"/>
    <col min="4865" max="4865" width="11.42578125" style="46" customWidth="1"/>
    <col min="4866" max="4867" width="11.42578125" style="46"/>
    <col min="4868" max="4868" width="11.42578125" style="46" customWidth="1"/>
    <col min="4869" max="4870" width="11.42578125" style="46"/>
    <col min="4871" max="4871" width="0" style="46" hidden="1" customWidth="1"/>
    <col min="4872" max="4873" width="11.42578125" style="46"/>
    <col min="4874" max="4874" width="0" style="46" hidden="1" customWidth="1"/>
    <col min="4875" max="4875" width="11.42578125" style="46"/>
    <col min="4876" max="4876" width="15.7109375" style="46" customWidth="1"/>
    <col min="4877" max="5116" width="11.42578125" style="46"/>
    <col min="5117" max="5117" width="4.5703125" style="46" customWidth="1"/>
    <col min="5118" max="5118" width="12.5703125" style="46" customWidth="1"/>
    <col min="5119" max="5120" width="11.42578125" style="46"/>
    <col min="5121" max="5121" width="11.42578125" style="46" customWidth="1"/>
    <col min="5122" max="5123" width="11.42578125" style="46"/>
    <col min="5124" max="5124" width="11.42578125" style="46" customWidth="1"/>
    <col min="5125" max="5126" width="11.42578125" style="46"/>
    <col min="5127" max="5127" width="0" style="46" hidden="1" customWidth="1"/>
    <col min="5128" max="5129" width="11.42578125" style="46"/>
    <col min="5130" max="5130" width="0" style="46" hidden="1" customWidth="1"/>
    <col min="5131" max="5131" width="11.42578125" style="46"/>
    <col min="5132" max="5132" width="15.7109375" style="46" customWidth="1"/>
    <col min="5133" max="5372" width="11.42578125" style="46"/>
    <col min="5373" max="5373" width="4.5703125" style="46" customWidth="1"/>
    <col min="5374" max="5374" width="12.5703125" style="46" customWidth="1"/>
    <col min="5375" max="5376" width="11.42578125" style="46"/>
    <col min="5377" max="5377" width="11.42578125" style="46" customWidth="1"/>
    <col min="5378" max="5379" width="11.42578125" style="46"/>
    <col min="5380" max="5380" width="11.42578125" style="46" customWidth="1"/>
    <col min="5381" max="5382" width="11.42578125" style="46"/>
    <col min="5383" max="5383" width="0" style="46" hidden="1" customWidth="1"/>
    <col min="5384" max="5385" width="11.42578125" style="46"/>
    <col min="5386" max="5386" width="0" style="46" hidden="1" customWidth="1"/>
    <col min="5387" max="5387" width="11.42578125" style="46"/>
    <col min="5388" max="5388" width="15.7109375" style="46" customWidth="1"/>
    <col min="5389" max="5628" width="11.42578125" style="46"/>
    <col min="5629" max="5629" width="4.5703125" style="46" customWidth="1"/>
    <col min="5630" max="5630" width="12.5703125" style="46" customWidth="1"/>
    <col min="5631" max="5632" width="11.42578125" style="46"/>
    <col min="5633" max="5633" width="11.42578125" style="46" customWidth="1"/>
    <col min="5634" max="5635" width="11.42578125" style="46"/>
    <col min="5636" max="5636" width="11.42578125" style="46" customWidth="1"/>
    <col min="5637" max="5638" width="11.42578125" style="46"/>
    <col min="5639" max="5639" width="0" style="46" hidden="1" customWidth="1"/>
    <col min="5640" max="5641" width="11.42578125" style="46"/>
    <col min="5642" max="5642" width="0" style="46" hidden="1" customWidth="1"/>
    <col min="5643" max="5643" width="11.42578125" style="46"/>
    <col min="5644" max="5644" width="15.7109375" style="46" customWidth="1"/>
    <col min="5645" max="5884" width="11.42578125" style="46"/>
    <col min="5885" max="5885" width="4.5703125" style="46" customWidth="1"/>
    <col min="5886" max="5886" width="12.5703125" style="46" customWidth="1"/>
    <col min="5887" max="5888" width="11.42578125" style="46"/>
    <col min="5889" max="5889" width="11.42578125" style="46" customWidth="1"/>
    <col min="5890" max="5891" width="11.42578125" style="46"/>
    <col min="5892" max="5892" width="11.42578125" style="46" customWidth="1"/>
    <col min="5893" max="5894" width="11.42578125" style="46"/>
    <col min="5895" max="5895" width="0" style="46" hidden="1" customWidth="1"/>
    <col min="5896" max="5897" width="11.42578125" style="46"/>
    <col min="5898" max="5898" width="0" style="46" hidden="1" customWidth="1"/>
    <col min="5899" max="5899" width="11.42578125" style="46"/>
    <col min="5900" max="5900" width="15.7109375" style="46" customWidth="1"/>
    <col min="5901" max="6140" width="11.42578125" style="46"/>
    <col min="6141" max="6141" width="4.5703125" style="46" customWidth="1"/>
    <col min="6142" max="6142" width="12.5703125" style="46" customWidth="1"/>
    <col min="6143" max="6144" width="11.42578125" style="46"/>
    <col min="6145" max="6145" width="11.42578125" style="46" customWidth="1"/>
    <col min="6146" max="6147" width="11.42578125" style="46"/>
    <col min="6148" max="6148" width="11.42578125" style="46" customWidth="1"/>
    <col min="6149" max="6150" width="11.42578125" style="46"/>
    <col min="6151" max="6151" width="0" style="46" hidden="1" customWidth="1"/>
    <col min="6152" max="6153" width="11.42578125" style="46"/>
    <col min="6154" max="6154" width="0" style="46" hidden="1" customWidth="1"/>
    <col min="6155" max="6155" width="11.42578125" style="46"/>
    <col min="6156" max="6156" width="15.7109375" style="46" customWidth="1"/>
    <col min="6157" max="6396" width="11.42578125" style="46"/>
    <col min="6397" max="6397" width="4.5703125" style="46" customWidth="1"/>
    <col min="6398" max="6398" width="12.5703125" style="46" customWidth="1"/>
    <col min="6399" max="6400" width="11.42578125" style="46"/>
    <col min="6401" max="6401" width="11.42578125" style="46" customWidth="1"/>
    <col min="6402" max="6403" width="11.42578125" style="46"/>
    <col min="6404" max="6404" width="11.42578125" style="46" customWidth="1"/>
    <col min="6405" max="6406" width="11.42578125" style="46"/>
    <col min="6407" max="6407" width="0" style="46" hidden="1" customWidth="1"/>
    <col min="6408" max="6409" width="11.42578125" style="46"/>
    <col min="6410" max="6410" width="0" style="46" hidden="1" customWidth="1"/>
    <col min="6411" max="6411" width="11.42578125" style="46"/>
    <col min="6412" max="6412" width="15.7109375" style="46" customWidth="1"/>
    <col min="6413" max="6652" width="11.42578125" style="46"/>
    <col min="6653" max="6653" width="4.5703125" style="46" customWidth="1"/>
    <col min="6654" max="6654" width="12.5703125" style="46" customWidth="1"/>
    <col min="6655" max="6656" width="11.42578125" style="46"/>
    <col min="6657" max="6657" width="11.42578125" style="46" customWidth="1"/>
    <col min="6658" max="6659" width="11.42578125" style="46"/>
    <col min="6660" max="6660" width="11.42578125" style="46" customWidth="1"/>
    <col min="6661" max="6662" width="11.42578125" style="46"/>
    <col min="6663" max="6663" width="0" style="46" hidden="1" customWidth="1"/>
    <col min="6664" max="6665" width="11.42578125" style="46"/>
    <col min="6666" max="6666" width="0" style="46" hidden="1" customWidth="1"/>
    <col min="6667" max="6667" width="11.42578125" style="46"/>
    <col min="6668" max="6668" width="15.7109375" style="46" customWidth="1"/>
    <col min="6669" max="6908" width="11.42578125" style="46"/>
    <col min="6909" max="6909" width="4.5703125" style="46" customWidth="1"/>
    <col min="6910" max="6910" width="12.5703125" style="46" customWidth="1"/>
    <col min="6911" max="6912" width="11.42578125" style="46"/>
    <col min="6913" max="6913" width="11.42578125" style="46" customWidth="1"/>
    <col min="6914" max="6915" width="11.42578125" style="46"/>
    <col min="6916" max="6916" width="11.42578125" style="46" customWidth="1"/>
    <col min="6917" max="6918" width="11.42578125" style="46"/>
    <col min="6919" max="6919" width="0" style="46" hidden="1" customWidth="1"/>
    <col min="6920" max="6921" width="11.42578125" style="46"/>
    <col min="6922" max="6922" width="0" style="46" hidden="1" customWidth="1"/>
    <col min="6923" max="6923" width="11.42578125" style="46"/>
    <col min="6924" max="6924" width="15.7109375" style="46" customWidth="1"/>
    <col min="6925" max="7164" width="11.42578125" style="46"/>
    <col min="7165" max="7165" width="4.5703125" style="46" customWidth="1"/>
    <col min="7166" max="7166" width="12.5703125" style="46" customWidth="1"/>
    <col min="7167" max="7168" width="11.42578125" style="46"/>
    <col min="7169" max="7169" width="11.42578125" style="46" customWidth="1"/>
    <col min="7170" max="7171" width="11.42578125" style="46"/>
    <col min="7172" max="7172" width="11.42578125" style="46" customWidth="1"/>
    <col min="7173" max="7174" width="11.42578125" style="46"/>
    <col min="7175" max="7175" width="0" style="46" hidden="1" customWidth="1"/>
    <col min="7176" max="7177" width="11.42578125" style="46"/>
    <col min="7178" max="7178" width="0" style="46" hidden="1" customWidth="1"/>
    <col min="7179" max="7179" width="11.42578125" style="46"/>
    <col min="7180" max="7180" width="15.7109375" style="46" customWidth="1"/>
    <col min="7181" max="7420" width="11.42578125" style="46"/>
    <col min="7421" max="7421" width="4.5703125" style="46" customWidth="1"/>
    <col min="7422" max="7422" width="12.5703125" style="46" customWidth="1"/>
    <col min="7423" max="7424" width="11.42578125" style="46"/>
    <col min="7425" max="7425" width="11.42578125" style="46" customWidth="1"/>
    <col min="7426" max="7427" width="11.42578125" style="46"/>
    <col min="7428" max="7428" width="11.42578125" style="46" customWidth="1"/>
    <col min="7429" max="7430" width="11.42578125" style="46"/>
    <col min="7431" max="7431" width="0" style="46" hidden="1" customWidth="1"/>
    <col min="7432" max="7433" width="11.42578125" style="46"/>
    <col min="7434" max="7434" width="0" style="46" hidden="1" customWidth="1"/>
    <col min="7435" max="7435" width="11.42578125" style="46"/>
    <col min="7436" max="7436" width="15.7109375" style="46" customWidth="1"/>
    <col min="7437" max="7676" width="11.42578125" style="46"/>
    <col min="7677" max="7677" width="4.5703125" style="46" customWidth="1"/>
    <col min="7678" max="7678" width="12.5703125" style="46" customWidth="1"/>
    <col min="7679" max="7680" width="11.42578125" style="46"/>
    <col min="7681" max="7681" width="11.42578125" style="46" customWidth="1"/>
    <col min="7682" max="7683" width="11.42578125" style="46"/>
    <col min="7684" max="7684" width="11.42578125" style="46" customWidth="1"/>
    <col min="7685" max="7686" width="11.42578125" style="46"/>
    <col min="7687" max="7687" width="0" style="46" hidden="1" customWidth="1"/>
    <col min="7688" max="7689" width="11.42578125" style="46"/>
    <col min="7690" max="7690" width="0" style="46" hidden="1" customWidth="1"/>
    <col min="7691" max="7691" width="11.42578125" style="46"/>
    <col min="7692" max="7692" width="15.7109375" style="46" customWidth="1"/>
    <col min="7693" max="7932" width="11.42578125" style="46"/>
    <col min="7933" max="7933" width="4.5703125" style="46" customWidth="1"/>
    <col min="7934" max="7934" width="12.5703125" style="46" customWidth="1"/>
    <col min="7935" max="7936" width="11.42578125" style="46"/>
    <col min="7937" max="7937" width="11.42578125" style="46" customWidth="1"/>
    <col min="7938" max="7939" width="11.42578125" style="46"/>
    <col min="7940" max="7940" width="11.42578125" style="46" customWidth="1"/>
    <col min="7941" max="7942" width="11.42578125" style="46"/>
    <col min="7943" max="7943" width="0" style="46" hidden="1" customWidth="1"/>
    <col min="7944" max="7945" width="11.42578125" style="46"/>
    <col min="7946" max="7946" width="0" style="46" hidden="1" customWidth="1"/>
    <col min="7947" max="7947" width="11.42578125" style="46"/>
    <col min="7948" max="7948" width="15.7109375" style="46" customWidth="1"/>
    <col min="7949" max="8188" width="11.42578125" style="46"/>
    <col min="8189" max="8189" width="4.5703125" style="46" customWidth="1"/>
    <col min="8190" max="8190" width="12.5703125" style="46" customWidth="1"/>
    <col min="8191" max="8192" width="11.42578125" style="46"/>
    <col min="8193" max="8193" width="11.42578125" style="46" customWidth="1"/>
    <col min="8194" max="8195" width="11.42578125" style="46"/>
    <col min="8196" max="8196" width="11.42578125" style="46" customWidth="1"/>
    <col min="8197" max="8198" width="11.42578125" style="46"/>
    <col min="8199" max="8199" width="0" style="46" hidden="1" customWidth="1"/>
    <col min="8200" max="8201" width="11.42578125" style="46"/>
    <col min="8202" max="8202" width="0" style="46" hidden="1" customWidth="1"/>
    <col min="8203" max="8203" width="11.42578125" style="46"/>
    <col min="8204" max="8204" width="15.7109375" style="46" customWidth="1"/>
    <col min="8205" max="8444" width="11.42578125" style="46"/>
    <col min="8445" max="8445" width="4.5703125" style="46" customWidth="1"/>
    <col min="8446" max="8446" width="12.5703125" style="46" customWidth="1"/>
    <col min="8447" max="8448" width="11.42578125" style="46"/>
    <col min="8449" max="8449" width="11.42578125" style="46" customWidth="1"/>
    <col min="8450" max="8451" width="11.42578125" style="46"/>
    <col min="8452" max="8452" width="11.42578125" style="46" customWidth="1"/>
    <col min="8453" max="8454" width="11.42578125" style="46"/>
    <col min="8455" max="8455" width="0" style="46" hidden="1" customWidth="1"/>
    <col min="8456" max="8457" width="11.42578125" style="46"/>
    <col min="8458" max="8458" width="0" style="46" hidden="1" customWidth="1"/>
    <col min="8459" max="8459" width="11.42578125" style="46"/>
    <col min="8460" max="8460" width="15.7109375" style="46" customWidth="1"/>
    <col min="8461" max="8700" width="11.42578125" style="46"/>
    <col min="8701" max="8701" width="4.5703125" style="46" customWidth="1"/>
    <col min="8702" max="8702" width="12.5703125" style="46" customWidth="1"/>
    <col min="8703" max="8704" width="11.42578125" style="46"/>
    <col min="8705" max="8705" width="11.42578125" style="46" customWidth="1"/>
    <col min="8706" max="8707" width="11.42578125" style="46"/>
    <col min="8708" max="8708" width="11.42578125" style="46" customWidth="1"/>
    <col min="8709" max="8710" width="11.42578125" style="46"/>
    <col min="8711" max="8711" width="0" style="46" hidden="1" customWidth="1"/>
    <col min="8712" max="8713" width="11.42578125" style="46"/>
    <col min="8714" max="8714" width="0" style="46" hidden="1" customWidth="1"/>
    <col min="8715" max="8715" width="11.42578125" style="46"/>
    <col min="8716" max="8716" width="15.7109375" style="46" customWidth="1"/>
    <col min="8717" max="8956" width="11.42578125" style="46"/>
    <col min="8957" max="8957" width="4.5703125" style="46" customWidth="1"/>
    <col min="8958" max="8958" width="12.5703125" style="46" customWidth="1"/>
    <col min="8959" max="8960" width="11.42578125" style="46"/>
    <col min="8961" max="8961" width="11.42578125" style="46" customWidth="1"/>
    <col min="8962" max="8963" width="11.42578125" style="46"/>
    <col min="8964" max="8964" width="11.42578125" style="46" customWidth="1"/>
    <col min="8965" max="8966" width="11.42578125" style="46"/>
    <col min="8967" max="8967" width="0" style="46" hidden="1" customWidth="1"/>
    <col min="8968" max="8969" width="11.42578125" style="46"/>
    <col min="8970" max="8970" width="0" style="46" hidden="1" customWidth="1"/>
    <col min="8971" max="8971" width="11.42578125" style="46"/>
    <col min="8972" max="8972" width="15.7109375" style="46" customWidth="1"/>
    <col min="8973" max="9212" width="11.42578125" style="46"/>
    <col min="9213" max="9213" width="4.5703125" style="46" customWidth="1"/>
    <col min="9214" max="9214" width="12.5703125" style="46" customWidth="1"/>
    <col min="9215" max="9216" width="11.42578125" style="46"/>
    <col min="9217" max="9217" width="11.42578125" style="46" customWidth="1"/>
    <col min="9218" max="9219" width="11.42578125" style="46"/>
    <col min="9220" max="9220" width="11.42578125" style="46" customWidth="1"/>
    <col min="9221" max="9222" width="11.42578125" style="46"/>
    <col min="9223" max="9223" width="0" style="46" hidden="1" customWidth="1"/>
    <col min="9224" max="9225" width="11.42578125" style="46"/>
    <col min="9226" max="9226" width="0" style="46" hidden="1" customWidth="1"/>
    <col min="9227" max="9227" width="11.42578125" style="46"/>
    <col min="9228" max="9228" width="15.7109375" style="46" customWidth="1"/>
    <col min="9229" max="9468" width="11.42578125" style="46"/>
    <col min="9469" max="9469" width="4.5703125" style="46" customWidth="1"/>
    <col min="9470" max="9470" width="12.5703125" style="46" customWidth="1"/>
    <col min="9471" max="9472" width="11.42578125" style="46"/>
    <col min="9473" max="9473" width="11.42578125" style="46" customWidth="1"/>
    <col min="9474" max="9475" width="11.42578125" style="46"/>
    <col min="9476" max="9476" width="11.42578125" style="46" customWidth="1"/>
    <col min="9477" max="9478" width="11.42578125" style="46"/>
    <col min="9479" max="9479" width="0" style="46" hidden="1" customWidth="1"/>
    <col min="9480" max="9481" width="11.42578125" style="46"/>
    <col min="9482" max="9482" width="0" style="46" hidden="1" customWidth="1"/>
    <col min="9483" max="9483" width="11.42578125" style="46"/>
    <col min="9484" max="9484" width="15.7109375" style="46" customWidth="1"/>
    <col min="9485" max="9724" width="11.42578125" style="46"/>
    <col min="9725" max="9725" width="4.5703125" style="46" customWidth="1"/>
    <col min="9726" max="9726" width="12.5703125" style="46" customWidth="1"/>
    <col min="9727" max="9728" width="11.42578125" style="46"/>
    <col min="9729" max="9729" width="11.42578125" style="46" customWidth="1"/>
    <col min="9730" max="9731" width="11.42578125" style="46"/>
    <col min="9732" max="9732" width="11.42578125" style="46" customWidth="1"/>
    <col min="9733" max="9734" width="11.42578125" style="46"/>
    <col min="9735" max="9735" width="0" style="46" hidden="1" customWidth="1"/>
    <col min="9736" max="9737" width="11.42578125" style="46"/>
    <col min="9738" max="9738" width="0" style="46" hidden="1" customWidth="1"/>
    <col min="9739" max="9739" width="11.42578125" style="46"/>
    <col min="9740" max="9740" width="15.7109375" style="46" customWidth="1"/>
    <col min="9741" max="9980" width="11.42578125" style="46"/>
    <col min="9981" max="9981" width="4.5703125" style="46" customWidth="1"/>
    <col min="9982" max="9982" width="12.5703125" style="46" customWidth="1"/>
    <col min="9983" max="9984" width="11.42578125" style="46"/>
    <col min="9985" max="9985" width="11.42578125" style="46" customWidth="1"/>
    <col min="9986" max="9987" width="11.42578125" style="46"/>
    <col min="9988" max="9988" width="11.42578125" style="46" customWidth="1"/>
    <col min="9989" max="9990" width="11.42578125" style="46"/>
    <col min="9991" max="9991" width="0" style="46" hidden="1" customWidth="1"/>
    <col min="9992" max="9993" width="11.42578125" style="46"/>
    <col min="9994" max="9994" width="0" style="46" hidden="1" customWidth="1"/>
    <col min="9995" max="9995" width="11.42578125" style="46"/>
    <col min="9996" max="9996" width="15.7109375" style="46" customWidth="1"/>
    <col min="9997" max="10236" width="11.42578125" style="46"/>
    <col min="10237" max="10237" width="4.5703125" style="46" customWidth="1"/>
    <col min="10238" max="10238" width="12.5703125" style="46" customWidth="1"/>
    <col min="10239" max="10240" width="11.42578125" style="46"/>
    <col min="10241" max="10241" width="11.42578125" style="46" customWidth="1"/>
    <col min="10242" max="10243" width="11.42578125" style="46"/>
    <col min="10244" max="10244" width="11.42578125" style="46" customWidth="1"/>
    <col min="10245" max="10246" width="11.42578125" style="46"/>
    <col min="10247" max="10247" width="0" style="46" hidden="1" customWidth="1"/>
    <col min="10248" max="10249" width="11.42578125" style="46"/>
    <col min="10250" max="10250" width="0" style="46" hidden="1" customWidth="1"/>
    <col min="10251" max="10251" width="11.42578125" style="46"/>
    <col min="10252" max="10252" width="15.7109375" style="46" customWidth="1"/>
    <col min="10253" max="10492" width="11.42578125" style="46"/>
    <col min="10493" max="10493" width="4.5703125" style="46" customWidth="1"/>
    <col min="10494" max="10494" width="12.5703125" style="46" customWidth="1"/>
    <col min="10495" max="10496" width="11.42578125" style="46"/>
    <col min="10497" max="10497" width="11.42578125" style="46" customWidth="1"/>
    <col min="10498" max="10499" width="11.42578125" style="46"/>
    <col min="10500" max="10500" width="11.42578125" style="46" customWidth="1"/>
    <col min="10501" max="10502" width="11.42578125" style="46"/>
    <col min="10503" max="10503" width="0" style="46" hidden="1" customWidth="1"/>
    <col min="10504" max="10505" width="11.42578125" style="46"/>
    <col min="10506" max="10506" width="0" style="46" hidden="1" customWidth="1"/>
    <col min="10507" max="10507" width="11.42578125" style="46"/>
    <col min="10508" max="10508" width="15.7109375" style="46" customWidth="1"/>
    <col min="10509" max="10748" width="11.42578125" style="46"/>
    <col min="10749" max="10749" width="4.5703125" style="46" customWidth="1"/>
    <col min="10750" max="10750" width="12.5703125" style="46" customWidth="1"/>
    <col min="10751" max="10752" width="11.42578125" style="46"/>
    <col min="10753" max="10753" width="11.42578125" style="46" customWidth="1"/>
    <col min="10754" max="10755" width="11.42578125" style="46"/>
    <col min="10756" max="10756" width="11.42578125" style="46" customWidth="1"/>
    <col min="10757" max="10758" width="11.42578125" style="46"/>
    <col min="10759" max="10759" width="0" style="46" hidden="1" customWidth="1"/>
    <col min="10760" max="10761" width="11.42578125" style="46"/>
    <col min="10762" max="10762" width="0" style="46" hidden="1" customWidth="1"/>
    <col min="10763" max="10763" width="11.42578125" style="46"/>
    <col min="10764" max="10764" width="15.7109375" style="46" customWidth="1"/>
    <col min="10765" max="11004" width="11.42578125" style="46"/>
    <col min="11005" max="11005" width="4.5703125" style="46" customWidth="1"/>
    <col min="11006" max="11006" width="12.5703125" style="46" customWidth="1"/>
    <col min="11007" max="11008" width="11.42578125" style="46"/>
    <col min="11009" max="11009" width="11.42578125" style="46" customWidth="1"/>
    <col min="11010" max="11011" width="11.42578125" style="46"/>
    <col min="11012" max="11012" width="11.42578125" style="46" customWidth="1"/>
    <col min="11013" max="11014" width="11.42578125" style="46"/>
    <col min="11015" max="11015" width="0" style="46" hidden="1" customWidth="1"/>
    <col min="11016" max="11017" width="11.42578125" style="46"/>
    <col min="11018" max="11018" width="0" style="46" hidden="1" customWidth="1"/>
    <col min="11019" max="11019" width="11.42578125" style="46"/>
    <col min="11020" max="11020" width="15.7109375" style="46" customWidth="1"/>
    <col min="11021" max="11260" width="11.42578125" style="46"/>
    <col min="11261" max="11261" width="4.5703125" style="46" customWidth="1"/>
    <col min="11262" max="11262" width="12.5703125" style="46" customWidth="1"/>
    <col min="11263" max="11264" width="11.42578125" style="46"/>
    <col min="11265" max="11265" width="11.42578125" style="46" customWidth="1"/>
    <col min="11266" max="11267" width="11.42578125" style="46"/>
    <col min="11268" max="11268" width="11.42578125" style="46" customWidth="1"/>
    <col min="11269" max="11270" width="11.42578125" style="46"/>
    <col min="11271" max="11271" width="0" style="46" hidden="1" customWidth="1"/>
    <col min="11272" max="11273" width="11.42578125" style="46"/>
    <col min="11274" max="11274" width="0" style="46" hidden="1" customWidth="1"/>
    <col min="11275" max="11275" width="11.42578125" style="46"/>
    <col min="11276" max="11276" width="15.7109375" style="46" customWidth="1"/>
    <col min="11277" max="11516" width="11.42578125" style="46"/>
    <col min="11517" max="11517" width="4.5703125" style="46" customWidth="1"/>
    <col min="11518" max="11518" width="12.5703125" style="46" customWidth="1"/>
    <col min="11519" max="11520" width="11.42578125" style="46"/>
    <col min="11521" max="11521" width="11.42578125" style="46" customWidth="1"/>
    <col min="11522" max="11523" width="11.42578125" style="46"/>
    <col min="11524" max="11524" width="11.42578125" style="46" customWidth="1"/>
    <col min="11525" max="11526" width="11.42578125" style="46"/>
    <col min="11527" max="11527" width="0" style="46" hidden="1" customWidth="1"/>
    <col min="11528" max="11529" width="11.42578125" style="46"/>
    <col min="11530" max="11530" width="0" style="46" hidden="1" customWidth="1"/>
    <col min="11531" max="11531" width="11.42578125" style="46"/>
    <col min="11532" max="11532" width="15.7109375" style="46" customWidth="1"/>
    <col min="11533" max="11772" width="11.42578125" style="46"/>
    <col min="11773" max="11773" width="4.5703125" style="46" customWidth="1"/>
    <col min="11774" max="11774" width="12.5703125" style="46" customWidth="1"/>
    <col min="11775" max="11776" width="11.42578125" style="46"/>
    <col min="11777" max="11777" width="11.42578125" style="46" customWidth="1"/>
    <col min="11778" max="11779" width="11.42578125" style="46"/>
    <col min="11780" max="11780" width="11.42578125" style="46" customWidth="1"/>
    <col min="11781" max="11782" width="11.42578125" style="46"/>
    <col min="11783" max="11783" width="0" style="46" hidden="1" customWidth="1"/>
    <col min="11784" max="11785" width="11.42578125" style="46"/>
    <col min="11786" max="11786" width="0" style="46" hidden="1" customWidth="1"/>
    <col min="11787" max="11787" width="11.42578125" style="46"/>
    <col min="11788" max="11788" width="15.7109375" style="46" customWidth="1"/>
    <col min="11789" max="12028" width="11.42578125" style="46"/>
    <col min="12029" max="12029" width="4.5703125" style="46" customWidth="1"/>
    <col min="12030" max="12030" width="12.5703125" style="46" customWidth="1"/>
    <col min="12031" max="12032" width="11.42578125" style="46"/>
    <col min="12033" max="12033" width="11.42578125" style="46" customWidth="1"/>
    <col min="12034" max="12035" width="11.42578125" style="46"/>
    <col min="12036" max="12036" width="11.42578125" style="46" customWidth="1"/>
    <col min="12037" max="12038" width="11.42578125" style="46"/>
    <col min="12039" max="12039" width="0" style="46" hidden="1" customWidth="1"/>
    <col min="12040" max="12041" width="11.42578125" style="46"/>
    <col min="12042" max="12042" width="0" style="46" hidden="1" customWidth="1"/>
    <col min="12043" max="12043" width="11.42578125" style="46"/>
    <col min="12044" max="12044" width="15.7109375" style="46" customWidth="1"/>
    <col min="12045" max="12284" width="11.42578125" style="46"/>
    <col min="12285" max="12285" width="4.5703125" style="46" customWidth="1"/>
    <col min="12286" max="12286" width="12.5703125" style="46" customWidth="1"/>
    <col min="12287" max="12288" width="11.42578125" style="46"/>
    <col min="12289" max="12289" width="11.42578125" style="46" customWidth="1"/>
    <col min="12290" max="12291" width="11.42578125" style="46"/>
    <col min="12292" max="12292" width="11.42578125" style="46" customWidth="1"/>
    <col min="12293" max="12294" width="11.42578125" style="46"/>
    <col min="12295" max="12295" width="0" style="46" hidden="1" customWidth="1"/>
    <col min="12296" max="12297" width="11.42578125" style="46"/>
    <col min="12298" max="12298" width="0" style="46" hidden="1" customWidth="1"/>
    <col min="12299" max="12299" width="11.42578125" style="46"/>
    <col min="12300" max="12300" width="15.7109375" style="46" customWidth="1"/>
    <col min="12301" max="12540" width="11.42578125" style="46"/>
    <col min="12541" max="12541" width="4.5703125" style="46" customWidth="1"/>
    <col min="12542" max="12542" width="12.5703125" style="46" customWidth="1"/>
    <col min="12543" max="12544" width="11.42578125" style="46"/>
    <col min="12545" max="12545" width="11.42578125" style="46" customWidth="1"/>
    <col min="12546" max="12547" width="11.42578125" style="46"/>
    <col min="12548" max="12548" width="11.42578125" style="46" customWidth="1"/>
    <col min="12549" max="12550" width="11.42578125" style="46"/>
    <col min="12551" max="12551" width="0" style="46" hidden="1" customWidth="1"/>
    <col min="12552" max="12553" width="11.42578125" style="46"/>
    <col min="12554" max="12554" width="0" style="46" hidden="1" customWidth="1"/>
    <col min="12555" max="12555" width="11.42578125" style="46"/>
    <col min="12556" max="12556" width="15.7109375" style="46" customWidth="1"/>
    <col min="12557" max="12796" width="11.42578125" style="46"/>
    <col min="12797" max="12797" width="4.5703125" style="46" customWidth="1"/>
    <col min="12798" max="12798" width="12.5703125" style="46" customWidth="1"/>
    <col min="12799" max="12800" width="11.42578125" style="46"/>
    <col min="12801" max="12801" width="11.42578125" style="46" customWidth="1"/>
    <col min="12802" max="12803" width="11.42578125" style="46"/>
    <col min="12804" max="12804" width="11.42578125" style="46" customWidth="1"/>
    <col min="12805" max="12806" width="11.42578125" style="46"/>
    <col min="12807" max="12807" width="0" style="46" hidden="1" customWidth="1"/>
    <col min="12808" max="12809" width="11.42578125" style="46"/>
    <col min="12810" max="12810" width="0" style="46" hidden="1" customWidth="1"/>
    <col min="12811" max="12811" width="11.42578125" style="46"/>
    <col min="12812" max="12812" width="15.7109375" style="46" customWidth="1"/>
    <col min="12813" max="13052" width="11.42578125" style="46"/>
    <col min="13053" max="13053" width="4.5703125" style="46" customWidth="1"/>
    <col min="13054" max="13054" width="12.5703125" style="46" customWidth="1"/>
    <col min="13055" max="13056" width="11.42578125" style="46"/>
    <col min="13057" max="13057" width="11.42578125" style="46" customWidth="1"/>
    <col min="13058" max="13059" width="11.42578125" style="46"/>
    <col min="13060" max="13060" width="11.42578125" style="46" customWidth="1"/>
    <col min="13061" max="13062" width="11.42578125" style="46"/>
    <col min="13063" max="13063" width="0" style="46" hidden="1" customWidth="1"/>
    <col min="13064" max="13065" width="11.42578125" style="46"/>
    <col min="13066" max="13066" width="0" style="46" hidden="1" customWidth="1"/>
    <col min="13067" max="13067" width="11.42578125" style="46"/>
    <col min="13068" max="13068" width="15.7109375" style="46" customWidth="1"/>
    <col min="13069" max="13308" width="11.42578125" style="46"/>
    <col min="13309" max="13309" width="4.5703125" style="46" customWidth="1"/>
    <col min="13310" max="13310" width="12.5703125" style="46" customWidth="1"/>
    <col min="13311" max="13312" width="11.42578125" style="46"/>
    <col min="13313" max="13313" width="11.42578125" style="46" customWidth="1"/>
    <col min="13314" max="13315" width="11.42578125" style="46"/>
    <col min="13316" max="13316" width="11.42578125" style="46" customWidth="1"/>
    <col min="13317" max="13318" width="11.42578125" style="46"/>
    <col min="13319" max="13319" width="0" style="46" hidden="1" customWidth="1"/>
    <col min="13320" max="13321" width="11.42578125" style="46"/>
    <col min="13322" max="13322" width="0" style="46" hidden="1" customWidth="1"/>
    <col min="13323" max="13323" width="11.42578125" style="46"/>
    <col min="13324" max="13324" width="15.7109375" style="46" customWidth="1"/>
    <col min="13325" max="13564" width="11.42578125" style="46"/>
    <col min="13565" max="13565" width="4.5703125" style="46" customWidth="1"/>
    <col min="13566" max="13566" width="12.5703125" style="46" customWidth="1"/>
    <col min="13567" max="13568" width="11.42578125" style="46"/>
    <col min="13569" max="13569" width="11.42578125" style="46" customWidth="1"/>
    <col min="13570" max="13571" width="11.42578125" style="46"/>
    <col min="13572" max="13572" width="11.42578125" style="46" customWidth="1"/>
    <col min="13573" max="13574" width="11.42578125" style="46"/>
    <col min="13575" max="13575" width="0" style="46" hidden="1" customWidth="1"/>
    <col min="13576" max="13577" width="11.42578125" style="46"/>
    <col min="13578" max="13578" width="0" style="46" hidden="1" customWidth="1"/>
    <col min="13579" max="13579" width="11.42578125" style="46"/>
    <col min="13580" max="13580" width="15.7109375" style="46" customWidth="1"/>
    <col min="13581" max="13820" width="11.42578125" style="46"/>
    <col min="13821" max="13821" width="4.5703125" style="46" customWidth="1"/>
    <col min="13822" max="13822" width="12.5703125" style="46" customWidth="1"/>
    <col min="13823" max="13824" width="11.42578125" style="46"/>
    <col min="13825" max="13825" width="11.42578125" style="46" customWidth="1"/>
    <col min="13826" max="13827" width="11.42578125" style="46"/>
    <col min="13828" max="13828" width="11.42578125" style="46" customWidth="1"/>
    <col min="13829" max="13830" width="11.42578125" style="46"/>
    <col min="13831" max="13831" width="0" style="46" hidden="1" customWidth="1"/>
    <col min="13832" max="13833" width="11.42578125" style="46"/>
    <col min="13834" max="13834" width="0" style="46" hidden="1" customWidth="1"/>
    <col min="13835" max="13835" width="11.42578125" style="46"/>
    <col min="13836" max="13836" width="15.7109375" style="46" customWidth="1"/>
    <col min="13837" max="14076" width="11.42578125" style="46"/>
    <col min="14077" max="14077" width="4.5703125" style="46" customWidth="1"/>
    <col min="14078" max="14078" width="12.5703125" style="46" customWidth="1"/>
    <col min="14079" max="14080" width="11.42578125" style="46"/>
    <col min="14081" max="14081" width="11.42578125" style="46" customWidth="1"/>
    <col min="14082" max="14083" width="11.42578125" style="46"/>
    <col min="14084" max="14084" width="11.42578125" style="46" customWidth="1"/>
    <col min="14085" max="14086" width="11.42578125" style="46"/>
    <col min="14087" max="14087" width="0" style="46" hidden="1" customWidth="1"/>
    <col min="14088" max="14089" width="11.42578125" style="46"/>
    <col min="14090" max="14090" width="0" style="46" hidden="1" customWidth="1"/>
    <col min="14091" max="14091" width="11.42578125" style="46"/>
    <col min="14092" max="14092" width="15.7109375" style="46" customWidth="1"/>
    <col min="14093" max="14332" width="11.42578125" style="46"/>
    <col min="14333" max="14333" width="4.5703125" style="46" customWidth="1"/>
    <col min="14334" max="14334" width="12.5703125" style="46" customWidth="1"/>
    <col min="14335" max="14336" width="11.42578125" style="46"/>
    <col min="14337" max="14337" width="11.42578125" style="46" customWidth="1"/>
    <col min="14338" max="14339" width="11.42578125" style="46"/>
    <col min="14340" max="14340" width="11.42578125" style="46" customWidth="1"/>
    <col min="14341" max="14342" width="11.42578125" style="46"/>
    <col min="14343" max="14343" width="0" style="46" hidden="1" customWidth="1"/>
    <col min="14344" max="14345" width="11.42578125" style="46"/>
    <col min="14346" max="14346" width="0" style="46" hidden="1" customWidth="1"/>
    <col min="14347" max="14347" width="11.42578125" style="46"/>
    <col min="14348" max="14348" width="15.7109375" style="46" customWidth="1"/>
    <col min="14349" max="14588" width="11.42578125" style="46"/>
    <col min="14589" max="14589" width="4.5703125" style="46" customWidth="1"/>
    <col min="14590" max="14590" width="12.5703125" style="46" customWidth="1"/>
    <col min="14591" max="14592" width="11.42578125" style="46"/>
    <col min="14593" max="14593" width="11.42578125" style="46" customWidth="1"/>
    <col min="14594" max="14595" width="11.42578125" style="46"/>
    <col min="14596" max="14596" width="11.42578125" style="46" customWidth="1"/>
    <col min="14597" max="14598" width="11.42578125" style="46"/>
    <col min="14599" max="14599" width="0" style="46" hidden="1" customWidth="1"/>
    <col min="14600" max="14601" width="11.42578125" style="46"/>
    <col min="14602" max="14602" width="0" style="46" hidden="1" customWidth="1"/>
    <col min="14603" max="14603" width="11.42578125" style="46"/>
    <col min="14604" max="14604" width="15.7109375" style="46" customWidth="1"/>
    <col min="14605" max="14844" width="11.42578125" style="46"/>
    <col min="14845" max="14845" width="4.5703125" style="46" customWidth="1"/>
    <col min="14846" max="14846" width="12.5703125" style="46" customWidth="1"/>
    <col min="14847" max="14848" width="11.42578125" style="46"/>
    <col min="14849" max="14849" width="11.42578125" style="46" customWidth="1"/>
    <col min="14850" max="14851" width="11.42578125" style="46"/>
    <col min="14852" max="14852" width="11.42578125" style="46" customWidth="1"/>
    <col min="14853" max="14854" width="11.42578125" style="46"/>
    <col min="14855" max="14855" width="0" style="46" hidden="1" customWidth="1"/>
    <col min="14856" max="14857" width="11.42578125" style="46"/>
    <col min="14858" max="14858" width="0" style="46" hidden="1" customWidth="1"/>
    <col min="14859" max="14859" width="11.42578125" style="46"/>
    <col min="14860" max="14860" width="15.7109375" style="46" customWidth="1"/>
    <col min="14861" max="15100" width="11.42578125" style="46"/>
    <col min="15101" max="15101" width="4.5703125" style="46" customWidth="1"/>
    <col min="15102" max="15102" width="12.5703125" style="46" customWidth="1"/>
    <col min="15103" max="15104" width="11.42578125" style="46"/>
    <col min="15105" max="15105" width="11.42578125" style="46" customWidth="1"/>
    <col min="15106" max="15107" width="11.42578125" style="46"/>
    <col min="15108" max="15108" width="11.42578125" style="46" customWidth="1"/>
    <col min="15109" max="15110" width="11.42578125" style="46"/>
    <col min="15111" max="15111" width="0" style="46" hidden="1" customWidth="1"/>
    <col min="15112" max="15113" width="11.42578125" style="46"/>
    <col min="15114" max="15114" width="0" style="46" hidden="1" customWidth="1"/>
    <col min="15115" max="15115" width="11.42578125" style="46"/>
    <col min="15116" max="15116" width="15.7109375" style="46" customWidth="1"/>
    <col min="15117" max="15356" width="11.42578125" style="46"/>
    <col min="15357" max="15357" width="4.5703125" style="46" customWidth="1"/>
    <col min="15358" max="15358" width="12.5703125" style="46" customWidth="1"/>
    <col min="15359" max="15360" width="11.42578125" style="46"/>
    <col min="15361" max="15361" width="11.42578125" style="46" customWidth="1"/>
    <col min="15362" max="15363" width="11.42578125" style="46"/>
    <col min="15364" max="15364" width="11.42578125" style="46" customWidth="1"/>
    <col min="15365" max="15366" width="11.42578125" style="46"/>
    <col min="15367" max="15367" width="0" style="46" hidden="1" customWidth="1"/>
    <col min="15368" max="15369" width="11.42578125" style="46"/>
    <col min="15370" max="15370" width="0" style="46" hidden="1" customWidth="1"/>
    <col min="15371" max="15371" width="11.42578125" style="46"/>
    <col min="15372" max="15372" width="15.7109375" style="46" customWidth="1"/>
    <col min="15373" max="15612" width="11.42578125" style="46"/>
    <col min="15613" max="15613" width="4.5703125" style="46" customWidth="1"/>
    <col min="15614" max="15614" width="12.5703125" style="46" customWidth="1"/>
    <col min="15615" max="15616" width="11.42578125" style="46"/>
    <col min="15617" max="15617" width="11.42578125" style="46" customWidth="1"/>
    <col min="15618" max="15619" width="11.42578125" style="46"/>
    <col min="15620" max="15620" width="11.42578125" style="46" customWidth="1"/>
    <col min="15621" max="15622" width="11.42578125" style="46"/>
    <col min="15623" max="15623" width="0" style="46" hidden="1" customWidth="1"/>
    <col min="15624" max="15625" width="11.42578125" style="46"/>
    <col min="15626" max="15626" width="0" style="46" hidden="1" customWidth="1"/>
    <col min="15627" max="15627" width="11.42578125" style="46"/>
    <col min="15628" max="15628" width="15.7109375" style="46" customWidth="1"/>
    <col min="15629" max="15868" width="11.42578125" style="46"/>
    <col min="15869" max="15869" width="4.5703125" style="46" customWidth="1"/>
    <col min="15870" max="15870" width="12.5703125" style="46" customWidth="1"/>
    <col min="15871" max="15872" width="11.42578125" style="46"/>
    <col min="15873" max="15873" width="11.42578125" style="46" customWidth="1"/>
    <col min="15874" max="15875" width="11.42578125" style="46"/>
    <col min="15876" max="15876" width="11.42578125" style="46" customWidth="1"/>
    <col min="15877" max="15878" width="11.42578125" style="46"/>
    <col min="15879" max="15879" width="0" style="46" hidden="1" customWidth="1"/>
    <col min="15880" max="15881" width="11.42578125" style="46"/>
    <col min="15882" max="15882" width="0" style="46" hidden="1" customWidth="1"/>
    <col min="15883" max="15883" width="11.42578125" style="46"/>
    <col min="15884" max="15884" width="15.7109375" style="46" customWidth="1"/>
    <col min="15885" max="16124" width="11.42578125" style="46"/>
    <col min="16125" max="16125" width="4.5703125" style="46" customWidth="1"/>
    <col min="16126" max="16126" width="12.5703125" style="46" customWidth="1"/>
    <col min="16127" max="16128" width="11.42578125" style="46"/>
    <col min="16129" max="16129" width="11.42578125" style="46" customWidth="1"/>
    <col min="16130" max="16131" width="11.42578125" style="46"/>
    <col min="16132" max="16132" width="11.42578125" style="46" customWidth="1"/>
    <col min="16133" max="16134" width="11.42578125" style="46"/>
    <col min="16135" max="16135" width="0" style="46" hidden="1" customWidth="1"/>
    <col min="16136" max="16137" width="11.42578125" style="46"/>
    <col min="16138" max="16138" width="0" style="46" hidden="1" customWidth="1"/>
    <col min="16139" max="16139" width="11.42578125" style="46"/>
    <col min="16140" max="16140" width="15.7109375" style="46" customWidth="1"/>
    <col min="16141" max="16384" width="11.42578125" style="46"/>
  </cols>
  <sheetData>
    <row r="2" spans="1:12" x14ac:dyDescent="0.2">
      <c r="A2" s="75" t="s">
        <v>105</v>
      </c>
    </row>
    <row r="3" spans="1:12" x14ac:dyDescent="0.2">
      <c r="A3" s="75" t="s">
        <v>106</v>
      </c>
    </row>
    <row r="5" spans="1:12" ht="12.75" x14ac:dyDescent="0.2">
      <c r="B5" s="330" t="s">
        <v>468</v>
      </c>
      <c r="C5" s="330"/>
      <c r="D5" s="330"/>
      <c r="E5" s="330"/>
      <c r="F5" s="330"/>
      <c r="G5" s="330"/>
      <c r="H5" s="330"/>
      <c r="I5" s="330"/>
      <c r="J5" s="330"/>
      <c r="L5" s="156" t="s">
        <v>577</v>
      </c>
    </row>
    <row r="6" spans="1:12" ht="12.75" x14ac:dyDescent="0.2">
      <c r="B6" s="330" t="s">
        <v>611</v>
      </c>
      <c r="C6" s="330"/>
      <c r="D6" s="330"/>
      <c r="E6" s="330"/>
      <c r="F6" s="330"/>
      <c r="G6" s="330"/>
      <c r="H6" s="330"/>
      <c r="I6" s="330"/>
      <c r="J6" s="330"/>
    </row>
    <row r="8" spans="1:12" x14ac:dyDescent="0.2">
      <c r="B8" s="373" t="s">
        <v>467</v>
      </c>
      <c r="C8" s="376" t="s">
        <v>469</v>
      </c>
      <c r="D8" s="377"/>
      <c r="E8" s="377"/>
      <c r="F8" s="377"/>
      <c r="G8" s="377"/>
      <c r="H8" s="377"/>
      <c r="I8" s="377"/>
      <c r="J8" s="378"/>
    </row>
    <row r="9" spans="1:12" x14ac:dyDescent="0.2">
      <c r="B9" s="374"/>
      <c r="C9" s="376" t="s">
        <v>470</v>
      </c>
      <c r="D9" s="378"/>
      <c r="E9" s="376" t="s">
        <v>471</v>
      </c>
      <c r="F9" s="378"/>
      <c r="G9" s="376" t="s">
        <v>472</v>
      </c>
      <c r="H9" s="378"/>
      <c r="I9" s="376" t="s">
        <v>28</v>
      </c>
      <c r="J9" s="378"/>
    </row>
    <row r="10" spans="1:12" ht="22.5" x14ac:dyDescent="0.2">
      <c r="B10" s="375"/>
      <c r="C10" s="266" t="s">
        <v>473</v>
      </c>
      <c r="D10" s="266" t="s">
        <v>474</v>
      </c>
      <c r="E10" s="266" t="s">
        <v>473</v>
      </c>
      <c r="F10" s="266" t="s">
        <v>474</v>
      </c>
      <c r="G10" s="266" t="s">
        <v>473</v>
      </c>
      <c r="H10" s="266" t="s">
        <v>474</v>
      </c>
      <c r="I10" s="266" t="s">
        <v>473</v>
      </c>
      <c r="J10" s="266" t="s">
        <v>475</v>
      </c>
    </row>
    <row r="11" spans="1:12" x14ac:dyDescent="0.2">
      <c r="B11" s="196" t="s">
        <v>476</v>
      </c>
      <c r="C11" s="197"/>
      <c r="D11" s="197"/>
      <c r="E11" s="197"/>
      <c r="F11" s="197"/>
      <c r="G11" s="197"/>
      <c r="H11" s="197"/>
      <c r="I11" s="198">
        <v>23671</v>
      </c>
      <c r="J11" s="198">
        <v>102602</v>
      </c>
    </row>
    <row r="12" spans="1:12" x14ac:dyDescent="0.2">
      <c r="B12" s="196">
        <v>2010</v>
      </c>
      <c r="C12" s="197"/>
      <c r="D12" s="197"/>
      <c r="E12" s="197"/>
      <c r="F12" s="197"/>
      <c r="G12" s="197"/>
      <c r="H12" s="197"/>
      <c r="I12" s="198">
        <v>90591</v>
      </c>
      <c r="J12" s="198">
        <v>283345</v>
      </c>
    </row>
    <row r="13" spans="1:12" x14ac:dyDescent="0.2">
      <c r="B13" s="196">
        <v>2011</v>
      </c>
      <c r="C13" s="197"/>
      <c r="D13" s="197"/>
      <c r="E13" s="197"/>
      <c r="F13" s="197"/>
      <c r="G13" s="197"/>
      <c r="H13" s="197"/>
      <c r="I13" s="198">
        <v>105822</v>
      </c>
      <c r="J13" s="198">
        <v>430659</v>
      </c>
    </row>
    <row r="14" spans="1:12" x14ac:dyDescent="0.2">
      <c r="B14" s="196">
        <v>2012</v>
      </c>
      <c r="C14" s="197"/>
      <c r="D14" s="197"/>
      <c r="E14" s="197"/>
      <c r="F14" s="197"/>
      <c r="G14" s="197"/>
      <c r="H14" s="197"/>
      <c r="I14" s="198">
        <v>54727</v>
      </c>
      <c r="J14" s="198">
        <v>214792</v>
      </c>
    </row>
    <row r="15" spans="1:12" x14ac:dyDescent="0.2">
      <c r="B15" s="199">
        <v>41275</v>
      </c>
      <c r="C15" s="177">
        <v>1344</v>
      </c>
      <c r="D15" s="177">
        <v>5074</v>
      </c>
      <c r="E15" s="200">
        <v>84</v>
      </c>
      <c r="F15" s="200">
        <v>433</v>
      </c>
      <c r="G15" s="177">
        <v>1525</v>
      </c>
      <c r="H15" s="177">
        <v>5846</v>
      </c>
      <c r="I15" s="177">
        <v>2953</v>
      </c>
      <c r="J15" s="177">
        <v>11353</v>
      </c>
    </row>
    <row r="16" spans="1:12" x14ac:dyDescent="0.2">
      <c r="B16" s="199">
        <v>41306</v>
      </c>
      <c r="C16" s="177">
        <v>1353</v>
      </c>
      <c r="D16" s="177">
        <v>5003</v>
      </c>
      <c r="E16" s="200">
        <v>87</v>
      </c>
      <c r="F16" s="200">
        <v>397</v>
      </c>
      <c r="G16" s="177">
        <v>1589</v>
      </c>
      <c r="H16" s="177">
        <v>5817</v>
      </c>
      <c r="I16" s="177">
        <v>3029</v>
      </c>
      <c r="J16" s="177">
        <v>11217</v>
      </c>
    </row>
    <row r="17" spans="2:13" x14ac:dyDescent="0.2">
      <c r="B17" s="199">
        <v>41334</v>
      </c>
      <c r="C17" s="177">
        <v>1556</v>
      </c>
      <c r="D17" s="177">
        <v>5790</v>
      </c>
      <c r="E17" s="200">
        <v>83</v>
      </c>
      <c r="F17" s="200">
        <v>353</v>
      </c>
      <c r="G17" s="177">
        <v>1708</v>
      </c>
      <c r="H17" s="177">
        <v>5791</v>
      </c>
      <c r="I17" s="177">
        <v>3347</v>
      </c>
      <c r="J17" s="177">
        <v>11934</v>
      </c>
    </row>
    <row r="18" spans="2:13" x14ac:dyDescent="0.2">
      <c r="B18" s="199">
        <v>41365</v>
      </c>
      <c r="C18" s="177">
        <v>1076</v>
      </c>
      <c r="D18" s="177">
        <v>4086</v>
      </c>
      <c r="E18" s="200">
        <v>69</v>
      </c>
      <c r="F18" s="200">
        <v>271</v>
      </c>
      <c r="G18" s="177">
        <v>1727</v>
      </c>
      <c r="H18" s="177">
        <v>5901</v>
      </c>
      <c r="I18" s="177">
        <v>2872</v>
      </c>
      <c r="J18" s="177">
        <v>10258</v>
      </c>
    </row>
    <row r="19" spans="2:13" x14ac:dyDescent="0.2">
      <c r="B19" s="199">
        <v>41395</v>
      </c>
      <c r="C19" s="200">
        <v>920</v>
      </c>
      <c r="D19" s="177">
        <v>3380</v>
      </c>
      <c r="E19" s="200">
        <v>38</v>
      </c>
      <c r="F19" s="200">
        <v>168</v>
      </c>
      <c r="G19" s="177">
        <v>1182</v>
      </c>
      <c r="H19" s="177">
        <v>4056</v>
      </c>
      <c r="I19" s="177">
        <v>2140</v>
      </c>
      <c r="J19" s="177">
        <v>7604</v>
      </c>
    </row>
    <row r="20" spans="2:13" x14ac:dyDescent="0.2">
      <c r="B20" s="199">
        <v>41426</v>
      </c>
      <c r="C20" s="200">
        <v>911</v>
      </c>
      <c r="D20" s="177">
        <v>3309</v>
      </c>
      <c r="E20" s="200">
        <v>125</v>
      </c>
      <c r="F20" s="200">
        <v>648</v>
      </c>
      <c r="G20" s="177">
        <v>1778</v>
      </c>
      <c r="H20" s="177">
        <v>6154</v>
      </c>
      <c r="I20" s="177">
        <v>2814</v>
      </c>
      <c r="J20" s="177">
        <v>10111</v>
      </c>
    </row>
    <row r="21" spans="2:13" x14ac:dyDescent="0.2">
      <c r="B21" s="199">
        <v>41456</v>
      </c>
      <c r="C21" s="177">
        <v>1073</v>
      </c>
      <c r="D21" s="177">
        <v>3717</v>
      </c>
      <c r="E21" s="200">
        <v>75</v>
      </c>
      <c r="F21" s="200">
        <v>297</v>
      </c>
      <c r="G21" s="177">
        <v>1520</v>
      </c>
      <c r="H21" s="177">
        <v>5115</v>
      </c>
      <c r="I21" s="177">
        <v>2668</v>
      </c>
      <c r="J21" s="177">
        <v>9129</v>
      </c>
    </row>
    <row r="22" spans="2:13" x14ac:dyDescent="0.2">
      <c r="B22" s="199">
        <v>41487</v>
      </c>
      <c r="C22" s="201">
        <v>1037</v>
      </c>
      <c r="D22" s="201">
        <v>3504</v>
      </c>
      <c r="E22" s="202">
        <v>284</v>
      </c>
      <c r="F22" s="201">
        <v>1590</v>
      </c>
      <c r="G22" s="177">
        <v>2172</v>
      </c>
      <c r="H22" s="177">
        <v>6454</v>
      </c>
      <c r="I22" s="177">
        <v>3493</v>
      </c>
      <c r="J22" s="177">
        <v>11548</v>
      </c>
    </row>
    <row r="23" spans="2:13" x14ac:dyDescent="0.2">
      <c r="B23" s="199">
        <v>41518</v>
      </c>
      <c r="C23" s="177">
        <v>2257</v>
      </c>
      <c r="D23" s="177">
        <v>8307</v>
      </c>
      <c r="E23" s="200">
        <v>45</v>
      </c>
      <c r="F23" s="200">
        <v>183</v>
      </c>
      <c r="G23" s="177">
        <v>1509</v>
      </c>
      <c r="H23" s="177">
        <v>5003</v>
      </c>
      <c r="I23" s="177">
        <v>3811</v>
      </c>
      <c r="J23" s="177">
        <v>13493</v>
      </c>
    </row>
    <row r="24" spans="2:13" x14ac:dyDescent="0.2">
      <c r="B24" s="199">
        <v>41548</v>
      </c>
      <c r="C24" s="177">
        <v>2716</v>
      </c>
      <c r="D24" s="177">
        <v>10131</v>
      </c>
      <c r="E24" s="200">
        <v>147</v>
      </c>
      <c r="F24" s="200">
        <v>685</v>
      </c>
      <c r="G24" s="177">
        <v>1865</v>
      </c>
      <c r="H24" s="177">
        <v>6227</v>
      </c>
      <c r="I24" s="177">
        <v>4728</v>
      </c>
      <c r="J24" s="177">
        <v>17043</v>
      </c>
    </row>
    <row r="25" spans="2:13" x14ac:dyDescent="0.2">
      <c r="B25" s="199">
        <v>41579</v>
      </c>
      <c r="C25" s="177">
        <v>1624</v>
      </c>
      <c r="D25" s="177">
        <v>5781</v>
      </c>
      <c r="E25" s="200">
        <v>79</v>
      </c>
      <c r="F25" s="200">
        <v>348</v>
      </c>
      <c r="G25" s="177">
        <v>1639</v>
      </c>
      <c r="H25" s="177">
        <v>5415</v>
      </c>
      <c r="I25" s="177">
        <v>3342</v>
      </c>
      <c r="J25" s="177">
        <v>11544</v>
      </c>
    </row>
    <row r="26" spans="2:13" x14ac:dyDescent="0.2">
      <c r="B26" s="199">
        <v>41609</v>
      </c>
      <c r="C26" s="177">
        <v>1527</v>
      </c>
      <c r="D26" s="177">
        <v>5675</v>
      </c>
      <c r="E26" s="200">
        <v>77</v>
      </c>
      <c r="F26" s="200">
        <v>312</v>
      </c>
      <c r="G26" s="177">
        <v>1584</v>
      </c>
      <c r="H26" s="177">
        <v>4895</v>
      </c>
      <c r="I26" s="177">
        <v>3188</v>
      </c>
      <c r="J26" s="177">
        <v>10882</v>
      </c>
    </row>
    <row r="27" spans="2:13" x14ac:dyDescent="0.2">
      <c r="B27" s="178">
        <v>2013</v>
      </c>
      <c r="C27" s="203">
        <v>17394</v>
      </c>
      <c r="D27" s="203">
        <v>63757</v>
      </c>
      <c r="E27" s="203">
        <v>1193</v>
      </c>
      <c r="F27" s="203">
        <v>5685</v>
      </c>
      <c r="G27" s="203">
        <v>19798</v>
      </c>
      <c r="H27" s="203">
        <v>66674</v>
      </c>
      <c r="I27" s="203">
        <f>SUM(I15:I26)</f>
        <v>38385</v>
      </c>
      <c r="J27" s="203">
        <f>SUM(J15:J26)</f>
        <v>136116</v>
      </c>
    </row>
    <row r="28" spans="2:13" x14ac:dyDescent="0.2">
      <c r="B28" s="199">
        <v>41640</v>
      </c>
      <c r="C28" s="177">
        <v>1680</v>
      </c>
      <c r="D28" s="177">
        <v>6027</v>
      </c>
      <c r="E28" s="200">
        <v>52</v>
      </c>
      <c r="F28" s="200">
        <v>220</v>
      </c>
      <c r="G28" s="177">
        <v>1280</v>
      </c>
      <c r="H28" s="177">
        <v>4011</v>
      </c>
      <c r="I28" s="177">
        <v>3012</v>
      </c>
      <c r="J28" s="177">
        <v>10258</v>
      </c>
    </row>
    <row r="29" spans="2:13" x14ac:dyDescent="0.2">
      <c r="B29" s="199">
        <v>41671</v>
      </c>
      <c r="C29" s="177">
        <v>1550</v>
      </c>
      <c r="D29" s="177">
        <v>5590</v>
      </c>
      <c r="E29" s="200">
        <v>76</v>
      </c>
      <c r="F29" s="200">
        <v>318</v>
      </c>
      <c r="G29" s="177">
        <v>1520</v>
      </c>
      <c r="H29" s="177">
        <v>4945</v>
      </c>
      <c r="I29" s="177">
        <v>3146</v>
      </c>
      <c r="J29" s="177">
        <v>10853</v>
      </c>
    </row>
    <row r="30" spans="2:13" x14ac:dyDescent="0.2">
      <c r="B30" s="199">
        <v>41699</v>
      </c>
      <c r="C30" s="177">
        <v>1367</v>
      </c>
      <c r="D30" s="177">
        <v>4922</v>
      </c>
      <c r="E30" s="200">
        <v>99</v>
      </c>
      <c r="F30" s="200">
        <v>470</v>
      </c>
      <c r="G30" s="177">
        <v>1354</v>
      </c>
      <c r="H30" s="177">
        <v>4290</v>
      </c>
      <c r="I30" s="177">
        <v>2820</v>
      </c>
      <c r="J30" s="177">
        <v>9682</v>
      </c>
    </row>
    <row r="31" spans="2:13" x14ac:dyDescent="0.2">
      <c r="B31" s="199">
        <v>41730</v>
      </c>
      <c r="C31" s="177">
        <v>1713</v>
      </c>
      <c r="D31" s="177">
        <v>6039</v>
      </c>
      <c r="E31" s="200">
        <v>117</v>
      </c>
      <c r="F31" s="200">
        <v>534</v>
      </c>
      <c r="G31" s="177">
        <v>1841</v>
      </c>
      <c r="H31" s="177">
        <v>6029</v>
      </c>
      <c r="I31" s="177">
        <v>3671</v>
      </c>
      <c r="J31" s="177">
        <v>12602</v>
      </c>
    </row>
    <row r="32" spans="2:13" x14ac:dyDescent="0.2">
      <c r="B32" s="199">
        <v>41760</v>
      </c>
      <c r="C32" s="177">
        <v>1767</v>
      </c>
      <c r="D32" s="177">
        <v>6174</v>
      </c>
      <c r="E32" s="200">
        <v>124</v>
      </c>
      <c r="F32" s="200">
        <v>523</v>
      </c>
      <c r="G32" s="177">
        <v>1514</v>
      </c>
      <c r="H32" s="177">
        <v>4663</v>
      </c>
      <c r="I32" s="177">
        <v>3405</v>
      </c>
      <c r="J32" s="177">
        <v>11360</v>
      </c>
      <c r="M32" s="76"/>
    </row>
    <row r="33" spans="2:10" x14ac:dyDescent="0.2">
      <c r="B33" s="199">
        <v>41791</v>
      </c>
      <c r="C33" s="177">
        <v>1613</v>
      </c>
      <c r="D33" s="177">
        <v>5821</v>
      </c>
      <c r="E33" s="200">
        <v>120</v>
      </c>
      <c r="F33" s="200">
        <v>517</v>
      </c>
      <c r="G33" s="177">
        <v>1715</v>
      </c>
      <c r="H33" s="177">
        <v>5301</v>
      </c>
      <c r="I33" s="177">
        <v>3448</v>
      </c>
      <c r="J33" s="177">
        <v>11639</v>
      </c>
    </row>
    <row r="34" spans="2:10" x14ac:dyDescent="0.2">
      <c r="B34" s="199">
        <v>41821</v>
      </c>
      <c r="C34" s="177">
        <v>1419</v>
      </c>
      <c r="D34" s="177">
        <v>4978</v>
      </c>
      <c r="E34" s="200">
        <v>88</v>
      </c>
      <c r="F34" s="200">
        <v>412</v>
      </c>
      <c r="G34" s="177">
        <v>1625</v>
      </c>
      <c r="H34" s="177">
        <v>5129</v>
      </c>
      <c r="I34" s="177">
        <v>3132</v>
      </c>
      <c r="J34" s="177">
        <v>10519</v>
      </c>
    </row>
    <row r="35" spans="2:10" x14ac:dyDescent="0.2">
      <c r="B35" s="199">
        <v>41852</v>
      </c>
      <c r="C35" s="177">
        <v>1494</v>
      </c>
      <c r="D35" s="177">
        <v>5380</v>
      </c>
      <c r="E35" s="200">
        <v>98</v>
      </c>
      <c r="F35" s="200">
        <v>469</v>
      </c>
      <c r="G35" s="177">
        <v>2110</v>
      </c>
      <c r="H35" s="177">
        <v>6696</v>
      </c>
      <c r="I35" s="177">
        <f t="shared" ref="I35:J39" si="0">C35+E35+G35</f>
        <v>3702</v>
      </c>
      <c r="J35" s="177">
        <f t="shared" si="0"/>
        <v>12545</v>
      </c>
    </row>
    <row r="36" spans="2:10" x14ac:dyDescent="0.2">
      <c r="B36" s="199">
        <v>41883</v>
      </c>
      <c r="C36" s="177">
        <v>2074</v>
      </c>
      <c r="D36" s="177">
        <v>6815</v>
      </c>
      <c r="E36" s="200">
        <v>153</v>
      </c>
      <c r="F36" s="200">
        <v>619</v>
      </c>
      <c r="G36" s="177">
        <v>1891</v>
      </c>
      <c r="H36" s="177">
        <v>5544</v>
      </c>
      <c r="I36" s="177">
        <f t="shared" si="0"/>
        <v>4118</v>
      </c>
      <c r="J36" s="177">
        <f t="shared" si="0"/>
        <v>12978</v>
      </c>
    </row>
    <row r="37" spans="2:10" x14ac:dyDescent="0.2">
      <c r="B37" s="199">
        <v>41913</v>
      </c>
      <c r="C37" s="177">
        <v>1793</v>
      </c>
      <c r="D37" s="177">
        <v>6196</v>
      </c>
      <c r="E37" s="200">
        <v>99</v>
      </c>
      <c r="F37" s="200">
        <v>453</v>
      </c>
      <c r="G37" s="177">
        <v>2822</v>
      </c>
      <c r="H37" s="177">
        <v>9121</v>
      </c>
      <c r="I37" s="177">
        <f t="shared" si="0"/>
        <v>4714</v>
      </c>
      <c r="J37" s="177">
        <f t="shared" si="0"/>
        <v>15770</v>
      </c>
    </row>
    <row r="38" spans="2:10" x14ac:dyDescent="0.2">
      <c r="B38" s="199">
        <v>41944</v>
      </c>
      <c r="C38" s="177">
        <v>1417</v>
      </c>
      <c r="D38" s="177">
        <v>5025</v>
      </c>
      <c r="E38" s="200">
        <v>119</v>
      </c>
      <c r="F38" s="200">
        <v>521</v>
      </c>
      <c r="G38" s="177">
        <v>2963</v>
      </c>
      <c r="H38" s="177">
        <v>9093</v>
      </c>
      <c r="I38" s="177">
        <f t="shared" si="0"/>
        <v>4499</v>
      </c>
      <c r="J38" s="177">
        <f t="shared" si="0"/>
        <v>14639</v>
      </c>
    </row>
    <row r="39" spans="2:10" x14ac:dyDescent="0.2">
      <c r="B39" s="199">
        <v>41974</v>
      </c>
      <c r="C39" s="177">
        <v>2023</v>
      </c>
      <c r="D39" s="177">
        <v>7131</v>
      </c>
      <c r="E39" s="200">
        <v>157</v>
      </c>
      <c r="F39" s="200">
        <v>606</v>
      </c>
      <c r="G39" s="177">
        <v>2407</v>
      </c>
      <c r="H39" s="177">
        <v>7565</v>
      </c>
      <c r="I39" s="177">
        <f t="shared" si="0"/>
        <v>4587</v>
      </c>
      <c r="J39" s="177">
        <f t="shared" si="0"/>
        <v>15302</v>
      </c>
    </row>
    <row r="40" spans="2:10" x14ac:dyDescent="0.2">
      <c r="B40" s="178">
        <v>2014</v>
      </c>
      <c r="C40" s="203">
        <f>SUM(C28:C39)</f>
        <v>19910</v>
      </c>
      <c r="D40" s="203">
        <f t="shared" ref="D40:H40" si="1">SUM(D28:D39)</f>
        <v>70098</v>
      </c>
      <c r="E40" s="203">
        <f t="shared" si="1"/>
        <v>1302</v>
      </c>
      <c r="F40" s="203">
        <f t="shared" si="1"/>
        <v>5662</v>
      </c>
      <c r="G40" s="203">
        <f t="shared" si="1"/>
        <v>23042</v>
      </c>
      <c r="H40" s="203">
        <f t="shared" si="1"/>
        <v>72387</v>
      </c>
      <c r="I40" s="203">
        <f>SUM(I28:I39)</f>
        <v>44254</v>
      </c>
      <c r="J40" s="203">
        <f>SUM(J28:J39)</f>
        <v>148147</v>
      </c>
    </row>
    <row r="41" spans="2:10" x14ac:dyDescent="0.2">
      <c r="B41" s="175">
        <v>42005</v>
      </c>
      <c r="C41" s="176">
        <v>1303</v>
      </c>
      <c r="D41" s="176">
        <v>4627</v>
      </c>
      <c r="E41" s="176">
        <v>90</v>
      </c>
      <c r="F41" s="176">
        <v>407</v>
      </c>
      <c r="G41" s="176">
        <v>2299</v>
      </c>
      <c r="H41" s="176">
        <v>7138</v>
      </c>
      <c r="I41" s="177">
        <f t="shared" ref="I41:J52" si="2">C41+E41+G41</f>
        <v>3692</v>
      </c>
      <c r="J41" s="177">
        <f t="shared" si="2"/>
        <v>12172</v>
      </c>
    </row>
    <row r="42" spans="2:10" x14ac:dyDescent="0.2">
      <c r="B42" s="175">
        <v>42036</v>
      </c>
      <c r="C42" s="176">
        <v>1126</v>
      </c>
      <c r="D42" s="176">
        <v>4105</v>
      </c>
      <c r="E42" s="176">
        <v>68</v>
      </c>
      <c r="F42" s="176">
        <v>319</v>
      </c>
      <c r="G42" s="176">
        <v>1895</v>
      </c>
      <c r="H42" s="176">
        <v>5828</v>
      </c>
      <c r="I42" s="177">
        <f t="shared" si="2"/>
        <v>3089</v>
      </c>
      <c r="J42" s="177">
        <f t="shared" si="2"/>
        <v>10252</v>
      </c>
    </row>
    <row r="43" spans="2:10" x14ac:dyDescent="0.2">
      <c r="B43" s="175">
        <v>42064</v>
      </c>
      <c r="C43" s="176">
        <v>1509</v>
      </c>
      <c r="D43" s="176">
        <v>5148</v>
      </c>
      <c r="E43" s="176">
        <v>142</v>
      </c>
      <c r="F43" s="176">
        <v>601</v>
      </c>
      <c r="G43" s="176">
        <v>2308</v>
      </c>
      <c r="H43" s="176">
        <v>7031</v>
      </c>
      <c r="I43" s="177">
        <f t="shared" si="2"/>
        <v>3959</v>
      </c>
      <c r="J43" s="177">
        <f t="shared" si="2"/>
        <v>12780</v>
      </c>
    </row>
    <row r="44" spans="2:10" x14ac:dyDescent="0.2">
      <c r="B44" s="175">
        <v>42095</v>
      </c>
      <c r="C44" s="176">
        <v>1305</v>
      </c>
      <c r="D44" s="176">
        <v>4297</v>
      </c>
      <c r="E44" s="176">
        <v>154</v>
      </c>
      <c r="F44" s="176">
        <v>670</v>
      </c>
      <c r="G44" s="176">
        <v>2740</v>
      </c>
      <c r="H44" s="176">
        <v>8147</v>
      </c>
      <c r="I44" s="177">
        <f t="shared" si="2"/>
        <v>4199</v>
      </c>
      <c r="J44" s="177">
        <f t="shared" si="2"/>
        <v>13114</v>
      </c>
    </row>
    <row r="45" spans="2:10" x14ac:dyDescent="0.2">
      <c r="B45" s="175">
        <v>42125</v>
      </c>
      <c r="C45" s="176">
        <v>1328</v>
      </c>
      <c r="D45" s="176">
        <v>4634</v>
      </c>
      <c r="E45" s="176">
        <v>162</v>
      </c>
      <c r="F45" s="176">
        <v>698</v>
      </c>
      <c r="G45" s="176">
        <v>2387</v>
      </c>
      <c r="H45" s="176">
        <v>7056</v>
      </c>
      <c r="I45" s="177">
        <f t="shared" si="2"/>
        <v>3877</v>
      </c>
      <c r="J45" s="177">
        <f t="shared" si="2"/>
        <v>12388</v>
      </c>
    </row>
    <row r="46" spans="2:10" x14ac:dyDescent="0.2">
      <c r="B46" s="175">
        <v>42156</v>
      </c>
      <c r="C46" s="176">
        <v>1079</v>
      </c>
      <c r="D46" s="176">
        <v>3931</v>
      </c>
      <c r="E46" s="176">
        <v>121</v>
      </c>
      <c r="F46" s="176">
        <v>595</v>
      </c>
      <c r="G46" s="176">
        <v>2940</v>
      </c>
      <c r="H46" s="176">
        <v>8577</v>
      </c>
      <c r="I46" s="177">
        <f t="shared" si="2"/>
        <v>4140</v>
      </c>
      <c r="J46" s="177">
        <f t="shared" si="2"/>
        <v>13103</v>
      </c>
    </row>
    <row r="47" spans="2:10" x14ac:dyDescent="0.2">
      <c r="B47" s="175">
        <v>42186</v>
      </c>
      <c r="C47" s="176">
        <v>1562</v>
      </c>
      <c r="D47" s="176">
        <v>5243</v>
      </c>
      <c r="E47" s="176">
        <v>193</v>
      </c>
      <c r="F47" s="176">
        <v>896</v>
      </c>
      <c r="G47" s="176">
        <v>1660</v>
      </c>
      <c r="H47" s="176">
        <v>4806</v>
      </c>
      <c r="I47" s="177">
        <f t="shared" si="2"/>
        <v>3415</v>
      </c>
      <c r="J47" s="177">
        <f t="shared" si="2"/>
        <v>10945</v>
      </c>
    </row>
    <row r="48" spans="2:10" x14ac:dyDescent="0.2">
      <c r="B48" s="175">
        <v>42217</v>
      </c>
      <c r="C48" s="176">
        <v>1389</v>
      </c>
      <c r="D48" s="176">
        <v>4383</v>
      </c>
      <c r="E48" s="176">
        <v>321</v>
      </c>
      <c r="F48" s="176">
        <v>1453</v>
      </c>
      <c r="G48" s="176">
        <v>4348</v>
      </c>
      <c r="H48" s="176">
        <v>12994</v>
      </c>
      <c r="I48" s="177">
        <f t="shared" si="2"/>
        <v>6058</v>
      </c>
      <c r="J48" s="177">
        <f t="shared" si="2"/>
        <v>18830</v>
      </c>
    </row>
    <row r="49" spans="2:10" x14ac:dyDescent="0.2">
      <c r="B49" s="175">
        <v>42248</v>
      </c>
      <c r="C49" s="176">
        <v>2017</v>
      </c>
      <c r="D49" s="176">
        <v>7335</v>
      </c>
      <c r="E49" s="176">
        <v>176</v>
      </c>
      <c r="F49" s="176">
        <v>801</v>
      </c>
      <c r="G49" s="176">
        <v>2843</v>
      </c>
      <c r="H49" s="176">
        <v>8849</v>
      </c>
      <c r="I49" s="177">
        <f t="shared" si="2"/>
        <v>5036</v>
      </c>
      <c r="J49" s="177">
        <f t="shared" si="2"/>
        <v>16985</v>
      </c>
    </row>
    <row r="50" spans="2:10" x14ac:dyDescent="0.2">
      <c r="B50" s="175">
        <v>42278</v>
      </c>
      <c r="C50" s="176">
        <v>1395</v>
      </c>
      <c r="D50" s="176">
        <v>4572</v>
      </c>
      <c r="E50" s="176">
        <v>175</v>
      </c>
      <c r="F50" s="176">
        <v>799</v>
      </c>
      <c r="G50" s="176">
        <v>2605</v>
      </c>
      <c r="H50" s="176">
        <v>7454</v>
      </c>
      <c r="I50" s="177">
        <f t="shared" si="2"/>
        <v>4175</v>
      </c>
      <c r="J50" s="177">
        <f t="shared" si="2"/>
        <v>12825</v>
      </c>
    </row>
    <row r="51" spans="2:10" x14ac:dyDescent="0.2">
      <c r="B51" s="175">
        <v>42309</v>
      </c>
      <c r="C51" s="176">
        <v>1495</v>
      </c>
      <c r="D51" s="176">
        <v>5282</v>
      </c>
      <c r="E51" s="176">
        <v>166</v>
      </c>
      <c r="F51" s="176">
        <v>712</v>
      </c>
      <c r="G51" s="176">
        <v>3733</v>
      </c>
      <c r="H51" s="176">
        <v>10856</v>
      </c>
      <c r="I51" s="177">
        <f t="shared" si="2"/>
        <v>5394</v>
      </c>
      <c r="J51" s="177">
        <f t="shared" si="2"/>
        <v>16850</v>
      </c>
    </row>
    <row r="52" spans="2:10" x14ac:dyDescent="0.2">
      <c r="B52" s="175">
        <v>42339</v>
      </c>
      <c r="C52" s="176">
        <v>1645</v>
      </c>
      <c r="D52" s="176">
        <v>5189</v>
      </c>
      <c r="E52" s="176">
        <v>200</v>
      </c>
      <c r="F52" s="176">
        <v>809</v>
      </c>
      <c r="G52" s="176">
        <v>2771</v>
      </c>
      <c r="H52" s="176">
        <v>8572</v>
      </c>
      <c r="I52" s="177">
        <f t="shared" si="2"/>
        <v>4616</v>
      </c>
      <c r="J52" s="177">
        <f t="shared" si="2"/>
        <v>14570</v>
      </c>
    </row>
    <row r="53" spans="2:10" x14ac:dyDescent="0.2">
      <c r="B53" s="178">
        <v>2015</v>
      </c>
      <c r="C53" s="179">
        <f>SUM(C41:C52)</f>
        <v>17153</v>
      </c>
      <c r="D53" s="179">
        <f t="shared" ref="D53:I53" si="3">SUM(D41:D52)</f>
        <v>58746</v>
      </c>
      <c r="E53" s="179">
        <f t="shared" si="3"/>
        <v>1968</v>
      </c>
      <c r="F53" s="179">
        <f t="shared" si="3"/>
        <v>8760</v>
      </c>
      <c r="G53" s="179">
        <f t="shared" si="3"/>
        <v>32529</v>
      </c>
      <c r="H53" s="179">
        <f t="shared" si="3"/>
        <v>97308</v>
      </c>
      <c r="I53" s="179">
        <f t="shared" si="3"/>
        <v>51650</v>
      </c>
      <c r="J53" s="179">
        <f>SUM(J41:J52)</f>
        <v>164814</v>
      </c>
    </row>
    <row r="54" spans="2:10" x14ac:dyDescent="0.2">
      <c r="B54" s="175">
        <v>42370</v>
      </c>
      <c r="C54" s="176">
        <v>1402</v>
      </c>
      <c r="D54" s="176">
        <v>4801</v>
      </c>
      <c r="E54" s="176">
        <v>157</v>
      </c>
      <c r="F54" s="176">
        <v>645</v>
      </c>
      <c r="G54" s="176">
        <v>2531</v>
      </c>
      <c r="H54" s="176">
        <v>7419</v>
      </c>
      <c r="I54" s="177">
        <f t="shared" ref="I54:J65" si="4">C54+E54+G54</f>
        <v>4090</v>
      </c>
      <c r="J54" s="177">
        <f t="shared" si="4"/>
        <v>12865</v>
      </c>
    </row>
    <row r="55" spans="2:10" x14ac:dyDescent="0.2">
      <c r="B55" s="175">
        <v>42401</v>
      </c>
      <c r="C55" s="176">
        <v>964</v>
      </c>
      <c r="D55" s="176">
        <v>3139</v>
      </c>
      <c r="E55" s="176">
        <v>156</v>
      </c>
      <c r="F55" s="176">
        <v>644</v>
      </c>
      <c r="G55" s="176">
        <v>2723</v>
      </c>
      <c r="H55" s="176">
        <v>8130</v>
      </c>
      <c r="I55" s="177">
        <f t="shared" si="4"/>
        <v>3843</v>
      </c>
      <c r="J55" s="177">
        <f t="shared" si="4"/>
        <v>11913</v>
      </c>
    </row>
    <row r="56" spans="2:10" x14ac:dyDescent="0.2">
      <c r="B56" s="175">
        <v>42430</v>
      </c>
      <c r="C56" s="176">
        <v>1710</v>
      </c>
      <c r="D56" s="176">
        <v>5724</v>
      </c>
      <c r="E56" s="176">
        <v>238</v>
      </c>
      <c r="F56" s="176">
        <v>993</v>
      </c>
      <c r="G56" s="176">
        <v>3197</v>
      </c>
      <c r="H56" s="176">
        <v>9196</v>
      </c>
      <c r="I56" s="177">
        <f t="shared" si="4"/>
        <v>5145</v>
      </c>
      <c r="J56" s="177">
        <f t="shared" si="4"/>
        <v>15913</v>
      </c>
    </row>
    <row r="57" spans="2:10" x14ac:dyDescent="0.2">
      <c r="B57" s="175">
        <v>42461</v>
      </c>
      <c r="C57" s="176">
        <v>1579</v>
      </c>
      <c r="D57" s="176">
        <v>5412</v>
      </c>
      <c r="E57" s="176">
        <v>196</v>
      </c>
      <c r="F57" s="176">
        <v>787</v>
      </c>
      <c r="G57" s="176">
        <v>2640</v>
      </c>
      <c r="H57" s="176">
        <v>7635</v>
      </c>
      <c r="I57" s="177">
        <f t="shared" si="4"/>
        <v>4415</v>
      </c>
      <c r="J57" s="177">
        <f t="shared" si="4"/>
        <v>13834</v>
      </c>
    </row>
    <row r="58" spans="2:10" x14ac:dyDescent="0.2">
      <c r="B58" s="175">
        <v>42491</v>
      </c>
      <c r="C58" s="176">
        <v>1550</v>
      </c>
      <c r="D58" s="176">
        <v>5486</v>
      </c>
      <c r="E58" s="176">
        <v>180</v>
      </c>
      <c r="F58" s="176">
        <v>760</v>
      </c>
      <c r="G58" s="176">
        <v>2933</v>
      </c>
      <c r="H58" s="176">
        <v>8633</v>
      </c>
      <c r="I58" s="177">
        <f t="shared" si="4"/>
        <v>4663</v>
      </c>
      <c r="J58" s="177">
        <f t="shared" si="4"/>
        <v>14879</v>
      </c>
    </row>
    <row r="59" spans="2:10" x14ac:dyDescent="0.2">
      <c r="B59" s="175">
        <v>42522</v>
      </c>
      <c r="C59" s="176">
        <v>1015</v>
      </c>
      <c r="D59" s="176">
        <v>3452</v>
      </c>
      <c r="E59" s="176">
        <v>121</v>
      </c>
      <c r="F59" s="176">
        <v>555</v>
      </c>
      <c r="G59" s="176">
        <v>2658</v>
      </c>
      <c r="H59" s="176">
        <v>7478</v>
      </c>
      <c r="I59" s="177">
        <f t="shared" si="4"/>
        <v>3794</v>
      </c>
      <c r="J59" s="177">
        <f t="shared" si="4"/>
        <v>11485</v>
      </c>
    </row>
    <row r="60" spans="2:10" x14ac:dyDescent="0.2">
      <c r="B60" s="175">
        <v>42552</v>
      </c>
      <c r="C60" s="176">
        <v>1746</v>
      </c>
      <c r="D60" s="176">
        <v>6028</v>
      </c>
      <c r="E60" s="176">
        <v>157</v>
      </c>
      <c r="F60" s="176">
        <v>657</v>
      </c>
      <c r="G60" s="176">
        <v>2535</v>
      </c>
      <c r="H60" s="176">
        <v>7430</v>
      </c>
      <c r="I60" s="177">
        <f t="shared" si="4"/>
        <v>4438</v>
      </c>
      <c r="J60" s="177">
        <f t="shared" si="4"/>
        <v>14115</v>
      </c>
    </row>
    <row r="61" spans="2:10" x14ac:dyDescent="0.2">
      <c r="B61" s="175">
        <v>42583</v>
      </c>
      <c r="C61" s="176">
        <v>1390</v>
      </c>
      <c r="D61" s="176">
        <v>4511</v>
      </c>
      <c r="E61" s="176">
        <v>153</v>
      </c>
      <c r="F61" s="176">
        <v>578</v>
      </c>
      <c r="G61" s="176">
        <v>3151</v>
      </c>
      <c r="H61" s="176">
        <v>9173</v>
      </c>
      <c r="I61" s="177">
        <f t="shared" si="4"/>
        <v>4694</v>
      </c>
      <c r="J61" s="177">
        <f t="shared" si="4"/>
        <v>14262</v>
      </c>
    </row>
    <row r="62" spans="2:10" x14ac:dyDescent="0.2">
      <c r="B62" s="175">
        <v>42614</v>
      </c>
      <c r="C62" s="176">
        <v>1402</v>
      </c>
      <c r="D62" s="176">
        <v>4329</v>
      </c>
      <c r="E62" s="176">
        <v>196</v>
      </c>
      <c r="F62" s="176">
        <v>823</v>
      </c>
      <c r="G62" s="176">
        <v>2981</v>
      </c>
      <c r="H62" s="176">
        <v>8807</v>
      </c>
      <c r="I62" s="177">
        <f t="shared" si="4"/>
        <v>4579</v>
      </c>
      <c r="J62" s="177">
        <f t="shared" si="4"/>
        <v>13959</v>
      </c>
    </row>
    <row r="63" spans="2:10" x14ac:dyDescent="0.2">
      <c r="B63" s="175">
        <v>42644</v>
      </c>
      <c r="C63" s="176">
        <v>1480</v>
      </c>
      <c r="D63" s="176">
        <v>5044</v>
      </c>
      <c r="E63" s="176">
        <v>136</v>
      </c>
      <c r="F63" s="176">
        <v>536</v>
      </c>
      <c r="G63" s="176">
        <v>2791</v>
      </c>
      <c r="H63" s="176">
        <v>8111</v>
      </c>
      <c r="I63" s="177">
        <f t="shared" si="4"/>
        <v>4407</v>
      </c>
      <c r="J63" s="177">
        <f t="shared" si="4"/>
        <v>13691</v>
      </c>
    </row>
    <row r="64" spans="2:10" x14ac:dyDescent="0.2">
      <c r="B64" s="175">
        <v>42675</v>
      </c>
      <c r="C64" s="176">
        <v>1497</v>
      </c>
      <c r="D64" s="176">
        <v>5099</v>
      </c>
      <c r="E64" s="176">
        <v>128</v>
      </c>
      <c r="F64" s="176">
        <v>483</v>
      </c>
      <c r="G64" s="176">
        <v>2064</v>
      </c>
      <c r="H64" s="176">
        <v>6110</v>
      </c>
      <c r="I64" s="177">
        <f t="shared" si="4"/>
        <v>3689</v>
      </c>
      <c r="J64" s="177">
        <f t="shared" si="4"/>
        <v>11692</v>
      </c>
    </row>
    <row r="65" spans="2:10" x14ac:dyDescent="0.2">
      <c r="B65" s="175">
        <v>42705</v>
      </c>
      <c r="C65" s="176">
        <v>1565</v>
      </c>
      <c r="D65" s="176">
        <v>5550</v>
      </c>
      <c r="E65" s="176">
        <v>94</v>
      </c>
      <c r="F65" s="176">
        <v>399</v>
      </c>
      <c r="G65" s="176">
        <v>3636</v>
      </c>
      <c r="H65" s="176">
        <v>11125</v>
      </c>
      <c r="I65" s="177">
        <f t="shared" si="4"/>
        <v>5295</v>
      </c>
      <c r="J65" s="177">
        <f t="shared" si="4"/>
        <v>17074</v>
      </c>
    </row>
    <row r="66" spans="2:10" x14ac:dyDescent="0.2">
      <c r="B66" s="178">
        <v>2016</v>
      </c>
      <c r="C66" s="179">
        <f>SUM(C54:C65)</f>
        <v>17300</v>
      </c>
      <c r="D66" s="179">
        <f t="shared" ref="D66:H66" si="5">SUM(D54:D65)</f>
        <v>58575</v>
      </c>
      <c r="E66" s="179">
        <f t="shared" si="5"/>
        <v>1912</v>
      </c>
      <c r="F66" s="179">
        <f t="shared" si="5"/>
        <v>7860</v>
      </c>
      <c r="G66" s="179">
        <f t="shared" si="5"/>
        <v>33840</v>
      </c>
      <c r="H66" s="179">
        <f t="shared" si="5"/>
        <v>99247</v>
      </c>
      <c r="I66" s="179">
        <f>SUM(I54:I65)</f>
        <v>53052</v>
      </c>
      <c r="J66" s="179">
        <f>SUM(J54:J65)</f>
        <v>165682</v>
      </c>
    </row>
    <row r="67" spans="2:10" x14ac:dyDescent="0.2">
      <c r="B67" s="175">
        <v>42736</v>
      </c>
      <c r="C67" s="176">
        <v>1578</v>
      </c>
      <c r="D67" s="176">
        <v>5100</v>
      </c>
      <c r="E67" s="176">
        <v>122</v>
      </c>
      <c r="F67" s="176">
        <v>478</v>
      </c>
      <c r="G67" s="176">
        <v>3277</v>
      </c>
      <c r="H67" s="176">
        <v>9466</v>
      </c>
      <c r="I67" s="177">
        <f t="shared" ref="I67:J78" si="6">C67+E67+G67</f>
        <v>4977</v>
      </c>
      <c r="J67" s="177">
        <f t="shared" si="6"/>
        <v>15044</v>
      </c>
    </row>
    <row r="68" spans="2:10" x14ac:dyDescent="0.2">
      <c r="B68" s="175">
        <v>42767</v>
      </c>
      <c r="C68" s="176">
        <v>1309</v>
      </c>
      <c r="D68" s="176">
        <v>4472</v>
      </c>
      <c r="E68" s="176">
        <v>118</v>
      </c>
      <c r="F68" s="176">
        <v>502</v>
      </c>
      <c r="G68" s="176">
        <v>3001</v>
      </c>
      <c r="H68" s="176">
        <v>8506</v>
      </c>
      <c r="I68" s="177">
        <f t="shared" si="6"/>
        <v>4428</v>
      </c>
      <c r="J68" s="177">
        <f t="shared" si="6"/>
        <v>13480</v>
      </c>
    </row>
    <row r="69" spans="2:10" x14ac:dyDescent="0.2">
      <c r="B69" s="175">
        <v>42795</v>
      </c>
      <c r="C69" s="176">
        <v>1433</v>
      </c>
      <c r="D69" s="176">
        <v>4492</v>
      </c>
      <c r="E69" s="176">
        <v>123</v>
      </c>
      <c r="F69" s="176">
        <v>484</v>
      </c>
      <c r="G69" s="176">
        <v>2598</v>
      </c>
      <c r="H69" s="176">
        <v>7750</v>
      </c>
      <c r="I69" s="177">
        <f t="shared" si="6"/>
        <v>4154</v>
      </c>
      <c r="J69" s="177">
        <f t="shared" si="6"/>
        <v>12726</v>
      </c>
    </row>
    <row r="70" spans="2:10" x14ac:dyDescent="0.2">
      <c r="B70" s="175">
        <v>42826</v>
      </c>
      <c r="C70" s="176">
        <v>1610</v>
      </c>
      <c r="D70" s="176">
        <v>5252</v>
      </c>
      <c r="E70" s="176">
        <v>163</v>
      </c>
      <c r="F70" s="176">
        <v>704</v>
      </c>
      <c r="G70" s="176">
        <v>2935</v>
      </c>
      <c r="H70" s="176">
        <v>8131</v>
      </c>
      <c r="I70" s="177">
        <f t="shared" si="6"/>
        <v>4708</v>
      </c>
      <c r="J70" s="177">
        <f t="shared" si="6"/>
        <v>14087</v>
      </c>
    </row>
    <row r="71" spans="2:10" x14ac:dyDescent="0.2">
      <c r="B71" s="175">
        <v>42856</v>
      </c>
      <c r="C71" s="176">
        <v>1418</v>
      </c>
      <c r="D71" s="176">
        <v>4341</v>
      </c>
      <c r="E71" s="176">
        <v>177</v>
      </c>
      <c r="F71" s="176">
        <v>637</v>
      </c>
      <c r="G71" s="176">
        <v>3318</v>
      </c>
      <c r="H71" s="176">
        <v>8846</v>
      </c>
      <c r="I71" s="177">
        <f t="shared" si="6"/>
        <v>4913</v>
      </c>
      <c r="J71" s="177">
        <f t="shared" si="6"/>
        <v>13824</v>
      </c>
    </row>
    <row r="72" spans="2:10" x14ac:dyDescent="0.2">
      <c r="B72" s="175">
        <v>42887</v>
      </c>
      <c r="C72" s="176">
        <v>1230</v>
      </c>
      <c r="D72" s="176">
        <v>4069</v>
      </c>
      <c r="E72" s="176">
        <v>108</v>
      </c>
      <c r="F72" s="176">
        <v>460</v>
      </c>
      <c r="G72" s="176">
        <v>2707</v>
      </c>
      <c r="H72" s="176">
        <v>8139</v>
      </c>
      <c r="I72" s="177">
        <f t="shared" si="6"/>
        <v>4045</v>
      </c>
      <c r="J72" s="177">
        <f t="shared" si="6"/>
        <v>12668</v>
      </c>
    </row>
    <row r="73" spans="2:10" x14ac:dyDescent="0.2">
      <c r="B73" s="175">
        <v>42917</v>
      </c>
      <c r="C73" s="176">
        <v>1191</v>
      </c>
      <c r="D73" s="176">
        <v>4093</v>
      </c>
      <c r="E73" s="176">
        <v>118</v>
      </c>
      <c r="F73" s="176">
        <v>524</v>
      </c>
      <c r="G73" s="176">
        <v>3460</v>
      </c>
      <c r="H73" s="176">
        <v>9428</v>
      </c>
      <c r="I73" s="177">
        <f t="shared" si="6"/>
        <v>4769</v>
      </c>
      <c r="J73" s="177">
        <f t="shared" si="6"/>
        <v>14045</v>
      </c>
    </row>
    <row r="74" spans="2:10" x14ac:dyDescent="0.2">
      <c r="B74" s="175">
        <v>42948</v>
      </c>
      <c r="C74" s="176">
        <v>1646</v>
      </c>
      <c r="D74" s="176">
        <v>5129</v>
      </c>
      <c r="E74" s="176">
        <v>226</v>
      </c>
      <c r="F74" s="176">
        <v>888</v>
      </c>
      <c r="G74" s="176">
        <v>3406</v>
      </c>
      <c r="H74" s="176">
        <v>9871</v>
      </c>
      <c r="I74" s="177">
        <f t="shared" si="6"/>
        <v>5278</v>
      </c>
      <c r="J74" s="177">
        <f t="shared" si="6"/>
        <v>15888</v>
      </c>
    </row>
    <row r="75" spans="2:10" x14ac:dyDescent="0.2">
      <c r="B75" s="175">
        <v>42979</v>
      </c>
      <c r="C75" s="176">
        <v>1788</v>
      </c>
      <c r="D75" s="176">
        <v>5884</v>
      </c>
      <c r="E75" s="176">
        <v>227</v>
      </c>
      <c r="F75" s="176">
        <v>1042</v>
      </c>
      <c r="G75" s="176">
        <v>1959</v>
      </c>
      <c r="H75" s="176">
        <v>5773</v>
      </c>
      <c r="I75" s="177">
        <f t="shared" si="6"/>
        <v>3974</v>
      </c>
      <c r="J75" s="177">
        <f t="shared" si="6"/>
        <v>12699</v>
      </c>
    </row>
    <row r="76" spans="2:10" x14ac:dyDescent="0.2">
      <c r="B76" s="175">
        <v>43009</v>
      </c>
      <c r="C76" s="176">
        <v>1600</v>
      </c>
      <c r="D76" s="176">
        <v>5166</v>
      </c>
      <c r="E76" s="176">
        <v>160</v>
      </c>
      <c r="F76" s="176">
        <v>678</v>
      </c>
      <c r="G76" s="176">
        <v>5186</v>
      </c>
      <c r="H76" s="176">
        <v>14719</v>
      </c>
      <c r="I76" s="177">
        <f t="shared" si="6"/>
        <v>6946</v>
      </c>
      <c r="J76" s="177">
        <f t="shared" si="6"/>
        <v>20563</v>
      </c>
    </row>
    <row r="77" spans="2:10" x14ac:dyDescent="0.2">
      <c r="B77" s="175">
        <v>43040</v>
      </c>
      <c r="C77" s="176">
        <v>1751</v>
      </c>
      <c r="D77" s="176">
        <v>5849</v>
      </c>
      <c r="E77" s="176">
        <v>177</v>
      </c>
      <c r="F77" s="176">
        <v>742</v>
      </c>
      <c r="G77" s="176">
        <v>3371</v>
      </c>
      <c r="H77" s="176">
        <v>9775</v>
      </c>
      <c r="I77" s="177">
        <f t="shared" si="6"/>
        <v>5299</v>
      </c>
      <c r="J77" s="177">
        <f t="shared" si="6"/>
        <v>16366</v>
      </c>
    </row>
    <row r="78" spans="2:10" x14ac:dyDescent="0.2">
      <c r="B78" s="175">
        <v>43070</v>
      </c>
      <c r="C78" s="176">
        <v>1618</v>
      </c>
      <c r="D78" s="176">
        <v>5288</v>
      </c>
      <c r="E78" s="176">
        <v>188</v>
      </c>
      <c r="F78" s="176">
        <v>708</v>
      </c>
      <c r="G78" s="176">
        <v>3152</v>
      </c>
      <c r="H78" s="176">
        <v>9366</v>
      </c>
      <c r="I78" s="177">
        <f t="shared" si="6"/>
        <v>4958</v>
      </c>
      <c r="J78" s="177">
        <f t="shared" si="6"/>
        <v>15362</v>
      </c>
    </row>
    <row r="79" spans="2:10" x14ac:dyDescent="0.2">
      <c r="B79" s="178">
        <v>2017</v>
      </c>
      <c r="C79" s="179">
        <f>SUM(C67:C78)</f>
        <v>18172</v>
      </c>
      <c r="D79" s="179">
        <f t="shared" ref="D79:J79" si="7">SUM(D67:D78)</f>
        <v>59135</v>
      </c>
      <c r="E79" s="179">
        <f t="shared" si="7"/>
        <v>1907</v>
      </c>
      <c r="F79" s="179">
        <f t="shared" si="7"/>
        <v>7847</v>
      </c>
      <c r="G79" s="179">
        <f t="shared" si="7"/>
        <v>38370</v>
      </c>
      <c r="H79" s="179">
        <f t="shared" si="7"/>
        <v>109770</v>
      </c>
      <c r="I79" s="179">
        <f t="shared" si="7"/>
        <v>58449</v>
      </c>
      <c r="J79" s="179">
        <f t="shared" si="7"/>
        <v>176752</v>
      </c>
    </row>
    <row r="80" spans="2:10" x14ac:dyDescent="0.2">
      <c r="B80" s="175">
        <v>43101</v>
      </c>
      <c r="C80" s="176">
        <v>1487</v>
      </c>
      <c r="D80" s="176">
        <v>4777</v>
      </c>
      <c r="E80" s="176">
        <v>142</v>
      </c>
      <c r="F80" s="176">
        <v>567</v>
      </c>
      <c r="G80" s="176">
        <v>3378</v>
      </c>
      <c r="H80" s="176">
        <v>9267</v>
      </c>
      <c r="I80" s="177">
        <f t="shared" ref="I80:J89" si="8">C80+E80+G80</f>
        <v>5007</v>
      </c>
      <c r="J80" s="177">
        <f t="shared" si="8"/>
        <v>14611</v>
      </c>
    </row>
    <row r="81" spans="2:12" x14ac:dyDescent="0.2">
      <c r="B81" s="175">
        <v>43132</v>
      </c>
      <c r="C81" s="176">
        <v>1165</v>
      </c>
      <c r="D81" s="176">
        <v>3878</v>
      </c>
      <c r="E81" s="176">
        <v>171</v>
      </c>
      <c r="F81" s="176">
        <v>740</v>
      </c>
      <c r="G81" s="176">
        <v>4024</v>
      </c>
      <c r="H81" s="176">
        <v>10885</v>
      </c>
      <c r="I81" s="177">
        <f t="shared" si="8"/>
        <v>5360</v>
      </c>
      <c r="J81" s="177">
        <f t="shared" si="8"/>
        <v>15503</v>
      </c>
    </row>
    <row r="82" spans="2:12" x14ac:dyDescent="0.2">
      <c r="B82" s="175">
        <v>43160</v>
      </c>
      <c r="C82" s="176">
        <v>2460</v>
      </c>
      <c r="D82" s="176">
        <v>7692</v>
      </c>
      <c r="E82" s="176">
        <v>296</v>
      </c>
      <c r="F82" s="176">
        <v>1104</v>
      </c>
      <c r="G82" s="176">
        <v>3447</v>
      </c>
      <c r="H82" s="176">
        <v>9794</v>
      </c>
      <c r="I82" s="177">
        <f t="shared" si="8"/>
        <v>6203</v>
      </c>
      <c r="J82" s="177">
        <f t="shared" si="8"/>
        <v>18590</v>
      </c>
    </row>
    <row r="83" spans="2:12" x14ac:dyDescent="0.2">
      <c r="B83" s="175">
        <v>43191</v>
      </c>
      <c r="C83" s="176">
        <v>1488</v>
      </c>
      <c r="D83" s="176">
        <v>4979</v>
      </c>
      <c r="E83" s="176">
        <v>166</v>
      </c>
      <c r="F83" s="176">
        <v>699</v>
      </c>
      <c r="G83" s="176">
        <v>3596</v>
      </c>
      <c r="H83" s="176">
        <v>10022</v>
      </c>
      <c r="I83" s="177">
        <f t="shared" si="8"/>
        <v>5250</v>
      </c>
      <c r="J83" s="177">
        <f t="shared" si="8"/>
        <v>15700</v>
      </c>
    </row>
    <row r="84" spans="2:12" x14ac:dyDescent="0.2">
      <c r="B84" s="175">
        <v>43221</v>
      </c>
      <c r="C84" s="176">
        <v>1705</v>
      </c>
      <c r="D84" s="176">
        <v>5530</v>
      </c>
      <c r="E84" s="176">
        <v>178</v>
      </c>
      <c r="F84" s="176">
        <v>714</v>
      </c>
      <c r="G84" s="176">
        <v>3536</v>
      </c>
      <c r="H84" s="176">
        <v>9898</v>
      </c>
      <c r="I84" s="177">
        <f t="shared" si="8"/>
        <v>5419</v>
      </c>
      <c r="J84" s="177">
        <f t="shared" si="8"/>
        <v>16142</v>
      </c>
    </row>
    <row r="85" spans="2:12" x14ac:dyDescent="0.2">
      <c r="B85" s="175">
        <v>43252</v>
      </c>
      <c r="C85" s="176">
        <v>1717</v>
      </c>
      <c r="D85" s="176">
        <v>5500</v>
      </c>
      <c r="E85" s="176">
        <v>211</v>
      </c>
      <c r="F85" s="176">
        <v>885</v>
      </c>
      <c r="G85" s="176">
        <v>3371</v>
      </c>
      <c r="H85" s="176">
        <v>9458</v>
      </c>
      <c r="I85" s="177">
        <f t="shared" si="8"/>
        <v>5299</v>
      </c>
      <c r="J85" s="177">
        <f t="shared" si="8"/>
        <v>15843</v>
      </c>
    </row>
    <row r="86" spans="2:12" x14ac:dyDescent="0.2">
      <c r="B86" s="175">
        <v>43282</v>
      </c>
      <c r="C86" s="176">
        <v>1574</v>
      </c>
      <c r="D86" s="176">
        <v>4981</v>
      </c>
      <c r="E86" s="176">
        <v>176</v>
      </c>
      <c r="F86" s="176">
        <v>714</v>
      </c>
      <c r="G86" s="176">
        <v>3523</v>
      </c>
      <c r="H86" s="176">
        <v>9997</v>
      </c>
      <c r="I86" s="177">
        <f t="shared" si="8"/>
        <v>5273</v>
      </c>
      <c r="J86" s="177">
        <f t="shared" si="8"/>
        <v>15692</v>
      </c>
    </row>
    <row r="87" spans="2:12" x14ac:dyDescent="0.2">
      <c r="B87" s="175">
        <v>43313</v>
      </c>
      <c r="C87" s="176">
        <v>1786</v>
      </c>
      <c r="D87" s="176">
        <v>5797</v>
      </c>
      <c r="E87" s="176">
        <v>215</v>
      </c>
      <c r="F87" s="176">
        <v>865</v>
      </c>
      <c r="G87" s="176">
        <v>3741</v>
      </c>
      <c r="H87" s="176">
        <v>10742</v>
      </c>
      <c r="I87" s="177">
        <f t="shared" si="8"/>
        <v>5742</v>
      </c>
      <c r="J87" s="177">
        <f t="shared" si="8"/>
        <v>17404</v>
      </c>
    </row>
    <row r="88" spans="2:12" x14ac:dyDescent="0.2">
      <c r="B88" s="175">
        <v>43344</v>
      </c>
      <c r="C88" s="176">
        <v>1829</v>
      </c>
      <c r="D88" s="176">
        <v>5996</v>
      </c>
      <c r="E88" s="176">
        <v>210</v>
      </c>
      <c r="F88" s="176">
        <v>796</v>
      </c>
      <c r="G88" s="176">
        <v>4016</v>
      </c>
      <c r="H88" s="176">
        <v>11063</v>
      </c>
      <c r="I88" s="177">
        <f t="shared" si="8"/>
        <v>6055</v>
      </c>
      <c r="J88" s="177">
        <f t="shared" si="8"/>
        <v>17855</v>
      </c>
    </row>
    <row r="89" spans="2:12" x14ac:dyDescent="0.2">
      <c r="B89" s="175">
        <v>43374</v>
      </c>
      <c r="C89" s="176">
        <v>1908</v>
      </c>
      <c r="D89" s="176">
        <v>5933</v>
      </c>
      <c r="E89" s="176">
        <v>221</v>
      </c>
      <c r="F89" s="176">
        <v>853</v>
      </c>
      <c r="G89" s="176">
        <v>3862</v>
      </c>
      <c r="H89" s="176">
        <v>11406</v>
      </c>
      <c r="I89" s="177">
        <f t="shared" si="8"/>
        <v>5991</v>
      </c>
      <c r="J89" s="177">
        <f t="shared" si="8"/>
        <v>18192</v>
      </c>
    </row>
    <row r="90" spans="2:12" x14ac:dyDescent="0.2">
      <c r="B90" s="175">
        <v>43405</v>
      </c>
      <c r="C90" s="176">
        <v>1951</v>
      </c>
      <c r="D90" s="176">
        <v>6310</v>
      </c>
      <c r="E90" s="176">
        <v>210</v>
      </c>
      <c r="F90" s="176">
        <v>846</v>
      </c>
      <c r="G90" s="176">
        <v>4235</v>
      </c>
      <c r="H90" s="176">
        <v>12050</v>
      </c>
      <c r="I90" s="177">
        <v>6396</v>
      </c>
      <c r="J90" s="177">
        <v>19206</v>
      </c>
    </row>
    <row r="91" spans="2:12" x14ac:dyDescent="0.2">
      <c r="B91" s="175">
        <v>43435</v>
      </c>
      <c r="C91" s="176">
        <v>1864</v>
      </c>
      <c r="D91" s="176">
        <v>6097</v>
      </c>
      <c r="E91" s="176">
        <v>206</v>
      </c>
      <c r="F91" s="176">
        <v>773</v>
      </c>
      <c r="G91" s="176">
        <v>3733</v>
      </c>
      <c r="H91" s="176">
        <v>11050</v>
      </c>
      <c r="I91" s="177">
        <v>5803</v>
      </c>
      <c r="J91" s="177">
        <v>17920</v>
      </c>
    </row>
    <row r="92" spans="2:12" x14ac:dyDescent="0.2">
      <c r="B92" s="178">
        <v>2018</v>
      </c>
      <c r="C92" s="179">
        <f t="shared" ref="C92:J92" si="9">SUM(C80:C91)</f>
        <v>20934</v>
      </c>
      <c r="D92" s="179">
        <f t="shared" si="9"/>
        <v>67470</v>
      </c>
      <c r="E92" s="179">
        <f t="shared" si="9"/>
        <v>2402</v>
      </c>
      <c r="F92" s="179">
        <f t="shared" si="9"/>
        <v>9556</v>
      </c>
      <c r="G92" s="179">
        <f t="shared" si="9"/>
        <v>44462</v>
      </c>
      <c r="H92" s="179">
        <f t="shared" si="9"/>
        <v>125632</v>
      </c>
      <c r="I92" s="179">
        <f t="shared" si="9"/>
        <v>67798</v>
      </c>
      <c r="J92" s="179">
        <f t="shared" si="9"/>
        <v>202658</v>
      </c>
      <c r="K92" s="105"/>
    </row>
    <row r="93" spans="2:12" x14ac:dyDescent="0.2">
      <c r="B93" s="175">
        <v>43466</v>
      </c>
      <c r="C93" s="176">
        <v>1644</v>
      </c>
      <c r="D93" s="176">
        <v>5240</v>
      </c>
      <c r="E93" s="176">
        <v>136</v>
      </c>
      <c r="F93" s="176">
        <v>473</v>
      </c>
      <c r="G93" s="176">
        <v>3602</v>
      </c>
      <c r="H93" s="176">
        <v>10442</v>
      </c>
      <c r="I93" s="176">
        <v>5382</v>
      </c>
      <c r="J93" s="176">
        <v>16155</v>
      </c>
      <c r="K93" s="105"/>
    </row>
    <row r="94" spans="2:12" x14ac:dyDescent="0.2">
      <c r="B94" s="175">
        <v>43497</v>
      </c>
      <c r="C94" s="176">
        <v>1660</v>
      </c>
      <c r="D94" s="176">
        <v>5440</v>
      </c>
      <c r="E94" s="176">
        <v>195</v>
      </c>
      <c r="F94" s="176">
        <v>810</v>
      </c>
      <c r="G94" s="176">
        <v>3859</v>
      </c>
      <c r="H94" s="176">
        <v>11121</v>
      </c>
      <c r="I94" s="176">
        <v>5714</v>
      </c>
      <c r="J94" s="176">
        <v>17371</v>
      </c>
    </row>
    <row r="95" spans="2:12" x14ac:dyDescent="0.2">
      <c r="B95" s="175">
        <v>43525</v>
      </c>
      <c r="C95" s="176">
        <v>1447</v>
      </c>
      <c r="D95" s="176">
        <v>4690</v>
      </c>
      <c r="E95" s="176">
        <v>166</v>
      </c>
      <c r="F95" s="176">
        <v>800</v>
      </c>
      <c r="G95" s="176">
        <v>3536</v>
      </c>
      <c r="H95" s="176">
        <v>10073</v>
      </c>
      <c r="I95" s="176">
        <v>5149</v>
      </c>
      <c r="J95" s="176">
        <v>15563</v>
      </c>
    </row>
    <row r="96" spans="2:12" s="234" customFormat="1" x14ac:dyDescent="0.2">
      <c r="B96" s="175">
        <v>43556</v>
      </c>
      <c r="C96" s="176">
        <v>1532</v>
      </c>
      <c r="D96" s="176">
        <v>5027</v>
      </c>
      <c r="E96" s="176">
        <v>191</v>
      </c>
      <c r="F96" s="176">
        <v>822</v>
      </c>
      <c r="G96" s="176">
        <v>4048</v>
      </c>
      <c r="H96" s="176">
        <v>11053</v>
      </c>
      <c r="I96" s="176">
        <v>5771</v>
      </c>
      <c r="J96" s="176">
        <v>16902</v>
      </c>
      <c r="L96" s="76"/>
    </row>
    <row r="97" spans="2:12" s="234" customFormat="1" x14ac:dyDescent="0.2">
      <c r="B97" s="175">
        <v>43586</v>
      </c>
      <c r="C97" s="176">
        <v>1595</v>
      </c>
      <c r="D97" s="176">
        <v>4923</v>
      </c>
      <c r="E97" s="176">
        <v>179</v>
      </c>
      <c r="F97" s="176">
        <v>655</v>
      </c>
      <c r="G97" s="176">
        <v>3277</v>
      </c>
      <c r="H97" s="176">
        <v>9461</v>
      </c>
      <c r="I97" s="176">
        <v>5051</v>
      </c>
      <c r="J97" s="176">
        <v>15039</v>
      </c>
      <c r="L97" s="76"/>
    </row>
    <row r="98" spans="2:12" x14ac:dyDescent="0.2">
      <c r="B98" s="175">
        <v>43617</v>
      </c>
      <c r="C98" s="176">
        <v>1566</v>
      </c>
      <c r="D98" s="176">
        <v>4922</v>
      </c>
      <c r="E98" s="176">
        <v>128</v>
      </c>
      <c r="F98" s="176">
        <v>485</v>
      </c>
      <c r="G98" s="176">
        <v>3773</v>
      </c>
      <c r="H98" s="176">
        <v>10296</v>
      </c>
      <c r="I98" s="176">
        <v>5467</v>
      </c>
      <c r="J98" s="176">
        <v>15703</v>
      </c>
    </row>
    <row r="99" spans="2:12" x14ac:dyDescent="0.2">
      <c r="B99" s="175">
        <v>43647</v>
      </c>
      <c r="C99" s="176">
        <v>1268</v>
      </c>
      <c r="D99" s="176">
        <v>4145</v>
      </c>
      <c r="E99" s="176">
        <v>119</v>
      </c>
      <c r="F99" s="176">
        <v>491</v>
      </c>
      <c r="G99" s="176">
        <v>4075</v>
      </c>
      <c r="H99" s="176">
        <v>11015</v>
      </c>
      <c r="I99" s="176">
        <v>5462</v>
      </c>
      <c r="J99" s="176">
        <v>15651</v>
      </c>
    </row>
    <row r="100" spans="2:12" s="234" customFormat="1" x14ac:dyDescent="0.2">
      <c r="B100" s="175">
        <v>43678</v>
      </c>
      <c r="C100" s="176">
        <v>1754</v>
      </c>
      <c r="D100" s="176">
        <v>5263</v>
      </c>
      <c r="E100" s="176">
        <v>194</v>
      </c>
      <c r="F100" s="176">
        <v>769</v>
      </c>
      <c r="G100" s="176">
        <v>3280</v>
      </c>
      <c r="H100" s="176">
        <v>9481</v>
      </c>
      <c r="I100" s="176">
        <v>5228</v>
      </c>
      <c r="J100" s="176">
        <v>15513</v>
      </c>
      <c r="L100" s="76"/>
    </row>
    <row r="101" spans="2:12" s="234" customFormat="1" x14ac:dyDescent="0.2">
      <c r="B101" s="199">
        <v>43709</v>
      </c>
      <c r="C101" s="177">
        <v>1699</v>
      </c>
      <c r="D101" s="177">
        <v>5345</v>
      </c>
      <c r="E101" s="177">
        <v>173</v>
      </c>
      <c r="F101" s="177">
        <v>649</v>
      </c>
      <c r="G101" s="177">
        <v>3976</v>
      </c>
      <c r="H101" s="177">
        <v>10889</v>
      </c>
      <c r="I101" s="177">
        <v>5848</v>
      </c>
      <c r="J101" s="177">
        <v>16883</v>
      </c>
      <c r="L101" s="76"/>
    </row>
    <row r="102" spans="2:12" s="234" customFormat="1" x14ac:dyDescent="0.2">
      <c r="B102" s="199">
        <v>43739</v>
      </c>
      <c r="C102" s="177">
        <v>1702</v>
      </c>
      <c r="D102" s="177">
        <v>5319</v>
      </c>
      <c r="E102" s="177">
        <v>176</v>
      </c>
      <c r="F102" s="177">
        <v>664</v>
      </c>
      <c r="G102" s="177">
        <v>4777</v>
      </c>
      <c r="H102" s="177">
        <v>13052</v>
      </c>
      <c r="I102" s="177">
        <v>6655</v>
      </c>
      <c r="J102" s="177">
        <v>19035</v>
      </c>
      <c r="L102" s="76"/>
    </row>
    <row r="103" spans="2:12" s="234" customFormat="1" x14ac:dyDescent="0.2">
      <c r="B103" s="175">
        <v>43770</v>
      </c>
      <c r="C103" s="176">
        <v>1481</v>
      </c>
      <c r="D103" s="176">
        <v>4688</v>
      </c>
      <c r="E103" s="176">
        <v>133</v>
      </c>
      <c r="F103" s="176">
        <v>524</v>
      </c>
      <c r="G103" s="176">
        <v>2191</v>
      </c>
      <c r="H103" s="176">
        <v>6559</v>
      </c>
      <c r="I103" s="176">
        <v>3805</v>
      </c>
      <c r="J103" s="176">
        <v>11771</v>
      </c>
      <c r="L103" s="76"/>
    </row>
    <row r="104" spans="2:12" x14ac:dyDescent="0.2">
      <c r="B104" s="199">
        <v>43800</v>
      </c>
      <c r="C104" s="177">
        <v>1336</v>
      </c>
      <c r="D104" s="177">
        <v>4183</v>
      </c>
      <c r="E104" s="177">
        <v>108</v>
      </c>
      <c r="F104" s="177">
        <v>440</v>
      </c>
      <c r="G104" s="177">
        <v>4914</v>
      </c>
      <c r="H104" s="177">
        <v>13478</v>
      </c>
      <c r="I104" s="177">
        <v>6358</v>
      </c>
      <c r="J104" s="177">
        <v>18101</v>
      </c>
    </row>
    <row r="105" spans="2:12" x14ac:dyDescent="0.2">
      <c r="B105" s="178" t="s">
        <v>623</v>
      </c>
      <c r="C105" s="179">
        <f>SUM(C93:C104)</f>
        <v>18684</v>
      </c>
      <c r="D105" s="179">
        <f t="shared" ref="D105:J105" si="10">SUM(D93:D104)</f>
        <v>59185</v>
      </c>
      <c r="E105" s="179">
        <f t="shared" si="10"/>
        <v>1898</v>
      </c>
      <c r="F105" s="179">
        <f t="shared" si="10"/>
        <v>7582</v>
      </c>
      <c r="G105" s="179">
        <f t="shared" si="10"/>
        <v>45308</v>
      </c>
      <c r="H105" s="179">
        <f t="shared" si="10"/>
        <v>126920</v>
      </c>
      <c r="I105" s="179">
        <f t="shared" si="10"/>
        <v>65890</v>
      </c>
      <c r="J105" s="179">
        <f t="shared" si="10"/>
        <v>193687</v>
      </c>
    </row>
    <row r="106" spans="2:12" s="234" customFormat="1" x14ac:dyDescent="0.2">
      <c r="B106" s="372" t="s">
        <v>28</v>
      </c>
      <c r="C106" s="372"/>
      <c r="D106" s="372"/>
      <c r="E106" s="372"/>
      <c r="F106" s="372"/>
      <c r="G106" s="372"/>
      <c r="H106" s="372"/>
      <c r="I106" s="272">
        <f>I11+I12+I13+I14+I27+I40+I53+I66+I79+I92+I105</f>
        <v>654289</v>
      </c>
      <c r="J106" s="272">
        <f>J11+J12+J13+J14+J27+J40+J53+J66+J79+J92+J105</f>
        <v>2219254</v>
      </c>
      <c r="L106" s="76"/>
    </row>
    <row r="107" spans="2:12" x14ac:dyDescent="0.2">
      <c r="B107" s="46" t="s">
        <v>477</v>
      </c>
    </row>
    <row r="108" spans="2:12" x14ac:dyDescent="0.2">
      <c r="B108" s="46" t="s">
        <v>478</v>
      </c>
    </row>
    <row r="109" spans="2:12" x14ac:dyDescent="0.2">
      <c r="B109" s="46" t="s">
        <v>479</v>
      </c>
    </row>
  </sheetData>
  <mergeCells count="9">
    <mergeCell ref="B106:H106"/>
    <mergeCell ref="B5:J5"/>
    <mergeCell ref="B6:J6"/>
    <mergeCell ref="B8:B10"/>
    <mergeCell ref="C8:J8"/>
    <mergeCell ref="C9:D9"/>
    <mergeCell ref="E9:F9"/>
    <mergeCell ref="G9:H9"/>
    <mergeCell ref="I9:J9"/>
  </mergeCells>
  <hyperlinks>
    <hyperlink ref="L5" location="'Índice BxH'!A1" display="Volver a Bono por Hijo" xr:uid="{00000000-0004-0000-1800-000000000000}"/>
  </hyperlink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L96"/>
  <sheetViews>
    <sheetView showGridLines="0" zoomScaleNormal="100" workbookViewId="0">
      <pane xSplit="2" ySplit="9" topLeftCell="C63" activePane="bottomRight" state="frozen"/>
      <selection pane="topRight" activeCell="C1" sqref="C1"/>
      <selection pane="bottomLeft" activeCell="A10" sqref="A10"/>
      <selection pane="bottomRight" activeCell="G84" sqref="G84"/>
    </sheetView>
  </sheetViews>
  <sheetFormatPr baseColWidth="10" defaultRowHeight="12" x14ac:dyDescent="0.2"/>
  <cols>
    <col min="1" max="1" width="6" style="46" customWidth="1"/>
    <col min="2" max="2" width="13.85546875" style="46" customWidth="1"/>
    <col min="3" max="3" width="21.28515625" style="46" customWidth="1"/>
    <col min="4" max="4" width="19.140625" style="46" customWidth="1"/>
    <col min="5" max="5" width="16.85546875" style="46" customWidth="1"/>
    <col min="6" max="257" width="11.42578125" style="46"/>
    <col min="258" max="258" width="13.85546875" style="46" customWidth="1"/>
    <col min="259" max="259" width="21.28515625" style="46" customWidth="1"/>
    <col min="260" max="260" width="19.140625" style="46" customWidth="1"/>
    <col min="261" max="261" width="16.85546875" style="46" customWidth="1"/>
    <col min="262" max="513" width="11.42578125" style="46"/>
    <col min="514" max="514" width="13.85546875" style="46" customWidth="1"/>
    <col min="515" max="515" width="21.28515625" style="46" customWidth="1"/>
    <col min="516" max="516" width="19.140625" style="46" customWidth="1"/>
    <col min="517" max="517" width="16.85546875" style="46" customWidth="1"/>
    <col min="518" max="769" width="11.42578125" style="46"/>
    <col min="770" max="770" width="13.85546875" style="46" customWidth="1"/>
    <col min="771" max="771" width="21.28515625" style="46" customWidth="1"/>
    <col min="772" max="772" width="19.140625" style="46" customWidth="1"/>
    <col min="773" max="773" width="16.85546875" style="46" customWidth="1"/>
    <col min="774" max="1025" width="11.42578125" style="46"/>
    <col min="1026" max="1026" width="13.85546875" style="46" customWidth="1"/>
    <col min="1027" max="1027" width="21.28515625" style="46" customWidth="1"/>
    <col min="1028" max="1028" width="19.140625" style="46" customWidth="1"/>
    <col min="1029" max="1029" width="16.85546875" style="46" customWidth="1"/>
    <col min="1030" max="1281" width="11.42578125" style="46"/>
    <col min="1282" max="1282" width="13.85546875" style="46" customWidth="1"/>
    <col min="1283" max="1283" width="21.28515625" style="46" customWidth="1"/>
    <col min="1284" max="1284" width="19.140625" style="46" customWidth="1"/>
    <col min="1285" max="1285" width="16.85546875" style="46" customWidth="1"/>
    <col min="1286" max="1537" width="11.42578125" style="46"/>
    <col min="1538" max="1538" width="13.85546875" style="46" customWidth="1"/>
    <col min="1539" max="1539" width="21.28515625" style="46" customWidth="1"/>
    <col min="1540" max="1540" width="19.140625" style="46" customWidth="1"/>
    <col min="1541" max="1541" width="16.85546875" style="46" customWidth="1"/>
    <col min="1542" max="1793" width="11.42578125" style="46"/>
    <col min="1794" max="1794" width="13.85546875" style="46" customWidth="1"/>
    <col min="1795" max="1795" width="21.28515625" style="46" customWidth="1"/>
    <col min="1796" max="1796" width="19.140625" style="46" customWidth="1"/>
    <col min="1797" max="1797" width="16.85546875" style="46" customWidth="1"/>
    <col min="1798" max="2049" width="11.42578125" style="46"/>
    <col min="2050" max="2050" width="13.85546875" style="46" customWidth="1"/>
    <col min="2051" max="2051" width="21.28515625" style="46" customWidth="1"/>
    <col min="2052" max="2052" width="19.140625" style="46" customWidth="1"/>
    <col min="2053" max="2053" width="16.85546875" style="46" customWidth="1"/>
    <col min="2054" max="2305" width="11.42578125" style="46"/>
    <col min="2306" max="2306" width="13.85546875" style="46" customWidth="1"/>
    <col min="2307" max="2307" width="21.28515625" style="46" customWidth="1"/>
    <col min="2308" max="2308" width="19.140625" style="46" customWidth="1"/>
    <col min="2309" max="2309" width="16.85546875" style="46" customWidth="1"/>
    <col min="2310" max="2561" width="11.42578125" style="46"/>
    <col min="2562" max="2562" width="13.85546875" style="46" customWidth="1"/>
    <col min="2563" max="2563" width="21.28515625" style="46" customWidth="1"/>
    <col min="2564" max="2564" width="19.140625" style="46" customWidth="1"/>
    <col min="2565" max="2565" width="16.85546875" style="46" customWidth="1"/>
    <col min="2566" max="2817" width="11.42578125" style="46"/>
    <col min="2818" max="2818" width="13.85546875" style="46" customWidth="1"/>
    <col min="2819" max="2819" width="21.28515625" style="46" customWidth="1"/>
    <col min="2820" max="2820" width="19.140625" style="46" customWidth="1"/>
    <col min="2821" max="2821" width="16.85546875" style="46" customWidth="1"/>
    <col min="2822" max="3073" width="11.42578125" style="46"/>
    <col min="3074" max="3074" width="13.85546875" style="46" customWidth="1"/>
    <col min="3075" max="3075" width="21.28515625" style="46" customWidth="1"/>
    <col min="3076" max="3076" width="19.140625" style="46" customWidth="1"/>
    <col min="3077" max="3077" width="16.85546875" style="46" customWidth="1"/>
    <col min="3078" max="3329" width="11.42578125" style="46"/>
    <col min="3330" max="3330" width="13.85546875" style="46" customWidth="1"/>
    <col min="3331" max="3331" width="21.28515625" style="46" customWidth="1"/>
    <col min="3332" max="3332" width="19.140625" style="46" customWidth="1"/>
    <col min="3333" max="3333" width="16.85546875" style="46" customWidth="1"/>
    <col min="3334" max="3585" width="11.42578125" style="46"/>
    <col min="3586" max="3586" width="13.85546875" style="46" customWidth="1"/>
    <col min="3587" max="3587" width="21.28515625" style="46" customWidth="1"/>
    <col min="3588" max="3588" width="19.140625" style="46" customWidth="1"/>
    <col min="3589" max="3589" width="16.85546875" style="46" customWidth="1"/>
    <col min="3590" max="3841" width="11.42578125" style="46"/>
    <col min="3842" max="3842" width="13.85546875" style="46" customWidth="1"/>
    <col min="3843" max="3843" width="21.28515625" style="46" customWidth="1"/>
    <col min="3844" max="3844" width="19.140625" style="46" customWidth="1"/>
    <col min="3845" max="3845" width="16.85546875" style="46" customWidth="1"/>
    <col min="3846" max="4097" width="11.42578125" style="46"/>
    <col min="4098" max="4098" width="13.85546875" style="46" customWidth="1"/>
    <col min="4099" max="4099" width="21.28515625" style="46" customWidth="1"/>
    <col min="4100" max="4100" width="19.140625" style="46" customWidth="1"/>
    <col min="4101" max="4101" width="16.85546875" style="46" customWidth="1"/>
    <col min="4102" max="4353" width="11.42578125" style="46"/>
    <col min="4354" max="4354" width="13.85546875" style="46" customWidth="1"/>
    <col min="4355" max="4355" width="21.28515625" style="46" customWidth="1"/>
    <col min="4356" max="4356" width="19.140625" style="46" customWidth="1"/>
    <col min="4357" max="4357" width="16.85546875" style="46" customWidth="1"/>
    <col min="4358" max="4609" width="11.42578125" style="46"/>
    <col min="4610" max="4610" width="13.85546875" style="46" customWidth="1"/>
    <col min="4611" max="4611" width="21.28515625" style="46" customWidth="1"/>
    <col min="4612" max="4612" width="19.140625" style="46" customWidth="1"/>
    <col min="4613" max="4613" width="16.85546875" style="46" customWidth="1"/>
    <col min="4614" max="4865" width="11.42578125" style="46"/>
    <col min="4866" max="4866" width="13.85546875" style="46" customWidth="1"/>
    <col min="4867" max="4867" width="21.28515625" style="46" customWidth="1"/>
    <col min="4868" max="4868" width="19.140625" style="46" customWidth="1"/>
    <col min="4869" max="4869" width="16.85546875" style="46" customWidth="1"/>
    <col min="4870" max="5121" width="11.42578125" style="46"/>
    <col min="5122" max="5122" width="13.85546875" style="46" customWidth="1"/>
    <col min="5123" max="5123" width="21.28515625" style="46" customWidth="1"/>
    <col min="5124" max="5124" width="19.140625" style="46" customWidth="1"/>
    <col min="5125" max="5125" width="16.85546875" style="46" customWidth="1"/>
    <col min="5126" max="5377" width="11.42578125" style="46"/>
    <col min="5378" max="5378" width="13.85546875" style="46" customWidth="1"/>
    <col min="5379" max="5379" width="21.28515625" style="46" customWidth="1"/>
    <col min="5380" max="5380" width="19.140625" style="46" customWidth="1"/>
    <col min="5381" max="5381" width="16.85546875" style="46" customWidth="1"/>
    <col min="5382" max="5633" width="11.42578125" style="46"/>
    <col min="5634" max="5634" width="13.85546875" style="46" customWidth="1"/>
    <col min="5635" max="5635" width="21.28515625" style="46" customWidth="1"/>
    <col min="5636" max="5636" width="19.140625" style="46" customWidth="1"/>
    <col min="5637" max="5637" width="16.85546875" style="46" customWidth="1"/>
    <col min="5638" max="5889" width="11.42578125" style="46"/>
    <col min="5890" max="5890" width="13.85546875" style="46" customWidth="1"/>
    <col min="5891" max="5891" width="21.28515625" style="46" customWidth="1"/>
    <col min="5892" max="5892" width="19.140625" style="46" customWidth="1"/>
    <col min="5893" max="5893" width="16.85546875" style="46" customWidth="1"/>
    <col min="5894" max="6145" width="11.42578125" style="46"/>
    <col min="6146" max="6146" width="13.85546875" style="46" customWidth="1"/>
    <col min="6147" max="6147" width="21.28515625" style="46" customWidth="1"/>
    <col min="6148" max="6148" width="19.140625" style="46" customWidth="1"/>
    <col min="6149" max="6149" width="16.85546875" style="46" customWidth="1"/>
    <col min="6150" max="6401" width="11.42578125" style="46"/>
    <col min="6402" max="6402" width="13.85546875" style="46" customWidth="1"/>
    <col min="6403" max="6403" width="21.28515625" style="46" customWidth="1"/>
    <col min="6404" max="6404" width="19.140625" style="46" customWidth="1"/>
    <col min="6405" max="6405" width="16.85546875" style="46" customWidth="1"/>
    <col min="6406" max="6657" width="11.42578125" style="46"/>
    <col min="6658" max="6658" width="13.85546875" style="46" customWidth="1"/>
    <col min="6659" max="6659" width="21.28515625" style="46" customWidth="1"/>
    <col min="6660" max="6660" width="19.140625" style="46" customWidth="1"/>
    <col min="6661" max="6661" width="16.85546875" style="46" customWidth="1"/>
    <col min="6662" max="6913" width="11.42578125" style="46"/>
    <col min="6914" max="6914" width="13.85546875" style="46" customWidth="1"/>
    <col min="6915" max="6915" width="21.28515625" style="46" customWidth="1"/>
    <col min="6916" max="6916" width="19.140625" style="46" customWidth="1"/>
    <col min="6917" max="6917" width="16.85546875" style="46" customWidth="1"/>
    <col min="6918" max="7169" width="11.42578125" style="46"/>
    <col min="7170" max="7170" width="13.85546875" style="46" customWidth="1"/>
    <col min="7171" max="7171" width="21.28515625" style="46" customWidth="1"/>
    <col min="7172" max="7172" width="19.140625" style="46" customWidth="1"/>
    <col min="7173" max="7173" width="16.85546875" style="46" customWidth="1"/>
    <col min="7174" max="7425" width="11.42578125" style="46"/>
    <col min="7426" max="7426" width="13.85546875" style="46" customWidth="1"/>
    <col min="7427" max="7427" width="21.28515625" style="46" customWidth="1"/>
    <col min="7428" max="7428" width="19.140625" style="46" customWidth="1"/>
    <col min="7429" max="7429" width="16.85546875" style="46" customWidth="1"/>
    <col min="7430" max="7681" width="11.42578125" style="46"/>
    <col min="7682" max="7682" width="13.85546875" style="46" customWidth="1"/>
    <col min="7683" max="7683" width="21.28515625" style="46" customWidth="1"/>
    <col min="7684" max="7684" width="19.140625" style="46" customWidth="1"/>
    <col min="7685" max="7685" width="16.85546875" style="46" customWidth="1"/>
    <col min="7686" max="7937" width="11.42578125" style="46"/>
    <col min="7938" max="7938" width="13.85546875" style="46" customWidth="1"/>
    <col min="7939" max="7939" width="21.28515625" style="46" customWidth="1"/>
    <col min="7940" max="7940" width="19.140625" style="46" customWidth="1"/>
    <col min="7941" max="7941" width="16.85546875" style="46" customWidth="1"/>
    <col min="7942" max="8193" width="11.42578125" style="46"/>
    <col min="8194" max="8194" width="13.85546875" style="46" customWidth="1"/>
    <col min="8195" max="8195" width="21.28515625" style="46" customWidth="1"/>
    <col min="8196" max="8196" width="19.140625" style="46" customWidth="1"/>
    <col min="8197" max="8197" width="16.85546875" style="46" customWidth="1"/>
    <col min="8198" max="8449" width="11.42578125" style="46"/>
    <col min="8450" max="8450" width="13.85546875" style="46" customWidth="1"/>
    <col min="8451" max="8451" width="21.28515625" style="46" customWidth="1"/>
    <col min="8452" max="8452" width="19.140625" style="46" customWidth="1"/>
    <col min="8453" max="8453" width="16.85546875" style="46" customWidth="1"/>
    <col min="8454" max="8705" width="11.42578125" style="46"/>
    <col min="8706" max="8706" width="13.85546875" style="46" customWidth="1"/>
    <col min="8707" max="8707" width="21.28515625" style="46" customWidth="1"/>
    <col min="8708" max="8708" width="19.140625" style="46" customWidth="1"/>
    <col min="8709" max="8709" width="16.85546875" style="46" customWidth="1"/>
    <col min="8710" max="8961" width="11.42578125" style="46"/>
    <col min="8962" max="8962" width="13.85546875" style="46" customWidth="1"/>
    <col min="8963" max="8963" width="21.28515625" style="46" customWidth="1"/>
    <col min="8964" max="8964" width="19.140625" style="46" customWidth="1"/>
    <col min="8965" max="8965" width="16.85546875" style="46" customWidth="1"/>
    <col min="8966" max="9217" width="11.42578125" style="46"/>
    <col min="9218" max="9218" width="13.85546875" style="46" customWidth="1"/>
    <col min="9219" max="9219" width="21.28515625" style="46" customWidth="1"/>
    <col min="9220" max="9220" width="19.140625" style="46" customWidth="1"/>
    <col min="9221" max="9221" width="16.85546875" style="46" customWidth="1"/>
    <col min="9222" max="9473" width="11.42578125" style="46"/>
    <col min="9474" max="9474" width="13.85546875" style="46" customWidth="1"/>
    <col min="9475" max="9475" width="21.28515625" style="46" customWidth="1"/>
    <col min="9476" max="9476" width="19.140625" style="46" customWidth="1"/>
    <col min="9477" max="9477" width="16.85546875" style="46" customWidth="1"/>
    <col min="9478" max="9729" width="11.42578125" style="46"/>
    <col min="9730" max="9730" width="13.85546875" style="46" customWidth="1"/>
    <col min="9731" max="9731" width="21.28515625" style="46" customWidth="1"/>
    <col min="9732" max="9732" width="19.140625" style="46" customWidth="1"/>
    <col min="9733" max="9733" width="16.85546875" style="46" customWidth="1"/>
    <col min="9734" max="9985" width="11.42578125" style="46"/>
    <col min="9986" max="9986" width="13.85546875" style="46" customWidth="1"/>
    <col min="9987" max="9987" width="21.28515625" style="46" customWidth="1"/>
    <col min="9988" max="9988" width="19.140625" style="46" customWidth="1"/>
    <col min="9989" max="9989" width="16.85546875" style="46" customWidth="1"/>
    <col min="9990" max="10241" width="11.42578125" style="46"/>
    <col min="10242" max="10242" width="13.85546875" style="46" customWidth="1"/>
    <col min="10243" max="10243" width="21.28515625" style="46" customWidth="1"/>
    <col min="10244" max="10244" width="19.140625" style="46" customWidth="1"/>
    <col min="10245" max="10245" width="16.85546875" style="46" customWidth="1"/>
    <col min="10246" max="10497" width="11.42578125" style="46"/>
    <col min="10498" max="10498" width="13.85546875" style="46" customWidth="1"/>
    <col min="10499" max="10499" width="21.28515625" style="46" customWidth="1"/>
    <col min="10500" max="10500" width="19.140625" style="46" customWidth="1"/>
    <col min="10501" max="10501" width="16.85546875" style="46" customWidth="1"/>
    <col min="10502" max="10753" width="11.42578125" style="46"/>
    <col min="10754" max="10754" width="13.85546875" style="46" customWidth="1"/>
    <col min="10755" max="10755" width="21.28515625" style="46" customWidth="1"/>
    <col min="10756" max="10756" width="19.140625" style="46" customWidth="1"/>
    <col min="10757" max="10757" width="16.85546875" style="46" customWidth="1"/>
    <col min="10758" max="11009" width="11.42578125" style="46"/>
    <col min="11010" max="11010" width="13.85546875" style="46" customWidth="1"/>
    <col min="11011" max="11011" width="21.28515625" style="46" customWidth="1"/>
    <col min="11012" max="11012" width="19.140625" style="46" customWidth="1"/>
    <col min="11013" max="11013" width="16.85546875" style="46" customWidth="1"/>
    <col min="11014" max="11265" width="11.42578125" style="46"/>
    <col min="11266" max="11266" width="13.85546875" style="46" customWidth="1"/>
    <col min="11267" max="11267" width="21.28515625" style="46" customWidth="1"/>
    <col min="11268" max="11268" width="19.140625" style="46" customWidth="1"/>
    <col min="11269" max="11269" width="16.85546875" style="46" customWidth="1"/>
    <col min="11270" max="11521" width="11.42578125" style="46"/>
    <col min="11522" max="11522" width="13.85546875" style="46" customWidth="1"/>
    <col min="11523" max="11523" width="21.28515625" style="46" customWidth="1"/>
    <col min="11524" max="11524" width="19.140625" style="46" customWidth="1"/>
    <col min="11525" max="11525" width="16.85546875" style="46" customWidth="1"/>
    <col min="11526" max="11777" width="11.42578125" style="46"/>
    <col min="11778" max="11778" width="13.85546875" style="46" customWidth="1"/>
    <col min="11779" max="11779" width="21.28515625" style="46" customWidth="1"/>
    <col min="11780" max="11780" width="19.140625" style="46" customWidth="1"/>
    <col min="11781" max="11781" width="16.85546875" style="46" customWidth="1"/>
    <col min="11782" max="12033" width="11.42578125" style="46"/>
    <col min="12034" max="12034" width="13.85546875" style="46" customWidth="1"/>
    <col min="12035" max="12035" width="21.28515625" style="46" customWidth="1"/>
    <col min="12036" max="12036" width="19.140625" style="46" customWidth="1"/>
    <col min="12037" max="12037" width="16.85546875" style="46" customWidth="1"/>
    <col min="12038" max="12289" width="11.42578125" style="46"/>
    <col min="12290" max="12290" width="13.85546875" style="46" customWidth="1"/>
    <col min="12291" max="12291" width="21.28515625" style="46" customWidth="1"/>
    <col min="12292" max="12292" width="19.140625" style="46" customWidth="1"/>
    <col min="12293" max="12293" width="16.85546875" style="46" customWidth="1"/>
    <col min="12294" max="12545" width="11.42578125" style="46"/>
    <col min="12546" max="12546" width="13.85546875" style="46" customWidth="1"/>
    <col min="12547" max="12547" width="21.28515625" style="46" customWidth="1"/>
    <col min="12548" max="12548" width="19.140625" style="46" customWidth="1"/>
    <col min="12549" max="12549" width="16.85546875" style="46" customWidth="1"/>
    <col min="12550" max="12801" width="11.42578125" style="46"/>
    <col min="12802" max="12802" width="13.85546875" style="46" customWidth="1"/>
    <col min="12803" max="12803" width="21.28515625" style="46" customWidth="1"/>
    <col min="12804" max="12804" width="19.140625" style="46" customWidth="1"/>
    <col min="12805" max="12805" width="16.85546875" style="46" customWidth="1"/>
    <col min="12806" max="13057" width="11.42578125" style="46"/>
    <col min="13058" max="13058" width="13.85546875" style="46" customWidth="1"/>
    <col min="13059" max="13059" width="21.28515625" style="46" customWidth="1"/>
    <col min="13060" max="13060" width="19.140625" style="46" customWidth="1"/>
    <col min="13061" max="13061" width="16.85546875" style="46" customWidth="1"/>
    <col min="13062" max="13313" width="11.42578125" style="46"/>
    <col min="13314" max="13314" width="13.85546875" style="46" customWidth="1"/>
    <col min="13315" max="13315" width="21.28515625" style="46" customWidth="1"/>
    <col min="13316" max="13316" width="19.140625" style="46" customWidth="1"/>
    <col min="13317" max="13317" width="16.85546875" style="46" customWidth="1"/>
    <col min="13318" max="13569" width="11.42578125" style="46"/>
    <col min="13570" max="13570" width="13.85546875" style="46" customWidth="1"/>
    <col min="13571" max="13571" width="21.28515625" style="46" customWidth="1"/>
    <col min="13572" max="13572" width="19.140625" style="46" customWidth="1"/>
    <col min="13573" max="13573" width="16.85546875" style="46" customWidth="1"/>
    <col min="13574" max="13825" width="11.42578125" style="46"/>
    <col min="13826" max="13826" width="13.85546875" style="46" customWidth="1"/>
    <col min="13827" max="13827" width="21.28515625" style="46" customWidth="1"/>
    <col min="13828" max="13828" width="19.140625" style="46" customWidth="1"/>
    <col min="13829" max="13829" width="16.85546875" style="46" customWidth="1"/>
    <col min="13830" max="14081" width="11.42578125" style="46"/>
    <col min="14082" max="14082" width="13.85546875" style="46" customWidth="1"/>
    <col min="14083" max="14083" width="21.28515625" style="46" customWidth="1"/>
    <col min="14084" max="14084" width="19.140625" style="46" customWidth="1"/>
    <col min="14085" max="14085" width="16.85546875" style="46" customWidth="1"/>
    <col min="14086" max="14337" width="11.42578125" style="46"/>
    <col min="14338" max="14338" width="13.85546875" style="46" customWidth="1"/>
    <col min="14339" max="14339" width="21.28515625" style="46" customWidth="1"/>
    <col min="14340" max="14340" width="19.140625" style="46" customWidth="1"/>
    <col min="14341" max="14341" width="16.85546875" style="46" customWidth="1"/>
    <col min="14342" max="14593" width="11.42578125" style="46"/>
    <col min="14594" max="14594" width="13.85546875" style="46" customWidth="1"/>
    <col min="14595" max="14595" width="21.28515625" style="46" customWidth="1"/>
    <col min="14596" max="14596" width="19.140625" style="46" customWidth="1"/>
    <col min="14597" max="14597" width="16.85546875" style="46" customWidth="1"/>
    <col min="14598" max="14849" width="11.42578125" style="46"/>
    <col min="14850" max="14850" width="13.85546875" style="46" customWidth="1"/>
    <col min="14851" max="14851" width="21.28515625" style="46" customWidth="1"/>
    <col min="14852" max="14852" width="19.140625" style="46" customWidth="1"/>
    <col min="14853" max="14853" width="16.85546875" style="46" customWidth="1"/>
    <col min="14854" max="15105" width="11.42578125" style="46"/>
    <col min="15106" max="15106" width="13.85546875" style="46" customWidth="1"/>
    <col min="15107" max="15107" width="21.28515625" style="46" customWidth="1"/>
    <col min="15108" max="15108" width="19.140625" style="46" customWidth="1"/>
    <col min="15109" max="15109" width="16.85546875" style="46" customWidth="1"/>
    <col min="15110" max="15361" width="11.42578125" style="46"/>
    <col min="15362" max="15362" width="13.85546875" style="46" customWidth="1"/>
    <col min="15363" max="15363" width="21.28515625" style="46" customWidth="1"/>
    <col min="15364" max="15364" width="19.140625" style="46" customWidth="1"/>
    <col min="15365" max="15365" width="16.85546875" style="46" customWidth="1"/>
    <col min="15366" max="15617" width="11.42578125" style="46"/>
    <col min="15618" max="15618" width="13.85546875" style="46" customWidth="1"/>
    <col min="15619" max="15619" width="21.28515625" style="46" customWidth="1"/>
    <col min="15620" max="15620" width="19.140625" style="46" customWidth="1"/>
    <col min="15621" max="15621" width="16.85546875" style="46" customWidth="1"/>
    <col min="15622" max="15873" width="11.42578125" style="46"/>
    <col min="15874" max="15874" width="13.85546875" style="46" customWidth="1"/>
    <col min="15875" max="15875" width="21.28515625" style="46" customWidth="1"/>
    <col min="15876" max="15876" width="19.140625" style="46" customWidth="1"/>
    <col min="15877" max="15877" width="16.85546875" style="46" customWidth="1"/>
    <col min="15878" max="16129" width="11.42578125" style="46"/>
    <col min="16130" max="16130" width="13.85546875" style="46" customWidth="1"/>
    <col min="16131" max="16131" width="21.28515625" style="46" customWidth="1"/>
    <col min="16132" max="16132" width="19.140625" style="46" customWidth="1"/>
    <col min="16133" max="16133" width="16.85546875" style="46" customWidth="1"/>
    <col min="16134" max="16384" width="11.42578125" style="46"/>
  </cols>
  <sheetData>
    <row r="2" spans="1:12" x14ac:dyDescent="0.2">
      <c r="A2" s="75" t="s">
        <v>105</v>
      </c>
    </row>
    <row r="3" spans="1:12" ht="15" x14ac:dyDescent="0.25">
      <c r="A3" s="75" t="s">
        <v>106</v>
      </c>
      <c r="E3" s="137"/>
    </row>
    <row r="5" spans="1:12" ht="15" x14ac:dyDescent="0.25">
      <c r="B5" s="330" t="s">
        <v>480</v>
      </c>
      <c r="C5" s="330"/>
      <c r="D5" s="330"/>
      <c r="E5" s="330"/>
      <c r="G5" s="156" t="s">
        <v>577</v>
      </c>
      <c r="L5" s="137"/>
    </row>
    <row r="6" spans="1:12" ht="12.75" x14ac:dyDescent="0.2">
      <c r="B6" s="330" t="str">
        <f>'Concesiones Mensuales BxH'!B6:J6</f>
        <v>Agosto 2009 a diciembre de 2019</v>
      </c>
      <c r="C6" s="330"/>
      <c r="D6" s="330"/>
      <c r="E6" s="330"/>
    </row>
    <row r="8" spans="1:12" x14ac:dyDescent="0.2">
      <c r="B8" s="379" t="s">
        <v>481</v>
      </c>
      <c r="C8" s="379"/>
      <c r="D8" s="379"/>
      <c r="E8" s="379"/>
    </row>
    <row r="9" spans="1:12" ht="24" x14ac:dyDescent="0.2">
      <c r="B9" s="243" t="s">
        <v>467</v>
      </c>
      <c r="C9" s="244" t="s">
        <v>482</v>
      </c>
      <c r="D9" s="244" t="s">
        <v>483</v>
      </c>
      <c r="E9" s="244" t="s">
        <v>484</v>
      </c>
    </row>
    <row r="10" spans="1:12" x14ac:dyDescent="0.2">
      <c r="B10" s="247" t="s">
        <v>476</v>
      </c>
      <c r="C10" s="248">
        <v>23671</v>
      </c>
      <c r="D10" s="248" t="s">
        <v>485</v>
      </c>
      <c r="E10" s="248">
        <f>C10</f>
        <v>23671</v>
      </c>
    </row>
    <row r="11" spans="1:12" x14ac:dyDescent="0.2">
      <c r="B11" s="249" t="s">
        <v>20</v>
      </c>
      <c r="C11" s="248">
        <v>90591</v>
      </c>
      <c r="D11" s="248" t="s">
        <v>485</v>
      </c>
      <c r="E11" s="248">
        <f>C11</f>
        <v>90591</v>
      </c>
    </row>
    <row r="12" spans="1:12" x14ac:dyDescent="0.2">
      <c r="B12" s="249" t="s">
        <v>21</v>
      </c>
      <c r="C12" s="248">
        <v>105822</v>
      </c>
      <c r="D12" s="248" t="s">
        <v>485</v>
      </c>
      <c r="E12" s="248">
        <f>C12</f>
        <v>105822</v>
      </c>
    </row>
    <row r="13" spans="1:12" x14ac:dyDescent="0.2">
      <c r="B13" s="249" t="s">
        <v>22</v>
      </c>
      <c r="C13" s="248">
        <v>54727</v>
      </c>
      <c r="D13" s="248" t="s">
        <v>485</v>
      </c>
      <c r="E13" s="248">
        <f>C13</f>
        <v>54727</v>
      </c>
    </row>
    <row r="14" spans="1:12" x14ac:dyDescent="0.2">
      <c r="B14" s="249" t="s">
        <v>23</v>
      </c>
      <c r="C14" s="248">
        <v>38385</v>
      </c>
      <c r="D14" s="248" t="s">
        <v>485</v>
      </c>
      <c r="E14" s="248">
        <f>C14</f>
        <v>38385</v>
      </c>
    </row>
    <row r="15" spans="1:12" x14ac:dyDescent="0.2">
      <c r="B15" s="250">
        <v>41640</v>
      </c>
      <c r="C15" s="251">
        <v>3012</v>
      </c>
      <c r="D15" s="252">
        <v>385</v>
      </c>
      <c r="E15" s="251">
        <v>3397</v>
      </c>
    </row>
    <row r="16" spans="1:12" x14ac:dyDescent="0.2">
      <c r="B16" s="250">
        <v>41671</v>
      </c>
      <c r="C16" s="251">
        <v>3146</v>
      </c>
      <c r="D16" s="252">
        <v>307</v>
      </c>
      <c r="E16" s="251">
        <v>3453</v>
      </c>
    </row>
    <row r="17" spans="2:5" x14ac:dyDescent="0.2">
      <c r="B17" s="250">
        <v>41699</v>
      </c>
      <c r="C17" s="251">
        <v>2820</v>
      </c>
      <c r="D17" s="252">
        <v>401</v>
      </c>
      <c r="E17" s="251">
        <v>3221</v>
      </c>
    </row>
    <row r="18" spans="2:5" x14ac:dyDescent="0.2">
      <c r="B18" s="250">
        <v>41730</v>
      </c>
      <c r="C18" s="251">
        <v>3671</v>
      </c>
      <c r="D18" s="252">
        <v>837</v>
      </c>
      <c r="E18" s="251">
        <v>4508</v>
      </c>
    </row>
    <row r="19" spans="2:5" x14ac:dyDescent="0.2">
      <c r="B19" s="250">
        <v>41760</v>
      </c>
      <c r="C19" s="251">
        <v>3405</v>
      </c>
      <c r="D19" s="252">
        <v>637</v>
      </c>
      <c r="E19" s="251">
        <v>4042</v>
      </c>
    </row>
    <row r="20" spans="2:5" x14ac:dyDescent="0.2">
      <c r="B20" s="250">
        <v>41791</v>
      </c>
      <c r="C20" s="251">
        <v>3448</v>
      </c>
      <c r="D20" s="252">
        <v>551</v>
      </c>
      <c r="E20" s="251">
        <v>3999</v>
      </c>
    </row>
    <row r="21" spans="2:5" x14ac:dyDescent="0.2">
      <c r="B21" s="250">
        <v>41821</v>
      </c>
      <c r="C21" s="251">
        <v>3132</v>
      </c>
      <c r="D21" s="252">
        <v>431</v>
      </c>
      <c r="E21" s="251">
        <v>3563</v>
      </c>
    </row>
    <row r="22" spans="2:5" x14ac:dyDescent="0.2">
      <c r="B22" s="250">
        <v>41852</v>
      </c>
      <c r="C22" s="251">
        <v>3702</v>
      </c>
      <c r="D22" s="252">
        <v>437</v>
      </c>
      <c r="E22" s="251">
        <v>4139</v>
      </c>
    </row>
    <row r="23" spans="2:5" x14ac:dyDescent="0.2">
      <c r="B23" s="250">
        <v>41883</v>
      </c>
      <c r="C23" s="251">
        <v>4118</v>
      </c>
      <c r="D23" s="252">
        <v>391</v>
      </c>
      <c r="E23" s="251">
        <v>4509</v>
      </c>
    </row>
    <row r="24" spans="2:5" x14ac:dyDescent="0.2">
      <c r="B24" s="250">
        <v>41913</v>
      </c>
      <c r="C24" s="251">
        <v>4714</v>
      </c>
      <c r="D24" s="252">
        <v>491</v>
      </c>
      <c r="E24" s="251">
        <v>5205</v>
      </c>
    </row>
    <row r="25" spans="2:5" x14ac:dyDescent="0.2">
      <c r="B25" s="250">
        <v>41944</v>
      </c>
      <c r="C25" s="251">
        <v>4499</v>
      </c>
      <c r="D25" s="252">
        <v>402</v>
      </c>
      <c r="E25" s="251">
        <v>4901</v>
      </c>
    </row>
    <row r="26" spans="2:5" x14ac:dyDescent="0.2">
      <c r="B26" s="250">
        <v>41974</v>
      </c>
      <c r="C26" s="251">
        <v>4587</v>
      </c>
      <c r="D26" s="252">
        <v>501</v>
      </c>
      <c r="E26" s="251">
        <v>5088</v>
      </c>
    </row>
    <row r="27" spans="2:5" x14ac:dyDescent="0.2">
      <c r="B27" s="249" t="s">
        <v>24</v>
      </c>
      <c r="C27" s="248">
        <f>SUM(C15:C26)</f>
        <v>44254</v>
      </c>
      <c r="D27" s="248">
        <f>SUM(D15:D26)</f>
        <v>5771</v>
      </c>
      <c r="E27" s="248">
        <f>SUM(E15:E26)</f>
        <v>50025</v>
      </c>
    </row>
    <row r="28" spans="2:5" x14ac:dyDescent="0.2">
      <c r="B28" s="250">
        <v>42005</v>
      </c>
      <c r="C28" s="251">
        <v>3692</v>
      </c>
      <c r="D28" s="252">
        <v>452</v>
      </c>
      <c r="E28" s="251">
        <f>C28+D28</f>
        <v>4144</v>
      </c>
    </row>
    <row r="29" spans="2:5" x14ac:dyDescent="0.2">
      <c r="B29" s="250">
        <v>42036</v>
      </c>
      <c r="C29" s="251">
        <v>3089</v>
      </c>
      <c r="D29" s="252">
        <v>314</v>
      </c>
      <c r="E29" s="251">
        <f t="shared" ref="E29:E52" si="0">C29+D29</f>
        <v>3403</v>
      </c>
    </row>
    <row r="30" spans="2:5" x14ac:dyDescent="0.2">
      <c r="B30" s="250">
        <v>42064</v>
      </c>
      <c r="C30" s="251">
        <v>3959</v>
      </c>
      <c r="D30" s="252">
        <v>437</v>
      </c>
      <c r="E30" s="251">
        <f t="shared" si="0"/>
        <v>4396</v>
      </c>
    </row>
    <row r="31" spans="2:5" x14ac:dyDescent="0.2">
      <c r="B31" s="250">
        <v>42095</v>
      </c>
      <c r="C31" s="251">
        <v>4199</v>
      </c>
      <c r="D31" s="252">
        <v>418</v>
      </c>
      <c r="E31" s="251">
        <f t="shared" si="0"/>
        <v>4617</v>
      </c>
    </row>
    <row r="32" spans="2:5" x14ac:dyDescent="0.2">
      <c r="B32" s="250">
        <v>42125</v>
      </c>
      <c r="C32" s="251">
        <v>3877</v>
      </c>
      <c r="D32" s="252">
        <v>527</v>
      </c>
      <c r="E32" s="251">
        <f t="shared" si="0"/>
        <v>4404</v>
      </c>
    </row>
    <row r="33" spans="2:5" x14ac:dyDescent="0.2">
      <c r="B33" s="250">
        <v>42156</v>
      </c>
      <c r="C33" s="251">
        <v>4140</v>
      </c>
      <c r="D33" s="252">
        <v>642</v>
      </c>
      <c r="E33" s="251">
        <f t="shared" si="0"/>
        <v>4782</v>
      </c>
    </row>
    <row r="34" spans="2:5" x14ac:dyDescent="0.2">
      <c r="B34" s="250">
        <v>42186</v>
      </c>
      <c r="C34" s="251">
        <v>3415</v>
      </c>
      <c r="D34" s="252">
        <v>391</v>
      </c>
      <c r="E34" s="251">
        <f t="shared" si="0"/>
        <v>3806</v>
      </c>
    </row>
    <row r="35" spans="2:5" x14ac:dyDescent="0.2">
      <c r="B35" s="250">
        <v>42217</v>
      </c>
      <c r="C35" s="251">
        <v>6058</v>
      </c>
      <c r="D35" s="252">
        <v>393</v>
      </c>
      <c r="E35" s="251">
        <f t="shared" si="0"/>
        <v>6451</v>
      </c>
    </row>
    <row r="36" spans="2:5" x14ac:dyDescent="0.2">
      <c r="B36" s="250">
        <v>42248</v>
      </c>
      <c r="C36" s="251">
        <v>5036</v>
      </c>
      <c r="D36" s="252">
        <v>579</v>
      </c>
      <c r="E36" s="251">
        <f t="shared" si="0"/>
        <v>5615</v>
      </c>
    </row>
    <row r="37" spans="2:5" x14ac:dyDescent="0.2">
      <c r="B37" s="250">
        <v>42278</v>
      </c>
      <c r="C37" s="251">
        <v>4175</v>
      </c>
      <c r="D37" s="252">
        <v>552</v>
      </c>
      <c r="E37" s="251">
        <f t="shared" si="0"/>
        <v>4727</v>
      </c>
    </row>
    <row r="38" spans="2:5" x14ac:dyDescent="0.2">
      <c r="B38" s="250">
        <v>42309</v>
      </c>
      <c r="C38" s="251">
        <v>5394</v>
      </c>
      <c r="D38" s="252">
        <v>555</v>
      </c>
      <c r="E38" s="251">
        <f t="shared" si="0"/>
        <v>5949</v>
      </c>
    </row>
    <row r="39" spans="2:5" x14ac:dyDescent="0.2">
      <c r="B39" s="250">
        <v>42339</v>
      </c>
      <c r="C39" s="251">
        <v>4616</v>
      </c>
      <c r="D39" s="252">
        <v>704</v>
      </c>
      <c r="E39" s="251">
        <f t="shared" si="0"/>
        <v>5320</v>
      </c>
    </row>
    <row r="40" spans="2:5" x14ac:dyDescent="0.2">
      <c r="B40" s="249" t="s">
        <v>486</v>
      </c>
      <c r="C40" s="248">
        <f>SUM(C28:C39)</f>
        <v>51650</v>
      </c>
      <c r="D40" s="248">
        <f>SUM(D28:D39)</f>
        <v>5964</v>
      </c>
      <c r="E40" s="248">
        <f>SUM(E28:E39)</f>
        <v>57614</v>
      </c>
    </row>
    <row r="41" spans="2:5" x14ac:dyDescent="0.2">
      <c r="B41" s="250">
        <v>42370</v>
      </c>
      <c r="C41" s="251">
        <v>4090</v>
      </c>
      <c r="D41" s="252">
        <v>834</v>
      </c>
      <c r="E41" s="251">
        <f t="shared" si="0"/>
        <v>4924</v>
      </c>
    </row>
    <row r="42" spans="2:5" x14ac:dyDescent="0.2">
      <c r="B42" s="250">
        <v>42401</v>
      </c>
      <c r="C42" s="251">
        <v>3843</v>
      </c>
      <c r="D42" s="252">
        <v>401</v>
      </c>
      <c r="E42" s="251">
        <f t="shared" si="0"/>
        <v>4244</v>
      </c>
    </row>
    <row r="43" spans="2:5" x14ac:dyDescent="0.2">
      <c r="B43" s="250">
        <v>42430</v>
      </c>
      <c r="C43" s="251">
        <v>5145</v>
      </c>
      <c r="D43" s="252">
        <v>878</v>
      </c>
      <c r="E43" s="251">
        <f t="shared" si="0"/>
        <v>6023</v>
      </c>
    </row>
    <row r="44" spans="2:5" x14ac:dyDescent="0.2">
      <c r="B44" s="250">
        <v>42461</v>
      </c>
      <c r="C44" s="251">
        <v>4415</v>
      </c>
      <c r="D44" s="252">
        <v>636</v>
      </c>
      <c r="E44" s="251">
        <f t="shared" si="0"/>
        <v>5051</v>
      </c>
    </row>
    <row r="45" spans="2:5" x14ac:dyDescent="0.2">
      <c r="B45" s="250">
        <v>42491</v>
      </c>
      <c r="C45" s="251">
        <v>4663</v>
      </c>
      <c r="D45" s="252">
        <v>700</v>
      </c>
      <c r="E45" s="251">
        <f t="shared" si="0"/>
        <v>5363</v>
      </c>
    </row>
    <row r="46" spans="2:5" x14ac:dyDescent="0.2">
      <c r="B46" s="250">
        <v>42522</v>
      </c>
      <c r="C46" s="251">
        <v>3794</v>
      </c>
      <c r="D46" s="252">
        <v>507</v>
      </c>
      <c r="E46" s="251">
        <f t="shared" si="0"/>
        <v>4301</v>
      </c>
    </row>
    <row r="47" spans="2:5" x14ac:dyDescent="0.2">
      <c r="B47" s="250">
        <v>42552</v>
      </c>
      <c r="C47" s="251">
        <v>4438</v>
      </c>
      <c r="D47" s="252">
        <v>635</v>
      </c>
      <c r="E47" s="251">
        <f t="shared" si="0"/>
        <v>5073</v>
      </c>
    </row>
    <row r="48" spans="2:5" x14ac:dyDescent="0.2">
      <c r="B48" s="250">
        <v>42583</v>
      </c>
      <c r="C48" s="251">
        <v>4694</v>
      </c>
      <c r="D48" s="252">
        <v>856</v>
      </c>
      <c r="E48" s="251">
        <f t="shared" si="0"/>
        <v>5550</v>
      </c>
    </row>
    <row r="49" spans="2:6" x14ac:dyDescent="0.2">
      <c r="B49" s="250">
        <v>42614</v>
      </c>
      <c r="C49" s="251">
        <v>4579</v>
      </c>
      <c r="D49" s="252">
        <v>914</v>
      </c>
      <c r="E49" s="251">
        <f t="shared" si="0"/>
        <v>5493</v>
      </c>
    </row>
    <row r="50" spans="2:6" x14ac:dyDescent="0.2">
      <c r="B50" s="250">
        <v>42644</v>
      </c>
      <c r="C50" s="251">
        <v>4407</v>
      </c>
      <c r="D50" s="252">
        <v>866</v>
      </c>
      <c r="E50" s="251">
        <f t="shared" si="0"/>
        <v>5273</v>
      </c>
    </row>
    <row r="51" spans="2:6" x14ac:dyDescent="0.2">
      <c r="B51" s="250">
        <v>42675</v>
      </c>
      <c r="C51" s="253">
        <v>3689</v>
      </c>
      <c r="D51" s="253">
        <v>1064</v>
      </c>
      <c r="E51" s="253">
        <f t="shared" si="0"/>
        <v>4753</v>
      </c>
    </row>
    <row r="52" spans="2:6" x14ac:dyDescent="0.2">
      <c r="B52" s="250">
        <v>42705</v>
      </c>
      <c r="C52" s="253">
        <v>5295</v>
      </c>
      <c r="D52" s="253">
        <v>451</v>
      </c>
      <c r="E52" s="253">
        <f t="shared" si="0"/>
        <v>5746</v>
      </c>
    </row>
    <row r="53" spans="2:6" x14ac:dyDescent="0.2">
      <c r="B53" s="254" t="s">
        <v>26</v>
      </c>
      <c r="C53" s="248">
        <f>SUM(C41:C52)</f>
        <v>53052</v>
      </c>
      <c r="D53" s="248">
        <f>SUM(D41:D52)</f>
        <v>8742</v>
      </c>
      <c r="E53" s="248">
        <f>SUM(E41:E52)</f>
        <v>61794</v>
      </c>
    </row>
    <row r="54" spans="2:6" x14ac:dyDescent="0.2">
      <c r="B54" s="250">
        <v>42736</v>
      </c>
      <c r="C54" s="253">
        <v>4977</v>
      </c>
      <c r="D54" s="253">
        <v>661</v>
      </c>
      <c r="E54" s="253">
        <v>5638</v>
      </c>
      <c r="F54" s="106"/>
    </row>
    <row r="55" spans="2:6" x14ac:dyDescent="0.2">
      <c r="B55" s="250">
        <v>42767</v>
      </c>
      <c r="C55" s="253">
        <v>4428</v>
      </c>
      <c r="D55" s="253">
        <v>663</v>
      </c>
      <c r="E55" s="253">
        <v>5091</v>
      </c>
      <c r="F55" s="106"/>
    </row>
    <row r="56" spans="2:6" x14ac:dyDescent="0.2">
      <c r="B56" s="250">
        <v>42795</v>
      </c>
      <c r="C56" s="253">
        <v>4154</v>
      </c>
      <c r="D56" s="253">
        <v>749</v>
      </c>
      <c r="E56" s="253">
        <v>4903</v>
      </c>
      <c r="F56" s="106"/>
    </row>
    <row r="57" spans="2:6" x14ac:dyDescent="0.2">
      <c r="B57" s="250">
        <v>42826</v>
      </c>
      <c r="C57" s="253">
        <v>4708</v>
      </c>
      <c r="D57" s="253">
        <v>760</v>
      </c>
      <c r="E57" s="253">
        <v>5468</v>
      </c>
      <c r="F57" s="106"/>
    </row>
    <row r="58" spans="2:6" x14ac:dyDescent="0.2">
      <c r="B58" s="250">
        <v>42856</v>
      </c>
      <c r="C58" s="253">
        <v>4913</v>
      </c>
      <c r="D58" s="253">
        <v>812</v>
      </c>
      <c r="E58" s="253">
        <v>5725</v>
      </c>
      <c r="F58" s="106"/>
    </row>
    <row r="59" spans="2:6" x14ac:dyDescent="0.2">
      <c r="B59" s="250">
        <v>42887</v>
      </c>
      <c r="C59" s="253">
        <v>4045</v>
      </c>
      <c r="D59" s="253">
        <v>1056</v>
      </c>
      <c r="E59" s="253">
        <v>5101</v>
      </c>
      <c r="F59" s="106"/>
    </row>
    <row r="60" spans="2:6" x14ac:dyDescent="0.2">
      <c r="B60" s="250">
        <v>42917</v>
      </c>
      <c r="C60" s="253">
        <v>4769</v>
      </c>
      <c r="D60" s="253">
        <v>753</v>
      </c>
      <c r="E60" s="253">
        <v>5522</v>
      </c>
      <c r="F60" s="106"/>
    </row>
    <row r="61" spans="2:6" x14ac:dyDescent="0.2">
      <c r="B61" s="250">
        <v>42948</v>
      </c>
      <c r="C61" s="253">
        <v>5278</v>
      </c>
      <c r="D61" s="253">
        <v>817</v>
      </c>
      <c r="E61" s="253">
        <v>6095</v>
      </c>
      <c r="F61" s="106"/>
    </row>
    <row r="62" spans="2:6" x14ac:dyDescent="0.2">
      <c r="B62" s="250">
        <v>42979</v>
      </c>
      <c r="C62" s="253">
        <v>3974</v>
      </c>
      <c r="D62" s="253">
        <v>593</v>
      </c>
      <c r="E62" s="253">
        <v>4567</v>
      </c>
      <c r="F62" s="106"/>
    </row>
    <row r="63" spans="2:6" x14ac:dyDescent="0.2">
      <c r="B63" s="250">
        <v>43009</v>
      </c>
      <c r="C63" s="253">
        <v>6946</v>
      </c>
      <c r="D63" s="253">
        <v>1191</v>
      </c>
      <c r="E63" s="253">
        <v>8137</v>
      </c>
      <c r="F63" s="106"/>
    </row>
    <row r="64" spans="2:6" x14ac:dyDescent="0.2">
      <c r="B64" s="250">
        <v>43040</v>
      </c>
      <c r="C64" s="253">
        <v>5299</v>
      </c>
      <c r="D64" s="253">
        <v>833</v>
      </c>
      <c r="E64" s="253">
        <v>6132</v>
      </c>
      <c r="F64" s="106"/>
    </row>
    <row r="65" spans="2:6" x14ac:dyDescent="0.2">
      <c r="B65" s="250">
        <v>43070</v>
      </c>
      <c r="C65" s="253">
        <v>4958</v>
      </c>
      <c r="D65" s="253">
        <v>795</v>
      </c>
      <c r="E65" s="253">
        <v>5753</v>
      </c>
      <c r="F65" s="106"/>
    </row>
    <row r="66" spans="2:6" x14ac:dyDescent="0.2">
      <c r="B66" s="254" t="s">
        <v>27</v>
      </c>
      <c r="C66" s="255">
        <f>SUM(C54:C65)</f>
        <v>58449</v>
      </c>
      <c r="D66" s="255">
        <f>SUM(D54:D65)</f>
        <v>9683</v>
      </c>
      <c r="E66" s="255">
        <f>SUM(E54:E65)</f>
        <v>68132</v>
      </c>
      <c r="F66" s="106"/>
    </row>
    <row r="67" spans="2:6" x14ac:dyDescent="0.2">
      <c r="B67" s="250">
        <v>43101</v>
      </c>
      <c r="C67" s="253">
        <v>5007</v>
      </c>
      <c r="D67" s="253">
        <v>965</v>
      </c>
      <c r="E67" s="253">
        <f>C67+D67</f>
        <v>5972</v>
      </c>
      <c r="F67" s="106"/>
    </row>
    <row r="68" spans="2:6" x14ac:dyDescent="0.2">
      <c r="B68" s="250">
        <v>43132</v>
      </c>
      <c r="C68" s="253">
        <v>5360</v>
      </c>
      <c r="D68" s="253">
        <v>944</v>
      </c>
      <c r="E68" s="253">
        <f>C68+D68</f>
        <v>6304</v>
      </c>
      <c r="F68" s="106"/>
    </row>
    <row r="69" spans="2:6" x14ac:dyDescent="0.2">
      <c r="B69" s="250">
        <v>43160</v>
      </c>
      <c r="C69" s="253">
        <v>6203</v>
      </c>
      <c r="D69" s="253">
        <v>1124</v>
      </c>
      <c r="E69" s="253">
        <v>7327</v>
      </c>
      <c r="F69" s="106"/>
    </row>
    <row r="70" spans="2:6" x14ac:dyDescent="0.2">
      <c r="B70" s="250">
        <v>43191</v>
      </c>
      <c r="C70" s="253">
        <v>5250</v>
      </c>
      <c r="D70" s="253">
        <v>775</v>
      </c>
      <c r="E70" s="253">
        <f t="shared" ref="E70:E76" si="1">+C70+D70</f>
        <v>6025</v>
      </c>
      <c r="F70" s="106"/>
    </row>
    <row r="71" spans="2:6" x14ac:dyDescent="0.2">
      <c r="B71" s="250">
        <v>43221</v>
      </c>
      <c r="C71" s="256">
        <v>5419</v>
      </c>
      <c r="D71" s="256">
        <v>628</v>
      </c>
      <c r="E71" s="253">
        <f t="shared" si="1"/>
        <v>6047</v>
      </c>
      <c r="F71" s="106"/>
    </row>
    <row r="72" spans="2:6" x14ac:dyDescent="0.2">
      <c r="B72" s="250">
        <v>43252</v>
      </c>
      <c r="C72" s="256">
        <v>5299</v>
      </c>
      <c r="D72" s="256">
        <v>848</v>
      </c>
      <c r="E72" s="253">
        <f t="shared" si="1"/>
        <v>6147</v>
      </c>
      <c r="F72" s="106"/>
    </row>
    <row r="73" spans="2:6" x14ac:dyDescent="0.2">
      <c r="B73" s="250">
        <v>43282</v>
      </c>
      <c r="C73" s="256">
        <v>5273</v>
      </c>
      <c r="D73" s="256">
        <v>633</v>
      </c>
      <c r="E73" s="253">
        <f t="shared" si="1"/>
        <v>5906</v>
      </c>
      <c r="F73" s="106"/>
    </row>
    <row r="74" spans="2:6" x14ac:dyDescent="0.2">
      <c r="B74" s="250">
        <v>43313</v>
      </c>
      <c r="C74" s="256">
        <v>5742</v>
      </c>
      <c r="D74" s="256">
        <v>364</v>
      </c>
      <c r="E74" s="253">
        <f t="shared" si="1"/>
        <v>6106</v>
      </c>
      <c r="F74" s="106"/>
    </row>
    <row r="75" spans="2:6" x14ac:dyDescent="0.2">
      <c r="B75" s="250">
        <v>43344</v>
      </c>
      <c r="C75" s="256">
        <v>6055</v>
      </c>
      <c r="D75" s="256">
        <v>488</v>
      </c>
      <c r="E75" s="253">
        <f t="shared" si="1"/>
        <v>6543</v>
      </c>
      <c r="F75" s="106"/>
    </row>
    <row r="76" spans="2:6" x14ac:dyDescent="0.2">
      <c r="B76" s="250">
        <v>43374</v>
      </c>
      <c r="C76" s="256">
        <v>5991</v>
      </c>
      <c r="D76" s="256">
        <v>513</v>
      </c>
      <c r="E76" s="253">
        <f t="shared" si="1"/>
        <v>6504</v>
      </c>
      <c r="F76" s="106"/>
    </row>
    <row r="77" spans="2:6" x14ac:dyDescent="0.2">
      <c r="B77" s="250">
        <v>43405</v>
      </c>
      <c r="C77" s="256">
        <v>6396</v>
      </c>
      <c r="D77" s="256">
        <v>416</v>
      </c>
      <c r="E77" s="253">
        <v>6812</v>
      </c>
      <c r="F77" s="106"/>
    </row>
    <row r="78" spans="2:6" x14ac:dyDescent="0.2">
      <c r="B78" s="250">
        <v>43435</v>
      </c>
      <c r="C78" s="256">
        <v>5803</v>
      </c>
      <c r="D78" s="256">
        <v>345</v>
      </c>
      <c r="E78" s="253">
        <v>6148</v>
      </c>
      <c r="F78" s="106"/>
    </row>
    <row r="79" spans="2:6" x14ac:dyDescent="0.2">
      <c r="B79" s="254" t="s">
        <v>592</v>
      </c>
      <c r="C79" s="255">
        <f>SUM(C67:C78)</f>
        <v>67798</v>
      </c>
      <c r="D79" s="255">
        <f t="shared" ref="D79:E79" si="2">SUM(D67:D78)</f>
        <v>8043</v>
      </c>
      <c r="E79" s="255">
        <f t="shared" si="2"/>
        <v>75841</v>
      </c>
      <c r="F79" s="106"/>
    </row>
    <row r="80" spans="2:6" ht="11.25" customHeight="1" x14ac:dyDescent="0.2">
      <c r="B80" s="250">
        <v>43466</v>
      </c>
      <c r="C80" s="256">
        <v>5382</v>
      </c>
      <c r="D80" s="256">
        <v>271</v>
      </c>
      <c r="E80" s="253">
        <v>5653</v>
      </c>
      <c r="F80" s="106"/>
    </row>
    <row r="81" spans="2:6" x14ac:dyDescent="0.2">
      <c r="B81" s="250">
        <v>43497</v>
      </c>
      <c r="C81" s="257">
        <v>5714</v>
      </c>
      <c r="D81" s="258">
        <v>250</v>
      </c>
      <c r="E81" s="258">
        <v>5964</v>
      </c>
      <c r="F81" s="106"/>
    </row>
    <row r="82" spans="2:6" x14ac:dyDescent="0.2">
      <c r="B82" s="259">
        <v>43525</v>
      </c>
      <c r="C82" s="260">
        <v>5149</v>
      </c>
      <c r="D82" s="260">
        <v>433</v>
      </c>
      <c r="E82" s="260">
        <v>5582</v>
      </c>
      <c r="F82" s="106"/>
    </row>
    <row r="83" spans="2:6" s="234" customFormat="1" x14ac:dyDescent="0.2">
      <c r="B83" s="259">
        <v>43556</v>
      </c>
      <c r="C83" s="260">
        <v>5771</v>
      </c>
      <c r="D83" s="260">
        <v>547</v>
      </c>
      <c r="E83" s="260">
        <v>6318</v>
      </c>
      <c r="F83" s="106"/>
    </row>
    <row r="84" spans="2:6" s="234" customFormat="1" x14ac:dyDescent="0.2">
      <c r="B84" s="276">
        <v>43586</v>
      </c>
      <c r="C84" s="260">
        <v>5051</v>
      </c>
      <c r="D84" s="260">
        <v>312</v>
      </c>
      <c r="E84" s="260">
        <v>5363</v>
      </c>
      <c r="F84" s="106"/>
    </row>
    <row r="85" spans="2:6" x14ac:dyDescent="0.2">
      <c r="B85" s="276">
        <v>43617</v>
      </c>
      <c r="C85" s="277">
        <v>5467</v>
      </c>
      <c r="D85" s="277">
        <v>166</v>
      </c>
      <c r="E85" s="277">
        <v>5633</v>
      </c>
    </row>
    <row r="86" spans="2:6" x14ac:dyDescent="0.2">
      <c r="B86" s="276">
        <v>43647</v>
      </c>
      <c r="C86" s="277">
        <v>5462</v>
      </c>
      <c r="D86" s="277">
        <v>423</v>
      </c>
      <c r="E86" s="277">
        <v>5885</v>
      </c>
    </row>
    <row r="87" spans="2:6" s="234" customFormat="1" x14ac:dyDescent="0.2">
      <c r="B87" s="276">
        <v>43678</v>
      </c>
      <c r="C87" s="277">
        <v>5228</v>
      </c>
      <c r="D87" s="277">
        <v>334</v>
      </c>
      <c r="E87" s="277">
        <v>5562</v>
      </c>
    </row>
    <row r="88" spans="2:6" s="234" customFormat="1" x14ac:dyDescent="0.2">
      <c r="B88" s="276">
        <v>43709</v>
      </c>
      <c r="C88" s="277">
        <v>5848</v>
      </c>
      <c r="D88" s="277">
        <v>349</v>
      </c>
      <c r="E88" s="277">
        <v>6197</v>
      </c>
    </row>
    <row r="89" spans="2:6" s="234" customFormat="1" x14ac:dyDescent="0.2">
      <c r="B89" s="276">
        <v>43739</v>
      </c>
      <c r="C89" s="277">
        <v>6655</v>
      </c>
      <c r="D89" s="277">
        <v>526</v>
      </c>
      <c r="E89" s="277">
        <v>7181</v>
      </c>
    </row>
    <row r="90" spans="2:6" s="234" customFormat="1" x14ac:dyDescent="0.2">
      <c r="B90" s="276">
        <v>43770</v>
      </c>
      <c r="C90" s="277">
        <v>3805</v>
      </c>
      <c r="D90" s="277">
        <v>128</v>
      </c>
      <c r="E90" s="277">
        <v>3933</v>
      </c>
    </row>
    <row r="91" spans="2:6" x14ac:dyDescent="0.2">
      <c r="B91" s="276">
        <v>43800</v>
      </c>
      <c r="C91" s="277">
        <v>6358</v>
      </c>
      <c r="D91" s="277">
        <v>299</v>
      </c>
      <c r="E91" s="277">
        <v>6657</v>
      </c>
    </row>
    <row r="92" spans="2:6" s="234" customFormat="1" x14ac:dyDescent="0.2">
      <c r="B92" s="278" t="s">
        <v>623</v>
      </c>
      <c r="C92" s="279">
        <f>SUM(C80:C91)</f>
        <v>65890</v>
      </c>
      <c r="D92" s="279">
        <f t="shared" ref="D92:E92" si="3">SUM(D80:D91)</f>
        <v>4038</v>
      </c>
      <c r="E92" s="279">
        <f t="shared" si="3"/>
        <v>69928</v>
      </c>
    </row>
    <row r="93" spans="2:6" s="234" customFormat="1" x14ac:dyDescent="0.2">
      <c r="B93" s="280" t="s">
        <v>28</v>
      </c>
      <c r="C93" s="281">
        <f>C27+C40+C53+C66+C79+SUM(C10:C14)+C92</f>
        <v>654289</v>
      </c>
      <c r="D93" s="281">
        <f>D27+D40+D53+D66+D79+SUM(D10:D14)+D92</f>
        <v>42241</v>
      </c>
      <c r="E93" s="281">
        <f>E27+E40+E53+E66+E79+SUM(E10:E14)+E92</f>
        <v>696530</v>
      </c>
    </row>
    <row r="94" spans="2:6" x14ac:dyDescent="0.2">
      <c r="B94" s="46" t="s">
        <v>477</v>
      </c>
    </row>
    <row r="95" spans="2:6" x14ac:dyDescent="0.2">
      <c r="B95" s="46" t="s">
        <v>487</v>
      </c>
    </row>
    <row r="96" spans="2:6" x14ac:dyDescent="0.2">
      <c r="B96" s="46" t="s">
        <v>488</v>
      </c>
    </row>
  </sheetData>
  <mergeCells count="3">
    <mergeCell ref="B5:E5"/>
    <mergeCell ref="B6:E6"/>
    <mergeCell ref="B8:E8"/>
  </mergeCells>
  <hyperlinks>
    <hyperlink ref="G5" location="'Índice BxH'!A1" display="Volver a Bono por Hijo" xr:uid="{00000000-0004-0000-1900-000000000000}"/>
  </hyperlinks>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K43"/>
  <sheetViews>
    <sheetView showGridLines="0" zoomScaleNormal="100" workbookViewId="0">
      <selection activeCell="G24" sqref="G24"/>
    </sheetView>
  </sheetViews>
  <sheetFormatPr baseColWidth="10" defaultColWidth="11.42578125" defaultRowHeight="12" x14ac:dyDescent="0.2"/>
  <cols>
    <col min="1" max="1" width="6" style="46" customWidth="1"/>
    <col min="2" max="2" width="13.7109375" style="46" bestFit="1" customWidth="1"/>
    <col min="3" max="3" width="4" style="46" bestFit="1" customWidth="1"/>
    <col min="4" max="4" width="19.42578125" style="46" bestFit="1" customWidth="1"/>
    <col min="5" max="16384" width="11.42578125" style="46"/>
  </cols>
  <sheetData>
    <row r="2" spans="1:11" x14ac:dyDescent="0.2">
      <c r="A2" s="75" t="s">
        <v>105</v>
      </c>
    </row>
    <row r="3" spans="1:11" ht="15" x14ac:dyDescent="0.25">
      <c r="A3" s="75" t="s">
        <v>106</v>
      </c>
      <c r="I3" s="137"/>
    </row>
    <row r="5" spans="1:11" ht="12.75" x14ac:dyDescent="0.2">
      <c r="B5" s="330" t="s">
        <v>489</v>
      </c>
      <c r="C5" s="330"/>
      <c r="D5" s="330"/>
      <c r="E5" s="330"/>
      <c r="F5" s="330"/>
      <c r="G5" s="330"/>
      <c r="H5" s="330"/>
      <c r="I5" s="330"/>
      <c r="K5" s="156" t="s">
        <v>577</v>
      </c>
    </row>
    <row r="6" spans="1:11" ht="12.75" x14ac:dyDescent="0.2">
      <c r="B6" s="380">
        <v>43800</v>
      </c>
      <c r="C6" s="381"/>
      <c r="D6" s="381"/>
      <c r="E6" s="381"/>
      <c r="F6" s="381"/>
      <c r="G6" s="381"/>
      <c r="H6" s="381"/>
      <c r="I6" s="381"/>
    </row>
    <row r="7" spans="1:11" ht="15.75" thickBot="1" x14ac:dyDescent="0.3">
      <c r="B7"/>
      <c r="C7"/>
      <c r="D7"/>
      <c r="E7"/>
      <c r="F7"/>
      <c r="G7"/>
      <c r="H7"/>
      <c r="I7"/>
    </row>
    <row r="8" spans="1:11" ht="12.75" thickBot="1" x14ac:dyDescent="0.25">
      <c r="B8" s="382" t="s">
        <v>490</v>
      </c>
      <c r="C8" s="383"/>
      <c r="D8" s="386"/>
      <c r="E8" s="388" t="s">
        <v>595</v>
      </c>
      <c r="F8" s="389"/>
      <c r="G8" s="390" t="s">
        <v>596</v>
      </c>
      <c r="H8" s="391"/>
      <c r="I8" s="392" t="s">
        <v>491</v>
      </c>
    </row>
    <row r="9" spans="1:11" ht="20.25" customHeight="1" thickBot="1" x14ac:dyDescent="0.25">
      <c r="B9" s="384"/>
      <c r="C9" s="385"/>
      <c r="D9" s="387"/>
      <c r="E9" s="282" t="s">
        <v>492</v>
      </c>
      <c r="F9" s="282" t="s">
        <v>493</v>
      </c>
      <c r="G9" s="282" t="s">
        <v>493</v>
      </c>
      <c r="H9" s="282" t="s">
        <v>586</v>
      </c>
      <c r="I9" s="393"/>
    </row>
    <row r="10" spans="1:11" ht="12.75" thickBot="1" x14ac:dyDescent="0.25">
      <c r="B10" s="394" t="s">
        <v>494</v>
      </c>
      <c r="C10" s="394" t="s">
        <v>496</v>
      </c>
      <c r="D10" s="283" t="s">
        <v>495</v>
      </c>
      <c r="E10" s="320">
        <v>14</v>
      </c>
      <c r="F10" s="320">
        <v>1</v>
      </c>
      <c r="G10" s="320">
        <v>1</v>
      </c>
      <c r="H10" s="320">
        <v>56</v>
      </c>
      <c r="I10" s="320">
        <v>72</v>
      </c>
    </row>
    <row r="11" spans="1:11" ht="12.75" thickBot="1" x14ac:dyDescent="0.25">
      <c r="B11" s="395"/>
      <c r="C11" s="395"/>
      <c r="D11" s="284" t="s">
        <v>497</v>
      </c>
      <c r="E11" s="320">
        <v>42</v>
      </c>
      <c r="F11" s="320">
        <v>2</v>
      </c>
      <c r="G11" s="320">
        <v>3</v>
      </c>
      <c r="H11" s="320">
        <v>151</v>
      </c>
      <c r="I11" s="320">
        <v>198</v>
      </c>
    </row>
    <row r="12" spans="1:11" ht="12.75" thickBot="1" x14ac:dyDescent="0.25">
      <c r="B12" s="394" t="s">
        <v>498</v>
      </c>
      <c r="C12" s="394" t="s">
        <v>499</v>
      </c>
      <c r="D12" s="283" t="s">
        <v>495</v>
      </c>
      <c r="E12" s="320">
        <v>15</v>
      </c>
      <c r="F12" s="320">
        <v>1</v>
      </c>
      <c r="G12" s="320">
        <v>1</v>
      </c>
      <c r="H12" s="320">
        <v>66</v>
      </c>
      <c r="I12" s="320">
        <v>83</v>
      </c>
    </row>
    <row r="13" spans="1:11" ht="12.75" thickBot="1" x14ac:dyDescent="0.25">
      <c r="B13" s="395"/>
      <c r="C13" s="395"/>
      <c r="D13" s="284" t="s">
        <v>497</v>
      </c>
      <c r="E13" s="320">
        <v>58</v>
      </c>
      <c r="F13" s="320">
        <v>3</v>
      </c>
      <c r="G13" s="320">
        <v>5</v>
      </c>
      <c r="H13" s="320">
        <v>164</v>
      </c>
      <c r="I13" s="320">
        <v>230</v>
      </c>
    </row>
    <row r="14" spans="1:11" ht="12.75" thickBot="1" x14ac:dyDescent="0.25">
      <c r="B14" s="394" t="s">
        <v>500</v>
      </c>
      <c r="C14" s="394" t="s">
        <v>501</v>
      </c>
      <c r="D14" s="283" t="s">
        <v>495</v>
      </c>
      <c r="E14" s="320">
        <v>29</v>
      </c>
      <c r="F14" s="320">
        <v>2</v>
      </c>
      <c r="G14" s="320">
        <v>1</v>
      </c>
      <c r="H14" s="320">
        <v>123</v>
      </c>
      <c r="I14" s="320">
        <v>155</v>
      </c>
    </row>
    <row r="15" spans="1:11" ht="12.75" thickBot="1" x14ac:dyDescent="0.25">
      <c r="B15" s="395"/>
      <c r="C15" s="395"/>
      <c r="D15" s="284" t="s">
        <v>497</v>
      </c>
      <c r="E15" s="320">
        <v>85</v>
      </c>
      <c r="F15" s="320">
        <v>8</v>
      </c>
      <c r="G15" s="320">
        <v>2</v>
      </c>
      <c r="H15" s="320">
        <v>334</v>
      </c>
      <c r="I15" s="320">
        <v>429</v>
      </c>
    </row>
    <row r="16" spans="1:11" ht="12.75" thickBot="1" x14ac:dyDescent="0.25">
      <c r="B16" s="394" t="s">
        <v>502</v>
      </c>
      <c r="C16" s="394" t="s">
        <v>503</v>
      </c>
      <c r="D16" s="283" t="s">
        <v>495</v>
      </c>
      <c r="E16" s="320">
        <v>20</v>
      </c>
      <c r="F16" s="320">
        <v>1</v>
      </c>
      <c r="G16" s="320"/>
      <c r="H16" s="320">
        <v>65</v>
      </c>
      <c r="I16" s="320">
        <v>86</v>
      </c>
    </row>
    <row r="17" spans="2:9" ht="12.75" thickBot="1" x14ac:dyDescent="0.25">
      <c r="B17" s="395"/>
      <c r="C17" s="395"/>
      <c r="D17" s="284" t="s">
        <v>497</v>
      </c>
      <c r="E17" s="320">
        <v>62</v>
      </c>
      <c r="F17" s="320">
        <v>4</v>
      </c>
      <c r="G17" s="320"/>
      <c r="H17" s="320">
        <v>183</v>
      </c>
      <c r="I17" s="320">
        <v>249</v>
      </c>
    </row>
    <row r="18" spans="2:9" ht="12.75" thickBot="1" x14ac:dyDescent="0.25">
      <c r="B18" s="394" t="s">
        <v>504</v>
      </c>
      <c r="C18" s="394" t="s">
        <v>505</v>
      </c>
      <c r="D18" s="283" t="s">
        <v>495</v>
      </c>
      <c r="E18" s="320">
        <v>77</v>
      </c>
      <c r="F18" s="320">
        <v>4</v>
      </c>
      <c r="G18" s="320">
        <v>1</v>
      </c>
      <c r="H18" s="320">
        <v>252</v>
      </c>
      <c r="I18" s="320">
        <v>334</v>
      </c>
    </row>
    <row r="19" spans="2:9" ht="12.75" thickBot="1" x14ac:dyDescent="0.25">
      <c r="B19" s="395"/>
      <c r="C19" s="395"/>
      <c r="D19" s="284" t="s">
        <v>497</v>
      </c>
      <c r="E19" s="320">
        <v>244</v>
      </c>
      <c r="F19" s="320">
        <v>14</v>
      </c>
      <c r="G19" s="320">
        <v>3</v>
      </c>
      <c r="H19" s="320">
        <v>656</v>
      </c>
      <c r="I19" s="320">
        <v>917</v>
      </c>
    </row>
    <row r="20" spans="2:9" ht="12.75" thickBot="1" x14ac:dyDescent="0.25">
      <c r="B20" s="394" t="s">
        <v>506</v>
      </c>
      <c r="C20" s="394" t="s">
        <v>507</v>
      </c>
      <c r="D20" s="283" t="s">
        <v>495</v>
      </c>
      <c r="E20" s="320">
        <v>100</v>
      </c>
      <c r="F20" s="320">
        <v>2</v>
      </c>
      <c r="G20" s="320">
        <v>4</v>
      </c>
      <c r="H20" s="320">
        <v>585</v>
      </c>
      <c r="I20" s="320">
        <v>691</v>
      </c>
    </row>
    <row r="21" spans="2:9" ht="12.75" thickBot="1" x14ac:dyDescent="0.25">
      <c r="B21" s="395"/>
      <c r="C21" s="395"/>
      <c r="D21" s="284" t="s">
        <v>497</v>
      </c>
      <c r="E21" s="320">
        <v>298</v>
      </c>
      <c r="F21" s="320">
        <v>7</v>
      </c>
      <c r="G21" s="320">
        <v>12</v>
      </c>
      <c r="H21" s="320">
        <v>1568</v>
      </c>
      <c r="I21" s="320">
        <v>1885</v>
      </c>
    </row>
    <row r="22" spans="2:9" ht="12.75" thickBot="1" x14ac:dyDescent="0.25">
      <c r="B22" s="394" t="s">
        <v>508</v>
      </c>
      <c r="C22" s="394" t="s">
        <v>509</v>
      </c>
      <c r="D22" s="283" t="s">
        <v>495</v>
      </c>
      <c r="E22" s="320">
        <v>89</v>
      </c>
      <c r="F22" s="320">
        <v>5</v>
      </c>
      <c r="G22" s="320">
        <v>4</v>
      </c>
      <c r="H22" s="320">
        <v>314</v>
      </c>
      <c r="I22" s="320">
        <v>412</v>
      </c>
    </row>
    <row r="23" spans="2:9" ht="12.75" thickBot="1" x14ac:dyDescent="0.25">
      <c r="B23" s="395"/>
      <c r="C23" s="395"/>
      <c r="D23" s="284" t="s">
        <v>497</v>
      </c>
      <c r="E23" s="320">
        <v>276</v>
      </c>
      <c r="F23" s="320">
        <v>23</v>
      </c>
      <c r="G23" s="320">
        <v>19</v>
      </c>
      <c r="H23" s="320">
        <v>882</v>
      </c>
      <c r="I23" s="320">
        <v>1200</v>
      </c>
    </row>
    <row r="24" spans="2:9" ht="12.75" thickBot="1" x14ac:dyDescent="0.25">
      <c r="B24" s="394" t="s">
        <v>510</v>
      </c>
      <c r="C24" s="394" t="s">
        <v>511</v>
      </c>
      <c r="D24" s="283" t="s">
        <v>495</v>
      </c>
      <c r="E24" s="320">
        <v>100</v>
      </c>
      <c r="F24" s="320">
        <v>5</v>
      </c>
      <c r="G24" s="320">
        <v>2</v>
      </c>
      <c r="H24" s="320">
        <v>347</v>
      </c>
      <c r="I24" s="320">
        <v>454</v>
      </c>
    </row>
    <row r="25" spans="2:9" ht="12.75" thickBot="1" x14ac:dyDescent="0.25">
      <c r="B25" s="395"/>
      <c r="C25" s="395"/>
      <c r="D25" s="284" t="s">
        <v>497</v>
      </c>
      <c r="E25" s="320">
        <v>319</v>
      </c>
      <c r="F25" s="320">
        <v>21</v>
      </c>
      <c r="G25" s="320">
        <v>8</v>
      </c>
      <c r="H25" s="320">
        <v>996</v>
      </c>
      <c r="I25" s="320">
        <v>1344</v>
      </c>
    </row>
    <row r="26" spans="2:9" ht="12.75" thickBot="1" x14ac:dyDescent="0.25">
      <c r="B26" s="394" t="s">
        <v>512</v>
      </c>
      <c r="C26" s="394" t="s">
        <v>513</v>
      </c>
      <c r="D26" s="283" t="s">
        <v>495</v>
      </c>
      <c r="E26" s="320">
        <v>173</v>
      </c>
      <c r="F26" s="320">
        <v>10</v>
      </c>
      <c r="G26" s="320">
        <v>9</v>
      </c>
      <c r="H26" s="320">
        <v>446</v>
      </c>
      <c r="I26" s="320">
        <v>638</v>
      </c>
    </row>
    <row r="27" spans="2:9" ht="12.75" thickBot="1" x14ac:dyDescent="0.25">
      <c r="B27" s="395"/>
      <c r="C27" s="395"/>
      <c r="D27" s="284" t="s">
        <v>497</v>
      </c>
      <c r="E27" s="320">
        <v>562</v>
      </c>
      <c r="F27" s="320">
        <v>45</v>
      </c>
      <c r="G27" s="320">
        <v>39</v>
      </c>
      <c r="H27" s="320">
        <v>1213</v>
      </c>
      <c r="I27" s="320">
        <v>1859</v>
      </c>
    </row>
    <row r="28" spans="2:9" ht="12.75" thickBot="1" x14ac:dyDescent="0.25">
      <c r="B28" s="394" t="s">
        <v>587</v>
      </c>
      <c r="C28" s="394" t="s">
        <v>588</v>
      </c>
      <c r="D28" s="283" t="s">
        <v>495</v>
      </c>
      <c r="E28" s="320">
        <v>74</v>
      </c>
      <c r="F28" s="320">
        <v>5</v>
      </c>
      <c r="G28" s="320">
        <v>2</v>
      </c>
      <c r="H28" s="320">
        <v>151</v>
      </c>
      <c r="I28" s="320">
        <v>232</v>
      </c>
    </row>
    <row r="29" spans="2:9" ht="12.75" thickBot="1" x14ac:dyDescent="0.25">
      <c r="B29" s="395"/>
      <c r="C29" s="395"/>
      <c r="D29" s="284" t="s">
        <v>497</v>
      </c>
      <c r="E29" s="320">
        <v>249</v>
      </c>
      <c r="F29" s="320">
        <v>26</v>
      </c>
      <c r="G29" s="320">
        <v>6</v>
      </c>
      <c r="H29" s="320">
        <v>415</v>
      </c>
      <c r="I29" s="320">
        <v>696</v>
      </c>
    </row>
    <row r="30" spans="2:9" ht="12.75" thickBot="1" x14ac:dyDescent="0.25">
      <c r="B30" s="394" t="s">
        <v>514</v>
      </c>
      <c r="C30" s="394" t="s">
        <v>515</v>
      </c>
      <c r="D30" s="283" t="s">
        <v>495</v>
      </c>
      <c r="E30" s="320">
        <v>131</v>
      </c>
      <c r="F30" s="320">
        <v>4</v>
      </c>
      <c r="G30" s="320">
        <v>6</v>
      </c>
      <c r="H30" s="320">
        <v>267</v>
      </c>
      <c r="I30" s="320">
        <v>408</v>
      </c>
    </row>
    <row r="31" spans="2:9" ht="12.75" thickBot="1" x14ac:dyDescent="0.25">
      <c r="B31" s="395"/>
      <c r="C31" s="395"/>
      <c r="D31" s="284" t="s">
        <v>497</v>
      </c>
      <c r="E31" s="320">
        <v>417</v>
      </c>
      <c r="F31" s="320">
        <v>28</v>
      </c>
      <c r="G31" s="320">
        <v>16</v>
      </c>
      <c r="H31" s="320">
        <v>753</v>
      </c>
      <c r="I31" s="320">
        <v>1214</v>
      </c>
    </row>
    <row r="32" spans="2:9" ht="12.75" thickBot="1" x14ac:dyDescent="0.25">
      <c r="B32" s="394" t="s">
        <v>516</v>
      </c>
      <c r="C32" s="394" t="s">
        <v>517</v>
      </c>
      <c r="D32" s="283" t="s">
        <v>495</v>
      </c>
      <c r="E32" s="320">
        <v>38</v>
      </c>
      <c r="F32" s="320">
        <v>4</v>
      </c>
      <c r="G32" s="320">
        <v>2</v>
      </c>
      <c r="H32" s="320">
        <v>125</v>
      </c>
      <c r="I32" s="320">
        <v>169</v>
      </c>
    </row>
    <row r="33" spans="2:9" ht="12.75" thickBot="1" x14ac:dyDescent="0.25">
      <c r="B33" s="395"/>
      <c r="C33" s="395"/>
      <c r="D33" s="284" t="s">
        <v>497</v>
      </c>
      <c r="E33" s="320">
        <v>125</v>
      </c>
      <c r="F33" s="320">
        <v>16</v>
      </c>
      <c r="G33" s="320">
        <v>9</v>
      </c>
      <c r="H33" s="320">
        <v>360</v>
      </c>
      <c r="I33" s="320">
        <v>510</v>
      </c>
    </row>
    <row r="34" spans="2:9" ht="12.75" thickBot="1" x14ac:dyDescent="0.25">
      <c r="B34" s="394" t="s">
        <v>518</v>
      </c>
      <c r="C34" s="394" t="s">
        <v>519</v>
      </c>
      <c r="D34" s="283" t="s">
        <v>495</v>
      </c>
      <c r="E34" s="320">
        <v>88</v>
      </c>
      <c r="F34" s="320">
        <v>3</v>
      </c>
      <c r="G34" s="320">
        <v>1</v>
      </c>
      <c r="H34" s="320">
        <v>239</v>
      </c>
      <c r="I34" s="320">
        <v>331</v>
      </c>
    </row>
    <row r="35" spans="2:9" ht="12.75" thickBot="1" x14ac:dyDescent="0.25">
      <c r="B35" s="395"/>
      <c r="C35" s="395"/>
      <c r="D35" s="284" t="s">
        <v>497</v>
      </c>
      <c r="E35" s="320">
        <v>254</v>
      </c>
      <c r="F35" s="320">
        <v>12</v>
      </c>
      <c r="G35" s="320">
        <v>3</v>
      </c>
      <c r="H35" s="320">
        <v>654</v>
      </c>
      <c r="I35" s="320">
        <v>923</v>
      </c>
    </row>
    <row r="36" spans="2:9" ht="12.75" thickBot="1" x14ac:dyDescent="0.25">
      <c r="B36" s="394" t="s">
        <v>520</v>
      </c>
      <c r="C36" s="394" t="s">
        <v>521</v>
      </c>
      <c r="D36" s="283" t="s">
        <v>495</v>
      </c>
      <c r="E36" s="320">
        <v>7</v>
      </c>
      <c r="F36" s="320"/>
      <c r="G36" s="320"/>
      <c r="H36" s="320">
        <v>25</v>
      </c>
      <c r="I36" s="320">
        <v>32</v>
      </c>
    </row>
    <row r="37" spans="2:9" ht="12.75" thickBot="1" x14ac:dyDescent="0.25">
      <c r="B37" s="395"/>
      <c r="C37" s="395"/>
      <c r="D37" s="284" t="s">
        <v>497</v>
      </c>
      <c r="E37" s="320">
        <v>19</v>
      </c>
      <c r="F37" s="320"/>
      <c r="G37" s="320"/>
      <c r="H37" s="320">
        <v>64</v>
      </c>
      <c r="I37" s="320">
        <v>83</v>
      </c>
    </row>
    <row r="38" spans="2:9" ht="12.75" thickBot="1" x14ac:dyDescent="0.25">
      <c r="B38" s="394" t="s">
        <v>522</v>
      </c>
      <c r="C38" s="394" t="s">
        <v>523</v>
      </c>
      <c r="D38" s="283" t="s">
        <v>495</v>
      </c>
      <c r="E38" s="320">
        <v>6</v>
      </c>
      <c r="F38" s="320">
        <v>1</v>
      </c>
      <c r="G38" s="320"/>
      <c r="H38" s="320">
        <v>46</v>
      </c>
      <c r="I38" s="320">
        <v>53</v>
      </c>
    </row>
    <row r="39" spans="2:9" ht="12.75" thickBot="1" x14ac:dyDescent="0.25">
      <c r="B39" s="395"/>
      <c r="C39" s="395"/>
      <c r="D39" s="284" t="s">
        <v>497</v>
      </c>
      <c r="E39" s="320">
        <v>21</v>
      </c>
      <c r="F39" s="320">
        <v>3</v>
      </c>
      <c r="G39" s="320"/>
      <c r="H39" s="320">
        <v>103</v>
      </c>
      <c r="I39" s="320">
        <v>127</v>
      </c>
    </row>
    <row r="40" spans="2:9" ht="12.75" thickBot="1" x14ac:dyDescent="0.25">
      <c r="B40" s="394" t="s">
        <v>524</v>
      </c>
      <c r="C40" s="394" t="s">
        <v>525</v>
      </c>
      <c r="D40" s="283" t="s">
        <v>495</v>
      </c>
      <c r="E40" s="320">
        <v>375</v>
      </c>
      <c r="F40" s="320">
        <v>12</v>
      </c>
      <c r="G40" s="320">
        <v>14</v>
      </c>
      <c r="H40" s="320">
        <v>1807</v>
      </c>
      <c r="I40" s="320">
        <v>2208</v>
      </c>
    </row>
    <row r="41" spans="2:9" ht="12.75" thickBot="1" x14ac:dyDescent="0.25">
      <c r="B41" s="395"/>
      <c r="C41" s="395"/>
      <c r="D41" s="284" t="s">
        <v>497</v>
      </c>
      <c r="E41" s="320">
        <v>1152</v>
      </c>
      <c r="F41" s="320">
        <v>47</v>
      </c>
      <c r="G41" s="320">
        <v>56</v>
      </c>
      <c r="H41" s="320">
        <v>4982</v>
      </c>
      <c r="I41" s="320">
        <v>6237</v>
      </c>
    </row>
    <row r="42" spans="2:9" ht="12.75" thickBot="1" x14ac:dyDescent="0.25">
      <c r="B42" s="396" t="s">
        <v>99</v>
      </c>
      <c r="C42" s="397"/>
      <c r="D42" s="204" t="s">
        <v>495</v>
      </c>
      <c r="E42" s="321">
        <v>1336</v>
      </c>
      <c r="F42" s="321">
        <v>60</v>
      </c>
      <c r="G42" s="321">
        <v>48</v>
      </c>
      <c r="H42" s="321">
        <v>4914</v>
      </c>
      <c r="I42" s="321">
        <v>6358</v>
      </c>
    </row>
    <row r="43" spans="2:9" ht="12.75" thickBot="1" x14ac:dyDescent="0.25">
      <c r="B43" s="398"/>
      <c r="C43" s="399"/>
      <c r="D43" s="205" t="s">
        <v>497</v>
      </c>
      <c r="E43" s="321">
        <v>4183</v>
      </c>
      <c r="F43" s="321">
        <v>259</v>
      </c>
      <c r="G43" s="321">
        <v>181</v>
      </c>
      <c r="H43" s="321">
        <v>13478</v>
      </c>
      <c r="I43" s="321">
        <v>18101</v>
      </c>
    </row>
  </sheetData>
  <mergeCells count="40">
    <mergeCell ref="B40:B41"/>
    <mergeCell ref="C40:C41"/>
    <mergeCell ref="B42:C43"/>
    <mergeCell ref="B38:B39"/>
    <mergeCell ref="B28:B29"/>
    <mergeCell ref="C28:C29"/>
    <mergeCell ref="B30:B31"/>
    <mergeCell ref="C30:C31"/>
    <mergeCell ref="C38:C39"/>
    <mergeCell ref="B36:B37"/>
    <mergeCell ref="C36:C37"/>
    <mergeCell ref="B34:B35"/>
    <mergeCell ref="C34:C35"/>
    <mergeCell ref="B32:B33"/>
    <mergeCell ref="C32:C33"/>
    <mergeCell ref="B22:B23"/>
    <mergeCell ref="C22:C23"/>
    <mergeCell ref="B24:B25"/>
    <mergeCell ref="C24:C25"/>
    <mergeCell ref="C26:C27"/>
    <mergeCell ref="B26:B27"/>
    <mergeCell ref="B16:B17"/>
    <mergeCell ref="C16:C17"/>
    <mergeCell ref="B18:B19"/>
    <mergeCell ref="C18:C19"/>
    <mergeCell ref="B20:B21"/>
    <mergeCell ref="C20:C21"/>
    <mergeCell ref="B10:B11"/>
    <mergeCell ref="C10:C11"/>
    <mergeCell ref="B12:B13"/>
    <mergeCell ref="C12:C13"/>
    <mergeCell ref="B14:B15"/>
    <mergeCell ref="C14:C15"/>
    <mergeCell ref="B5:I5"/>
    <mergeCell ref="B6:I6"/>
    <mergeCell ref="B8:C9"/>
    <mergeCell ref="D8:D9"/>
    <mergeCell ref="E8:F8"/>
    <mergeCell ref="G8:H8"/>
    <mergeCell ref="I8:I9"/>
  </mergeCells>
  <hyperlinks>
    <hyperlink ref="K5" location="'Índice BxH'!A1" display="Volver a Bono por Hijo"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249977111117893"/>
  </sheetPr>
  <dimension ref="A2:N16"/>
  <sheetViews>
    <sheetView showGridLines="0" workbookViewId="0">
      <selection activeCell="B6" sqref="B6:N16"/>
    </sheetView>
  </sheetViews>
  <sheetFormatPr baseColWidth="10" defaultRowHeight="15" x14ac:dyDescent="0.25"/>
  <cols>
    <col min="1" max="1" width="6" customWidth="1"/>
  </cols>
  <sheetData>
    <row r="2" spans="1:14" x14ac:dyDescent="0.25">
      <c r="A2" s="75" t="s">
        <v>105</v>
      </c>
    </row>
    <row r="3" spans="1:14" x14ac:dyDescent="0.25">
      <c r="A3" s="75" t="s">
        <v>106</v>
      </c>
    </row>
    <row r="4" spans="1:14" x14ac:dyDescent="0.25">
      <c r="A4" s="75"/>
    </row>
    <row r="5" spans="1:14" x14ac:dyDescent="0.25">
      <c r="A5" s="75"/>
      <c r="B5" s="147" t="s">
        <v>573</v>
      </c>
      <c r="C5" s="136"/>
      <c r="D5" s="136"/>
      <c r="E5" s="136"/>
      <c r="F5" s="136"/>
      <c r="N5" s="166" t="s">
        <v>580</v>
      </c>
    </row>
    <row r="6" spans="1:14" x14ac:dyDescent="0.25">
      <c r="A6" s="75"/>
    </row>
    <row r="7" spans="1:14" s="148" customFormat="1" ht="12.75" x14ac:dyDescent="0.2">
      <c r="B7" s="149" t="s">
        <v>128</v>
      </c>
      <c r="C7" s="150"/>
      <c r="D7" s="150"/>
      <c r="E7" s="150"/>
      <c r="F7" s="150"/>
      <c r="G7" s="150"/>
      <c r="H7" s="150"/>
      <c r="I7" s="150"/>
      <c r="J7" s="150"/>
      <c r="K7" s="150"/>
      <c r="L7" s="150"/>
      <c r="M7" s="150"/>
      <c r="N7" s="151"/>
    </row>
    <row r="8" spans="1:14" s="148" customFormat="1" ht="12.75" x14ac:dyDescent="0.2">
      <c r="B8" s="159" t="s">
        <v>612</v>
      </c>
      <c r="C8" s="160"/>
      <c r="D8" s="160"/>
      <c r="E8" s="160"/>
      <c r="F8" s="160"/>
      <c r="G8" s="160"/>
      <c r="H8" s="160"/>
      <c r="I8" s="160"/>
      <c r="J8" s="160"/>
      <c r="K8" s="160"/>
      <c r="L8" s="160"/>
      <c r="M8" s="160"/>
      <c r="N8" s="161"/>
    </row>
    <row r="9" spans="1:14" s="148" customFormat="1" ht="12.75" x14ac:dyDescent="0.2">
      <c r="B9" s="162" t="s">
        <v>574</v>
      </c>
      <c r="C9" s="152"/>
      <c r="D9" s="152"/>
      <c r="E9" s="152"/>
      <c r="F9" s="152"/>
      <c r="G9" s="152"/>
      <c r="H9" s="152"/>
      <c r="I9" s="152"/>
      <c r="J9" s="152"/>
      <c r="K9" s="152"/>
      <c r="L9" s="152"/>
      <c r="M9" s="152"/>
      <c r="N9" s="153"/>
    </row>
    <row r="10" spans="1:14" s="148" customFormat="1" ht="12.75" x14ac:dyDescent="0.2">
      <c r="B10" s="160"/>
      <c r="C10" s="160"/>
      <c r="D10" s="160"/>
      <c r="E10" s="160"/>
      <c r="F10" s="160"/>
      <c r="G10" s="160"/>
      <c r="H10" s="160"/>
      <c r="I10" s="160"/>
      <c r="J10" s="160"/>
      <c r="K10" s="160"/>
      <c r="L10" s="160"/>
      <c r="M10" s="160"/>
      <c r="N10" s="160"/>
    </row>
    <row r="11" spans="1:14" s="148" customFormat="1" ht="12.75" x14ac:dyDescent="0.2">
      <c r="B11" s="103" t="s">
        <v>526</v>
      </c>
      <c r="C11" s="160"/>
      <c r="D11" s="160"/>
      <c r="E11" s="160"/>
      <c r="F11" s="160"/>
      <c r="G11" s="160"/>
      <c r="H11" s="160"/>
      <c r="I11" s="160"/>
      <c r="J11" s="160"/>
      <c r="K11" s="160"/>
      <c r="L11" s="160"/>
      <c r="M11" s="160"/>
      <c r="N11" s="160"/>
    </row>
    <row r="12" spans="1:14" s="148" customFormat="1" ht="12.75" x14ac:dyDescent="0.2">
      <c r="B12" s="163" t="s">
        <v>613</v>
      </c>
    </row>
    <row r="13" spans="1:14" s="148" customFormat="1" ht="12.75" x14ac:dyDescent="0.2">
      <c r="B13" s="154" t="s">
        <v>614</v>
      </c>
    </row>
    <row r="14" spans="1:14" s="148" customFormat="1" ht="12.75" x14ac:dyDescent="0.2">
      <c r="B14" s="154" t="s">
        <v>615</v>
      </c>
    </row>
    <row r="15" spans="1:14" s="148" customFormat="1" ht="12.75" x14ac:dyDescent="0.2">
      <c r="B15" s="154" t="s">
        <v>616</v>
      </c>
    </row>
    <row r="16" spans="1:14" s="148" customFormat="1" ht="12.75" x14ac:dyDescent="0.2">
      <c r="B16" s="154" t="s">
        <v>617</v>
      </c>
    </row>
  </sheetData>
  <hyperlinks>
    <hyperlink ref="B12" location="'Contratación Solicitudes'!A1" display="'Contratación Solicitudes'!A1" xr:uid="{00000000-0004-0000-1B00-000000000000}"/>
    <hyperlink ref="B13" location="'Contratación Trámite'!A1" display="'Contratación Trámite'!A1" xr:uid="{00000000-0004-0000-1B00-000001000000}"/>
    <hyperlink ref="B14" location="'Cotización Solicitudes'!A1" display="'Cotización Solicitudes'!A1" xr:uid="{00000000-0004-0000-1B00-000002000000}"/>
    <hyperlink ref="B15" location="'Cotización Trámite'!A1" display="'Cotización Trámite'!A1" xr:uid="{00000000-0004-0000-1B00-000003000000}"/>
    <hyperlink ref="B16" location="'Subsidios Pagados'!A1" display="'Subsidios Pagados'!A1" xr:uid="{00000000-0004-0000-1B00-000004000000}"/>
    <hyperlink ref="N5" location="Índice!A1" display="Volver" xr:uid="{00000000-0004-0000-1B00-000005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H109"/>
  <sheetViews>
    <sheetView showGridLines="0" topLeftCell="A85" zoomScaleNormal="100" workbookViewId="0">
      <selection activeCell="F111" sqref="F111"/>
    </sheetView>
  </sheetViews>
  <sheetFormatPr baseColWidth="10" defaultColWidth="11.42578125" defaultRowHeight="12" x14ac:dyDescent="0.2"/>
  <cols>
    <col min="1" max="1" width="6" style="46" customWidth="1"/>
    <col min="2" max="16384" width="11.42578125" style="46"/>
  </cols>
  <sheetData>
    <row r="2" spans="1:8" x14ac:dyDescent="0.2">
      <c r="A2" s="75" t="s">
        <v>105</v>
      </c>
    </row>
    <row r="3" spans="1:8" x14ac:dyDescent="0.2">
      <c r="A3" s="75" t="s">
        <v>106</v>
      </c>
    </row>
    <row r="5" spans="1:8" ht="28.5" customHeight="1" x14ac:dyDescent="0.2">
      <c r="B5" s="400" t="s">
        <v>527</v>
      </c>
      <c r="C5" s="400"/>
      <c r="D5" s="400"/>
      <c r="E5" s="400"/>
      <c r="F5" s="400"/>
      <c r="H5" s="158" t="s">
        <v>579</v>
      </c>
    </row>
    <row r="6" spans="1:8" ht="12.75" x14ac:dyDescent="0.2">
      <c r="B6" s="330" t="s">
        <v>618</v>
      </c>
      <c r="C6" s="330"/>
      <c r="D6" s="330"/>
      <c r="E6" s="330"/>
      <c r="F6" s="330"/>
    </row>
    <row r="8" spans="1:8" ht="27" customHeight="1" x14ac:dyDescent="0.2">
      <c r="B8" s="401" t="s">
        <v>528</v>
      </c>
      <c r="C8" s="402" t="s">
        <v>529</v>
      </c>
      <c r="D8" s="402"/>
      <c r="E8" s="402"/>
      <c r="F8" s="403"/>
    </row>
    <row r="9" spans="1:8" ht="12" customHeight="1" x14ac:dyDescent="0.2">
      <c r="B9" s="401"/>
      <c r="C9" s="402" t="s">
        <v>484</v>
      </c>
      <c r="D9" s="402" t="s">
        <v>530</v>
      </c>
      <c r="E9" s="402"/>
      <c r="F9" s="402" t="s">
        <v>531</v>
      </c>
    </row>
    <row r="10" spans="1:8" x14ac:dyDescent="0.2">
      <c r="B10" s="401"/>
      <c r="C10" s="402"/>
      <c r="D10" s="191" t="s">
        <v>532</v>
      </c>
      <c r="E10" s="191" t="s">
        <v>533</v>
      </c>
      <c r="F10" s="402"/>
    </row>
    <row r="11" spans="1:8" x14ac:dyDescent="0.2">
      <c r="B11" s="107" t="s">
        <v>534</v>
      </c>
      <c r="C11" s="108">
        <v>333</v>
      </c>
      <c r="D11" s="108"/>
      <c r="E11" s="108"/>
      <c r="F11" s="108"/>
    </row>
    <row r="12" spans="1:8" x14ac:dyDescent="0.2">
      <c r="B12" s="109">
        <v>2009</v>
      </c>
      <c r="C12" s="108">
        <v>2105</v>
      </c>
      <c r="D12" s="108"/>
      <c r="E12" s="108"/>
      <c r="F12" s="108"/>
    </row>
    <row r="13" spans="1:8" x14ac:dyDescent="0.2">
      <c r="B13" s="109">
        <v>2010</v>
      </c>
      <c r="C13" s="108">
        <v>1759</v>
      </c>
      <c r="D13" s="108"/>
      <c r="E13" s="108"/>
      <c r="F13" s="108"/>
    </row>
    <row r="14" spans="1:8" x14ac:dyDescent="0.2">
      <c r="B14" s="109">
        <v>2011</v>
      </c>
      <c r="C14" s="110">
        <v>1026</v>
      </c>
      <c r="D14" s="110"/>
      <c r="E14" s="110"/>
      <c r="F14" s="110"/>
    </row>
    <row r="15" spans="1:8" x14ac:dyDescent="0.2">
      <c r="B15" s="109">
        <v>2012</v>
      </c>
      <c r="C15" s="110">
        <v>807</v>
      </c>
      <c r="D15" s="110"/>
      <c r="E15" s="110"/>
      <c r="F15" s="110">
        <f>4799+6387+5277+4788+3887+4506+3139+8888+9643+3804+9793+10267</f>
        <v>75178</v>
      </c>
    </row>
    <row r="16" spans="1:8" x14ac:dyDescent="0.2">
      <c r="B16" s="111">
        <v>41275</v>
      </c>
      <c r="C16" s="112">
        <v>58</v>
      </c>
      <c r="D16" s="112"/>
      <c r="E16" s="112"/>
      <c r="F16" s="112">
        <v>10513</v>
      </c>
    </row>
    <row r="17" spans="2:6" x14ac:dyDescent="0.2">
      <c r="B17" s="111">
        <v>41306</v>
      </c>
      <c r="C17" s="112">
        <v>55</v>
      </c>
      <c r="D17" s="112"/>
      <c r="E17" s="112"/>
      <c r="F17" s="112">
        <v>8811</v>
      </c>
    </row>
    <row r="18" spans="2:6" x14ac:dyDescent="0.2">
      <c r="B18" s="111">
        <v>41334</v>
      </c>
      <c r="C18" s="112">
        <v>64</v>
      </c>
      <c r="D18" s="112"/>
      <c r="E18" s="112"/>
      <c r="F18" s="112">
        <v>11072</v>
      </c>
    </row>
    <row r="19" spans="2:6" x14ac:dyDescent="0.2">
      <c r="B19" s="111">
        <v>41365</v>
      </c>
      <c r="C19" s="112">
        <v>66</v>
      </c>
      <c r="D19" s="112"/>
      <c r="E19" s="112"/>
      <c r="F19" s="112">
        <v>9568</v>
      </c>
    </row>
    <row r="20" spans="2:6" x14ac:dyDescent="0.2">
      <c r="B20" s="111">
        <v>41395</v>
      </c>
      <c r="C20" s="112">
        <v>60</v>
      </c>
      <c r="D20" s="112"/>
      <c r="E20" s="112"/>
      <c r="F20" s="112">
        <v>9423</v>
      </c>
    </row>
    <row r="21" spans="2:6" x14ac:dyDescent="0.2">
      <c r="B21" s="111">
        <v>41426</v>
      </c>
      <c r="C21" s="112">
        <v>54</v>
      </c>
      <c r="D21" s="112"/>
      <c r="E21" s="112"/>
      <c r="F21" s="112">
        <v>10541</v>
      </c>
    </row>
    <row r="22" spans="2:6" x14ac:dyDescent="0.2">
      <c r="B22" s="111">
        <v>41456</v>
      </c>
      <c r="C22" s="112">
        <v>58</v>
      </c>
      <c r="D22" s="112"/>
      <c r="E22" s="112"/>
      <c r="F22" s="112">
        <v>10315</v>
      </c>
    </row>
    <row r="23" spans="2:6" x14ac:dyDescent="0.2">
      <c r="B23" s="111">
        <v>41487</v>
      </c>
      <c r="C23" s="112">
        <v>58</v>
      </c>
      <c r="D23" s="112"/>
      <c r="E23" s="112"/>
      <c r="F23" s="112">
        <v>9741</v>
      </c>
    </row>
    <row r="24" spans="2:6" x14ac:dyDescent="0.2">
      <c r="B24" s="111">
        <v>41518</v>
      </c>
      <c r="C24" s="112">
        <v>50</v>
      </c>
      <c r="D24" s="112"/>
      <c r="E24" s="112"/>
      <c r="F24" s="112">
        <v>9232</v>
      </c>
    </row>
    <row r="25" spans="2:6" x14ac:dyDescent="0.2">
      <c r="B25" s="111">
        <v>41548</v>
      </c>
      <c r="C25" s="112">
        <v>48</v>
      </c>
      <c r="D25" s="112"/>
      <c r="E25" s="112"/>
      <c r="F25" s="112">
        <v>9928</v>
      </c>
    </row>
    <row r="26" spans="2:6" x14ac:dyDescent="0.2">
      <c r="B26" s="111">
        <v>41579</v>
      </c>
      <c r="C26" s="112">
        <v>28</v>
      </c>
      <c r="D26" s="112"/>
      <c r="E26" s="112"/>
      <c r="F26" s="112">
        <v>6195</v>
      </c>
    </row>
    <row r="27" spans="2:6" x14ac:dyDescent="0.2">
      <c r="B27" s="111">
        <v>41609</v>
      </c>
      <c r="C27" s="113">
        <v>55</v>
      </c>
      <c r="D27" s="113"/>
      <c r="E27" s="113"/>
      <c r="F27" s="113">
        <v>8859</v>
      </c>
    </row>
    <row r="28" spans="2:6" x14ac:dyDescent="0.2">
      <c r="B28" s="109">
        <v>2013</v>
      </c>
      <c r="C28" s="108">
        <f>SUM(C16:C27)</f>
        <v>654</v>
      </c>
      <c r="D28" s="108"/>
      <c r="E28" s="108"/>
      <c r="F28" s="108">
        <f>SUM(F16:F27)</f>
        <v>114198</v>
      </c>
    </row>
    <row r="29" spans="2:6" x14ac:dyDescent="0.2">
      <c r="B29" s="111">
        <v>41640</v>
      </c>
      <c r="C29" s="113">
        <v>57</v>
      </c>
      <c r="D29" s="113"/>
      <c r="E29" s="113"/>
      <c r="F29" s="113">
        <v>10003</v>
      </c>
    </row>
    <row r="30" spans="2:6" x14ac:dyDescent="0.2">
      <c r="B30" s="111">
        <v>41671</v>
      </c>
      <c r="C30" s="113">
        <v>36</v>
      </c>
      <c r="D30" s="113"/>
      <c r="E30" s="113"/>
      <c r="F30" s="113">
        <v>8116</v>
      </c>
    </row>
    <row r="31" spans="2:6" x14ac:dyDescent="0.2">
      <c r="B31" s="111">
        <v>41699</v>
      </c>
      <c r="C31" s="113">
        <v>43</v>
      </c>
      <c r="D31" s="113"/>
      <c r="E31" s="113"/>
      <c r="F31" s="113">
        <v>3794</v>
      </c>
    </row>
    <row r="32" spans="2:6" x14ac:dyDescent="0.2">
      <c r="B32" s="111">
        <v>41730</v>
      </c>
      <c r="C32" s="113">
        <v>44</v>
      </c>
      <c r="D32" s="113"/>
      <c r="E32" s="113"/>
      <c r="F32" s="113">
        <v>5833</v>
      </c>
    </row>
    <row r="33" spans="2:6" x14ac:dyDescent="0.2">
      <c r="B33" s="111">
        <v>41760</v>
      </c>
      <c r="C33" s="113">
        <v>47</v>
      </c>
      <c r="D33" s="113"/>
      <c r="E33" s="113"/>
      <c r="F33" s="113">
        <v>3916</v>
      </c>
    </row>
    <row r="34" spans="2:6" x14ac:dyDescent="0.2">
      <c r="B34" s="111">
        <v>41791</v>
      </c>
      <c r="C34" s="113">
        <v>48</v>
      </c>
      <c r="D34" s="113"/>
      <c r="E34" s="113"/>
      <c r="F34" s="113">
        <v>3251</v>
      </c>
    </row>
    <row r="35" spans="2:6" x14ac:dyDescent="0.2">
      <c r="B35" s="111">
        <v>41821</v>
      </c>
      <c r="C35" s="113">
        <v>47</v>
      </c>
      <c r="D35" s="113"/>
      <c r="E35" s="113"/>
      <c r="F35" s="113">
        <v>3190</v>
      </c>
    </row>
    <row r="36" spans="2:6" x14ac:dyDescent="0.2">
      <c r="B36" s="111">
        <v>41852</v>
      </c>
      <c r="C36" s="113">
        <v>44</v>
      </c>
      <c r="D36" s="113"/>
      <c r="E36" s="113"/>
      <c r="F36" s="113">
        <v>3136</v>
      </c>
    </row>
    <row r="37" spans="2:6" x14ac:dyDescent="0.2">
      <c r="B37" s="111">
        <v>41883</v>
      </c>
      <c r="C37" s="113">
        <v>41</v>
      </c>
      <c r="D37" s="113"/>
      <c r="E37" s="113"/>
      <c r="F37" s="113">
        <v>2928</v>
      </c>
    </row>
    <row r="38" spans="2:6" x14ac:dyDescent="0.2">
      <c r="B38" s="111">
        <v>41913</v>
      </c>
      <c r="C38" s="113">
        <v>34</v>
      </c>
      <c r="D38" s="113"/>
      <c r="E38" s="113"/>
      <c r="F38" s="113">
        <v>2732</v>
      </c>
    </row>
    <row r="39" spans="2:6" x14ac:dyDescent="0.2">
      <c r="B39" s="111">
        <v>41944</v>
      </c>
      <c r="C39" s="113">
        <v>25</v>
      </c>
      <c r="D39" s="113"/>
      <c r="E39" s="113"/>
      <c r="F39" s="113">
        <v>3936</v>
      </c>
    </row>
    <row r="40" spans="2:6" x14ac:dyDescent="0.2">
      <c r="B40" s="111">
        <v>41974</v>
      </c>
      <c r="C40" s="113">
        <v>47</v>
      </c>
      <c r="D40" s="113"/>
      <c r="E40" s="113"/>
      <c r="F40" s="113">
        <v>3018</v>
      </c>
    </row>
    <row r="41" spans="2:6" x14ac:dyDescent="0.2">
      <c r="B41" s="109">
        <v>2014</v>
      </c>
      <c r="C41" s="108">
        <f>SUM(C29:C40)</f>
        <v>513</v>
      </c>
      <c r="D41" s="108"/>
      <c r="E41" s="108"/>
      <c r="F41" s="108">
        <f>SUM(F29:F40)</f>
        <v>53853</v>
      </c>
    </row>
    <row r="42" spans="2:6" x14ac:dyDescent="0.2">
      <c r="B42" s="111">
        <v>42005</v>
      </c>
      <c r="C42" s="113">
        <v>40</v>
      </c>
      <c r="D42" s="113"/>
      <c r="E42" s="113"/>
      <c r="F42" s="113">
        <v>2343</v>
      </c>
    </row>
    <row r="43" spans="2:6" x14ac:dyDescent="0.2">
      <c r="B43" s="111">
        <v>42036</v>
      </c>
      <c r="C43" s="113">
        <v>37</v>
      </c>
      <c r="D43" s="113"/>
      <c r="E43" s="113"/>
      <c r="F43" s="113">
        <v>2758</v>
      </c>
    </row>
    <row r="44" spans="2:6" x14ac:dyDescent="0.2">
      <c r="B44" s="111">
        <v>42064</v>
      </c>
      <c r="C44" s="113">
        <v>39</v>
      </c>
      <c r="D44" s="113"/>
      <c r="E44" s="113"/>
      <c r="F44" s="113">
        <v>2319</v>
      </c>
    </row>
    <row r="45" spans="2:6" x14ac:dyDescent="0.2">
      <c r="B45" s="111">
        <v>42095</v>
      </c>
      <c r="C45" s="113">
        <v>33</v>
      </c>
      <c r="D45" s="113"/>
      <c r="E45" s="113"/>
      <c r="F45" s="113">
        <v>1250</v>
      </c>
    </row>
    <row r="46" spans="2:6" x14ac:dyDescent="0.2">
      <c r="B46" s="111">
        <v>42125</v>
      </c>
      <c r="C46" s="113">
        <v>31</v>
      </c>
      <c r="D46" s="113"/>
      <c r="E46" s="113"/>
      <c r="F46" s="113">
        <v>1952</v>
      </c>
    </row>
    <row r="47" spans="2:6" x14ac:dyDescent="0.2">
      <c r="B47" s="111">
        <v>42156</v>
      </c>
      <c r="C47" s="113">
        <v>38</v>
      </c>
      <c r="D47" s="113"/>
      <c r="E47" s="113"/>
      <c r="F47" s="113">
        <v>1536</v>
      </c>
    </row>
    <row r="48" spans="2:6" x14ac:dyDescent="0.2">
      <c r="B48" s="111">
        <v>42186</v>
      </c>
      <c r="C48" s="113">
        <v>33</v>
      </c>
      <c r="D48" s="113"/>
      <c r="E48" s="113"/>
      <c r="F48" s="113">
        <v>2640</v>
      </c>
    </row>
    <row r="49" spans="2:6" x14ac:dyDescent="0.2">
      <c r="B49" s="111">
        <v>42217</v>
      </c>
      <c r="C49" s="113">
        <v>37</v>
      </c>
      <c r="D49" s="113"/>
      <c r="E49" s="113"/>
      <c r="F49" s="113">
        <v>1723</v>
      </c>
    </row>
    <row r="50" spans="2:6" x14ac:dyDescent="0.2">
      <c r="B50" s="111">
        <v>42248</v>
      </c>
      <c r="C50" s="113">
        <v>40</v>
      </c>
      <c r="D50" s="113"/>
      <c r="E50" s="113"/>
      <c r="F50" s="113">
        <v>2602</v>
      </c>
    </row>
    <row r="51" spans="2:6" x14ac:dyDescent="0.2">
      <c r="B51" s="111">
        <v>42278</v>
      </c>
      <c r="C51" s="113">
        <v>39</v>
      </c>
      <c r="D51" s="113"/>
      <c r="E51" s="113"/>
      <c r="F51" s="113">
        <v>2691</v>
      </c>
    </row>
    <row r="52" spans="2:6" x14ac:dyDescent="0.2">
      <c r="B52" s="111">
        <v>42309</v>
      </c>
      <c r="C52" s="113">
        <v>37</v>
      </c>
      <c r="D52" s="113"/>
      <c r="E52" s="113"/>
      <c r="F52" s="113">
        <v>2518</v>
      </c>
    </row>
    <row r="53" spans="2:6" x14ac:dyDescent="0.2">
      <c r="B53" s="111">
        <v>42339</v>
      </c>
      <c r="C53" s="113">
        <v>33</v>
      </c>
      <c r="D53" s="113"/>
      <c r="E53" s="113"/>
      <c r="F53" s="113">
        <v>2358</v>
      </c>
    </row>
    <row r="54" spans="2:6" x14ac:dyDescent="0.2">
      <c r="B54" s="109">
        <v>2015</v>
      </c>
      <c r="C54" s="108">
        <f>SUM(C42:C53)</f>
        <v>437</v>
      </c>
      <c r="D54" s="108"/>
      <c r="E54" s="108"/>
      <c r="F54" s="108">
        <f>SUM(F42:F53)</f>
        <v>26690</v>
      </c>
    </row>
    <row r="55" spans="2:6" x14ac:dyDescent="0.2">
      <c r="B55" s="111">
        <v>42370</v>
      </c>
      <c r="C55" s="113">
        <v>33</v>
      </c>
      <c r="D55" s="113"/>
      <c r="E55" s="113"/>
      <c r="F55" s="113">
        <v>3308</v>
      </c>
    </row>
    <row r="56" spans="2:6" x14ac:dyDescent="0.2">
      <c r="B56" s="111">
        <v>42401</v>
      </c>
      <c r="C56" s="113">
        <v>33</v>
      </c>
      <c r="D56" s="113"/>
      <c r="E56" s="113"/>
      <c r="F56" s="113">
        <v>2327</v>
      </c>
    </row>
    <row r="57" spans="2:6" x14ac:dyDescent="0.2">
      <c r="B57" s="111">
        <v>42430</v>
      </c>
      <c r="C57" s="113">
        <v>40</v>
      </c>
      <c r="D57" s="113"/>
      <c r="E57" s="113"/>
      <c r="F57" s="113">
        <v>2621</v>
      </c>
    </row>
    <row r="58" spans="2:6" x14ac:dyDescent="0.2">
      <c r="B58" s="111">
        <v>42461</v>
      </c>
      <c r="C58" s="113">
        <v>39</v>
      </c>
      <c r="D58" s="113"/>
      <c r="E58" s="113"/>
      <c r="F58" s="113">
        <v>2495</v>
      </c>
    </row>
    <row r="59" spans="2:6" x14ac:dyDescent="0.2">
      <c r="B59" s="111">
        <v>42491</v>
      </c>
      <c r="C59" s="113">
        <v>40</v>
      </c>
      <c r="D59" s="113">
        <v>1000</v>
      </c>
      <c r="E59" s="113">
        <v>1038</v>
      </c>
      <c r="F59" s="113">
        <f>D59+E59</f>
        <v>2038</v>
      </c>
    </row>
    <row r="60" spans="2:6" x14ac:dyDescent="0.2">
      <c r="B60" s="111">
        <v>42522</v>
      </c>
      <c r="C60" s="113">
        <v>37</v>
      </c>
      <c r="D60" s="114" t="s">
        <v>485</v>
      </c>
      <c r="E60" s="114" t="s">
        <v>485</v>
      </c>
      <c r="F60" s="113">
        <v>1960</v>
      </c>
    </row>
    <row r="61" spans="2:6" x14ac:dyDescent="0.2">
      <c r="B61" s="111">
        <v>42552</v>
      </c>
      <c r="C61" s="113">
        <v>46</v>
      </c>
      <c r="D61" s="113">
        <v>1739</v>
      </c>
      <c r="E61" s="113">
        <v>1498</v>
      </c>
      <c r="F61" s="113">
        <f t="shared" ref="F61:F66" si="0">D61+E61</f>
        <v>3237</v>
      </c>
    </row>
    <row r="62" spans="2:6" x14ac:dyDescent="0.2">
      <c r="B62" s="111">
        <v>42583</v>
      </c>
      <c r="C62" s="113">
        <v>47</v>
      </c>
      <c r="D62" s="113">
        <v>1262</v>
      </c>
      <c r="E62" s="113">
        <v>1077</v>
      </c>
      <c r="F62" s="113">
        <f t="shared" si="0"/>
        <v>2339</v>
      </c>
    </row>
    <row r="63" spans="2:6" x14ac:dyDescent="0.2">
      <c r="B63" s="111">
        <v>42614</v>
      </c>
      <c r="C63" s="113">
        <v>38</v>
      </c>
      <c r="D63" s="113">
        <v>1119</v>
      </c>
      <c r="E63" s="113">
        <v>1309</v>
      </c>
      <c r="F63" s="113">
        <f t="shared" si="0"/>
        <v>2428</v>
      </c>
    </row>
    <row r="64" spans="2:6" x14ac:dyDescent="0.2">
      <c r="B64" s="111">
        <v>42644</v>
      </c>
      <c r="C64" s="113">
        <v>36</v>
      </c>
      <c r="D64" s="113">
        <v>943</v>
      </c>
      <c r="E64" s="113">
        <v>705</v>
      </c>
      <c r="F64" s="113">
        <f t="shared" si="0"/>
        <v>1648</v>
      </c>
    </row>
    <row r="65" spans="2:6" x14ac:dyDescent="0.2">
      <c r="B65" s="111">
        <v>42675</v>
      </c>
      <c r="C65" s="113">
        <v>42</v>
      </c>
      <c r="D65" s="113">
        <v>2225</v>
      </c>
      <c r="E65" s="113">
        <v>1770</v>
      </c>
      <c r="F65" s="113">
        <f t="shared" si="0"/>
        <v>3995</v>
      </c>
    </row>
    <row r="66" spans="2:6" x14ac:dyDescent="0.2">
      <c r="B66" s="111">
        <v>42705</v>
      </c>
      <c r="C66" s="113">
        <v>50</v>
      </c>
      <c r="D66" s="113">
        <v>3021</v>
      </c>
      <c r="E66" s="113">
        <v>2296</v>
      </c>
      <c r="F66" s="113">
        <f t="shared" si="0"/>
        <v>5317</v>
      </c>
    </row>
    <row r="67" spans="2:6" x14ac:dyDescent="0.2">
      <c r="B67" s="109">
        <v>2016</v>
      </c>
      <c r="C67" s="108">
        <f>SUM(C55:C66)</f>
        <v>481</v>
      </c>
      <c r="D67" s="108"/>
      <c r="E67" s="108"/>
      <c r="F67" s="108">
        <f>SUM(F55:F66)</f>
        <v>33713</v>
      </c>
    </row>
    <row r="68" spans="2:6" x14ac:dyDescent="0.2">
      <c r="B68" s="111">
        <v>42736</v>
      </c>
      <c r="C68" s="113">
        <v>40</v>
      </c>
      <c r="D68" s="113">
        <v>2335</v>
      </c>
      <c r="E68" s="113">
        <v>1830</v>
      </c>
      <c r="F68" s="113">
        <f t="shared" ref="F68:F79" si="1">D68+E68</f>
        <v>4165</v>
      </c>
    </row>
    <row r="69" spans="2:6" x14ac:dyDescent="0.2">
      <c r="B69" s="111">
        <v>42767</v>
      </c>
      <c r="C69" s="113">
        <v>32</v>
      </c>
      <c r="D69" s="113">
        <v>2075</v>
      </c>
      <c r="E69" s="113">
        <v>1511</v>
      </c>
      <c r="F69" s="113">
        <f t="shared" si="1"/>
        <v>3586</v>
      </c>
    </row>
    <row r="70" spans="2:6" x14ac:dyDescent="0.2">
      <c r="B70" s="111">
        <v>42795</v>
      </c>
      <c r="C70" s="113">
        <v>37</v>
      </c>
      <c r="D70" s="113">
        <v>922</v>
      </c>
      <c r="E70" s="113">
        <v>763</v>
      </c>
      <c r="F70" s="113">
        <f t="shared" si="1"/>
        <v>1685</v>
      </c>
    </row>
    <row r="71" spans="2:6" x14ac:dyDescent="0.2">
      <c r="B71" s="111">
        <v>42826</v>
      </c>
      <c r="C71" s="113">
        <v>27</v>
      </c>
      <c r="D71" s="113">
        <v>464</v>
      </c>
      <c r="E71" s="113">
        <v>377</v>
      </c>
      <c r="F71" s="113">
        <f t="shared" si="1"/>
        <v>841</v>
      </c>
    </row>
    <row r="72" spans="2:6" x14ac:dyDescent="0.2">
      <c r="B72" s="111">
        <v>42856</v>
      </c>
      <c r="C72" s="113">
        <v>36</v>
      </c>
      <c r="D72" s="113">
        <v>870</v>
      </c>
      <c r="E72" s="113">
        <v>555</v>
      </c>
      <c r="F72" s="113">
        <f t="shared" si="1"/>
        <v>1425</v>
      </c>
    </row>
    <row r="73" spans="2:6" x14ac:dyDescent="0.2">
      <c r="B73" s="111">
        <v>42887</v>
      </c>
      <c r="C73" s="113">
        <v>38</v>
      </c>
      <c r="D73" s="113">
        <v>479</v>
      </c>
      <c r="E73" s="113">
        <v>437</v>
      </c>
      <c r="F73" s="113">
        <f t="shared" si="1"/>
        <v>916</v>
      </c>
    </row>
    <row r="74" spans="2:6" x14ac:dyDescent="0.2">
      <c r="B74" s="111">
        <v>42917</v>
      </c>
      <c r="C74" s="113">
        <v>31</v>
      </c>
      <c r="D74" s="113">
        <v>544</v>
      </c>
      <c r="E74" s="113">
        <v>385</v>
      </c>
      <c r="F74" s="113">
        <f t="shared" si="1"/>
        <v>929</v>
      </c>
    </row>
    <row r="75" spans="2:6" x14ac:dyDescent="0.2">
      <c r="B75" s="111">
        <v>42948</v>
      </c>
      <c r="C75" s="113">
        <v>34</v>
      </c>
      <c r="D75" s="113">
        <v>715</v>
      </c>
      <c r="E75" s="113">
        <v>414</v>
      </c>
      <c r="F75" s="113">
        <f t="shared" si="1"/>
        <v>1129</v>
      </c>
    </row>
    <row r="76" spans="2:6" x14ac:dyDescent="0.2">
      <c r="B76" s="111">
        <v>42979</v>
      </c>
      <c r="C76" s="113">
        <v>36</v>
      </c>
      <c r="D76" s="113">
        <v>680</v>
      </c>
      <c r="E76" s="113">
        <v>537</v>
      </c>
      <c r="F76" s="113">
        <f t="shared" si="1"/>
        <v>1217</v>
      </c>
    </row>
    <row r="77" spans="2:6" x14ac:dyDescent="0.2">
      <c r="B77" s="111">
        <v>43009</v>
      </c>
      <c r="C77" s="113">
        <v>33</v>
      </c>
      <c r="D77" s="113">
        <v>503</v>
      </c>
      <c r="E77" s="113">
        <v>374</v>
      </c>
      <c r="F77" s="113">
        <f t="shared" si="1"/>
        <v>877</v>
      </c>
    </row>
    <row r="78" spans="2:6" x14ac:dyDescent="0.2">
      <c r="B78" s="111">
        <v>43040</v>
      </c>
      <c r="C78" s="113">
        <v>40</v>
      </c>
      <c r="D78" s="113">
        <v>676</v>
      </c>
      <c r="E78" s="113">
        <v>640</v>
      </c>
      <c r="F78" s="113">
        <f t="shared" si="1"/>
        <v>1316</v>
      </c>
    </row>
    <row r="79" spans="2:6" x14ac:dyDescent="0.2">
      <c r="B79" s="111">
        <v>43070</v>
      </c>
      <c r="C79" s="113">
        <v>56</v>
      </c>
      <c r="D79" s="113">
        <v>742</v>
      </c>
      <c r="E79" s="113">
        <v>697</v>
      </c>
      <c r="F79" s="113">
        <f t="shared" si="1"/>
        <v>1439</v>
      </c>
    </row>
    <row r="80" spans="2:6" x14ac:dyDescent="0.2">
      <c r="B80" s="109">
        <v>2017</v>
      </c>
      <c r="C80" s="108">
        <f>SUM(C68:C79)</f>
        <v>440</v>
      </c>
      <c r="D80" s="206">
        <f>SUM(D68:D79)</f>
        <v>11005</v>
      </c>
      <c r="E80" s="206">
        <f>SUM(E68:E79)</f>
        <v>8520</v>
      </c>
      <c r="F80" s="206">
        <f>SUM(F68:F79)</f>
        <v>19525</v>
      </c>
    </row>
    <row r="81" spans="2:6" x14ac:dyDescent="0.2">
      <c r="B81" s="111">
        <v>43101</v>
      </c>
      <c r="C81" s="113">
        <v>46</v>
      </c>
      <c r="D81" s="113">
        <v>1310</v>
      </c>
      <c r="E81" s="113">
        <v>1294</v>
      </c>
      <c r="F81" s="113">
        <f>D81+E81</f>
        <v>2604</v>
      </c>
    </row>
    <row r="82" spans="2:6" x14ac:dyDescent="0.2">
      <c r="B82" s="111">
        <v>43132</v>
      </c>
      <c r="C82" s="113">
        <v>61</v>
      </c>
      <c r="D82" s="113">
        <v>1107</v>
      </c>
      <c r="E82" s="113">
        <v>809</v>
      </c>
      <c r="F82" s="113">
        <f t="shared" ref="F82:F91" si="2">D82+E82</f>
        <v>1916</v>
      </c>
    </row>
    <row r="83" spans="2:6" x14ac:dyDescent="0.2">
      <c r="B83" s="111">
        <v>43160</v>
      </c>
      <c r="C83" s="113">
        <v>44</v>
      </c>
      <c r="D83" s="113">
        <v>861</v>
      </c>
      <c r="E83" s="113">
        <v>608</v>
      </c>
      <c r="F83" s="113">
        <f t="shared" si="2"/>
        <v>1469</v>
      </c>
    </row>
    <row r="84" spans="2:6" x14ac:dyDescent="0.2">
      <c r="B84" s="111">
        <v>43191</v>
      </c>
      <c r="C84" s="113">
        <v>39</v>
      </c>
      <c r="D84" s="113">
        <v>653</v>
      </c>
      <c r="E84" s="113">
        <v>498</v>
      </c>
      <c r="F84" s="113">
        <f t="shared" si="2"/>
        <v>1151</v>
      </c>
    </row>
    <row r="85" spans="2:6" x14ac:dyDescent="0.2">
      <c r="B85" s="111">
        <v>43221</v>
      </c>
      <c r="C85" s="113">
        <v>40</v>
      </c>
      <c r="D85" s="113">
        <v>965</v>
      </c>
      <c r="E85" s="113">
        <v>663</v>
      </c>
      <c r="F85" s="113">
        <f t="shared" si="2"/>
        <v>1628</v>
      </c>
    </row>
    <row r="86" spans="2:6" x14ac:dyDescent="0.2">
      <c r="B86" s="111">
        <v>43252</v>
      </c>
      <c r="C86" s="113">
        <v>55</v>
      </c>
      <c r="D86" s="113">
        <v>836</v>
      </c>
      <c r="E86" s="113">
        <v>774</v>
      </c>
      <c r="F86" s="113">
        <f t="shared" si="2"/>
        <v>1610</v>
      </c>
    </row>
    <row r="87" spans="2:6" x14ac:dyDescent="0.2">
      <c r="B87" s="111">
        <v>43282</v>
      </c>
      <c r="C87" s="113">
        <v>54</v>
      </c>
      <c r="D87" s="113">
        <v>1124</v>
      </c>
      <c r="E87" s="113">
        <v>980</v>
      </c>
      <c r="F87" s="113">
        <f t="shared" si="2"/>
        <v>2104</v>
      </c>
    </row>
    <row r="88" spans="2:6" x14ac:dyDescent="0.2">
      <c r="B88" s="111">
        <v>43313</v>
      </c>
      <c r="C88" s="113">
        <v>74</v>
      </c>
      <c r="D88" s="113">
        <v>1725</v>
      </c>
      <c r="E88" s="113">
        <v>1398</v>
      </c>
      <c r="F88" s="113">
        <f t="shared" si="2"/>
        <v>3123</v>
      </c>
    </row>
    <row r="89" spans="2:6" x14ac:dyDescent="0.2">
      <c r="B89" s="111">
        <v>43344</v>
      </c>
      <c r="C89" s="113">
        <v>50</v>
      </c>
      <c r="D89" s="113">
        <v>1229</v>
      </c>
      <c r="E89" s="113">
        <v>1067</v>
      </c>
      <c r="F89" s="113">
        <f t="shared" si="2"/>
        <v>2296</v>
      </c>
    </row>
    <row r="90" spans="2:6" x14ac:dyDescent="0.2">
      <c r="B90" s="111">
        <v>43374</v>
      </c>
      <c r="C90" s="113">
        <v>31</v>
      </c>
      <c r="D90" s="113">
        <v>1359</v>
      </c>
      <c r="E90" s="113">
        <v>477</v>
      </c>
      <c r="F90" s="113">
        <f t="shared" si="2"/>
        <v>1836</v>
      </c>
    </row>
    <row r="91" spans="2:6" x14ac:dyDescent="0.2">
      <c r="B91" s="111">
        <v>43405</v>
      </c>
      <c r="C91" s="113">
        <v>21</v>
      </c>
      <c r="D91" s="113">
        <v>1224</v>
      </c>
      <c r="E91" s="113">
        <v>699</v>
      </c>
      <c r="F91" s="113">
        <f t="shared" si="2"/>
        <v>1923</v>
      </c>
    </row>
    <row r="92" spans="2:6" x14ac:dyDescent="0.2">
      <c r="B92" s="111">
        <v>43435</v>
      </c>
      <c r="C92" s="180">
        <v>63</v>
      </c>
      <c r="D92" s="181">
        <v>1322</v>
      </c>
      <c r="E92" s="182">
        <v>1102</v>
      </c>
      <c r="F92" s="182">
        <v>2424</v>
      </c>
    </row>
    <row r="93" spans="2:6" x14ac:dyDescent="0.2">
      <c r="B93" s="109">
        <v>2018</v>
      </c>
      <c r="C93" s="108">
        <f>SUM(C81:C92)</f>
        <v>578</v>
      </c>
      <c r="D93" s="206">
        <f>SUM(D81:D92)</f>
        <v>13715</v>
      </c>
      <c r="E93" s="206">
        <f>SUM(E81:E92)</f>
        <v>10369</v>
      </c>
      <c r="F93" s="206">
        <f>SUM(F81:F92)</f>
        <v>24084</v>
      </c>
    </row>
    <row r="94" spans="2:6" x14ac:dyDescent="0.2">
      <c r="B94" s="111">
        <v>43466</v>
      </c>
      <c r="C94" s="223">
        <v>46</v>
      </c>
      <c r="D94" s="113">
        <v>1409</v>
      </c>
      <c r="E94" s="113">
        <v>848</v>
      </c>
      <c r="F94" s="113">
        <v>2257</v>
      </c>
    </row>
    <row r="95" spans="2:6" x14ac:dyDescent="0.2">
      <c r="B95" s="111">
        <v>43497</v>
      </c>
      <c r="C95" s="223">
        <v>47</v>
      </c>
      <c r="D95" s="113">
        <v>543</v>
      </c>
      <c r="E95" s="113">
        <v>395</v>
      </c>
      <c r="F95" s="113">
        <v>938</v>
      </c>
    </row>
    <row r="96" spans="2:6" x14ac:dyDescent="0.2">
      <c r="B96" s="222">
        <v>43525</v>
      </c>
      <c r="C96" s="223">
        <v>42</v>
      </c>
      <c r="D96" s="223">
        <v>524</v>
      </c>
      <c r="E96" s="223">
        <v>314</v>
      </c>
      <c r="F96" s="223">
        <v>838</v>
      </c>
    </row>
    <row r="97" spans="2:6" s="234" customFormat="1" x14ac:dyDescent="0.2">
      <c r="B97" s="233">
        <v>43556</v>
      </c>
      <c r="C97" s="223">
        <v>49</v>
      </c>
      <c r="D97" s="223">
        <v>627</v>
      </c>
      <c r="E97" s="223">
        <v>551</v>
      </c>
      <c r="F97" s="223">
        <v>1178</v>
      </c>
    </row>
    <row r="98" spans="2:6" s="234" customFormat="1" x14ac:dyDescent="0.2">
      <c r="B98" s="233">
        <v>43586</v>
      </c>
      <c r="C98" s="223">
        <v>71</v>
      </c>
      <c r="D98" s="223">
        <v>1402</v>
      </c>
      <c r="E98" s="223">
        <v>1306</v>
      </c>
      <c r="F98" s="223">
        <v>2708</v>
      </c>
    </row>
    <row r="99" spans="2:6" x14ac:dyDescent="0.2">
      <c r="B99" s="233">
        <v>43617</v>
      </c>
      <c r="C99" s="223">
        <v>68</v>
      </c>
      <c r="D99" s="223">
        <v>1687</v>
      </c>
      <c r="E99" s="223">
        <v>1029</v>
      </c>
      <c r="F99" s="223">
        <v>2716</v>
      </c>
    </row>
    <row r="100" spans="2:6" x14ac:dyDescent="0.2">
      <c r="B100" s="233">
        <v>43647</v>
      </c>
      <c r="C100" s="223">
        <v>73</v>
      </c>
      <c r="D100" s="223">
        <v>1201</v>
      </c>
      <c r="E100" s="223">
        <v>953</v>
      </c>
      <c r="F100" s="223">
        <v>2154</v>
      </c>
    </row>
    <row r="101" spans="2:6" s="234" customFormat="1" x14ac:dyDescent="0.2">
      <c r="B101" s="233">
        <v>43678</v>
      </c>
      <c r="C101" s="223">
        <v>72</v>
      </c>
      <c r="D101" s="223">
        <v>1090</v>
      </c>
      <c r="E101" s="223">
        <v>1128</v>
      </c>
      <c r="F101" s="223">
        <v>2218</v>
      </c>
    </row>
    <row r="102" spans="2:6" s="234" customFormat="1" x14ac:dyDescent="0.2">
      <c r="B102" s="233">
        <v>43709</v>
      </c>
      <c r="C102" s="223">
        <v>81</v>
      </c>
      <c r="D102" s="223">
        <v>620</v>
      </c>
      <c r="E102" s="223">
        <v>590</v>
      </c>
      <c r="F102" s="223">
        <v>1210</v>
      </c>
    </row>
    <row r="103" spans="2:6" s="234" customFormat="1" x14ac:dyDescent="0.2">
      <c r="B103" s="233">
        <v>43739</v>
      </c>
      <c r="C103" s="223">
        <v>33</v>
      </c>
      <c r="D103" s="223">
        <v>599</v>
      </c>
      <c r="E103" s="223">
        <v>438</v>
      </c>
      <c r="F103" s="223">
        <v>1037</v>
      </c>
    </row>
    <row r="104" spans="2:6" s="234" customFormat="1" x14ac:dyDescent="0.2">
      <c r="B104" s="233">
        <v>43770</v>
      </c>
      <c r="C104" s="223">
        <v>78</v>
      </c>
      <c r="D104" s="223">
        <v>535</v>
      </c>
      <c r="E104" s="223">
        <v>508</v>
      </c>
      <c r="F104" s="223">
        <v>1043</v>
      </c>
    </row>
    <row r="105" spans="2:6" s="234" customFormat="1" x14ac:dyDescent="0.2">
      <c r="B105" s="233">
        <v>43800</v>
      </c>
      <c r="C105" s="223">
        <v>77</v>
      </c>
      <c r="D105" s="223">
        <v>536</v>
      </c>
      <c r="E105" s="223">
        <v>544</v>
      </c>
      <c r="F105" s="223">
        <v>1080</v>
      </c>
    </row>
    <row r="106" spans="2:6" s="234" customFormat="1" x14ac:dyDescent="0.2">
      <c r="B106" s="323" t="s">
        <v>623</v>
      </c>
      <c r="C106" s="225">
        <f>SUM(C94:C105)</f>
        <v>737</v>
      </c>
      <c r="D106" s="225">
        <f t="shared" ref="D106:F106" si="3">SUM(D94:D105)</f>
        <v>10773</v>
      </c>
      <c r="E106" s="225">
        <f t="shared" si="3"/>
        <v>8604</v>
      </c>
      <c r="F106" s="225">
        <f t="shared" si="3"/>
        <v>19377</v>
      </c>
    </row>
    <row r="107" spans="2:6" s="234" customFormat="1" x14ac:dyDescent="0.2">
      <c r="B107" s="226" t="s">
        <v>28</v>
      </c>
      <c r="C107" s="227">
        <f>C23+C24+C25+C26+C27+C28+C41+C54+C67+C80+C93+C106</f>
        <v>4079</v>
      </c>
      <c r="D107" s="227"/>
      <c r="E107" s="227"/>
      <c r="F107" s="227">
        <f>F23+F24+F25+F26+F27+F28+F41+F54+F67+F80+F93+F106</f>
        <v>335395</v>
      </c>
    </row>
    <row r="108" spans="2:6" x14ac:dyDescent="0.2">
      <c r="B108" s="46" t="s">
        <v>477</v>
      </c>
    </row>
    <row r="109" spans="2:6" ht="39.75" customHeight="1" x14ac:dyDescent="0.2">
      <c r="B109" s="341" t="s">
        <v>535</v>
      </c>
      <c r="C109" s="341"/>
      <c r="D109" s="341"/>
      <c r="E109" s="341"/>
      <c r="F109" s="341"/>
    </row>
  </sheetData>
  <mergeCells count="8">
    <mergeCell ref="B109:F109"/>
    <mergeCell ref="B5:F5"/>
    <mergeCell ref="B6:F6"/>
    <mergeCell ref="B8:B10"/>
    <mergeCell ref="C8:F8"/>
    <mergeCell ref="C9:C10"/>
    <mergeCell ref="D9:E9"/>
    <mergeCell ref="F9:F10"/>
  </mergeCells>
  <hyperlinks>
    <hyperlink ref="H5" location="'Índice STJ'!A1" display="'Índice STJ'!A1"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2:N36"/>
  <sheetViews>
    <sheetView showGridLines="0" workbookViewId="0">
      <selection activeCell="K22" sqref="K22"/>
    </sheetView>
  </sheetViews>
  <sheetFormatPr baseColWidth="10" defaultColWidth="11.42578125" defaultRowHeight="12" x14ac:dyDescent="0.2"/>
  <cols>
    <col min="1" max="1" width="6" style="46" customWidth="1"/>
    <col min="2" max="7" width="11.42578125" style="46"/>
    <col min="8" max="8" width="13.5703125" style="46" customWidth="1"/>
    <col min="9" max="16384" width="11.42578125" style="46"/>
  </cols>
  <sheetData>
    <row r="2" spans="1:14" x14ac:dyDescent="0.2">
      <c r="A2" s="75" t="s">
        <v>105</v>
      </c>
    </row>
    <row r="3" spans="1:14" x14ac:dyDescent="0.2">
      <c r="A3" s="75" t="s">
        <v>106</v>
      </c>
    </row>
    <row r="4" spans="1:14" ht="15.75" customHeight="1" x14ac:dyDescent="0.2">
      <c r="A4" s="75"/>
    </row>
    <row r="5" spans="1:14" ht="15" x14ac:dyDescent="0.25">
      <c r="A5" s="75"/>
      <c r="B5" s="147" t="s">
        <v>575</v>
      </c>
      <c r="C5" s="135"/>
      <c r="D5" s="135"/>
      <c r="E5" s="135"/>
      <c r="N5" s="166" t="s">
        <v>580</v>
      </c>
    </row>
    <row r="7" spans="1:14" s="148" customFormat="1" ht="12.75" x14ac:dyDescent="0.2">
      <c r="B7" s="149" t="s">
        <v>128</v>
      </c>
      <c r="C7" s="150"/>
      <c r="D7" s="150"/>
      <c r="E7" s="150"/>
      <c r="F7" s="150"/>
      <c r="G7" s="150"/>
      <c r="H7" s="150"/>
      <c r="I7" s="150"/>
      <c r="J7" s="150"/>
      <c r="K7" s="150"/>
      <c r="L7" s="150"/>
      <c r="M7" s="150"/>
      <c r="N7" s="151"/>
    </row>
    <row r="8" spans="1:14" s="148" customFormat="1" ht="12.75" x14ac:dyDescent="0.2">
      <c r="B8" s="325" t="s">
        <v>598</v>
      </c>
      <c r="C8" s="326"/>
      <c r="D8" s="326"/>
      <c r="E8" s="326"/>
      <c r="F8" s="326"/>
      <c r="G8" s="326"/>
      <c r="H8" s="326"/>
      <c r="I8" s="326"/>
      <c r="J8" s="326"/>
      <c r="K8" s="326"/>
      <c r="L8" s="326"/>
      <c r="M8" s="326"/>
      <c r="N8" s="327"/>
    </row>
    <row r="9" spans="1:14" s="148" customFormat="1" ht="12.75" x14ac:dyDescent="0.2">
      <c r="B9" s="325"/>
      <c r="C9" s="326"/>
      <c r="D9" s="326"/>
      <c r="E9" s="326"/>
      <c r="F9" s="326"/>
      <c r="G9" s="326"/>
      <c r="H9" s="326"/>
      <c r="I9" s="326"/>
      <c r="J9" s="326"/>
      <c r="K9" s="326"/>
      <c r="L9" s="326"/>
      <c r="M9" s="326"/>
      <c r="N9" s="327"/>
    </row>
    <row r="10" spans="1:14" s="148" customFormat="1" ht="12.75" x14ac:dyDescent="0.2">
      <c r="B10" s="325"/>
      <c r="C10" s="326"/>
      <c r="D10" s="326"/>
      <c r="E10" s="326"/>
      <c r="F10" s="326"/>
      <c r="G10" s="326"/>
      <c r="H10" s="326"/>
      <c r="I10" s="326"/>
      <c r="J10" s="326"/>
      <c r="K10" s="326"/>
      <c r="L10" s="326"/>
      <c r="M10" s="326"/>
      <c r="N10" s="327"/>
    </row>
    <row r="11" spans="1:14" s="148" customFormat="1" ht="12.75" x14ac:dyDescent="0.2">
      <c r="B11" s="170" t="s">
        <v>604</v>
      </c>
      <c r="C11" s="152"/>
      <c r="D11" s="152"/>
      <c r="E11" s="152"/>
      <c r="F11" s="152"/>
      <c r="G11" s="152"/>
      <c r="H11" s="152"/>
      <c r="I11" s="152"/>
      <c r="J11" s="152"/>
      <c r="K11" s="152"/>
      <c r="L11" s="152"/>
      <c r="M11" s="152"/>
      <c r="N11" s="153"/>
    </row>
    <row r="12" spans="1:14" s="148" customFormat="1" ht="12.75" x14ac:dyDescent="0.2"/>
    <row r="13" spans="1:14" s="148" customFormat="1" ht="12.75" x14ac:dyDescent="0.2">
      <c r="B13" s="103" t="s">
        <v>129</v>
      </c>
    </row>
    <row r="14" spans="1:14" s="148" customFormat="1" ht="12.75" x14ac:dyDescent="0.2">
      <c r="B14" s="328" t="s">
        <v>599</v>
      </c>
      <c r="C14" s="328"/>
      <c r="D14" s="328"/>
      <c r="E14" s="328"/>
      <c r="F14" s="328"/>
      <c r="G14" s="328"/>
      <c r="H14" s="328"/>
      <c r="I14" s="328"/>
    </row>
    <row r="15" spans="1:14" s="148" customFormat="1" ht="12.75" x14ac:dyDescent="0.2">
      <c r="B15" s="328" t="s">
        <v>600</v>
      </c>
      <c r="C15" s="328"/>
      <c r="D15" s="328"/>
      <c r="E15" s="328"/>
      <c r="F15" s="328"/>
      <c r="G15" s="328"/>
      <c r="H15" s="328"/>
    </row>
    <row r="16" spans="1:14" s="148" customFormat="1" ht="12.75" x14ac:dyDescent="0.2"/>
    <row r="17" spans="2:10" s="148" customFormat="1" ht="12.75" x14ac:dyDescent="0.2">
      <c r="B17" s="103" t="s">
        <v>131</v>
      </c>
    </row>
    <row r="18" spans="2:10" s="148" customFormat="1" ht="12.75" x14ac:dyDescent="0.2">
      <c r="B18" s="329" t="s">
        <v>601</v>
      </c>
      <c r="C18" s="329"/>
      <c r="D18" s="329"/>
      <c r="E18" s="329"/>
      <c r="F18" s="329"/>
      <c r="G18" s="329"/>
      <c r="H18" s="329"/>
      <c r="I18" s="329"/>
      <c r="J18" s="329"/>
    </row>
    <row r="19" spans="2:10" s="148" customFormat="1" ht="12.75" x14ac:dyDescent="0.2">
      <c r="B19" s="329" t="s">
        <v>602</v>
      </c>
      <c r="C19" s="329"/>
      <c r="D19" s="329"/>
      <c r="E19" s="329"/>
      <c r="F19" s="329"/>
      <c r="G19" s="329"/>
      <c r="H19" s="329"/>
      <c r="I19" s="329"/>
    </row>
    <row r="20" spans="2:10" s="148" customFormat="1" ht="12.75" x14ac:dyDescent="0.2">
      <c r="B20" s="155"/>
    </row>
    <row r="21" spans="2:10" s="148" customFormat="1" ht="12.75" x14ac:dyDescent="0.2">
      <c r="B21" s="103" t="s">
        <v>603</v>
      </c>
    </row>
    <row r="22" spans="2:10" s="148" customFormat="1" ht="12.75" x14ac:dyDescent="0.2">
      <c r="B22" s="329" t="s">
        <v>107</v>
      </c>
      <c r="C22" s="329"/>
      <c r="D22" s="329"/>
    </row>
    <row r="23" spans="2:10" s="148" customFormat="1" ht="12.75" x14ac:dyDescent="0.2">
      <c r="B23" s="329" t="s">
        <v>108</v>
      </c>
      <c r="C23" s="329"/>
      <c r="D23" s="329"/>
    </row>
    <row r="24" spans="2:10" s="148" customFormat="1" ht="12.75" x14ac:dyDescent="0.2">
      <c r="B24" s="329" t="s">
        <v>115</v>
      </c>
      <c r="C24" s="329"/>
      <c r="D24" s="329"/>
    </row>
    <row r="25" spans="2:10" s="148" customFormat="1" ht="12.75" x14ac:dyDescent="0.2">
      <c r="B25" s="329" t="s">
        <v>109</v>
      </c>
      <c r="C25" s="329"/>
      <c r="D25" s="329"/>
    </row>
    <row r="26" spans="2:10" s="148" customFormat="1" ht="12.75" x14ac:dyDescent="0.2">
      <c r="B26" s="329" t="s">
        <v>110</v>
      </c>
      <c r="C26" s="329"/>
      <c r="D26" s="329"/>
    </row>
    <row r="27" spans="2:10" s="148" customFormat="1" ht="12.75" x14ac:dyDescent="0.2">
      <c r="B27" s="329" t="s">
        <v>111</v>
      </c>
      <c r="C27" s="329"/>
      <c r="D27" s="329"/>
    </row>
    <row r="28" spans="2:10" s="148" customFormat="1" ht="12.75" x14ac:dyDescent="0.2">
      <c r="B28" s="329" t="s">
        <v>112</v>
      </c>
      <c r="C28" s="329"/>
      <c r="D28" s="329"/>
    </row>
    <row r="29" spans="2:10" s="148" customFormat="1" ht="12.75" x14ac:dyDescent="0.2">
      <c r="B29" s="329" t="s">
        <v>113</v>
      </c>
      <c r="C29" s="329"/>
      <c r="D29" s="329"/>
    </row>
    <row r="30" spans="2:10" s="148" customFormat="1" ht="12.75" x14ac:dyDescent="0.2">
      <c r="B30" s="329" t="s">
        <v>114</v>
      </c>
      <c r="C30" s="329"/>
      <c r="D30" s="329"/>
    </row>
    <row r="31" spans="2:10" s="148" customFormat="1" ht="12.75" x14ac:dyDescent="0.2">
      <c r="B31" s="329" t="s">
        <v>116</v>
      </c>
      <c r="C31" s="329"/>
      <c r="D31" s="329"/>
    </row>
    <row r="32" spans="2:10" s="148" customFormat="1" ht="12.75" x14ac:dyDescent="0.2">
      <c r="B32" s="329" t="s">
        <v>117</v>
      </c>
      <c r="C32" s="329"/>
      <c r="D32" s="329"/>
    </row>
    <row r="33" spans="2:4" s="148" customFormat="1" ht="12.75" x14ac:dyDescent="0.2">
      <c r="B33" s="329" t="s">
        <v>118</v>
      </c>
      <c r="C33" s="329"/>
      <c r="D33" s="329"/>
    </row>
    <row r="34" spans="2:4" s="148" customFormat="1" ht="12.75" x14ac:dyDescent="0.2">
      <c r="B34" s="329" t="s">
        <v>119</v>
      </c>
      <c r="C34" s="329"/>
      <c r="D34" s="329"/>
    </row>
    <row r="35" spans="2:4" s="148" customFormat="1" ht="12.75" x14ac:dyDescent="0.2">
      <c r="B35" s="329" t="s">
        <v>120</v>
      </c>
      <c r="C35" s="329"/>
      <c r="D35" s="329"/>
    </row>
    <row r="36" spans="2:4" s="148" customFormat="1" ht="12.75" x14ac:dyDescent="0.2">
      <c r="B36" s="329" t="s">
        <v>121</v>
      </c>
      <c r="C36" s="329"/>
      <c r="D36" s="329"/>
    </row>
  </sheetData>
  <mergeCells count="20">
    <mergeCell ref="B34:D34"/>
    <mergeCell ref="B35:D35"/>
    <mergeCell ref="B36:D36"/>
    <mergeCell ref="B29:D29"/>
    <mergeCell ref="B30:D30"/>
    <mergeCell ref="B31:D31"/>
    <mergeCell ref="B32:D32"/>
    <mergeCell ref="B33:D33"/>
    <mergeCell ref="B28:D28"/>
    <mergeCell ref="B22:D22"/>
    <mergeCell ref="B23:D23"/>
    <mergeCell ref="B24:D24"/>
    <mergeCell ref="B25:D25"/>
    <mergeCell ref="B26:D26"/>
    <mergeCell ref="B27:D27"/>
    <mergeCell ref="B8:N10"/>
    <mergeCell ref="B15:H15"/>
    <mergeCell ref="B18:J18"/>
    <mergeCell ref="B19:I19"/>
    <mergeCell ref="B14:I14"/>
  </mergeCells>
  <hyperlinks>
    <hyperlink ref="B15" location="'Concesiones Nacional'!A1" display="Concesiones en el Sistema de Pensiones Solidarias, por mes, desde julio 2008 a marzo 2018" xr:uid="{00000000-0004-0000-0200-000000000000}"/>
    <hyperlink ref="B19" location="'Concesiones Regiones'!A1" display="Concesiones Regiones" xr:uid="{00000000-0004-0000-0200-000001000000}"/>
    <hyperlink ref="B22" location="XV!A1" display="XV Arica y Parinacota" xr:uid="{00000000-0004-0000-0200-000002000000}"/>
    <hyperlink ref="B23" location="I!A1" display="I Tarapaca" xr:uid="{00000000-0004-0000-0200-000003000000}"/>
    <hyperlink ref="B24" location="II!A1" display="II Antofagasta" xr:uid="{00000000-0004-0000-0200-000004000000}"/>
    <hyperlink ref="B25" location="III!A1" display="III Atacama" xr:uid="{00000000-0004-0000-0200-000005000000}"/>
    <hyperlink ref="B26" location="IV!A1" display="IV Coquimbo" xr:uid="{00000000-0004-0000-0200-000006000000}"/>
    <hyperlink ref="B27" location="V!A1" display="V Valparaiso" xr:uid="{00000000-0004-0000-0200-000007000000}"/>
    <hyperlink ref="B28" location="VI!A1" display="VI Libertador General Bernardo O'Higgins" xr:uid="{00000000-0004-0000-0200-000008000000}"/>
    <hyperlink ref="B29" location="VII!A1" display="VII Maule" xr:uid="{00000000-0004-0000-0200-000009000000}"/>
    <hyperlink ref="B30" location="VIII!A1" display="VIII Bio Bio" xr:uid="{00000000-0004-0000-0200-00000A000000}"/>
    <hyperlink ref="B31" location="IX!A1" display="IX Araucania" xr:uid="{00000000-0004-0000-0200-00000B000000}"/>
    <hyperlink ref="B32" location="XIV!A1" display="XIV Los Rios" xr:uid="{00000000-0004-0000-0200-00000C000000}"/>
    <hyperlink ref="B33" location="X!A1" display="X Los Lagos" xr:uid="{00000000-0004-0000-0200-00000D000000}"/>
    <hyperlink ref="B34" location="XI!A1" display="XI Aysen" xr:uid="{00000000-0004-0000-0200-00000E000000}"/>
    <hyperlink ref="B35" location="XII!A1" display="XII Magallanes" xr:uid="{00000000-0004-0000-0200-00000F000000}"/>
    <hyperlink ref="B36" location="XIII!A1" display="XIII Metropolitana" xr:uid="{00000000-0004-0000-0200-000010000000}"/>
    <hyperlink ref="B18" location="'Solicitudes Regiones'!A1" display="Solicitudes Regiones" xr:uid="{00000000-0004-0000-0200-000011000000}"/>
    <hyperlink ref="N5" location="Índice!A1" display="Volver" xr:uid="{00000000-0004-0000-0200-000012000000}"/>
    <hyperlink ref="B14" location="'Solicitudes Nacional'!A1" display="Solicitudes recibidas en el Sistema de Pensiones Solidarias, según mes, desde julio 2008 a marzo 2018" xr:uid="{00000000-0004-0000-0200-000013000000}"/>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H102"/>
  <sheetViews>
    <sheetView showGridLines="0" topLeftCell="A61" zoomScaleNormal="100" workbookViewId="0">
      <selection activeCell="H86" sqref="H86"/>
    </sheetView>
  </sheetViews>
  <sheetFormatPr baseColWidth="10" defaultColWidth="11.42578125" defaultRowHeight="12" x14ac:dyDescent="0.2"/>
  <cols>
    <col min="1" max="1" width="6" style="46" customWidth="1"/>
    <col min="2" max="2" width="12.28515625" style="46" bestFit="1" customWidth="1"/>
    <col min="3" max="16384" width="11.42578125" style="46"/>
  </cols>
  <sheetData>
    <row r="2" spans="1:8" x14ac:dyDescent="0.2">
      <c r="A2" s="75" t="s">
        <v>105</v>
      </c>
    </row>
    <row r="3" spans="1:8" x14ac:dyDescent="0.2">
      <c r="A3" s="75" t="s">
        <v>106</v>
      </c>
    </row>
    <row r="5" spans="1:8" ht="28.5" customHeight="1" x14ac:dyDescent="0.2">
      <c r="B5" s="404" t="s">
        <v>536</v>
      </c>
      <c r="C5" s="404"/>
      <c r="D5" s="404"/>
      <c r="E5" s="404"/>
      <c r="F5" s="404"/>
      <c r="H5" s="158" t="s">
        <v>579</v>
      </c>
    </row>
    <row r="6" spans="1:8" ht="12.75" x14ac:dyDescent="0.2">
      <c r="B6" s="405" t="s">
        <v>619</v>
      </c>
      <c r="C6" s="405"/>
      <c r="D6" s="405"/>
      <c r="E6" s="405"/>
      <c r="F6" s="405"/>
    </row>
    <row r="8" spans="1:8" ht="27.75" customHeight="1" x14ac:dyDescent="0.2">
      <c r="B8" s="403" t="s">
        <v>528</v>
      </c>
      <c r="C8" s="406" t="s">
        <v>537</v>
      </c>
      <c r="D8" s="407"/>
      <c r="E8" s="407"/>
      <c r="F8" s="408"/>
    </row>
    <row r="9" spans="1:8" x14ac:dyDescent="0.2">
      <c r="B9" s="403"/>
      <c r="C9" s="189" t="s">
        <v>538</v>
      </c>
      <c r="D9" s="189" t="s">
        <v>539</v>
      </c>
      <c r="E9" s="189" t="s">
        <v>540</v>
      </c>
      <c r="F9" s="189" t="s">
        <v>28</v>
      </c>
    </row>
    <row r="10" spans="1:8" x14ac:dyDescent="0.2">
      <c r="B10" s="115" t="s">
        <v>541</v>
      </c>
      <c r="C10" s="116">
        <v>114</v>
      </c>
      <c r="D10" s="116">
        <v>539</v>
      </c>
      <c r="E10" s="117">
        <v>154</v>
      </c>
      <c r="F10" s="118">
        <f t="shared" ref="F10:F22" si="0">SUM(C10:E10)</f>
        <v>807</v>
      </c>
    </row>
    <row r="11" spans="1:8" x14ac:dyDescent="0.2">
      <c r="B11" s="111">
        <v>41275</v>
      </c>
      <c r="C11" s="114">
        <v>8</v>
      </c>
      <c r="D11" s="114">
        <v>38</v>
      </c>
      <c r="E11" s="119">
        <v>12</v>
      </c>
      <c r="F11" s="120">
        <f t="shared" si="0"/>
        <v>58</v>
      </c>
    </row>
    <row r="12" spans="1:8" x14ac:dyDescent="0.2">
      <c r="B12" s="111">
        <v>41306</v>
      </c>
      <c r="C12" s="114">
        <v>5</v>
      </c>
      <c r="D12" s="114">
        <v>35</v>
      </c>
      <c r="E12" s="119">
        <v>15</v>
      </c>
      <c r="F12" s="120">
        <f t="shared" si="0"/>
        <v>55</v>
      </c>
    </row>
    <row r="13" spans="1:8" x14ac:dyDescent="0.2">
      <c r="B13" s="111">
        <v>41334</v>
      </c>
      <c r="C13" s="114">
        <v>10</v>
      </c>
      <c r="D13" s="114">
        <v>42</v>
      </c>
      <c r="E13" s="119">
        <v>12</v>
      </c>
      <c r="F13" s="120">
        <f t="shared" si="0"/>
        <v>64</v>
      </c>
    </row>
    <row r="14" spans="1:8" x14ac:dyDescent="0.2">
      <c r="B14" s="111">
        <v>41365</v>
      </c>
      <c r="C14" s="114">
        <v>10</v>
      </c>
      <c r="D14" s="114">
        <v>41</v>
      </c>
      <c r="E14" s="119">
        <v>15</v>
      </c>
      <c r="F14" s="120">
        <f t="shared" si="0"/>
        <v>66</v>
      </c>
    </row>
    <row r="15" spans="1:8" x14ac:dyDescent="0.2">
      <c r="B15" s="111">
        <v>41395</v>
      </c>
      <c r="C15" s="114">
        <v>6</v>
      </c>
      <c r="D15" s="114">
        <v>43</v>
      </c>
      <c r="E15" s="119">
        <v>11</v>
      </c>
      <c r="F15" s="120">
        <f t="shared" si="0"/>
        <v>60</v>
      </c>
    </row>
    <row r="16" spans="1:8" x14ac:dyDescent="0.2">
      <c r="B16" s="111">
        <v>41426</v>
      </c>
      <c r="C16" s="114">
        <v>6</v>
      </c>
      <c r="D16" s="114">
        <v>34</v>
      </c>
      <c r="E16" s="119">
        <v>14</v>
      </c>
      <c r="F16" s="120">
        <f t="shared" si="0"/>
        <v>54</v>
      </c>
    </row>
    <row r="17" spans="2:6" x14ac:dyDescent="0.2">
      <c r="B17" s="111">
        <v>41456</v>
      </c>
      <c r="C17" s="114">
        <v>4</v>
      </c>
      <c r="D17" s="114">
        <v>42</v>
      </c>
      <c r="E17" s="119">
        <v>12</v>
      </c>
      <c r="F17" s="120">
        <f t="shared" si="0"/>
        <v>58</v>
      </c>
    </row>
    <row r="18" spans="2:6" x14ac:dyDescent="0.2">
      <c r="B18" s="111">
        <v>41487</v>
      </c>
      <c r="C18" s="114">
        <v>7</v>
      </c>
      <c r="D18" s="114">
        <v>39</v>
      </c>
      <c r="E18" s="119">
        <v>12</v>
      </c>
      <c r="F18" s="120">
        <f t="shared" si="0"/>
        <v>58</v>
      </c>
    </row>
    <row r="19" spans="2:6" x14ac:dyDescent="0.2">
      <c r="B19" s="111">
        <v>41518</v>
      </c>
      <c r="C19" s="114">
        <v>5</v>
      </c>
      <c r="D19" s="114">
        <v>33</v>
      </c>
      <c r="E19" s="119">
        <v>12</v>
      </c>
      <c r="F19" s="120">
        <f t="shared" si="0"/>
        <v>50</v>
      </c>
    </row>
    <row r="20" spans="2:6" x14ac:dyDescent="0.2">
      <c r="B20" s="111">
        <v>41548</v>
      </c>
      <c r="C20" s="114">
        <v>3</v>
      </c>
      <c r="D20" s="114">
        <v>28</v>
      </c>
      <c r="E20" s="119">
        <v>17</v>
      </c>
      <c r="F20" s="120">
        <f t="shared" si="0"/>
        <v>48</v>
      </c>
    </row>
    <row r="21" spans="2:6" x14ac:dyDescent="0.2">
      <c r="B21" s="111">
        <v>41579</v>
      </c>
      <c r="C21" s="114">
        <v>3</v>
      </c>
      <c r="D21" s="114">
        <v>18</v>
      </c>
      <c r="E21" s="119">
        <v>7</v>
      </c>
      <c r="F21" s="120">
        <f t="shared" si="0"/>
        <v>28</v>
      </c>
    </row>
    <row r="22" spans="2:6" x14ac:dyDescent="0.2">
      <c r="B22" s="111">
        <v>41609</v>
      </c>
      <c r="C22" s="114">
        <v>7</v>
      </c>
      <c r="D22" s="114">
        <v>37</v>
      </c>
      <c r="E22" s="119">
        <v>11</v>
      </c>
      <c r="F22" s="120">
        <f t="shared" si="0"/>
        <v>55</v>
      </c>
    </row>
    <row r="23" spans="2:6" x14ac:dyDescent="0.2">
      <c r="B23" s="115" t="s">
        <v>542</v>
      </c>
      <c r="C23" s="116">
        <f>SUM(C11:C22)</f>
        <v>74</v>
      </c>
      <c r="D23" s="116">
        <f t="shared" ref="D23:E23" si="1">SUM(D11:D22)</f>
        <v>430</v>
      </c>
      <c r="E23" s="117">
        <f t="shared" si="1"/>
        <v>150</v>
      </c>
      <c r="F23" s="121">
        <f>SUM(F11:F22)</f>
        <v>654</v>
      </c>
    </row>
    <row r="24" spans="2:6" x14ac:dyDescent="0.2">
      <c r="B24" s="122">
        <v>41640</v>
      </c>
      <c r="C24" s="114">
        <v>7</v>
      </c>
      <c r="D24" s="114">
        <v>32</v>
      </c>
      <c r="E24" s="119">
        <v>18</v>
      </c>
      <c r="F24" s="120">
        <f>SUM(C24:E24)</f>
        <v>57</v>
      </c>
    </row>
    <row r="25" spans="2:6" x14ac:dyDescent="0.2">
      <c r="B25" s="122">
        <v>41671</v>
      </c>
      <c r="C25" s="114">
        <v>3</v>
      </c>
      <c r="D25" s="114">
        <v>24</v>
      </c>
      <c r="E25" s="119">
        <v>9</v>
      </c>
      <c r="F25" s="120">
        <f t="shared" ref="F25:F48" si="2">C25+D25+E25</f>
        <v>36</v>
      </c>
    </row>
    <row r="26" spans="2:6" x14ac:dyDescent="0.2">
      <c r="B26" s="122">
        <v>41699</v>
      </c>
      <c r="C26" s="114">
        <v>7</v>
      </c>
      <c r="D26" s="114">
        <v>21</v>
      </c>
      <c r="E26" s="119">
        <v>15</v>
      </c>
      <c r="F26" s="120">
        <f t="shared" si="2"/>
        <v>43</v>
      </c>
    </row>
    <row r="27" spans="2:6" x14ac:dyDescent="0.2">
      <c r="B27" s="122">
        <v>41730</v>
      </c>
      <c r="C27" s="114">
        <v>9</v>
      </c>
      <c r="D27" s="114">
        <v>25</v>
      </c>
      <c r="E27" s="119">
        <v>10</v>
      </c>
      <c r="F27" s="120">
        <f t="shared" si="2"/>
        <v>44</v>
      </c>
    </row>
    <row r="28" spans="2:6" x14ac:dyDescent="0.2">
      <c r="B28" s="122">
        <v>41760</v>
      </c>
      <c r="C28" s="114">
        <v>7</v>
      </c>
      <c r="D28" s="114">
        <v>29</v>
      </c>
      <c r="E28" s="119">
        <v>11</v>
      </c>
      <c r="F28" s="120">
        <f t="shared" si="2"/>
        <v>47</v>
      </c>
    </row>
    <row r="29" spans="2:6" x14ac:dyDescent="0.2">
      <c r="B29" s="122">
        <v>41791</v>
      </c>
      <c r="C29" s="114">
        <v>0</v>
      </c>
      <c r="D29" s="114">
        <v>31</v>
      </c>
      <c r="E29" s="119">
        <v>17</v>
      </c>
      <c r="F29" s="120">
        <f t="shared" si="2"/>
        <v>48</v>
      </c>
    </row>
    <row r="30" spans="2:6" x14ac:dyDescent="0.2">
      <c r="B30" s="122">
        <v>41821</v>
      </c>
      <c r="C30" s="114">
        <v>3</v>
      </c>
      <c r="D30" s="114">
        <v>29</v>
      </c>
      <c r="E30" s="119">
        <v>15</v>
      </c>
      <c r="F30" s="120">
        <f t="shared" si="2"/>
        <v>47</v>
      </c>
    </row>
    <row r="31" spans="2:6" x14ac:dyDescent="0.2">
      <c r="B31" s="122">
        <v>41852</v>
      </c>
      <c r="C31" s="114">
        <v>5</v>
      </c>
      <c r="D31" s="114">
        <v>30</v>
      </c>
      <c r="E31" s="119">
        <v>9</v>
      </c>
      <c r="F31" s="120">
        <f t="shared" si="2"/>
        <v>44</v>
      </c>
    </row>
    <row r="32" spans="2:6" x14ac:dyDescent="0.2">
      <c r="B32" s="122">
        <v>41883</v>
      </c>
      <c r="C32" s="114">
        <v>2</v>
      </c>
      <c r="D32" s="114">
        <v>39</v>
      </c>
      <c r="E32" s="119"/>
      <c r="F32" s="120">
        <f t="shared" si="2"/>
        <v>41</v>
      </c>
    </row>
    <row r="33" spans="2:6" x14ac:dyDescent="0.2">
      <c r="B33" s="122">
        <v>41913</v>
      </c>
      <c r="C33" s="114">
        <v>5</v>
      </c>
      <c r="D33" s="114">
        <v>29</v>
      </c>
      <c r="E33" s="119"/>
      <c r="F33" s="120">
        <f t="shared" si="2"/>
        <v>34</v>
      </c>
    </row>
    <row r="34" spans="2:6" x14ac:dyDescent="0.2">
      <c r="B34" s="122">
        <v>41944</v>
      </c>
      <c r="C34" s="114">
        <v>1</v>
      </c>
      <c r="D34" s="114">
        <v>20</v>
      </c>
      <c r="E34" s="119">
        <v>4</v>
      </c>
      <c r="F34" s="120">
        <f t="shared" si="2"/>
        <v>25</v>
      </c>
    </row>
    <row r="35" spans="2:6" x14ac:dyDescent="0.2">
      <c r="B35" s="122">
        <v>41974</v>
      </c>
      <c r="C35" s="114">
        <v>4</v>
      </c>
      <c r="D35" s="114">
        <v>38</v>
      </c>
      <c r="E35" s="119">
        <v>5</v>
      </c>
      <c r="F35" s="120">
        <f t="shared" si="2"/>
        <v>47</v>
      </c>
    </row>
    <row r="36" spans="2:6" x14ac:dyDescent="0.2">
      <c r="B36" s="115" t="s">
        <v>543</v>
      </c>
      <c r="C36" s="116">
        <f>SUM(C24:C35)</f>
        <v>53</v>
      </c>
      <c r="D36" s="116">
        <f>SUM(D24:D35)</f>
        <v>347</v>
      </c>
      <c r="E36" s="117">
        <f>SUM(E24:E35)</f>
        <v>113</v>
      </c>
      <c r="F36" s="118">
        <f t="shared" si="2"/>
        <v>513</v>
      </c>
    </row>
    <row r="37" spans="2:6" x14ac:dyDescent="0.2">
      <c r="B37" s="122">
        <v>42005</v>
      </c>
      <c r="C37" s="114">
        <v>2</v>
      </c>
      <c r="D37" s="114">
        <v>26</v>
      </c>
      <c r="E37" s="119">
        <v>12</v>
      </c>
      <c r="F37" s="120">
        <f t="shared" si="2"/>
        <v>40</v>
      </c>
    </row>
    <row r="38" spans="2:6" x14ac:dyDescent="0.2">
      <c r="B38" s="122">
        <v>42036</v>
      </c>
      <c r="C38" s="114">
        <v>1</v>
      </c>
      <c r="D38" s="114">
        <v>21</v>
      </c>
      <c r="E38" s="119">
        <v>15</v>
      </c>
      <c r="F38" s="120">
        <f t="shared" si="2"/>
        <v>37</v>
      </c>
    </row>
    <row r="39" spans="2:6" x14ac:dyDescent="0.2">
      <c r="B39" s="122">
        <v>42064</v>
      </c>
      <c r="C39" s="114">
        <v>7</v>
      </c>
      <c r="D39" s="114">
        <v>24</v>
      </c>
      <c r="E39" s="119">
        <v>8</v>
      </c>
      <c r="F39" s="120">
        <f t="shared" si="2"/>
        <v>39</v>
      </c>
    </row>
    <row r="40" spans="2:6" x14ac:dyDescent="0.2">
      <c r="B40" s="122">
        <v>42095</v>
      </c>
      <c r="C40" s="114">
        <v>7</v>
      </c>
      <c r="D40" s="114">
        <v>21</v>
      </c>
      <c r="E40" s="119">
        <v>5</v>
      </c>
      <c r="F40" s="120">
        <f t="shared" si="2"/>
        <v>33</v>
      </c>
    </row>
    <row r="41" spans="2:6" x14ac:dyDescent="0.2">
      <c r="B41" s="122">
        <v>42125</v>
      </c>
      <c r="C41" s="114"/>
      <c r="D41" s="114">
        <v>18</v>
      </c>
      <c r="E41" s="119">
        <v>13</v>
      </c>
      <c r="F41" s="120">
        <f t="shared" si="2"/>
        <v>31</v>
      </c>
    </row>
    <row r="42" spans="2:6" x14ac:dyDescent="0.2">
      <c r="B42" s="122">
        <v>42156</v>
      </c>
      <c r="C42" s="114">
        <v>5</v>
      </c>
      <c r="D42" s="114">
        <v>22</v>
      </c>
      <c r="E42" s="119">
        <v>11</v>
      </c>
      <c r="F42" s="120">
        <f t="shared" si="2"/>
        <v>38</v>
      </c>
    </row>
    <row r="43" spans="2:6" x14ac:dyDescent="0.2">
      <c r="B43" s="122">
        <v>42186</v>
      </c>
      <c r="C43" s="114">
        <v>1</v>
      </c>
      <c r="D43" s="114">
        <v>22</v>
      </c>
      <c r="E43" s="119">
        <v>10</v>
      </c>
      <c r="F43" s="120">
        <f t="shared" si="2"/>
        <v>33</v>
      </c>
    </row>
    <row r="44" spans="2:6" x14ac:dyDescent="0.2">
      <c r="B44" s="122">
        <v>42217</v>
      </c>
      <c r="C44" s="114">
        <v>4</v>
      </c>
      <c r="D44" s="114">
        <v>27</v>
      </c>
      <c r="E44" s="119">
        <v>6</v>
      </c>
      <c r="F44" s="120">
        <f t="shared" si="2"/>
        <v>37</v>
      </c>
    </row>
    <row r="45" spans="2:6" x14ac:dyDescent="0.2">
      <c r="B45" s="122">
        <v>42248</v>
      </c>
      <c r="C45" s="114">
        <v>1</v>
      </c>
      <c r="D45" s="114">
        <v>32</v>
      </c>
      <c r="E45" s="119">
        <v>7</v>
      </c>
      <c r="F45" s="120">
        <f t="shared" si="2"/>
        <v>40</v>
      </c>
    </row>
    <row r="46" spans="2:6" x14ac:dyDescent="0.2">
      <c r="B46" s="122">
        <v>42278</v>
      </c>
      <c r="C46" s="114">
        <v>9</v>
      </c>
      <c r="D46" s="114">
        <v>21</v>
      </c>
      <c r="E46" s="119">
        <v>9</v>
      </c>
      <c r="F46" s="120">
        <f t="shared" si="2"/>
        <v>39</v>
      </c>
    </row>
    <row r="47" spans="2:6" x14ac:dyDescent="0.2">
      <c r="B47" s="122">
        <v>42309</v>
      </c>
      <c r="C47" s="114">
        <v>7</v>
      </c>
      <c r="D47" s="114">
        <v>26</v>
      </c>
      <c r="E47" s="119">
        <v>4</v>
      </c>
      <c r="F47" s="120">
        <f t="shared" si="2"/>
        <v>37</v>
      </c>
    </row>
    <row r="48" spans="2:6" x14ac:dyDescent="0.2">
      <c r="B48" s="122">
        <v>42339</v>
      </c>
      <c r="C48" s="114">
        <v>6</v>
      </c>
      <c r="D48" s="114">
        <v>21</v>
      </c>
      <c r="E48" s="119">
        <v>6</v>
      </c>
      <c r="F48" s="120">
        <f t="shared" si="2"/>
        <v>33</v>
      </c>
    </row>
    <row r="49" spans="2:6" x14ac:dyDescent="0.2">
      <c r="B49" s="115" t="s">
        <v>544</v>
      </c>
      <c r="C49" s="116">
        <f>SUM(C37:C48)</f>
        <v>50</v>
      </c>
      <c r="D49" s="116">
        <f t="shared" ref="D49:F49" si="3">SUM(D37:D48)</f>
        <v>281</v>
      </c>
      <c r="E49" s="116">
        <f t="shared" si="3"/>
        <v>106</v>
      </c>
      <c r="F49" s="118">
        <f t="shared" si="3"/>
        <v>437</v>
      </c>
    </row>
    <row r="50" spans="2:6" x14ac:dyDescent="0.2">
      <c r="B50" s="122">
        <v>42370</v>
      </c>
      <c r="C50" s="114">
        <v>4</v>
      </c>
      <c r="D50" s="114">
        <v>19</v>
      </c>
      <c r="E50" s="119">
        <v>10</v>
      </c>
      <c r="F50" s="120">
        <f t="shared" ref="F50:F87" si="4">C50+D50+E50</f>
        <v>33</v>
      </c>
    </row>
    <row r="51" spans="2:6" x14ac:dyDescent="0.2">
      <c r="B51" s="122">
        <v>42401</v>
      </c>
      <c r="C51" s="114">
        <v>17</v>
      </c>
      <c r="D51" s="114">
        <v>16</v>
      </c>
      <c r="E51" s="119">
        <v>0</v>
      </c>
      <c r="F51" s="120">
        <f t="shared" si="4"/>
        <v>33</v>
      </c>
    </row>
    <row r="52" spans="2:6" x14ac:dyDescent="0.2">
      <c r="B52" s="122">
        <v>42430</v>
      </c>
      <c r="C52" s="114">
        <v>14</v>
      </c>
      <c r="D52" s="114">
        <v>13</v>
      </c>
      <c r="E52" s="119">
        <v>13</v>
      </c>
      <c r="F52" s="120">
        <f t="shared" si="4"/>
        <v>40</v>
      </c>
    </row>
    <row r="53" spans="2:6" x14ac:dyDescent="0.2">
      <c r="B53" s="122">
        <v>42461</v>
      </c>
      <c r="C53" s="114">
        <v>8</v>
      </c>
      <c r="D53" s="114">
        <v>19</v>
      </c>
      <c r="E53" s="119">
        <v>12</v>
      </c>
      <c r="F53" s="120">
        <f t="shared" si="4"/>
        <v>39</v>
      </c>
    </row>
    <row r="54" spans="2:6" x14ac:dyDescent="0.2">
      <c r="B54" s="122">
        <v>42491</v>
      </c>
      <c r="C54" s="114">
        <v>7</v>
      </c>
      <c r="D54" s="114">
        <v>21</v>
      </c>
      <c r="E54" s="119">
        <v>12</v>
      </c>
      <c r="F54" s="120">
        <f t="shared" si="4"/>
        <v>40</v>
      </c>
    </row>
    <row r="55" spans="2:6" x14ac:dyDescent="0.2">
      <c r="B55" s="122">
        <v>42522</v>
      </c>
      <c r="C55" s="114">
        <v>7</v>
      </c>
      <c r="D55" s="114">
        <v>19</v>
      </c>
      <c r="E55" s="119">
        <v>11</v>
      </c>
      <c r="F55" s="120">
        <f t="shared" si="4"/>
        <v>37</v>
      </c>
    </row>
    <row r="56" spans="2:6" x14ac:dyDescent="0.2">
      <c r="B56" s="122">
        <v>42552</v>
      </c>
      <c r="C56" s="114">
        <v>18</v>
      </c>
      <c r="D56" s="114">
        <v>16</v>
      </c>
      <c r="E56" s="119">
        <v>12</v>
      </c>
      <c r="F56" s="120">
        <f t="shared" si="4"/>
        <v>46</v>
      </c>
    </row>
    <row r="57" spans="2:6" x14ac:dyDescent="0.2">
      <c r="B57" s="122">
        <v>42583</v>
      </c>
      <c r="C57" s="114">
        <v>12</v>
      </c>
      <c r="D57" s="114">
        <v>18</v>
      </c>
      <c r="E57" s="119">
        <v>17</v>
      </c>
      <c r="F57" s="120">
        <f t="shared" si="4"/>
        <v>47</v>
      </c>
    </row>
    <row r="58" spans="2:6" x14ac:dyDescent="0.2">
      <c r="B58" s="122">
        <v>42614</v>
      </c>
      <c r="C58" s="114">
        <v>6</v>
      </c>
      <c r="D58" s="114">
        <v>19</v>
      </c>
      <c r="E58" s="119">
        <v>13</v>
      </c>
      <c r="F58" s="120">
        <f t="shared" si="4"/>
        <v>38</v>
      </c>
    </row>
    <row r="59" spans="2:6" x14ac:dyDescent="0.2">
      <c r="B59" s="122">
        <v>42644</v>
      </c>
      <c r="C59" s="114">
        <v>10</v>
      </c>
      <c r="D59" s="114">
        <v>15</v>
      </c>
      <c r="E59" s="119">
        <v>11</v>
      </c>
      <c r="F59" s="120">
        <f t="shared" si="4"/>
        <v>36</v>
      </c>
    </row>
    <row r="60" spans="2:6" x14ac:dyDescent="0.2">
      <c r="B60" s="122">
        <v>42675</v>
      </c>
      <c r="C60" s="114">
        <v>14</v>
      </c>
      <c r="D60" s="114">
        <v>16</v>
      </c>
      <c r="E60" s="119">
        <v>12</v>
      </c>
      <c r="F60" s="120">
        <f t="shared" si="4"/>
        <v>42</v>
      </c>
    </row>
    <row r="61" spans="2:6" x14ac:dyDescent="0.2">
      <c r="B61" s="122">
        <v>42705</v>
      </c>
      <c r="C61" s="114">
        <v>14</v>
      </c>
      <c r="D61" s="114">
        <v>16</v>
      </c>
      <c r="E61" s="119">
        <v>20</v>
      </c>
      <c r="F61" s="120">
        <f t="shared" si="4"/>
        <v>50</v>
      </c>
    </row>
    <row r="62" spans="2:6" x14ac:dyDescent="0.2">
      <c r="B62" s="115" t="s">
        <v>545</v>
      </c>
      <c r="C62" s="116">
        <f>SUM(C50:C61)</f>
        <v>131</v>
      </c>
      <c r="D62" s="116">
        <f t="shared" ref="D62:F62" si="5">SUM(D50:D61)</f>
        <v>207</v>
      </c>
      <c r="E62" s="116">
        <f t="shared" si="5"/>
        <v>143</v>
      </c>
      <c r="F62" s="118">
        <f t="shared" si="5"/>
        <v>481</v>
      </c>
    </row>
    <row r="63" spans="2:6" x14ac:dyDescent="0.2">
      <c r="B63" s="122">
        <v>42736</v>
      </c>
      <c r="C63" s="114">
        <v>8</v>
      </c>
      <c r="D63" s="114">
        <v>17</v>
      </c>
      <c r="E63" s="119">
        <v>15</v>
      </c>
      <c r="F63" s="120">
        <f t="shared" si="4"/>
        <v>40</v>
      </c>
    </row>
    <row r="64" spans="2:6" x14ac:dyDescent="0.2">
      <c r="B64" s="122">
        <v>42767</v>
      </c>
      <c r="C64" s="114">
        <v>9</v>
      </c>
      <c r="D64" s="114">
        <v>11</v>
      </c>
      <c r="E64" s="119">
        <v>12</v>
      </c>
      <c r="F64" s="120">
        <f t="shared" si="4"/>
        <v>32</v>
      </c>
    </row>
    <row r="65" spans="2:6" x14ac:dyDescent="0.2">
      <c r="B65" s="122">
        <v>42795</v>
      </c>
      <c r="C65" s="114">
        <v>9</v>
      </c>
      <c r="D65" s="114">
        <v>13</v>
      </c>
      <c r="E65" s="119">
        <v>15</v>
      </c>
      <c r="F65" s="120">
        <f t="shared" si="4"/>
        <v>37</v>
      </c>
    </row>
    <row r="66" spans="2:6" x14ac:dyDescent="0.2">
      <c r="B66" s="122">
        <v>42826</v>
      </c>
      <c r="C66" s="114">
        <v>3</v>
      </c>
      <c r="D66" s="114">
        <v>17</v>
      </c>
      <c r="E66" s="119">
        <v>7</v>
      </c>
      <c r="F66" s="120">
        <f t="shared" si="4"/>
        <v>27</v>
      </c>
    </row>
    <row r="67" spans="2:6" x14ac:dyDescent="0.2">
      <c r="B67" s="122">
        <v>42856</v>
      </c>
      <c r="C67" s="114">
        <v>8</v>
      </c>
      <c r="D67" s="114">
        <v>18</v>
      </c>
      <c r="E67" s="119">
        <v>10</v>
      </c>
      <c r="F67" s="120">
        <f t="shared" si="4"/>
        <v>36</v>
      </c>
    </row>
    <row r="68" spans="2:6" x14ac:dyDescent="0.2">
      <c r="B68" s="122">
        <v>42887</v>
      </c>
      <c r="C68" s="114">
        <v>12</v>
      </c>
      <c r="D68" s="114">
        <v>19</v>
      </c>
      <c r="E68" s="119">
        <v>7</v>
      </c>
      <c r="F68" s="120">
        <f t="shared" si="4"/>
        <v>38</v>
      </c>
    </row>
    <row r="69" spans="2:6" x14ac:dyDescent="0.2">
      <c r="B69" s="122">
        <v>42917</v>
      </c>
      <c r="C69" s="114">
        <v>8</v>
      </c>
      <c r="D69" s="114">
        <v>12</v>
      </c>
      <c r="E69" s="119">
        <v>11</v>
      </c>
      <c r="F69" s="120">
        <f t="shared" si="4"/>
        <v>31</v>
      </c>
    </row>
    <row r="70" spans="2:6" x14ac:dyDescent="0.2">
      <c r="B70" s="122">
        <v>42948</v>
      </c>
      <c r="C70" s="114">
        <v>10</v>
      </c>
      <c r="D70" s="114">
        <v>13</v>
      </c>
      <c r="E70" s="119">
        <v>11</v>
      </c>
      <c r="F70" s="120">
        <f t="shared" si="4"/>
        <v>34</v>
      </c>
    </row>
    <row r="71" spans="2:6" x14ac:dyDescent="0.2">
      <c r="B71" s="122">
        <v>42979</v>
      </c>
      <c r="C71" s="114">
        <v>10</v>
      </c>
      <c r="D71" s="114">
        <v>9</v>
      </c>
      <c r="E71" s="119">
        <v>17</v>
      </c>
      <c r="F71" s="120">
        <f t="shared" si="4"/>
        <v>36</v>
      </c>
    </row>
    <row r="72" spans="2:6" x14ac:dyDescent="0.2">
      <c r="B72" s="122">
        <v>43009</v>
      </c>
      <c r="C72" s="114">
        <v>6</v>
      </c>
      <c r="D72" s="114">
        <v>14</v>
      </c>
      <c r="E72" s="119">
        <v>13</v>
      </c>
      <c r="F72" s="120">
        <f t="shared" si="4"/>
        <v>33</v>
      </c>
    </row>
    <row r="73" spans="2:6" x14ac:dyDescent="0.2">
      <c r="B73" s="122">
        <v>43040</v>
      </c>
      <c r="C73" s="114">
        <v>5</v>
      </c>
      <c r="D73" s="114">
        <v>23</v>
      </c>
      <c r="E73" s="119">
        <v>12</v>
      </c>
      <c r="F73" s="120">
        <f t="shared" si="4"/>
        <v>40</v>
      </c>
    </row>
    <row r="74" spans="2:6" x14ac:dyDescent="0.2">
      <c r="B74" s="122">
        <v>43070</v>
      </c>
      <c r="C74" s="114">
        <v>19</v>
      </c>
      <c r="D74" s="114">
        <v>22</v>
      </c>
      <c r="E74" s="119">
        <v>15</v>
      </c>
      <c r="F74" s="120">
        <f t="shared" si="4"/>
        <v>56</v>
      </c>
    </row>
    <row r="75" spans="2:6" x14ac:dyDescent="0.2">
      <c r="B75" s="123" t="s">
        <v>546</v>
      </c>
      <c r="C75" s="116">
        <f>SUM(C63:C74)</f>
        <v>107</v>
      </c>
      <c r="D75" s="116">
        <f t="shared" ref="D75:E75" si="6">SUM(D63:D74)</f>
        <v>188</v>
      </c>
      <c r="E75" s="116">
        <f t="shared" si="6"/>
        <v>145</v>
      </c>
      <c r="F75" s="118">
        <f t="shared" si="4"/>
        <v>440</v>
      </c>
    </row>
    <row r="76" spans="2:6" x14ac:dyDescent="0.2">
      <c r="B76" s="122">
        <v>43101</v>
      </c>
      <c r="C76" s="114">
        <v>13</v>
      </c>
      <c r="D76" s="114">
        <v>23</v>
      </c>
      <c r="E76" s="119">
        <v>10</v>
      </c>
      <c r="F76" s="120">
        <f t="shared" si="4"/>
        <v>46</v>
      </c>
    </row>
    <row r="77" spans="2:6" x14ac:dyDescent="0.2">
      <c r="B77" s="122">
        <v>43132</v>
      </c>
      <c r="C77" s="114">
        <v>16</v>
      </c>
      <c r="D77" s="114">
        <v>22</v>
      </c>
      <c r="E77" s="119">
        <v>23</v>
      </c>
      <c r="F77" s="120">
        <f t="shared" si="4"/>
        <v>61</v>
      </c>
    </row>
    <row r="78" spans="2:6" x14ac:dyDescent="0.2">
      <c r="B78" s="122">
        <v>43160</v>
      </c>
      <c r="C78" s="114">
        <v>14</v>
      </c>
      <c r="D78" s="114">
        <v>19</v>
      </c>
      <c r="E78" s="119">
        <v>11</v>
      </c>
      <c r="F78" s="120">
        <f t="shared" si="4"/>
        <v>44</v>
      </c>
    </row>
    <row r="79" spans="2:6" x14ac:dyDescent="0.2">
      <c r="B79" s="122">
        <v>43191</v>
      </c>
      <c r="C79" s="114">
        <v>10</v>
      </c>
      <c r="D79" s="114">
        <v>18</v>
      </c>
      <c r="E79" s="119">
        <v>11</v>
      </c>
      <c r="F79" s="120">
        <f t="shared" si="4"/>
        <v>39</v>
      </c>
    </row>
    <row r="80" spans="2:6" x14ac:dyDescent="0.2">
      <c r="B80" s="122">
        <v>43221</v>
      </c>
      <c r="C80" s="114">
        <v>22</v>
      </c>
      <c r="D80" s="114">
        <v>9</v>
      </c>
      <c r="E80" s="119">
        <v>9</v>
      </c>
      <c r="F80" s="120">
        <f t="shared" si="4"/>
        <v>40</v>
      </c>
    </row>
    <row r="81" spans="2:6" x14ac:dyDescent="0.2">
      <c r="B81" s="122">
        <v>43252</v>
      </c>
      <c r="C81" s="114">
        <v>27</v>
      </c>
      <c r="D81" s="114">
        <v>18</v>
      </c>
      <c r="E81" s="119">
        <v>10</v>
      </c>
      <c r="F81" s="120">
        <f t="shared" si="4"/>
        <v>55</v>
      </c>
    </row>
    <row r="82" spans="2:6" x14ac:dyDescent="0.2">
      <c r="B82" s="122">
        <v>43282</v>
      </c>
      <c r="C82" s="114">
        <v>15</v>
      </c>
      <c r="D82" s="114">
        <v>20</v>
      </c>
      <c r="E82" s="119">
        <v>19</v>
      </c>
      <c r="F82" s="120">
        <f t="shared" si="4"/>
        <v>54</v>
      </c>
    </row>
    <row r="83" spans="2:6" x14ac:dyDescent="0.2">
      <c r="B83" s="122">
        <v>43313</v>
      </c>
      <c r="C83" s="114">
        <v>17</v>
      </c>
      <c r="D83" s="114">
        <v>40</v>
      </c>
      <c r="E83" s="119">
        <v>17</v>
      </c>
      <c r="F83" s="120">
        <f t="shared" si="4"/>
        <v>74</v>
      </c>
    </row>
    <row r="84" spans="2:6" x14ac:dyDescent="0.2">
      <c r="B84" s="122">
        <v>43344</v>
      </c>
      <c r="C84" s="114">
        <v>16</v>
      </c>
      <c r="D84" s="114">
        <v>31</v>
      </c>
      <c r="E84" s="119">
        <v>3</v>
      </c>
      <c r="F84" s="120">
        <f t="shared" si="4"/>
        <v>50</v>
      </c>
    </row>
    <row r="85" spans="2:6" x14ac:dyDescent="0.2">
      <c r="B85" s="122">
        <v>43374</v>
      </c>
      <c r="C85" s="114">
        <v>4</v>
      </c>
      <c r="D85" s="114">
        <v>22</v>
      </c>
      <c r="E85" s="119">
        <v>5</v>
      </c>
      <c r="F85" s="120">
        <f t="shared" si="4"/>
        <v>31</v>
      </c>
    </row>
    <row r="86" spans="2:6" x14ac:dyDescent="0.2">
      <c r="B86" s="122">
        <v>43405</v>
      </c>
      <c r="C86" s="114">
        <v>3</v>
      </c>
      <c r="D86" s="114">
        <v>16</v>
      </c>
      <c r="E86" s="119">
        <v>2</v>
      </c>
      <c r="F86" s="120">
        <f t="shared" si="4"/>
        <v>21</v>
      </c>
    </row>
    <row r="87" spans="2:6" x14ac:dyDescent="0.2">
      <c r="B87" s="122">
        <v>43435</v>
      </c>
      <c r="C87" s="183">
        <v>21</v>
      </c>
      <c r="D87" s="183">
        <v>40</v>
      </c>
      <c r="E87" s="183">
        <v>2</v>
      </c>
      <c r="F87" s="120">
        <f t="shared" si="4"/>
        <v>63</v>
      </c>
    </row>
    <row r="88" spans="2:6" x14ac:dyDescent="0.2">
      <c r="B88" s="123" t="s">
        <v>593</v>
      </c>
      <c r="C88" s="116">
        <f>SUM(C76:C87)</f>
        <v>178</v>
      </c>
      <c r="D88" s="116">
        <f t="shared" ref="D88:F88" si="7">SUM(D76:D87)</f>
        <v>278</v>
      </c>
      <c r="E88" s="116">
        <f t="shared" si="7"/>
        <v>122</v>
      </c>
      <c r="F88" s="118">
        <f t="shared" si="7"/>
        <v>578</v>
      </c>
    </row>
    <row r="89" spans="2:6" x14ac:dyDescent="0.2">
      <c r="B89" s="122">
        <v>43466</v>
      </c>
      <c r="C89" s="183">
        <v>19</v>
      </c>
      <c r="D89" s="183">
        <v>25</v>
      </c>
      <c r="E89" s="183">
        <v>2</v>
      </c>
      <c r="F89" s="120">
        <f t="shared" ref="F89" si="8">C89+D89+E89</f>
        <v>46</v>
      </c>
    </row>
    <row r="90" spans="2:6" s="224" customFormat="1" x14ac:dyDescent="0.2">
      <c r="B90" s="230">
        <v>43497</v>
      </c>
      <c r="C90" s="231">
        <v>15</v>
      </c>
      <c r="D90" s="231">
        <v>30</v>
      </c>
      <c r="E90" s="231">
        <v>2</v>
      </c>
      <c r="F90" s="229">
        <v>47</v>
      </c>
    </row>
    <row r="91" spans="2:6" s="234" customFormat="1" x14ac:dyDescent="0.2">
      <c r="B91" s="230">
        <v>43525</v>
      </c>
      <c r="C91" s="231">
        <v>9</v>
      </c>
      <c r="D91" s="231">
        <v>30</v>
      </c>
      <c r="E91" s="231">
        <v>3</v>
      </c>
      <c r="F91" s="229">
        <v>42</v>
      </c>
    </row>
    <row r="92" spans="2:6" s="234" customFormat="1" x14ac:dyDescent="0.2">
      <c r="B92" s="230">
        <v>43556</v>
      </c>
      <c r="C92" s="231">
        <v>8</v>
      </c>
      <c r="D92" s="231">
        <v>39</v>
      </c>
      <c r="E92" s="231">
        <v>2</v>
      </c>
      <c r="F92" s="229">
        <v>49</v>
      </c>
    </row>
    <row r="93" spans="2:6" x14ac:dyDescent="0.2">
      <c r="B93" s="230">
        <v>43586</v>
      </c>
      <c r="C93" s="231">
        <v>27</v>
      </c>
      <c r="D93" s="231">
        <v>34</v>
      </c>
      <c r="E93" s="231">
        <v>10</v>
      </c>
      <c r="F93" s="229">
        <f t="shared" ref="F93:F96" si="9">C93+D93+E93</f>
        <v>71</v>
      </c>
    </row>
    <row r="94" spans="2:6" s="234" customFormat="1" x14ac:dyDescent="0.2">
      <c r="B94" s="230">
        <v>43617</v>
      </c>
      <c r="C94" s="231">
        <v>22</v>
      </c>
      <c r="D94" s="231">
        <v>41</v>
      </c>
      <c r="E94" s="231">
        <v>5</v>
      </c>
      <c r="F94" s="229">
        <f t="shared" si="9"/>
        <v>68</v>
      </c>
    </row>
    <row r="95" spans="2:6" s="234" customFormat="1" x14ac:dyDescent="0.2">
      <c r="B95" s="230">
        <v>43647</v>
      </c>
      <c r="C95" s="231">
        <v>25</v>
      </c>
      <c r="D95" s="231">
        <v>40</v>
      </c>
      <c r="E95" s="231">
        <v>8</v>
      </c>
      <c r="F95" s="229">
        <f t="shared" si="9"/>
        <v>73</v>
      </c>
    </row>
    <row r="96" spans="2:6" s="234" customFormat="1" x14ac:dyDescent="0.2">
      <c r="B96" s="230">
        <v>43678</v>
      </c>
      <c r="C96" s="231">
        <v>17</v>
      </c>
      <c r="D96" s="231">
        <v>50</v>
      </c>
      <c r="E96" s="231">
        <v>5</v>
      </c>
      <c r="F96" s="229">
        <f t="shared" si="9"/>
        <v>72</v>
      </c>
    </row>
    <row r="97" spans="2:6" s="234" customFormat="1" x14ac:dyDescent="0.2">
      <c r="B97" s="230">
        <v>43709</v>
      </c>
      <c r="C97" s="231">
        <v>19</v>
      </c>
      <c r="D97" s="231">
        <v>54</v>
      </c>
      <c r="E97" s="231">
        <v>8</v>
      </c>
      <c r="F97" s="229">
        <f>C97+D97+E97</f>
        <v>81</v>
      </c>
    </row>
    <row r="98" spans="2:6" x14ac:dyDescent="0.2">
      <c r="B98" s="230">
        <v>43739</v>
      </c>
      <c r="C98" s="231">
        <v>7</v>
      </c>
      <c r="D98" s="231">
        <v>24</v>
      </c>
      <c r="E98" s="231">
        <v>2</v>
      </c>
      <c r="F98" s="229">
        <v>33</v>
      </c>
    </row>
    <row r="99" spans="2:6" s="234" customFormat="1" x14ac:dyDescent="0.2">
      <c r="B99" s="230">
        <v>43770</v>
      </c>
      <c r="C99" s="231">
        <v>16</v>
      </c>
      <c r="D99" s="231">
        <v>57</v>
      </c>
      <c r="E99" s="231">
        <v>5</v>
      </c>
      <c r="F99" s="229">
        <v>78</v>
      </c>
    </row>
    <row r="100" spans="2:6" s="234" customFormat="1" x14ac:dyDescent="0.2">
      <c r="B100" s="230">
        <v>43800</v>
      </c>
      <c r="C100" s="231">
        <v>1</v>
      </c>
      <c r="D100" s="231">
        <v>72</v>
      </c>
      <c r="E100" s="231">
        <v>4</v>
      </c>
      <c r="F100" s="229">
        <f>C100+D100+E100</f>
        <v>77</v>
      </c>
    </row>
    <row r="101" spans="2:6" x14ac:dyDescent="0.2">
      <c r="B101" s="46" t="s">
        <v>477</v>
      </c>
    </row>
    <row r="102" spans="2:6" x14ac:dyDescent="0.2">
      <c r="B102" s="46" t="s">
        <v>487</v>
      </c>
    </row>
  </sheetData>
  <mergeCells count="4">
    <mergeCell ref="B5:F5"/>
    <mergeCell ref="B6:F6"/>
    <mergeCell ref="B8:B9"/>
    <mergeCell ref="C8:F8"/>
  </mergeCells>
  <hyperlinks>
    <hyperlink ref="H5" location="'Índice STJ'!A1" display="'Índice STJ'!A1"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G105"/>
  <sheetViews>
    <sheetView showGridLines="0" topLeftCell="A76" zoomScaleNormal="100" workbookViewId="0">
      <selection activeCell="F99" sqref="F99"/>
    </sheetView>
  </sheetViews>
  <sheetFormatPr baseColWidth="10" defaultColWidth="11.42578125" defaultRowHeight="12" x14ac:dyDescent="0.2"/>
  <cols>
    <col min="1" max="1" width="6" style="46" customWidth="1"/>
    <col min="2" max="16384" width="11.42578125" style="46"/>
  </cols>
  <sheetData>
    <row r="2" spans="1:7" x14ac:dyDescent="0.2">
      <c r="A2" s="75" t="s">
        <v>105</v>
      </c>
    </row>
    <row r="3" spans="1:7" x14ac:dyDescent="0.2">
      <c r="A3" s="75" t="s">
        <v>106</v>
      </c>
    </row>
    <row r="5" spans="1:7" ht="27.75" customHeight="1" x14ac:dyDescent="0.2">
      <c r="B5" s="404" t="s">
        <v>547</v>
      </c>
      <c r="C5" s="404"/>
      <c r="D5" s="404"/>
      <c r="E5" s="404"/>
      <c r="G5" s="158" t="s">
        <v>579</v>
      </c>
    </row>
    <row r="6" spans="1:7" ht="12.75" x14ac:dyDescent="0.2">
      <c r="B6" s="330" t="s">
        <v>620</v>
      </c>
      <c r="C6" s="330"/>
      <c r="D6" s="330"/>
      <c r="E6" s="330"/>
    </row>
    <row r="8" spans="1:7" ht="27.75" customHeight="1" x14ac:dyDescent="0.2">
      <c r="B8" s="409" t="s">
        <v>528</v>
      </c>
      <c r="C8" s="406" t="s">
        <v>548</v>
      </c>
      <c r="D8" s="411"/>
      <c r="E8" s="412"/>
    </row>
    <row r="9" spans="1:7" x14ac:dyDescent="0.2">
      <c r="B9" s="410"/>
      <c r="C9" s="190" t="s">
        <v>532</v>
      </c>
      <c r="D9" s="190" t="s">
        <v>533</v>
      </c>
      <c r="E9" s="191" t="s">
        <v>99</v>
      </c>
    </row>
    <row r="10" spans="1:7" x14ac:dyDescent="0.2">
      <c r="B10" s="413" t="s">
        <v>549</v>
      </c>
      <c r="C10" s="414"/>
      <c r="D10" s="415"/>
      <c r="E10" s="17">
        <f>105378+4602+2837+2889+4557+2387</f>
        <v>122650</v>
      </c>
    </row>
    <row r="11" spans="1:7" x14ac:dyDescent="0.2">
      <c r="B11" s="416">
        <v>2012</v>
      </c>
      <c r="C11" s="417"/>
      <c r="D11" s="418"/>
      <c r="E11" s="17">
        <v>32605</v>
      </c>
    </row>
    <row r="12" spans="1:7" x14ac:dyDescent="0.2">
      <c r="B12" s="111">
        <v>41275</v>
      </c>
      <c r="C12" s="111"/>
      <c r="D12" s="111"/>
      <c r="E12" s="113">
        <v>2532</v>
      </c>
    </row>
    <row r="13" spans="1:7" x14ac:dyDescent="0.2">
      <c r="B13" s="111">
        <v>41306</v>
      </c>
      <c r="C13" s="111"/>
      <c r="D13" s="111"/>
      <c r="E13" s="113">
        <v>2439</v>
      </c>
    </row>
    <row r="14" spans="1:7" x14ac:dyDescent="0.2">
      <c r="B14" s="111">
        <v>41334</v>
      </c>
      <c r="C14" s="111"/>
      <c r="D14" s="111"/>
      <c r="E14" s="113">
        <v>2431</v>
      </c>
    </row>
    <row r="15" spans="1:7" x14ac:dyDescent="0.2">
      <c r="B15" s="111">
        <v>41365</v>
      </c>
      <c r="C15" s="111"/>
      <c r="D15" s="111"/>
      <c r="E15" s="113">
        <v>1851</v>
      </c>
    </row>
    <row r="16" spans="1:7" x14ac:dyDescent="0.2">
      <c r="B16" s="111">
        <v>41395</v>
      </c>
      <c r="C16" s="111"/>
      <c r="D16" s="111"/>
      <c r="E16" s="113">
        <v>2369</v>
      </c>
    </row>
    <row r="17" spans="2:5" x14ac:dyDescent="0.2">
      <c r="B17" s="111">
        <v>41426</v>
      </c>
      <c r="C17" s="111"/>
      <c r="D17" s="111"/>
      <c r="E17" s="113">
        <v>2281</v>
      </c>
    </row>
    <row r="18" spans="2:5" x14ac:dyDescent="0.2">
      <c r="B18" s="111">
        <v>41456</v>
      </c>
      <c r="C18" s="111"/>
      <c r="D18" s="111"/>
      <c r="E18" s="113">
        <v>2297</v>
      </c>
    </row>
    <row r="19" spans="2:5" x14ac:dyDescent="0.2">
      <c r="B19" s="111">
        <v>41487</v>
      </c>
      <c r="C19" s="111"/>
      <c r="D19" s="111"/>
      <c r="E19" s="113">
        <v>1478</v>
      </c>
    </row>
    <row r="20" spans="2:5" x14ac:dyDescent="0.2">
      <c r="B20" s="111">
        <v>41518</v>
      </c>
      <c r="C20" s="111"/>
      <c r="D20" s="111"/>
      <c r="E20" s="113">
        <v>1310</v>
      </c>
    </row>
    <row r="21" spans="2:5" x14ac:dyDescent="0.2">
      <c r="B21" s="111">
        <v>41548</v>
      </c>
      <c r="C21" s="111"/>
      <c r="D21" s="111"/>
      <c r="E21" s="113">
        <v>1141</v>
      </c>
    </row>
    <row r="22" spans="2:5" x14ac:dyDescent="0.2">
      <c r="B22" s="111">
        <v>41579</v>
      </c>
      <c r="C22" s="111"/>
      <c r="D22" s="111"/>
      <c r="E22" s="113">
        <v>925</v>
      </c>
    </row>
    <row r="23" spans="2:5" x14ac:dyDescent="0.2">
      <c r="B23" s="111">
        <v>41609</v>
      </c>
      <c r="C23" s="111"/>
      <c r="D23" s="111"/>
      <c r="E23" s="113">
        <v>2271</v>
      </c>
    </row>
    <row r="24" spans="2:5" x14ac:dyDescent="0.2">
      <c r="B24" s="416">
        <v>2013</v>
      </c>
      <c r="C24" s="417"/>
      <c r="D24" s="418"/>
      <c r="E24" s="17">
        <f>SUM(E12:E23)</f>
        <v>23325</v>
      </c>
    </row>
    <row r="25" spans="2:5" x14ac:dyDescent="0.2">
      <c r="B25" s="111">
        <v>41640</v>
      </c>
      <c r="C25" s="111"/>
      <c r="D25" s="111"/>
      <c r="E25" s="113">
        <v>2624</v>
      </c>
    </row>
    <row r="26" spans="2:5" x14ac:dyDescent="0.2">
      <c r="B26" s="111">
        <v>41671</v>
      </c>
      <c r="C26" s="111"/>
      <c r="D26" s="111"/>
      <c r="E26" s="113">
        <v>1598</v>
      </c>
    </row>
    <row r="27" spans="2:5" x14ac:dyDescent="0.2">
      <c r="B27" s="111">
        <v>41699</v>
      </c>
      <c r="C27" s="111"/>
      <c r="D27" s="111"/>
      <c r="E27" s="113">
        <v>1914</v>
      </c>
    </row>
    <row r="28" spans="2:5" x14ac:dyDescent="0.2">
      <c r="B28" s="111">
        <v>41730</v>
      </c>
      <c r="C28" s="111"/>
      <c r="D28" s="111"/>
      <c r="E28" s="113">
        <v>1065</v>
      </c>
    </row>
    <row r="29" spans="2:5" x14ac:dyDescent="0.2">
      <c r="B29" s="111">
        <v>41760</v>
      </c>
      <c r="C29" s="111"/>
      <c r="D29" s="111"/>
      <c r="E29" s="113">
        <v>1919</v>
      </c>
    </row>
    <row r="30" spans="2:5" x14ac:dyDescent="0.2">
      <c r="B30" s="111">
        <v>41791</v>
      </c>
      <c r="C30" s="111"/>
      <c r="D30" s="111"/>
      <c r="E30" s="113">
        <v>1580</v>
      </c>
    </row>
    <row r="31" spans="2:5" x14ac:dyDescent="0.2">
      <c r="B31" s="111">
        <v>41821</v>
      </c>
      <c r="C31" s="111"/>
      <c r="D31" s="111"/>
      <c r="E31" s="113">
        <v>1542</v>
      </c>
    </row>
    <row r="32" spans="2:5" x14ac:dyDescent="0.2">
      <c r="B32" s="111">
        <v>41852</v>
      </c>
      <c r="C32" s="111"/>
      <c r="D32" s="111"/>
      <c r="E32" s="113">
        <v>1606</v>
      </c>
    </row>
    <row r="33" spans="2:5" x14ac:dyDescent="0.2">
      <c r="B33" s="111">
        <v>41883</v>
      </c>
      <c r="C33" s="111"/>
      <c r="D33" s="111"/>
      <c r="E33" s="113">
        <v>2676</v>
      </c>
    </row>
    <row r="34" spans="2:5" x14ac:dyDescent="0.2">
      <c r="B34" s="124">
        <v>41913</v>
      </c>
      <c r="C34" s="124"/>
      <c r="D34" s="124"/>
      <c r="E34" s="113">
        <v>2626</v>
      </c>
    </row>
    <row r="35" spans="2:5" x14ac:dyDescent="0.2">
      <c r="B35" s="122">
        <v>41944</v>
      </c>
      <c r="C35" s="122"/>
      <c r="D35" s="122"/>
      <c r="E35" s="113">
        <v>2422</v>
      </c>
    </row>
    <row r="36" spans="2:5" x14ac:dyDescent="0.2">
      <c r="B36" s="122">
        <v>41974</v>
      </c>
      <c r="C36" s="122"/>
      <c r="D36" s="122"/>
      <c r="E36" s="113">
        <v>1349</v>
      </c>
    </row>
    <row r="37" spans="2:5" x14ac:dyDescent="0.2">
      <c r="B37" s="416">
        <v>2014</v>
      </c>
      <c r="C37" s="417"/>
      <c r="D37" s="418"/>
      <c r="E37" s="17">
        <f>SUM(E25:E36)</f>
        <v>22921</v>
      </c>
    </row>
    <row r="38" spans="2:5" x14ac:dyDescent="0.2">
      <c r="B38" s="124">
        <v>42005</v>
      </c>
      <c r="C38" s="124"/>
      <c r="D38" s="124"/>
      <c r="E38" s="113">
        <v>2382</v>
      </c>
    </row>
    <row r="39" spans="2:5" x14ac:dyDescent="0.2">
      <c r="B39" s="111">
        <v>42036</v>
      </c>
      <c r="C39" s="111"/>
      <c r="D39" s="111"/>
      <c r="E39" s="113">
        <v>3962</v>
      </c>
    </row>
    <row r="40" spans="2:5" x14ac:dyDescent="0.2">
      <c r="B40" s="111">
        <v>42064</v>
      </c>
      <c r="C40" s="111"/>
      <c r="D40" s="111"/>
      <c r="E40" s="113">
        <v>2652</v>
      </c>
    </row>
    <row r="41" spans="2:5" x14ac:dyDescent="0.2">
      <c r="B41" s="111">
        <v>42095</v>
      </c>
      <c r="C41" s="111"/>
      <c r="D41" s="111"/>
      <c r="E41" s="113">
        <v>3302</v>
      </c>
    </row>
    <row r="42" spans="2:5" x14ac:dyDescent="0.2">
      <c r="B42" s="111">
        <v>42125</v>
      </c>
      <c r="C42" s="111"/>
      <c r="D42" s="111"/>
      <c r="E42" s="113">
        <v>1564</v>
      </c>
    </row>
    <row r="43" spans="2:5" x14ac:dyDescent="0.2">
      <c r="B43" s="111">
        <v>42156</v>
      </c>
      <c r="C43" s="111"/>
      <c r="D43" s="111"/>
      <c r="E43" s="113">
        <v>2459</v>
      </c>
    </row>
    <row r="44" spans="2:5" x14ac:dyDescent="0.2">
      <c r="B44" s="111">
        <v>42186</v>
      </c>
      <c r="C44" s="111"/>
      <c r="D44" s="111"/>
      <c r="E44" s="113">
        <v>1307</v>
      </c>
    </row>
    <row r="45" spans="2:5" x14ac:dyDescent="0.2">
      <c r="B45" s="111">
        <v>42217</v>
      </c>
      <c r="C45" s="111"/>
      <c r="D45" s="111"/>
      <c r="E45" s="113">
        <v>2005</v>
      </c>
    </row>
    <row r="46" spans="2:5" x14ac:dyDescent="0.2">
      <c r="B46" s="111">
        <v>42248</v>
      </c>
      <c r="C46" s="111"/>
      <c r="D46" s="111"/>
      <c r="E46" s="113">
        <v>1605</v>
      </c>
    </row>
    <row r="47" spans="2:5" x14ac:dyDescent="0.2">
      <c r="B47" s="111">
        <v>42278</v>
      </c>
      <c r="C47" s="111"/>
      <c r="D47" s="111"/>
      <c r="E47" s="113">
        <v>5170</v>
      </c>
    </row>
    <row r="48" spans="2:5" x14ac:dyDescent="0.2">
      <c r="B48" s="111">
        <v>42309</v>
      </c>
      <c r="C48" s="111"/>
      <c r="D48" s="111"/>
      <c r="E48" s="113">
        <v>2737</v>
      </c>
    </row>
    <row r="49" spans="2:5" x14ac:dyDescent="0.2">
      <c r="B49" s="111">
        <v>42339</v>
      </c>
      <c r="C49" s="111"/>
      <c r="D49" s="111"/>
      <c r="E49" s="113">
        <v>1802</v>
      </c>
    </row>
    <row r="50" spans="2:5" x14ac:dyDescent="0.2">
      <c r="B50" s="416">
        <v>2015</v>
      </c>
      <c r="C50" s="417"/>
      <c r="D50" s="418"/>
      <c r="E50" s="125">
        <f>SUM(E38:E49)</f>
        <v>30947</v>
      </c>
    </row>
    <row r="51" spans="2:5" x14ac:dyDescent="0.2">
      <c r="B51" s="111">
        <v>42370</v>
      </c>
      <c r="C51" s="111"/>
      <c r="D51" s="111"/>
      <c r="E51" s="113">
        <v>3979</v>
      </c>
    </row>
    <row r="52" spans="2:5" x14ac:dyDescent="0.2">
      <c r="B52" s="111">
        <v>42401</v>
      </c>
      <c r="C52" s="111"/>
      <c r="D52" s="111"/>
      <c r="E52" s="113">
        <v>4366</v>
      </c>
    </row>
    <row r="53" spans="2:5" x14ac:dyDescent="0.2">
      <c r="B53" s="111">
        <v>42430</v>
      </c>
      <c r="C53" s="111"/>
      <c r="D53" s="111"/>
      <c r="E53" s="113">
        <v>2056</v>
      </c>
    </row>
    <row r="54" spans="2:5" x14ac:dyDescent="0.2">
      <c r="B54" s="111">
        <v>42461</v>
      </c>
      <c r="C54" s="111"/>
      <c r="D54" s="111"/>
      <c r="E54" s="113">
        <v>2454</v>
      </c>
    </row>
    <row r="55" spans="2:5" x14ac:dyDescent="0.2">
      <c r="B55" s="111">
        <v>42491</v>
      </c>
      <c r="C55" s="113">
        <v>1021</v>
      </c>
      <c r="D55" s="113">
        <v>834</v>
      </c>
      <c r="E55" s="113">
        <f t="shared" ref="E55:E62" si="0">C55+D55</f>
        <v>1855</v>
      </c>
    </row>
    <row r="56" spans="2:5" x14ac:dyDescent="0.2">
      <c r="B56" s="111">
        <v>42522</v>
      </c>
      <c r="C56" s="113">
        <v>983</v>
      </c>
      <c r="D56" s="113">
        <v>924</v>
      </c>
      <c r="E56" s="113">
        <f t="shared" si="0"/>
        <v>1907</v>
      </c>
    </row>
    <row r="57" spans="2:5" x14ac:dyDescent="0.2">
      <c r="B57" s="111">
        <v>42552</v>
      </c>
      <c r="C57" s="113">
        <v>1011</v>
      </c>
      <c r="D57" s="113">
        <v>872</v>
      </c>
      <c r="E57" s="113">
        <f t="shared" si="0"/>
        <v>1883</v>
      </c>
    </row>
    <row r="58" spans="2:5" x14ac:dyDescent="0.2">
      <c r="B58" s="111">
        <v>42583</v>
      </c>
      <c r="C58" s="113">
        <v>2375</v>
      </c>
      <c r="D58" s="113">
        <v>1728</v>
      </c>
      <c r="E58" s="113">
        <f t="shared" si="0"/>
        <v>4103</v>
      </c>
    </row>
    <row r="59" spans="2:5" x14ac:dyDescent="0.2">
      <c r="B59" s="111">
        <v>42614</v>
      </c>
      <c r="C59" s="113">
        <v>993</v>
      </c>
      <c r="D59" s="113">
        <v>820</v>
      </c>
      <c r="E59" s="113">
        <f t="shared" si="0"/>
        <v>1813</v>
      </c>
    </row>
    <row r="60" spans="2:5" x14ac:dyDescent="0.2">
      <c r="B60" s="111">
        <v>42644</v>
      </c>
      <c r="C60" s="113">
        <v>783</v>
      </c>
      <c r="D60" s="113">
        <v>848</v>
      </c>
      <c r="E60" s="113">
        <f t="shared" si="0"/>
        <v>1631</v>
      </c>
    </row>
    <row r="61" spans="2:5" x14ac:dyDescent="0.2">
      <c r="B61" s="111">
        <v>42675</v>
      </c>
      <c r="C61" s="113">
        <v>497</v>
      </c>
      <c r="D61" s="113">
        <v>326</v>
      </c>
      <c r="E61" s="113">
        <f t="shared" si="0"/>
        <v>823</v>
      </c>
    </row>
    <row r="62" spans="2:5" x14ac:dyDescent="0.2">
      <c r="B62" s="111">
        <v>42705</v>
      </c>
      <c r="C62" s="113">
        <v>1219</v>
      </c>
      <c r="D62" s="113">
        <v>923</v>
      </c>
      <c r="E62" s="113">
        <f t="shared" si="0"/>
        <v>2142</v>
      </c>
    </row>
    <row r="63" spans="2:5" x14ac:dyDescent="0.2">
      <c r="B63" s="416">
        <v>2016</v>
      </c>
      <c r="C63" s="417"/>
      <c r="D63" s="418"/>
      <c r="E63" s="17">
        <f>SUM(E51:E62)</f>
        <v>29012</v>
      </c>
    </row>
    <row r="64" spans="2:5" x14ac:dyDescent="0.2">
      <c r="B64" s="111">
        <v>42736</v>
      </c>
      <c r="C64" s="113">
        <v>1817</v>
      </c>
      <c r="D64" s="113">
        <v>1272</v>
      </c>
      <c r="E64" s="113">
        <f t="shared" ref="E64:E75" si="1">C64+D64</f>
        <v>3089</v>
      </c>
    </row>
    <row r="65" spans="2:5" x14ac:dyDescent="0.2">
      <c r="B65" s="111">
        <v>42767</v>
      </c>
      <c r="C65" s="113">
        <v>1645</v>
      </c>
      <c r="D65" s="113">
        <v>1289</v>
      </c>
      <c r="E65" s="113">
        <f t="shared" si="1"/>
        <v>2934</v>
      </c>
    </row>
    <row r="66" spans="2:5" x14ac:dyDescent="0.2">
      <c r="B66" s="111">
        <v>42795</v>
      </c>
      <c r="C66" s="113">
        <v>1362</v>
      </c>
      <c r="D66" s="113">
        <v>1006</v>
      </c>
      <c r="E66" s="113">
        <f t="shared" si="1"/>
        <v>2368</v>
      </c>
    </row>
    <row r="67" spans="2:5" x14ac:dyDescent="0.2">
      <c r="B67" s="111">
        <v>42826</v>
      </c>
      <c r="C67" s="113">
        <v>718</v>
      </c>
      <c r="D67" s="113">
        <v>604</v>
      </c>
      <c r="E67" s="113">
        <f t="shared" si="1"/>
        <v>1322</v>
      </c>
    </row>
    <row r="68" spans="2:5" x14ac:dyDescent="0.2">
      <c r="B68" s="111">
        <v>42856</v>
      </c>
      <c r="C68" s="113">
        <v>762</v>
      </c>
      <c r="D68" s="113">
        <v>531</v>
      </c>
      <c r="E68" s="113">
        <f t="shared" si="1"/>
        <v>1293</v>
      </c>
    </row>
    <row r="69" spans="2:5" x14ac:dyDescent="0.2">
      <c r="B69" s="111">
        <v>42887</v>
      </c>
      <c r="C69" s="113">
        <v>919</v>
      </c>
      <c r="D69" s="113">
        <v>611</v>
      </c>
      <c r="E69" s="113">
        <f t="shared" si="1"/>
        <v>1530</v>
      </c>
    </row>
    <row r="70" spans="2:5" x14ac:dyDescent="0.2">
      <c r="B70" s="111">
        <v>42917</v>
      </c>
      <c r="C70" s="113">
        <v>956</v>
      </c>
      <c r="D70" s="113">
        <v>639</v>
      </c>
      <c r="E70" s="113">
        <f t="shared" si="1"/>
        <v>1595</v>
      </c>
    </row>
    <row r="71" spans="2:5" x14ac:dyDescent="0.2">
      <c r="B71" s="111">
        <v>42948</v>
      </c>
      <c r="C71" s="113">
        <v>751</v>
      </c>
      <c r="D71" s="113">
        <v>503</v>
      </c>
      <c r="E71" s="113">
        <f t="shared" si="1"/>
        <v>1254</v>
      </c>
    </row>
    <row r="72" spans="2:5" x14ac:dyDescent="0.2">
      <c r="B72" s="111">
        <v>42979</v>
      </c>
      <c r="C72" s="113">
        <v>863</v>
      </c>
      <c r="D72" s="113">
        <v>564</v>
      </c>
      <c r="E72" s="113">
        <f t="shared" si="1"/>
        <v>1427</v>
      </c>
    </row>
    <row r="73" spans="2:5" x14ac:dyDescent="0.2">
      <c r="B73" s="111">
        <v>43009</v>
      </c>
      <c r="C73" s="113">
        <v>352</v>
      </c>
      <c r="D73" s="113">
        <v>264</v>
      </c>
      <c r="E73" s="113">
        <f t="shared" si="1"/>
        <v>616</v>
      </c>
    </row>
    <row r="74" spans="2:5" x14ac:dyDescent="0.2">
      <c r="B74" s="111">
        <v>43040</v>
      </c>
      <c r="C74" s="113">
        <v>561</v>
      </c>
      <c r="D74" s="113">
        <v>386</v>
      </c>
      <c r="E74" s="113">
        <f t="shared" si="1"/>
        <v>947</v>
      </c>
    </row>
    <row r="75" spans="2:5" x14ac:dyDescent="0.2">
      <c r="B75" s="111">
        <v>43070</v>
      </c>
      <c r="C75" s="113">
        <v>660</v>
      </c>
      <c r="D75" s="113">
        <v>615</v>
      </c>
      <c r="E75" s="113">
        <f t="shared" si="1"/>
        <v>1275</v>
      </c>
    </row>
    <row r="76" spans="2:5" x14ac:dyDescent="0.2">
      <c r="B76" s="126">
        <v>2017</v>
      </c>
      <c r="C76" s="127">
        <f>SUM(C64:C75)</f>
        <v>11366</v>
      </c>
      <c r="D76" s="127">
        <f t="shared" ref="D76:E76" si="2">SUM(D64:D75)</f>
        <v>8284</v>
      </c>
      <c r="E76" s="127">
        <f t="shared" si="2"/>
        <v>19650</v>
      </c>
    </row>
    <row r="77" spans="2:5" x14ac:dyDescent="0.2">
      <c r="B77" s="111">
        <v>43101</v>
      </c>
      <c r="C77" s="113">
        <v>777</v>
      </c>
      <c r="D77" s="113">
        <v>678</v>
      </c>
      <c r="E77" s="113">
        <f t="shared" ref="E77:E87" si="3">C77+D77</f>
        <v>1455</v>
      </c>
    </row>
    <row r="78" spans="2:5" x14ac:dyDescent="0.2">
      <c r="B78" s="111">
        <v>43132</v>
      </c>
      <c r="C78" s="113">
        <v>979</v>
      </c>
      <c r="D78" s="113">
        <v>837</v>
      </c>
      <c r="E78" s="113">
        <f t="shared" si="3"/>
        <v>1816</v>
      </c>
    </row>
    <row r="79" spans="2:5" x14ac:dyDescent="0.2">
      <c r="B79" s="111">
        <v>43160</v>
      </c>
      <c r="C79" s="113">
        <v>1375</v>
      </c>
      <c r="D79" s="113">
        <v>894</v>
      </c>
      <c r="E79" s="113">
        <f t="shared" si="3"/>
        <v>2269</v>
      </c>
    </row>
    <row r="80" spans="2:5" x14ac:dyDescent="0.2">
      <c r="B80" s="111">
        <v>43191</v>
      </c>
      <c r="C80" s="113">
        <v>1043</v>
      </c>
      <c r="D80" s="113">
        <v>596</v>
      </c>
      <c r="E80" s="113">
        <f t="shared" si="3"/>
        <v>1639</v>
      </c>
    </row>
    <row r="81" spans="2:5" x14ac:dyDescent="0.2">
      <c r="B81" s="111">
        <v>43221</v>
      </c>
      <c r="C81" s="113">
        <v>760</v>
      </c>
      <c r="D81" s="113">
        <v>451</v>
      </c>
      <c r="E81" s="113">
        <f t="shared" si="3"/>
        <v>1211</v>
      </c>
    </row>
    <row r="82" spans="2:5" x14ac:dyDescent="0.2">
      <c r="B82" s="111">
        <v>43252</v>
      </c>
      <c r="C82" s="113">
        <v>1059</v>
      </c>
      <c r="D82" s="113">
        <v>680</v>
      </c>
      <c r="E82" s="113">
        <f t="shared" si="3"/>
        <v>1739</v>
      </c>
    </row>
    <row r="83" spans="2:5" x14ac:dyDescent="0.2">
      <c r="B83" s="111">
        <v>43282</v>
      </c>
      <c r="C83" s="113">
        <v>968</v>
      </c>
      <c r="D83" s="113">
        <v>597</v>
      </c>
      <c r="E83" s="113">
        <f t="shared" si="3"/>
        <v>1565</v>
      </c>
    </row>
    <row r="84" spans="2:5" x14ac:dyDescent="0.2">
      <c r="B84" s="111">
        <v>43313</v>
      </c>
      <c r="C84" s="113">
        <v>1231</v>
      </c>
      <c r="D84" s="113">
        <v>879</v>
      </c>
      <c r="E84" s="113">
        <f t="shared" si="3"/>
        <v>2110</v>
      </c>
    </row>
    <row r="85" spans="2:5" x14ac:dyDescent="0.2">
      <c r="B85" s="111">
        <v>43344</v>
      </c>
      <c r="C85" s="113">
        <v>1614</v>
      </c>
      <c r="D85" s="113">
        <v>1116</v>
      </c>
      <c r="E85" s="113">
        <f t="shared" si="3"/>
        <v>2730</v>
      </c>
    </row>
    <row r="86" spans="2:5" x14ac:dyDescent="0.2">
      <c r="B86" s="111">
        <v>43374</v>
      </c>
      <c r="C86" s="113">
        <v>1026</v>
      </c>
      <c r="D86" s="113">
        <v>810</v>
      </c>
      <c r="E86" s="113">
        <f t="shared" si="3"/>
        <v>1836</v>
      </c>
    </row>
    <row r="87" spans="2:5" x14ac:dyDescent="0.2">
      <c r="B87" s="111">
        <v>43405</v>
      </c>
      <c r="C87" s="113">
        <v>655</v>
      </c>
      <c r="D87" s="113">
        <v>330</v>
      </c>
      <c r="E87" s="113">
        <f t="shared" si="3"/>
        <v>985</v>
      </c>
    </row>
    <row r="88" spans="2:5" x14ac:dyDescent="0.2">
      <c r="B88" s="111">
        <v>43435</v>
      </c>
      <c r="C88" s="184">
        <v>1554</v>
      </c>
      <c r="D88" s="185">
        <v>766</v>
      </c>
      <c r="E88" s="185">
        <v>2320</v>
      </c>
    </row>
    <row r="89" spans="2:5" x14ac:dyDescent="0.2">
      <c r="B89" s="126" t="s">
        <v>590</v>
      </c>
      <c r="C89" s="127">
        <f>SUM(C77:C88)</f>
        <v>13041</v>
      </c>
      <c r="D89" s="127">
        <f t="shared" ref="D89" si="4">SUM(D77:D88)</f>
        <v>8634</v>
      </c>
      <c r="E89" s="127">
        <f>SUM(E77:E88)</f>
        <v>21675</v>
      </c>
    </row>
    <row r="90" spans="2:5" x14ac:dyDescent="0.2">
      <c r="B90" s="111">
        <v>43466</v>
      </c>
      <c r="C90" s="184">
        <v>1711</v>
      </c>
      <c r="D90" s="185">
        <v>1024</v>
      </c>
      <c r="E90" s="185">
        <v>2735</v>
      </c>
    </row>
    <row r="91" spans="2:5" x14ac:dyDescent="0.2">
      <c r="B91" s="111">
        <v>43497</v>
      </c>
      <c r="C91" s="184">
        <v>1618</v>
      </c>
      <c r="D91" s="185">
        <v>809</v>
      </c>
      <c r="E91" s="185">
        <v>2427</v>
      </c>
    </row>
    <row r="92" spans="2:5" s="228" customFormat="1" x14ac:dyDescent="0.2">
      <c r="B92" s="233">
        <v>43525</v>
      </c>
      <c r="C92" s="239">
        <v>467</v>
      </c>
      <c r="D92" s="238">
        <v>342</v>
      </c>
      <c r="E92" s="238">
        <v>809</v>
      </c>
    </row>
    <row r="93" spans="2:5" s="234" customFormat="1" x14ac:dyDescent="0.2">
      <c r="B93" s="233">
        <v>43556</v>
      </c>
      <c r="C93" s="239">
        <v>1080</v>
      </c>
      <c r="D93" s="238">
        <v>564</v>
      </c>
      <c r="E93" s="238">
        <v>1644</v>
      </c>
    </row>
    <row r="94" spans="2:5" s="234" customFormat="1" x14ac:dyDescent="0.2">
      <c r="B94" s="233">
        <v>43586</v>
      </c>
      <c r="C94" s="239">
        <v>1085</v>
      </c>
      <c r="D94" s="238">
        <v>663</v>
      </c>
      <c r="E94" s="238">
        <v>1748</v>
      </c>
    </row>
    <row r="95" spans="2:5" x14ac:dyDescent="0.2">
      <c r="B95" s="233">
        <v>43617</v>
      </c>
      <c r="C95" s="239">
        <v>2004</v>
      </c>
      <c r="D95" s="238">
        <v>1413</v>
      </c>
      <c r="E95" s="238">
        <v>3417</v>
      </c>
    </row>
    <row r="96" spans="2:5" s="234" customFormat="1" x14ac:dyDescent="0.2">
      <c r="B96" s="233">
        <v>43647</v>
      </c>
      <c r="C96" s="239">
        <v>2427</v>
      </c>
      <c r="D96" s="238">
        <v>1403</v>
      </c>
      <c r="E96" s="238">
        <v>3830</v>
      </c>
    </row>
    <row r="97" spans="2:5" s="234" customFormat="1" x14ac:dyDescent="0.2">
      <c r="B97" s="233">
        <v>43678</v>
      </c>
      <c r="C97" s="239">
        <v>2118</v>
      </c>
      <c r="D97" s="238">
        <v>1197</v>
      </c>
      <c r="E97" s="238">
        <v>3315</v>
      </c>
    </row>
    <row r="98" spans="2:5" s="234" customFormat="1" x14ac:dyDescent="0.2">
      <c r="B98" s="233">
        <v>43709</v>
      </c>
      <c r="C98" s="239">
        <v>1382</v>
      </c>
      <c r="D98" s="238">
        <v>1016</v>
      </c>
      <c r="E98" s="238">
        <v>2398</v>
      </c>
    </row>
    <row r="99" spans="2:5" s="234" customFormat="1" x14ac:dyDescent="0.2">
      <c r="B99" s="233">
        <v>43739</v>
      </c>
      <c r="C99" s="239">
        <v>948</v>
      </c>
      <c r="D99" s="238">
        <v>627</v>
      </c>
      <c r="E99" s="238">
        <v>1575</v>
      </c>
    </row>
    <row r="100" spans="2:5" s="234" customFormat="1" x14ac:dyDescent="0.2">
      <c r="B100" s="233">
        <v>43770</v>
      </c>
      <c r="C100" s="239">
        <v>949</v>
      </c>
      <c r="D100" s="238">
        <v>527</v>
      </c>
      <c r="E100" s="238">
        <v>1476</v>
      </c>
    </row>
    <row r="101" spans="2:5" s="234" customFormat="1" x14ac:dyDescent="0.2">
      <c r="B101" s="233">
        <v>43800</v>
      </c>
      <c r="C101" s="239">
        <v>506</v>
      </c>
      <c r="D101" s="238">
        <v>423</v>
      </c>
      <c r="E101" s="238">
        <v>929</v>
      </c>
    </row>
    <row r="102" spans="2:5" s="234" customFormat="1" x14ac:dyDescent="0.2">
      <c r="B102" s="324" t="s">
        <v>623</v>
      </c>
      <c r="C102" s="125">
        <f>SUM(C90:C101)</f>
        <v>16295</v>
      </c>
      <c r="D102" s="125">
        <f t="shared" ref="D102:E102" si="5">SUM(D90:D101)</f>
        <v>10008</v>
      </c>
      <c r="E102" s="125">
        <f t="shared" si="5"/>
        <v>26303</v>
      </c>
    </row>
    <row r="103" spans="2:5" s="234" customFormat="1" x14ac:dyDescent="0.2">
      <c r="B103" s="419" t="s">
        <v>28</v>
      </c>
      <c r="C103" s="419"/>
      <c r="D103" s="419"/>
      <c r="E103" s="237">
        <f>E10+E11+E24+E37+E50+E63+E76+E89+E102</f>
        <v>329088</v>
      </c>
    </row>
    <row r="104" spans="2:5" x14ac:dyDescent="0.2">
      <c r="B104" s="234" t="s">
        <v>477</v>
      </c>
      <c r="C104" s="234"/>
      <c r="D104" s="234"/>
      <c r="E104" s="234"/>
    </row>
    <row r="105" spans="2:5" s="234" customFormat="1" ht="52.5" customHeight="1" x14ac:dyDescent="0.2">
      <c r="B105" s="341" t="s">
        <v>550</v>
      </c>
      <c r="C105" s="341"/>
      <c r="D105" s="341"/>
      <c r="E105" s="341"/>
    </row>
  </sheetData>
  <mergeCells count="12">
    <mergeCell ref="B105:E105"/>
    <mergeCell ref="B5:E5"/>
    <mergeCell ref="B6:E6"/>
    <mergeCell ref="B8:B9"/>
    <mergeCell ref="C8:E8"/>
    <mergeCell ref="B10:D10"/>
    <mergeCell ref="B11:D11"/>
    <mergeCell ref="B24:D24"/>
    <mergeCell ref="B37:D37"/>
    <mergeCell ref="B50:D50"/>
    <mergeCell ref="B63:D63"/>
    <mergeCell ref="B103:D103"/>
  </mergeCells>
  <hyperlinks>
    <hyperlink ref="G5" location="'Índice STJ'!A1" display="'Índice STJ'!A1" xr:uid="{00000000-0004-0000-1E00-000000000000}"/>
  </hyperlink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N103"/>
  <sheetViews>
    <sheetView showGridLines="0" topLeftCell="A91" zoomScaleNormal="100" workbookViewId="0">
      <selection activeCell="B102" sqref="B102:L102"/>
    </sheetView>
  </sheetViews>
  <sheetFormatPr baseColWidth="10" defaultColWidth="11.42578125" defaultRowHeight="12" x14ac:dyDescent="0.2"/>
  <cols>
    <col min="1" max="1" width="6" style="46" customWidth="1"/>
    <col min="2" max="16384" width="11.42578125" style="46"/>
  </cols>
  <sheetData>
    <row r="2" spans="1:14" x14ac:dyDescent="0.2">
      <c r="A2" s="75" t="s">
        <v>105</v>
      </c>
    </row>
    <row r="3" spans="1:14" x14ac:dyDescent="0.2">
      <c r="A3" s="75" t="s">
        <v>106</v>
      </c>
    </row>
    <row r="5" spans="1:14" ht="12.75" x14ac:dyDescent="0.2">
      <c r="B5" s="330" t="s">
        <v>551</v>
      </c>
      <c r="C5" s="330"/>
      <c r="D5" s="330"/>
      <c r="E5" s="330"/>
      <c r="F5" s="330"/>
      <c r="G5" s="330"/>
      <c r="H5" s="330"/>
      <c r="I5" s="330"/>
      <c r="J5" s="330"/>
      <c r="K5" s="330"/>
      <c r="L5" s="330"/>
      <c r="N5" s="158" t="s">
        <v>579</v>
      </c>
    </row>
    <row r="6" spans="1:14" ht="12.75" x14ac:dyDescent="0.2">
      <c r="B6" s="330" t="s">
        <v>621</v>
      </c>
      <c r="C6" s="330"/>
      <c r="D6" s="330"/>
      <c r="E6" s="330"/>
      <c r="F6" s="330"/>
      <c r="G6" s="330"/>
      <c r="H6" s="330"/>
      <c r="I6" s="330"/>
      <c r="J6" s="330"/>
      <c r="K6" s="330"/>
      <c r="L6" s="330"/>
    </row>
    <row r="8" spans="1:14" ht="29.25" customHeight="1" x14ac:dyDescent="0.2">
      <c r="B8" s="420" t="s">
        <v>1</v>
      </c>
      <c r="C8" s="421" t="s">
        <v>552</v>
      </c>
      <c r="D8" s="421"/>
      <c r="E8" s="421"/>
      <c r="F8" s="421"/>
      <c r="G8" s="421"/>
      <c r="H8" s="421"/>
      <c r="I8" s="421"/>
      <c r="J8" s="421"/>
      <c r="K8" s="421"/>
      <c r="L8" s="421"/>
    </row>
    <row r="9" spans="1:14" ht="12.75" x14ac:dyDescent="0.2">
      <c r="B9" s="420"/>
      <c r="C9" s="420" t="s">
        <v>538</v>
      </c>
      <c r="D9" s="420"/>
      <c r="E9" s="420"/>
      <c r="F9" s="422" t="s">
        <v>539</v>
      </c>
      <c r="G9" s="422"/>
      <c r="H9" s="422"/>
      <c r="I9" s="422" t="s">
        <v>540</v>
      </c>
      <c r="J9" s="422"/>
      <c r="K9" s="422"/>
      <c r="L9" s="420" t="s">
        <v>28</v>
      </c>
    </row>
    <row r="10" spans="1:14" ht="12.75" x14ac:dyDescent="0.2">
      <c r="B10" s="420"/>
      <c r="C10" s="217" t="s">
        <v>532</v>
      </c>
      <c r="D10" s="217" t="s">
        <v>533</v>
      </c>
      <c r="E10" s="218" t="s">
        <v>491</v>
      </c>
      <c r="F10" s="217" t="s">
        <v>532</v>
      </c>
      <c r="G10" s="217" t="s">
        <v>533</v>
      </c>
      <c r="H10" s="218" t="s">
        <v>491</v>
      </c>
      <c r="I10" s="217" t="s">
        <v>532</v>
      </c>
      <c r="J10" s="217" t="s">
        <v>533</v>
      </c>
      <c r="K10" s="218" t="s">
        <v>491</v>
      </c>
      <c r="L10" s="420"/>
    </row>
    <row r="11" spans="1:14" ht="12.75" x14ac:dyDescent="0.2">
      <c r="B11" s="207" t="s">
        <v>549</v>
      </c>
      <c r="C11" s="207"/>
      <c r="D11" s="207"/>
      <c r="E11" s="208">
        <f>104069+4050+2362+2539+4084+2107</f>
        <v>119211</v>
      </c>
      <c r="F11" s="208"/>
      <c r="G11" s="208"/>
      <c r="H11" s="208">
        <f>1303+54+38+22+19+21</f>
        <v>1457</v>
      </c>
      <c r="I11" s="208"/>
      <c r="J11" s="208"/>
      <c r="K11" s="208">
        <f>6+498+437+328+454+259</f>
        <v>1982</v>
      </c>
      <c r="L11" s="208">
        <f t="shared" ref="L11:L24" si="0">E11+H11+K11</f>
        <v>122650</v>
      </c>
    </row>
    <row r="12" spans="1:14" ht="12.75" x14ac:dyDescent="0.2">
      <c r="B12" s="186">
        <v>2012</v>
      </c>
      <c r="C12" s="207"/>
      <c r="D12" s="207"/>
      <c r="E12" s="208">
        <v>24495</v>
      </c>
      <c r="F12" s="208"/>
      <c r="G12" s="208"/>
      <c r="H12" s="208">
        <v>248</v>
      </c>
      <c r="I12" s="208"/>
      <c r="J12" s="208"/>
      <c r="K12" s="208">
        <v>7862</v>
      </c>
      <c r="L12" s="208">
        <f t="shared" si="0"/>
        <v>32605</v>
      </c>
    </row>
    <row r="13" spans="1:14" ht="12.75" x14ac:dyDescent="0.2">
      <c r="B13" s="209">
        <v>41275</v>
      </c>
      <c r="C13" s="209"/>
      <c r="D13" s="209"/>
      <c r="E13" s="210">
        <v>1593</v>
      </c>
      <c r="F13" s="210"/>
      <c r="G13" s="210"/>
      <c r="H13" s="210">
        <v>15</v>
      </c>
      <c r="I13" s="210"/>
      <c r="J13" s="210"/>
      <c r="K13" s="210">
        <v>924</v>
      </c>
      <c r="L13" s="210">
        <f t="shared" si="0"/>
        <v>2532</v>
      </c>
    </row>
    <row r="14" spans="1:14" ht="12.75" x14ac:dyDescent="0.2">
      <c r="B14" s="209">
        <v>41306</v>
      </c>
      <c r="C14" s="209"/>
      <c r="D14" s="209"/>
      <c r="E14" s="210">
        <v>1468</v>
      </c>
      <c r="F14" s="210"/>
      <c r="G14" s="210"/>
      <c r="H14" s="210">
        <v>22</v>
      </c>
      <c r="I14" s="210"/>
      <c r="J14" s="210"/>
      <c r="K14" s="210">
        <v>949</v>
      </c>
      <c r="L14" s="210">
        <f t="shared" si="0"/>
        <v>2439</v>
      </c>
    </row>
    <row r="15" spans="1:14" ht="12.75" x14ac:dyDescent="0.2">
      <c r="B15" s="209">
        <v>41334</v>
      </c>
      <c r="C15" s="209"/>
      <c r="D15" s="209"/>
      <c r="E15" s="210">
        <v>1784</v>
      </c>
      <c r="F15" s="210"/>
      <c r="G15" s="210"/>
      <c r="H15" s="210">
        <v>16</v>
      </c>
      <c r="I15" s="210"/>
      <c r="J15" s="210"/>
      <c r="K15" s="210">
        <v>631</v>
      </c>
      <c r="L15" s="210">
        <f t="shared" si="0"/>
        <v>2431</v>
      </c>
    </row>
    <row r="16" spans="1:14" ht="12.75" x14ac:dyDescent="0.2">
      <c r="B16" s="209">
        <v>41365</v>
      </c>
      <c r="C16" s="209"/>
      <c r="D16" s="209"/>
      <c r="E16" s="211">
        <v>1305</v>
      </c>
      <c r="F16" s="211"/>
      <c r="G16" s="211"/>
      <c r="H16" s="212">
        <v>44</v>
      </c>
      <c r="I16" s="212"/>
      <c r="J16" s="212"/>
      <c r="K16" s="174">
        <v>502</v>
      </c>
      <c r="L16" s="210">
        <f t="shared" si="0"/>
        <v>1851</v>
      </c>
    </row>
    <row r="17" spans="2:12" ht="12.75" x14ac:dyDescent="0.2">
      <c r="B17" s="209">
        <v>41395</v>
      </c>
      <c r="C17" s="209"/>
      <c r="D17" s="209"/>
      <c r="E17" s="211">
        <v>1777</v>
      </c>
      <c r="F17" s="211"/>
      <c r="G17" s="211"/>
      <c r="H17" s="212">
        <v>10</v>
      </c>
      <c r="I17" s="212"/>
      <c r="J17" s="212"/>
      <c r="K17" s="174">
        <v>582</v>
      </c>
      <c r="L17" s="210">
        <f t="shared" si="0"/>
        <v>2369</v>
      </c>
    </row>
    <row r="18" spans="2:12" ht="12.75" x14ac:dyDescent="0.2">
      <c r="B18" s="209">
        <v>41426</v>
      </c>
      <c r="C18" s="209"/>
      <c r="D18" s="209"/>
      <c r="E18" s="211">
        <v>1540</v>
      </c>
      <c r="F18" s="211"/>
      <c r="G18" s="211"/>
      <c r="H18" s="212">
        <v>16</v>
      </c>
      <c r="I18" s="212"/>
      <c r="J18" s="212"/>
      <c r="K18" s="174">
        <v>725</v>
      </c>
      <c r="L18" s="210">
        <f t="shared" si="0"/>
        <v>2281</v>
      </c>
    </row>
    <row r="19" spans="2:12" ht="12.75" x14ac:dyDescent="0.2">
      <c r="B19" s="209">
        <v>41456</v>
      </c>
      <c r="C19" s="209"/>
      <c r="D19" s="209"/>
      <c r="E19" s="211">
        <v>1026</v>
      </c>
      <c r="F19" s="211"/>
      <c r="G19" s="211"/>
      <c r="H19" s="212">
        <v>10</v>
      </c>
      <c r="I19" s="212"/>
      <c r="J19" s="212"/>
      <c r="K19" s="174">
        <v>1261</v>
      </c>
      <c r="L19" s="210">
        <f t="shared" si="0"/>
        <v>2297</v>
      </c>
    </row>
    <row r="20" spans="2:12" ht="12.75" x14ac:dyDescent="0.2">
      <c r="B20" s="209">
        <v>41487</v>
      </c>
      <c r="C20" s="209"/>
      <c r="D20" s="209"/>
      <c r="E20" s="211">
        <v>610</v>
      </c>
      <c r="F20" s="211"/>
      <c r="G20" s="211"/>
      <c r="H20" s="212">
        <v>14</v>
      </c>
      <c r="I20" s="212"/>
      <c r="J20" s="212"/>
      <c r="K20" s="174">
        <v>854</v>
      </c>
      <c r="L20" s="210">
        <f t="shared" si="0"/>
        <v>1478</v>
      </c>
    </row>
    <row r="21" spans="2:12" ht="12.75" x14ac:dyDescent="0.2">
      <c r="B21" s="209">
        <v>41518</v>
      </c>
      <c r="C21" s="209"/>
      <c r="D21" s="209"/>
      <c r="E21" s="211">
        <v>816</v>
      </c>
      <c r="F21" s="211"/>
      <c r="G21" s="211"/>
      <c r="H21" s="212">
        <v>1</v>
      </c>
      <c r="I21" s="212"/>
      <c r="J21" s="212"/>
      <c r="K21" s="174">
        <v>493</v>
      </c>
      <c r="L21" s="210">
        <f t="shared" si="0"/>
        <v>1310</v>
      </c>
    </row>
    <row r="22" spans="2:12" ht="12.75" x14ac:dyDescent="0.2">
      <c r="B22" s="209">
        <v>41548</v>
      </c>
      <c r="C22" s="209"/>
      <c r="D22" s="209"/>
      <c r="E22" s="211">
        <v>485</v>
      </c>
      <c r="F22" s="211"/>
      <c r="G22" s="211"/>
      <c r="H22" s="212">
        <v>2</v>
      </c>
      <c r="I22" s="212"/>
      <c r="J22" s="212"/>
      <c r="K22" s="174">
        <v>654</v>
      </c>
      <c r="L22" s="210">
        <f t="shared" si="0"/>
        <v>1141</v>
      </c>
    </row>
    <row r="23" spans="2:12" ht="12.75" x14ac:dyDescent="0.2">
      <c r="B23" s="209">
        <v>41579</v>
      </c>
      <c r="C23" s="209"/>
      <c r="D23" s="209"/>
      <c r="E23" s="211">
        <v>480</v>
      </c>
      <c r="F23" s="211"/>
      <c r="G23" s="211"/>
      <c r="H23" s="212">
        <v>2</v>
      </c>
      <c r="I23" s="212"/>
      <c r="J23" s="212"/>
      <c r="K23" s="174">
        <v>443</v>
      </c>
      <c r="L23" s="210">
        <f t="shared" si="0"/>
        <v>925</v>
      </c>
    </row>
    <row r="24" spans="2:12" ht="12.75" x14ac:dyDescent="0.2">
      <c r="B24" s="209">
        <v>41609</v>
      </c>
      <c r="C24" s="209"/>
      <c r="D24" s="209"/>
      <c r="E24" s="211">
        <v>1157</v>
      </c>
      <c r="F24" s="211"/>
      <c r="G24" s="211"/>
      <c r="H24" s="212">
        <v>6</v>
      </c>
      <c r="I24" s="212"/>
      <c r="J24" s="212"/>
      <c r="K24" s="174">
        <v>1108</v>
      </c>
      <c r="L24" s="210">
        <f t="shared" si="0"/>
        <v>2271</v>
      </c>
    </row>
    <row r="25" spans="2:12" ht="12.75" x14ac:dyDescent="0.2">
      <c r="B25" s="186">
        <v>2013</v>
      </c>
      <c r="C25" s="207"/>
      <c r="D25" s="207"/>
      <c r="E25" s="213">
        <f>SUM(E13:E24)</f>
        <v>14041</v>
      </c>
      <c r="F25" s="213"/>
      <c r="G25" s="213"/>
      <c r="H25" s="213">
        <f t="shared" ref="H25:L25" si="1">SUM(H13:H24)</f>
        <v>158</v>
      </c>
      <c r="I25" s="213"/>
      <c r="J25" s="213"/>
      <c r="K25" s="213">
        <f t="shared" si="1"/>
        <v>9126</v>
      </c>
      <c r="L25" s="213">
        <f t="shared" si="1"/>
        <v>23325</v>
      </c>
    </row>
    <row r="26" spans="2:12" ht="12.75" x14ac:dyDescent="0.2">
      <c r="B26" s="209">
        <v>41640</v>
      </c>
      <c r="C26" s="209"/>
      <c r="D26" s="209"/>
      <c r="E26" s="211">
        <v>1358</v>
      </c>
      <c r="F26" s="211"/>
      <c r="G26" s="211"/>
      <c r="H26" s="174">
        <v>5</v>
      </c>
      <c r="I26" s="174"/>
      <c r="J26" s="174"/>
      <c r="K26" s="174">
        <v>1261</v>
      </c>
      <c r="L26" s="210">
        <f t="shared" ref="L26:L32" si="2">E26+H26+K26</f>
        <v>2624</v>
      </c>
    </row>
    <row r="27" spans="2:12" ht="12.75" x14ac:dyDescent="0.2">
      <c r="B27" s="209">
        <v>41671</v>
      </c>
      <c r="C27" s="209"/>
      <c r="D27" s="209"/>
      <c r="E27" s="211">
        <v>746</v>
      </c>
      <c r="F27" s="211"/>
      <c r="G27" s="211"/>
      <c r="H27" s="174">
        <v>4</v>
      </c>
      <c r="I27" s="174"/>
      <c r="J27" s="174"/>
      <c r="K27" s="174">
        <v>848</v>
      </c>
      <c r="L27" s="210">
        <f t="shared" si="2"/>
        <v>1598</v>
      </c>
    </row>
    <row r="28" spans="2:12" ht="12.75" x14ac:dyDescent="0.2">
      <c r="B28" s="214">
        <v>41699</v>
      </c>
      <c r="C28" s="214"/>
      <c r="D28" s="214"/>
      <c r="E28" s="211">
        <v>1052</v>
      </c>
      <c r="F28" s="211"/>
      <c r="G28" s="211"/>
      <c r="H28" s="174">
        <v>10</v>
      </c>
      <c r="I28" s="174"/>
      <c r="J28" s="174"/>
      <c r="K28" s="174">
        <v>852</v>
      </c>
      <c r="L28" s="210">
        <f t="shared" si="2"/>
        <v>1914</v>
      </c>
    </row>
    <row r="29" spans="2:12" ht="12.75" x14ac:dyDescent="0.2">
      <c r="B29" s="214">
        <v>41730</v>
      </c>
      <c r="C29" s="214"/>
      <c r="D29" s="214"/>
      <c r="E29" s="211">
        <v>549</v>
      </c>
      <c r="F29" s="211"/>
      <c r="G29" s="211"/>
      <c r="H29" s="174">
        <v>4</v>
      </c>
      <c r="I29" s="174"/>
      <c r="J29" s="174"/>
      <c r="K29" s="174">
        <v>512</v>
      </c>
      <c r="L29" s="210">
        <f t="shared" si="2"/>
        <v>1065</v>
      </c>
    </row>
    <row r="30" spans="2:12" ht="12.75" x14ac:dyDescent="0.2">
      <c r="B30" s="214">
        <v>41760</v>
      </c>
      <c r="C30" s="214"/>
      <c r="D30" s="214"/>
      <c r="E30" s="211">
        <v>773</v>
      </c>
      <c r="F30" s="211"/>
      <c r="G30" s="211"/>
      <c r="H30" s="174">
        <v>9</v>
      </c>
      <c r="I30" s="174"/>
      <c r="J30" s="174"/>
      <c r="K30" s="174">
        <v>1137</v>
      </c>
      <c r="L30" s="210">
        <f t="shared" si="2"/>
        <v>1919</v>
      </c>
    </row>
    <row r="31" spans="2:12" ht="12.75" x14ac:dyDescent="0.2">
      <c r="B31" s="214">
        <v>41791</v>
      </c>
      <c r="C31" s="214"/>
      <c r="D31" s="214"/>
      <c r="E31" s="211">
        <v>660</v>
      </c>
      <c r="F31" s="211"/>
      <c r="G31" s="211"/>
      <c r="H31" s="174">
        <v>15</v>
      </c>
      <c r="I31" s="174"/>
      <c r="J31" s="174"/>
      <c r="K31" s="174">
        <v>905</v>
      </c>
      <c r="L31" s="210">
        <f t="shared" si="2"/>
        <v>1580</v>
      </c>
    </row>
    <row r="32" spans="2:12" ht="12.75" x14ac:dyDescent="0.2">
      <c r="B32" s="214">
        <v>41821</v>
      </c>
      <c r="C32" s="214"/>
      <c r="D32" s="214"/>
      <c r="E32" s="211">
        <v>881</v>
      </c>
      <c r="F32" s="211"/>
      <c r="G32" s="211"/>
      <c r="H32" s="174">
        <v>15</v>
      </c>
      <c r="I32" s="174"/>
      <c r="J32" s="174"/>
      <c r="K32" s="174">
        <v>646</v>
      </c>
      <c r="L32" s="210">
        <f t="shared" si="2"/>
        <v>1542</v>
      </c>
    </row>
    <row r="33" spans="2:12" ht="12.75" x14ac:dyDescent="0.2">
      <c r="B33" s="209">
        <v>41852</v>
      </c>
      <c r="C33" s="209"/>
      <c r="D33" s="209"/>
      <c r="E33" s="211">
        <v>825</v>
      </c>
      <c r="F33" s="211"/>
      <c r="G33" s="211"/>
      <c r="H33" s="174">
        <v>28</v>
      </c>
      <c r="I33" s="174"/>
      <c r="J33" s="174"/>
      <c r="K33" s="174">
        <v>753</v>
      </c>
      <c r="L33" s="210">
        <f>E33+H33+K33</f>
        <v>1606</v>
      </c>
    </row>
    <row r="34" spans="2:12" ht="12.75" x14ac:dyDescent="0.2">
      <c r="B34" s="209">
        <v>41883</v>
      </c>
      <c r="C34" s="209"/>
      <c r="D34" s="209"/>
      <c r="E34" s="174">
        <v>1489</v>
      </c>
      <c r="F34" s="174"/>
      <c r="G34" s="174"/>
      <c r="H34" s="174">
        <v>41</v>
      </c>
      <c r="I34" s="174"/>
      <c r="J34" s="174"/>
      <c r="K34" s="174">
        <v>1146</v>
      </c>
      <c r="L34" s="174">
        <f>E34+H34+K34</f>
        <v>2676</v>
      </c>
    </row>
    <row r="35" spans="2:12" ht="12.75" x14ac:dyDescent="0.2">
      <c r="B35" s="173">
        <v>41913</v>
      </c>
      <c r="C35" s="173"/>
      <c r="D35" s="173"/>
      <c r="E35" s="174">
        <v>1667</v>
      </c>
      <c r="F35" s="174"/>
      <c r="G35" s="174"/>
      <c r="H35" s="174">
        <v>132</v>
      </c>
      <c r="I35" s="174"/>
      <c r="J35" s="174"/>
      <c r="K35" s="174">
        <v>827</v>
      </c>
      <c r="L35" s="174">
        <f>E35+H35+K35</f>
        <v>2626</v>
      </c>
    </row>
    <row r="36" spans="2:12" ht="12.75" x14ac:dyDescent="0.2">
      <c r="B36" s="173">
        <v>41944</v>
      </c>
      <c r="C36" s="173"/>
      <c r="D36" s="173"/>
      <c r="E36" s="174">
        <v>1332</v>
      </c>
      <c r="F36" s="174"/>
      <c r="G36" s="174"/>
      <c r="H36" s="174">
        <v>22</v>
      </c>
      <c r="I36" s="174"/>
      <c r="J36" s="174"/>
      <c r="K36" s="174">
        <v>1068</v>
      </c>
      <c r="L36" s="174">
        <f>E36+H36+K36</f>
        <v>2422</v>
      </c>
    </row>
    <row r="37" spans="2:12" ht="12.75" x14ac:dyDescent="0.2">
      <c r="B37" s="173">
        <v>41974</v>
      </c>
      <c r="C37" s="173"/>
      <c r="D37" s="173"/>
      <c r="E37" s="174">
        <v>500</v>
      </c>
      <c r="F37" s="174"/>
      <c r="G37" s="174"/>
      <c r="H37" s="174">
        <v>14</v>
      </c>
      <c r="I37" s="174"/>
      <c r="J37" s="174"/>
      <c r="K37" s="174">
        <v>835</v>
      </c>
      <c r="L37" s="174">
        <f>E37+H37+K37</f>
        <v>1349</v>
      </c>
    </row>
    <row r="38" spans="2:12" ht="12.75" x14ac:dyDescent="0.2">
      <c r="B38" s="186">
        <v>2014</v>
      </c>
      <c r="C38" s="207"/>
      <c r="D38" s="207"/>
      <c r="E38" s="215">
        <f>SUM(E26:E37)</f>
        <v>11832</v>
      </c>
      <c r="F38" s="215"/>
      <c r="G38" s="215"/>
      <c r="H38" s="215">
        <f t="shared" ref="H38:L38" si="3">SUM(H26:H37)</f>
        <v>299</v>
      </c>
      <c r="I38" s="215"/>
      <c r="J38" s="215"/>
      <c r="K38" s="215">
        <f t="shared" si="3"/>
        <v>10790</v>
      </c>
      <c r="L38" s="215">
        <f t="shared" si="3"/>
        <v>22921</v>
      </c>
    </row>
    <row r="39" spans="2:12" ht="12.75" x14ac:dyDescent="0.2">
      <c r="B39" s="173">
        <v>42005</v>
      </c>
      <c r="C39" s="173"/>
      <c r="D39" s="173"/>
      <c r="E39" s="174">
        <v>38</v>
      </c>
      <c r="F39" s="174"/>
      <c r="G39" s="174"/>
      <c r="H39" s="174">
        <v>896</v>
      </c>
      <c r="I39" s="174"/>
      <c r="J39" s="174"/>
      <c r="K39" s="174">
        <v>1448</v>
      </c>
      <c r="L39" s="174">
        <f t="shared" ref="L39:L50" si="4">E39+H39+K39</f>
        <v>2382</v>
      </c>
    </row>
    <row r="40" spans="2:12" ht="12.75" x14ac:dyDescent="0.2">
      <c r="B40" s="173">
        <v>42036</v>
      </c>
      <c r="C40" s="173"/>
      <c r="D40" s="173"/>
      <c r="E40" s="174">
        <v>1411</v>
      </c>
      <c r="F40" s="174"/>
      <c r="G40" s="174"/>
      <c r="H40" s="174">
        <v>90</v>
      </c>
      <c r="I40" s="174"/>
      <c r="J40" s="174"/>
      <c r="K40" s="174">
        <v>2461</v>
      </c>
      <c r="L40" s="174">
        <f t="shared" si="4"/>
        <v>3962</v>
      </c>
    </row>
    <row r="41" spans="2:12" ht="12.75" x14ac:dyDescent="0.2">
      <c r="B41" s="173">
        <v>42064</v>
      </c>
      <c r="C41" s="173"/>
      <c r="D41" s="173"/>
      <c r="E41" s="174">
        <v>1147</v>
      </c>
      <c r="F41" s="174"/>
      <c r="G41" s="174"/>
      <c r="H41" s="174">
        <v>78</v>
      </c>
      <c r="I41" s="174"/>
      <c r="J41" s="174"/>
      <c r="K41" s="174">
        <v>1427</v>
      </c>
      <c r="L41" s="174">
        <f t="shared" si="4"/>
        <v>2652</v>
      </c>
    </row>
    <row r="42" spans="2:12" ht="12.75" x14ac:dyDescent="0.2">
      <c r="B42" s="173">
        <v>42095</v>
      </c>
      <c r="C42" s="173"/>
      <c r="D42" s="173"/>
      <c r="E42" s="174">
        <v>1650</v>
      </c>
      <c r="F42" s="174"/>
      <c r="G42" s="174"/>
      <c r="H42" s="174">
        <v>172</v>
      </c>
      <c r="I42" s="174"/>
      <c r="J42" s="174"/>
      <c r="K42" s="174">
        <v>1480</v>
      </c>
      <c r="L42" s="174">
        <f t="shared" si="4"/>
        <v>3302</v>
      </c>
    </row>
    <row r="43" spans="2:12" ht="12.75" x14ac:dyDescent="0.2">
      <c r="B43" s="173">
        <v>42125</v>
      </c>
      <c r="C43" s="173"/>
      <c r="D43" s="173"/>
      <c r="E43" s="174">
        <v>1272</v>
      </c>
      <c r="F43" s="174"/>
      <c r="G43" s="174"/>
      <c r="H43" s="174">
        <v>123</v>
      </c>
      <c r="I43" s="174"/>
      <c r="J43" s="174"/>
      <c r="K43" s="174">
        <v>169</v>
      </c>
      <c r="L43" s="174">
        <f t="shared" si="4"/>
        <v>1564</v>
      </c>
    </row>
    <row r="44" spans="2:12" ht="12.75" x14ac:dyDescent="0.2">
      <c r="B44" s="173">
        <v>42156</v>
      </c>
      <c r="C44" s="173"/>
      <c r="D44" s="173"/>
      <c r="E44" s="174">
        <v>1877</v>
      </c>
      <c r="F44" s="174"/>
      <c r="G44" s="174"/>
      <c r="H44" s="174">
        <v>135</v>
      </c>
      <c r="I44" s="174"/>
      <c r="J44" s="174"/>
      <c r="K44" s="174">
        <v>447</v>
      </c>
      <c r="L44" s="174">
        <f t="shared" si="4"/>
        <v>2459</v>
      </c>
    </row>
    <row r="45" spans="2:12" ht="12.75" x14ac:dyDescent="0.2">
      <c r="B45" s="173">
        <v>42186</v>
      </c>
      <c r="C45" s="173"/>
      <c r="D45" s="173"/>
      <c r="E45" s="174">
        <v>1030</v>
      </c>
      <c r="F45" s="174"/>
      <c r="G45" s="174"/>
      <c r="H45" s="174">
        <v>110</v>
      </c>
      <c r="I45" s="174"/>
      <c r="J45" s="174"/>
      <c r="K45" s="174">
        <v>167</v>
      </c>
      <c r="L45" s="174">
        <f t="shared" si="4"/>
        <v>1307</v>
      </c>
    </row>
    <row r="46" spans="2:12" ht="12.75" x14ac:dyDescent="0.2">
      <c r="B46" s="173">
        <v>42217</v>
      </c>
      <c r="C46" s="173"/>
      <c r="D46" s="173"/>
      <c r="E46" s="174">
        <v>1674</v>
      </c>
      <c r="F46" s="174"/>
      <c r="G46" s="174"/>
      <c r="H46" s="174">
        <v>113</v>
      </c>
      <c r="I46" s="174"/>
      <c r="J46" s="174"/>
      <c r="K46" s="174">
        <v>218</v>
      </c>
      <c r="L46" s="174">
        <f t="shared" si="4"/>
        <v>2005</v>
      </c>
    </row>
    <row r="47" spans="2:12" ht="12.75" x14ac:dyDescent="0.2">
      <c r="B47" s="173">
        <v>42248</v>
      </c>
      <c r="C47" s="173"/>
      <c r="D47" s="173"/>
      <c r="E47" s="174">
        <v>1313</v>
      </c>
      <c r="F47" s="174"/>
      <c r="G47" s="174"/>
      <c r="H47" s="174">
        <v>136</v>
      </c>
      <c r="I47" s="174"/>
      <c r="J47" s="174"/>
      <c r="K47" s="174">
        <v>156</v>
      </c>
      <c r="L47" s="174">
        <f t="shared" si="4"/>
        <v>1605</v>
      </c>
    </row>
    <row r="48" spans="2:12" ht="12.75" x14ac:dyDescent="0.2">
      <c r="B48" s="173">
        <v>42278</v>
      </c>
      <c r="C48" s="173"/>
      <c r="D48" s="173"/>
      <c r="E48" s="174">
        <v>5045</v>
      </c>
      <c r="F48" s="174"/>
      <c r="G48" s="174"/>
      <c r="H48" s="174">
        <v>104</v>
      </c>
      <c r="I48" s="174"/>
      <c r="J48" s="174"/>
      <c r="K48" s="174">
        <v>21</v>
      </c>
      <c r="L48" s="174">
        <f t="shared" si="4"/>
        <v>5170</v>
      </c>
    </row>
    <row r="49" spans="2:12" ht="12.75" x14ac:dyDescent="0.2">
      <c r="B49" s="173">
        <v>42309</v>
      </c>
      <c r="C49" s="173"/>
      <c r="D49" s="173"/>
      <c r="E49" s="174">
        <v>1924</v>
      </c>
      <c r="F49" s="174"/>
      <c r="G49" s="174"/>
      <c r="H49" s="174">
        <v>764</v>
      </c>
      <c r="I49" s="174"/>
      <c r="J49" s="174"/>
      <c r="K49" s="174">
        <v>49</v>
      </c>
      <c r="L49" s="174">
        <f t="shared" si="4"/>
        <v>2737</v>
      </c>
    </row>
    <row r="50" spans="2:12" ht="12.75" x14ac:dyDescent="0.2">
      <c r="B50" s="173">
        <v>42339</v>
      </c>
      <c r="C50" s="173"/>
      <c r="D50" s="173"/>
      <c r="E50" s="174">
        <v>1346</v>
      </c>
      <c r="F50" s="174"/>
      <c r="G50" s="174"/>
      <c r="H50" s="174">
        <v>239</v>
      </c>
      <c r="I50" s="174"/>
      <c r="J50" s="174"/>
      <c r="K50" s="174">
        <v>217</v>
      </c>
      <c r="L50" s="174">
        <f t="shared" si="4"/>
        <v>1802</v>
      </c>
    </row>
    <row r="51" spans="2:12" ht="12.75" x14ac:dyDescent="0.2">
      <c r="B51" s="186">
        <v>2015</v>
      </c>
      <c r="C51" s="216"/>
      <c r="D51" s="216"/>
      <c r="E51" s="208">
        <f>SUM(E39:E50)</f>
        <v>19727</v>
      </c>
      <c r="F51" s="208"/>
      <c r="G51" s="208"/>
      <c r="H51" s="208">
        <f t="shared" ref="H51:K51" si="5">SUM(H39:H50)</f>
        <v>2960</v>
      </c>
      <c r="I51" s="208"/>
      <c r="J51" s="208"/>
      <c r="K51" s="208">
        <f t="shared" si="5"/>
        <v>8260</v>
      </c>
      <c r="L51" s="208">
        <f>SUM(L39:L50)</f>
        <v>30947</v>
      </c>
    </row>
    <row r="52" spans="2:12" ht="12.75" x14ac:dyDescent="0.2">
      <c r="B52" s="173">
        <v>42370</v>
      </c>
      <c r="C52" s="173"/>
      <c r="D52" s="173"/>
      <c r="E52" s="174">
        <v>3773</v>
      </c>
      <c r="F52" s="174"/>
      <c r="G52" s="174"/>
      <c r="H52" s="174">
        <v>149</v>
      </c>
      <c r="I52" s="174"/>
      <c r="J52" s="174"/>
      <c r="K52" s="174">
        <v>57</v>
      </c>
      <c r="L52" s="174">
        <f t="shared" ref="L52:L76" si="6">E52+H52+K52</f>
        <v>3979</v>
      </c>
    </row>
    <row r="53" spans="2:12" ht="12.75" x14ac:dyDescent="0.2">
      <c r="B53" s="173">
        <v>42401</v>
      </c>
      <c r="C53" s="173"/>
      <c r="D53" s="173"/>
      <c r="E53" s="174">
        <v>4253</v>
      </c>
      <c r="F53" s="174"/>
      <c r="G53" s="174"/>
      <c r="H53" s="174">
        <v>113</v>
      </c>
      <c r="I53" s="174"/>
      <c r="J53" s="174"/>
      <c r="K53" s="174">
        <v>0</v>
      </c>
      <c r="L53" s="174">
        <f t="shared" si="6"/>
        <v>4366</v>
      </c>
    </row>
    <row r="54" spans="2:12" ht="12.75" x14ac:dyDescent="0.2">
      <c r="B54" s="173">
        <v>42430</v>
      </c>
      <c r="C54" s="173"/>
      <c r="D54" s="173"/>
      <c r="E54" s="174">
        <v>2016</v>
      </c>
      <c r="F54" s="174"/>
      <c r="G54" s="174"/>
      <c r="H54" s="174">
        <v>25</v>
      </c>
      <c r="I54" s="174"/>
      <c r="J54" s="174"/>
      <c r="K54" s="174">
        <v>15</v>
      </c>
      <c r="L54" s="174">
        <f t="shared" si="6"/>
        <v>2056</v>
      </c>
    </row>
    <row r="55" spans="2:12" ht="12.75" x14ac:dyDescent="0.2">
      <c r="B55" s="173">
        <v>42461</v>
      </c>
      <c r="C55" s="173"/>
      <c r="D55" s="173"/>
      <c r="E55" s="174">
        <v>2405</v>
      </c>
      <c r="F55" s="174"/>
      <c r="G55" s="174"/>
      <c r="H55" s="174">
        <v>33</v>
      </c>
      <c r="I55" s="174"/>
      <c r="J55" s="174"/>
      <c r="K55" s="174">
        <v>16</v>
      </c>
      <c r="L55" s="174">
        <f t="shared" si="6"/>
        <v>2454</v>
      </c>
    </row>
    <row r="56" spans="2:12" ht="12.75" x14ac:dyDescent="0.2">
      <c r="B56" s="173">
        <v>42491</v>
      </c>
      <c r="C56" s="174">
        <v>996</v>
      </c>
      <c r="D56" s="174">
        <v>817</v>
      </c>
      <c r="E56" s="174">
        <f t="shared" ref="E56:E76" si="7">C56+D56</f>
        <v>1813</v>
      </c>
      <c r="F56" s="174">
        <v>17</v>
      </c>
      <c r="G56" s="174">
        <v>17</v>
      </c>
      <c r="H56" s="174">
        <f t="shared" ref="H56:H76" si="8">F56+G56</f>
        <v>34</v>
      </c>
      <c r="I56" s="174">
        <v>8</v>
      </c>
      <c r="J56" s="174">
        <v>0</v>
      </c>
      <c r="K56" s="174">
        <f t="shared" ref="K56:K76" si="9">I56+J56</f>
        <v>8</v>
      </c>
      <c r="L56" s="174">
        <f t="shared" si="6"/>
        <v>1855</v>
      </c>
    </row>
    <row r="57" spans="2:12" ht="12.75" x14ac:dyDescent="0.2">
      <c r="B57" s="173">
        <v>42522</v>
      </c>
      <c r="C57" s="174">
        <v>957</v>
      </c>
      <c r="D57" s="174">
        <v>898</v>
      </c>
      <c r="E57" s="174">
        <f t="shared" si="7"/>
        <v>1855</v>
      </c>
      <c r="F57" s="174">
        <v>15</v>
      </c>
      <c r="G57" s="174">
        <v>21</v>
      </c>
      <c r="H57" s="174">
        <f t="shared" si="8"/>
        <v>36</v>
      </c>
      <c r="I57" s="174">
        <v>11</v>
      </c>
      <c r="J57" s="174">
        <v>5</v>
      </c>
      <c r="K57" s="174">
        <f t="shared" si="9"/>
        <v>16</v>
      </c>
      <c r="L57" s="174">
        <f t="shared" si="6"/>
        <v>1907</v>
      </c>
    </row>
    <row r="58" spans="2:12" ht="12.75" x14ac:dyDescent="0.2">
      <c r="B58" s="173">
        <v>42552</v>
      </c>
      <c r="C58" s="174">
        <v>977</v>
      </c>
      <c r="D58" s="174">
        <v>835</v>
      </c>
      <c r="E58" s="174">
        <f t="shared" si="7"/>
        <v>1812</v>
      </c>
      <c r="F58" s="174">
        <v>24</v>
      </c>
      <c r="G58" s="174">
        <v>24</v>
      </c>
      <c r="H58" s="174">
        <f t="shared" si="8"/>
        <v>48</v>
      </c>
      <c r="I58" s="174">
        <v>10</v>
      </c>
      <c r="J58" s="174">
        <v>13</v>
      </c>
      <c r="K58" s="174">
        <f t="shared" si="9"/>
        <v>23</v>
      </c>
      <c r="L58" s="174">
        <f t="shared" si="6"/>
        <v>1883</v>
      </c>
    </row>
    <row r="59" spans="2:12" ht="12.75" x14ac:dyDescent="0.2">
      <c r="B59" s="173">
        <v>42583</v>
      </c>
      <c r="C59" s="174">
        <v>2266</v>
      </c>
      <c r="D59" s="174">
        <v>1640</v>
      </c>
      <c r="E59" s="174">
        <f t="shared" si="7"/>
        <v>3906</v>
      </c>
      <c r="F59" s="174">
        <v>90</v>
      </c>
      <c r="G59" s="174">
        <v>73</v>
      </c>
      <c r="H59" s="174">
        <f t="shared" si="8"/>
        <v>163</v>
      </c>
      <c r="I59" s="174">
        <v>19</v>
      </c>
      <c r="J59" s="174">
        <v>15</v>
      </c>
      <c r="K59" s="174">
        <f t="shared" si="9"/>
        <v>34</v>
      </c>
      <c r="L59" s="174">
        <f t="shared" si="6"/>
        <v>4103</v>
      </c>
    </row>
    <row r="60" spans="2:12" ht="12.75" x14ac:dyDescent="0.2">
      <c r="B60" s="173">
        <v>42614</v>
      </c>
      <c r="C60" s="174">
        <v>948</v>
      </c>
      <c r="D60" s="174">
        <v>779</v>
      </c>
      <c r="E60" s="174">
        <f t="shared" si="7"/>
        <v>1727</v>
      </c>
      <c r="F60" s="174">
        <v>42</v>
      </c>
      <c r="G60" s="174">
        <v>41</v>
      </c>
      <c r="H60" s="174">
        <f t="shared" si="8"/>
        <v>83</v>
      </c>
      <c r="I60" s="174">
        <v>3</v>
      </c>
      <c r="J60" s="174">
        <v>0</v>
      </c>
      <c r="K60" s="174">
        <f t="shared" si="9"/>
        <v>3</v>
      </c>
      <c r="L60" s="174">
        <f t="shared" si="6"/>
        <v>1813</v>
      </c>
    </row>
    <row r="61" spans="2:12" ht="12.75" x14ac:dyDescent="0.2">
      <c r="B61" s="173">
        <v>42644</v>
      </c>
      <c r="C61" s="174">
        <v>770</v>
      </c>
      <c r="D61" s="174">
        <v>832</v>
      </c>
      <c r="E61" s="174">
        <f t="shared" si="7"/>
        <v>1602</v>
      </c>
      <c r="F61" s="174">
        <v>13</v>
      </c>
      <c r="G61" s="174">
        <v>16</v>
      </c>
      <c r="H61" s="174">
        <f t="shared" si="8"/>
        <v>29</v>
      </c>
      <c r="I61" s="174">
        <v>0</v>
      </c>
      <c r="J61" s="174">
        <v>0</v>
      </c>
      <c r="K61" s="174">
        <f t="shared" si="9"/>
        <v>0</v>
      </c>
      <c r="L61" s="174">
        <f t="shared" si="6"/>
        <v>1631</v>
      </c>
    </row>
    <row r="62" spans="2:12" ht="12.75" x14ac:dyDescent="0.2">
      <c r="B62" s="173">
        <v>42675</v>
      </c>
      <c r="C62" s="174">
        <v>484</v>
      </c>
      <c r="D62" s="174">
        <v>317</v>
      </c>
      <c r="E62" s="174">
        <f t="shared" si="7"/>
        <v>801</v>
      </c>
      <c r="F62" s="174">
        <v>12</v>
      </c>
      <c r="G62" s="174">
        <v>9</v>
      </c>
      <c r="H62" s="174">
        <f t="shared" si="8"/>
        <v>21</v>
      </c>
      <c r="I62" s="174">
        <v>0</v>
      </c>
      <c r="J62" s="174">
        <v>0</v>
      </c>
      <c r="K62" s="174">
        <f t="shared" si="9"/>
        <v>0</v>
      </c>
      <c r="L62" s="174">
        <f t="shared" si="6"/>
        <v>822</v>
      </c>
    </row>
    <row r="63" spans="2:12" ht="12.75" x14ac:dyDescent="0.2">
      <c r="B63" s="173">
        <v>42705</v>
      </c>
      <c r="C63" s="174">
        <v>1057</v>
      </c>
      <c r="D63" s="174">
        <v>797</v>
      </c>
      <c r="E63" s="174">
        <f t="shared" si="7"/>
        <v>1854</v>
      </c>
      <c r="F63" s="174">
        <v>156</v>
      </c>
      <c r="G63" s="174">
        <v>126</v>
      </c>
      <c r="H63" s="174">
        <f t="shared" si="8"/>
        <v>282</v>
      </c>
      <c r="I63" s="174">
        <v>6</v>
      </c>
      <c r="J63" s="174">
        <v>0</v>
      </c>
      <c r="K63" s="174">
        <f t="shared" si="9"/>
        <v>6</v>
      </c>
      <c r="L63" s="174">
        <f t="shared" si="6"/>
        <v>2142</v>
      </c>
    </row>
    <row r="64" spans="2:12" ht="12.75" x14ac:dyDescent="0.2">
      <c r="B64" s="186">
        <v>2016</v>
      </c>
      <c r="C64" s="174"/>
      <c r="D64" s="174"/>
      <c r="E64" s="187">
        <f>SUM(E52:E63)</f>
        <v>27817</v>
      </c>
      <c r="F64" s="187"/>
      <c r="G64" s="187"/>
      <c r="H64" s="187">
        <f>SUM(H52:H63)</f>
        <v>1016</v>
      </c>
      <c r="I64" s="187"/>
      <c r="J64" s="187"/>
      <c r="K64" s="187">
        <f>SUM(K52:K63)</f>
        <v>178</v>
      </c>
      <c r="L64" s="187">
        <f>SUM(L52:L63)</f>
        <v>29011</v>
      </c>
    </row>
    <row r="65" spans="2:12" ht="12.75" x14ac:dyDescent="0.2">
      <c r="B65" s="173">
        <v>42736</v>
      </c>
      <c r="C65" s="174">
        <v>1709</v>
      </c>
      <c r="D65" s="174">
        <v>1188</v>
      </c>
      <c r="E65" s="174">
        <f t="shared" si="7"/>
        <v>2897</v>
      </c>
      <c r="F65" s="174">
        <v>87</v>
      </c>
      <c r="G65" s="174">
        <v>62</v>
      </c>
      <c r="H65" s="174">
        <f t="shared" si="8"/>
        <v>149</v>
      </c>
      <c r="I65" s="174">
        <v>21</v>
      </c>
      <c r="J65" s="174">
        <v>22</v>
      </c>
      <c r="K65" s="174">
        <f t="shared" si="9"/>
        <v>43</v>
      </c>
      <c r="L65" s="174">
        <f t="shared" si="6"/>
        <v>3089</v>
      </c>
    </row>
    <row r="66" spans="2:12" ht="12.75" x14ac:dyDescent="0.2">
      <c r="B66" s="173">
        <v>42767</v>
      </c>
      <c r="C66" s="174">
        <v>1599</v>
      </c>
      <c r="D66" s="174">
        <v>1237</v>
      </c>
      <c r="E66" s="174">
        <f t="shared" si="7"/>
        <v>2836</v>
      </c>
      <c r="F66" s="174">
        <v>35</v>
      </c>
      <c r="G66" s="174">
        <v>42</v>
      </c>
      <c r="H66" s="174">
        <f t="shared" si="8"/>
        <v>77</v>
      </c>
      <c r="I66" s="174">
        <v>11</v>
      </c>
      <c r="J66" s="174">
        <v>10</v>
      </c>
      <c r="K66" s="174">
        <f t="shared" si="9"/>
        <v>21</v>
      </c>
      <c r="L66" s="174">
        <f t="shared" si="6"/>
        <v>2934</v>
      </c>
    </row>
    <row r="67" spans="2:12" ht="12.75" x14ac:dyDescent="0.2">
      <c r="B67" s="173">
        <v>42795</v>
      </c>
      <c r="C67" s="174">
        <v>1281</v>
      </c>
      <c r="D67" s="174">
        <v>949</v>
      </c>
      <c r="E67" s="174">
        <f t="shared" si="7"/>
        <v>2230</v>
      </c>
      <c r="F67" s="174">
        <v>63</v>
      </c>
      <c r="G67" s="174">
        <v>47</v>
      </c>
      <c r="H67" s="174">
        <f t="shared" si="8"/>
        <v>110</v>
      </c>
      <c r="I67" s="174">
        <v>18</v>
      </c>
      <c r="J67" s="174">
        <v>10</v>
      </c>
      <c r="K67" s="174">
        <f t="shared" si="9"/>
        <v>28</v>
      </c>
      <c r="L67" s="174">
        <f t="shared" si="6"/>
        <v>2368</v>
      </c>
    </row>
    <row r="68" spans="2:12" ht="12.75" x14ac:dyDescent="0.2">
      <c r="B68" s="173">
        <v>42826</v>
      </c>
      <c r="C68" s="174">
        <v>694</v>
      </c>
      <c r="D68" s="174">
        <v>578</v>
      </c>
      <c r="E68" s="174">
        <f t="shared" si="7"/>
        <v>1272</v>
      </c>
      <c r="F68" s="174">
        <v>16</v>
      </c>
      <c r="G68" s="174">
        <v>19</v>
      </c>
      <c r="H68" s="174">
        <f t="shared" si="8"/>
        <v>35</v>
      </c>
      <c r="I68" s="174">
        <v>8</v>
      </c>
      <c r="J68" s="174">
        <v>7</v>
      </c>
      <c r="K68" s="174">
        <f t="shared" si="9"/>
        <v>15</v>
      </c>
      <c r="L68" s="174">
        <f t="shared" si="6"/>
        <v>1322</v>
      </c>
    </row>
    <row r="69" spans="2:12" ht="12.75" x14ac:dyDescent="0.2">
      <c r="B69" s="173">
        <v>42856</v>
      </c>
      <c r="C69" s="174">
        <v>698</v>
      </c>
      <c r="D69" s="174">
        <v>493</v>
      </c>
      <c r="E69" s="174">
        <f t="shared" si="7"/>
        <v>1191</v>
      </c>
      <c r="F69" s="174">
        <v>13</v>
      </c>
      <c r="G69" s="174">
        <v>3</v>
      </c>
      <c r="H69" s="174">
        <f t="shared" si="8"/>
        <v>16</v>
      </c>
      <c r="I69" s="174">
        <v>45</v>
      </c>
      <c r="J69" s="174">
        <v>41</v>
      </c>
      <c r="K69" s="174">
        <f t="shared" si="9"/>
        <v>86</v>
      </c>
      <c r="L69" s="174">
        <f t="shared" si="6"/>
        <v>1293</v>
      </c>
    </row>
    <row r="70" spans="2:12" ht="12.75" x14ac:dyDescent="0.2">
      <c r="B70" s="173">
        <v>42887</v>
      </c>
      <c r="C70" s="174">
        <v>891</v>
      </c>
      <c r="D70" s="174">
        <v>581</v>
      </c>
      <c r="E70" s="174">
        <f t="shared" si="7"/>
        <v>1472</v>
      </c>
      <c r="F70" s="174">
        <v>18</v>
      </c>
      <c r="G70" s="174">
        <v>18</v>
      </c>
      <c r="H70" s="174">
        <f t="shared" si="8"/>
        <v>36</v>
      </c>
      <c r="I70" s="174">
        <v>10</v>
      </c>
      <c r="J70" s="174">
        <v>12</v>
      </c>
      <c r="K70" s="174">
        <f t="shared" si="9"/>
        <v>22</v>
      </c>
      <c r="L70" s="174">
        <f t="shared" si="6"/>
        <v>1530</v>
      </c>
    </row>
    <row r="71" spans="2:12" ht="12.75" x14ac:dyDescent="0.2">
      <c r="B71" s="173">
        <v>42917</v>
      </c>
      <c r="C71" s="174">
        <v>857</v>
      </c>
      <c r="D71" s="174">
        <v>571</v>
      </c>
      <c r="E71" s="174">
        <f t="shared" si="7"/>
        <v>1428</v>
      </c>
      <c r="F71" s="174">
        <v>15</v>
      </c>
      <c r="G71" s="174">
        <v>14</v>
      </c>
      <c r="H71" s="174">
        <f t="shared" si="8"/>
        <v>29</v>
      </c>
      <c r="I71" s="174">
        <v>84</v>
      </c>
      <c r="J71" s="174">
        <v>54</v>
      </c>
      <c r="K71" s="174">
        <f t="shared" si="9"/>
        <v>138</v>
      </c>
      <c r="L71" s="174">
        <f t="shared" si="6"/>
        <v>1595</v>
      </c>
    </row>
    <row r="72" spans="2:12" ht="12.75" x14ac:dyDescent="0.2">
      <c r="B72" s="173">
        <v>42948</v>
      </c>
      <c r="C72" s="174">
        <v>697</v>
      </c>
      <c r="D72" s="174">
        <v>460</v>
      </c>
      <c r="E72" s="174">
        <f t="shared" si="7"/>
        <v>1157</v>
      </c>
      <c r="F72" s="174">
        <v>11</v>
      </c>
      <c r="G72" s="174">
        <v>9</v>
      </c>
      <c r="H72" s="174">
        <f t="shared" si="8"/>
        <v>20</v>
      </c>
      <c r="I72" s="174">
        <v>43</v>
      </c>
      <c r="J72" s="174">
        <v>34</v>
      </c>
      <c r="K72" s="174">
        <f t="shared" si="9"/>
        <v>77</v>
      </c>
      <c r="L72" s="174">
        <f t="shared" si="6"/>
        <v>1254</v>
      </c>
    </row>
    <row r="73" spans="2:12" ht="12.75" x14ac:dyDescent="0.2">
      <c r="B73" s="173">
        <v>42979</v>
      </c>
      <c r="C73" s="174">
        <v>850</v>
      </c>
      <c r="D73" s="174">
        <v>547</v>
      </c>
      <c r="E73" s="174">
        <f t="shared" si="7"/>
        <v>1397</v>
      </c>
      <c r="F73" s="174">
        <v>1</v>
      </c>
      <c r="G73" s="174">
        <v>3</v>
      </c>
      <c r="H73" s="174">
        <f t="shared" si="8"/>
        <v>4</v>
      </c>
      <c r="I73" s="174">
        <v>12</v>
      </c>
      <c r="J73" s="174">
        <v>14</v>
      </c>
      <c r="K73" s="174">
        <f t="shared" si="9"/>
        <v>26</v>
      </c>
      <c r="L73" s="174">
        <f t="shared" si="6"/>
        <v>1427</v>
      </c>
    </row>
    <row r="74" spans="2:12" ht="12.75" x14ac:dyDescent="0.2">
      <c r="B74" s="173">
        <v>43009</v>
      </c>
      <c r="C74" s="174">
        <v>305</v>
      </c>
      <c r="D74" s="174">
        <v>234</v>
      </c>
      <c r="E74" s="174">
        <f t="shared" si="7"/>
        <v>539</v>
      </c>
      <c r="F74" s="174">
        <v>11</v>
      </c>
      <c r="G74" s="174">
        <v>11</v>
      </c>
      <c r="H74" s="174">
        <f t="shared" si="8"/>
        <v>22</v>
      </c>
      <c r="I74" s="174">
        <v>36</v>
      </c>
      <c r="J74" s="174">
        <v>19</v>
      </c>
      <c r="K74" s="174">
        <f t="shared" si="9"/>
        <v>55</v>
      </c>
      <c r="L74" s="174">
        <f t="shared" si="6"/>
        <v>616</v>
      </c>
    </row>
    <row r="75" spans="2:12" ht="12.75" x14ac:dyDescent="0.2">
      <c r="B75" s="173">
        <v>43040</v>
      </c>
      <c r="C75" s="174">
        <v>524</v>
      </c>
      <c r="D75" s="174">
        <v>369</v>
      </c>
      <c r="E75" s="174">
        <f t="shared" si="7"/>
        <v>893</v>
      </c>
      <c r="F75" s="174">
        <v>15</v>
      </c>
      <c r="G75" s="174">
        <v>6</v>
      </c>
      <c r="H75" s="174">
        <f t="shared" si="8"/>
        <v>21</v>
      </c>
      <c r="I75" s="174">
        <v>22</v>
      </c>
      <c r="J75" s="174">
        <v>11</v>
      </c>
      <c r="K75" s="174">
        <f t="shared" si="9"/>
        <v>33</v>
      </c>
      <c r="L75" s="174">
        <f t="shared" si="6"/>
        <v>947</v>
      </c>
    </row>
    <row r="76" spans="2:12" ht="12.75" x14ac:dyDescent="0.2">
      <c r="B76" s="173">
        <v>43070</v>
      </c>
      <c r="C76" s="174">
        <v>638</v>
      </c>
      <c r="D76" s="174">
        <v>595</v>
      </c>
      <c r="E76" s="174">
        <f t="shared" si="7"/>
        <v>1233</v>
      </c>
      <c r="F76" s="174">
        <v>17</v>
      </c>
      <c r="G76" s="174">
        <v>15</v>
      </c>
      <c r="H76" s="174">
        <f t="shared" si="8"/>
        <v>32</v>
      </c>
      <c r="I76" s="174">
        <v>5</v>
      </c>
      <c r="J76" s="174">
        <v>5</v>
      </c>
      <c r="K76" s="174">
        <f t="shared" si="9"/>
        <v>10</v>
      </c>
      <c r="L76" s="174">
        <f t="shared" si="6"/>
        <v>1275</v>
      </c>
    </row>
    <row r="77" spans="2:12" ht="12.75" x14ac:dyDescent="0.2">
      <c r="B77" s="186">
        <v>2017</v>
      </c>
      <c r="C77" s="187"/>
      <c r="D77" s="187"/>
      <c r="E77" s="187">
        <f>SUM(E65:E76)</f>
        <v>18545</v>
      </c>
      <c r="F77" s="187"/>
      <c r="G77" s="187"/>
      <c r="H77" s="187">
        <f>SUM(H65:H76)</f>
        <v>551</v>
      </c>
      <c r="I77" s="187"/>
      <c r="J77" s="187"/>
      <c r="K77" s="187">
        <f>SUM(K65:K76)</f>
        <v>554</v>
      </c>
      <c r="L77" s="187">
        <f>SUM(L65:L76)</f>
        <v>19650</v>
      </c>
    </row>
    <row r="78" spans="2:12" ht="12.75" x14ac:dyDescent="0.2">
      <c r="B78" s="173">
        <v>43101</v>
      </c>
      <c r="C78" s="174">
        <v>755</v>
      </c>
      <c r="D78" s="174">
        <v>663</v>
      </c>
      <c r="E78" s="174">
        <f t="shared" ref="E78:E88" si="10">C78+D78</f>
        <v>1418</v>
      </c>
      <c r="F78" s="174">
        <v>14</v>
      </c>
      <c r="G78" s="174">
        <v>12</v>
      </c>
      <c r="H78" s="174">
        <f t="shared" ref="H78:H88" si="11">F78+G78</f>
        <v>26</v>
      </c>
      <c r="I78" s="174">
        <v>8</v>
      </c>
      <c r="J78" s="174">
        <v>3</v>
      </c>
      <c r="K78" s="174">
        <f t="shared" ref="K78:K88" si="12">I78+J78</f>
        <v>11</v>
      </c>
      <c r="L78" s="174">
        <f t="shared" ref="L78:L89" si="13">E78+H78+K78</f>
        <v>1455</v>
      </c>
    </row>
    <row r="79" spans="2:12" ht="12.75" x14ac:dyDescent="0.2">
      <c r="B79" s="173">
        <v>43132</v>
      </c>
      <c r="C79" s="174">
        <v>908</v>
      </c>
      <c r="D79" s="174">
        <v>778</v>
      </c>
      <c r="E79" s="174">
        <f t="shared" si="10"/>
        <v>1686</v>
      </c>
      <c r="F79" s="174">
        <v>16</v>
      </c>
      <c r="G79" s="174">
        <v>9</v>
      </c>
      <c r="H79" s="174">
        <f t="shared" si="11"/>
        <v>25</v>
      </c>
      <c r="I79" s="174">
        <v>55</v>
      </c>
      <c r="J79" s="174">
        <v>50</v>
      </c>
      <c r="K79" s="174">
        <f t="shared" si="12"/>
        <v>105</v>
      </c>
      <c r="L79" s="174">
        <f t="shared" si="13"/>
        <v>1816</v>
      </c>
    </row>
    <row r="80" spans="2:12" ht="12.75" x14ac:dyDescent="0.2">
      <c r="B80" s="173">
        <v>43160</v>
      </c>
      <c r="C80" s="174">
        <v>1306</v>
      </c>
      <c r="D80" s="174">
        <v>853</v>
      </c>
      <c r="E80" s="174">
        <f t="shared" si="10"/>
        <v>2159</v>
      </c>
      <c r="F80" s="174">
        <v>34</v>
      </c>
      <c r="G80" s="174">
        <v>26</v>
      </c>
      <c r="H80" s="174">
        <f t="shared" si="11"/>
        <v>60</v>
      </c>
      <c r="I80" s="174">
        <v>35</v>
      </c>
      <c r="J80" s="174">
        <v>15</v>
      </c>
      <c r="K80" s="174">
        <f t="shared" si="12"/>
        <v>50</v>
      </c>
      <c r="L80" s="174">
        <f t="shared" si="13"/>
        <v>2269</v>
      </c>
    </row>
    <row r="81" spans="2:12" ht="12.75" x14ac:dyDescent="0.2">
      <c r="B81" s="173">
        <v>43191</v>
      </c>
      <c r="C81" s="174">
        <v>1004</v>
      </c>
      <c r="D81" s="174">
        <v>564</v>
      </c>
      <c r="E81" s="174">
        <f t="shared" si="10"/>
        <v>1568</v>
      </c>
      <c r="F81" s="174">
        <v>19</v>
      </c>
      <c r="G81" s="174">
        <v>14</v>
      </c>
      <c r="H81" s="174">
        <f t="shared" si="11"/>
        <v>33</v>
      </c>
      <c r="I81" s="174">
        <v>20</v>
      </c>
      <c r="J81" s="174">
        <v>18</v>
      </c>
      <c r="K81" s="174">
        <f t="shared" si="12"/>
        <v>38</v>
      </c>
      <c r="L81" s="174">
        <f t="shared" si="13"/>
        <v>1639</v>
      </c>
    </row>
    <row r="82" spans="2:12" ht="12.75" x14ac:dyDescent="0.2">
      <c r="B82" s="173">
        <v>43221</v>
      </c>
      <c r="C82" s="174">
        <v>717</v>
      </c>
      <c r="D82" s="174">
        <v>410</v>
      </c>
      <c r="E82" s="174">
        <f t="shared" si="10"/>
        <v>1127</v>
      </c>
      <c r="F82" s="174">
        <v>17</v>
      </c>
      <c r="G82" s="174">
        <v>15</v>
      </c>
      <c r="H82" s="174">
        <f t="shared" si="11"/>
        <v>32</v>
      </c>
      <c r="I82" s="174">
        <v>26</v>
      </c>
      <c r="J82" s="174">
        <v>26</v>
      </c>
      <c r="K82" s="174">
        <f t="shared" si="12"/>
        <v>52</v>
      </c>
      <c r="L82" s="174">
        <f t="shared" si="13"/>
        <v>1211</v>
      </c>
    </row>
    <row r="83" spans="2:12" ht="12.75" x14ac:dyDescent="0.2">
      <c r="B83" s="173">
        <v>43252</v>
      </c>
      <c r="C83" s="174">
        <v>1018</v>
      </c>
      <c r="D83" s="174">
        <v>658</v>
      </c>
      <c r="E83" s="174">
        <f t="shared" si="10"/>
        <v>1676</v>
      </c>
      <c r="F83" s="174">
        <v>18</v>
      </c>
      <c r="G83" s="174">
        <v>12</v>
      </c>
      <c r="H83" s="174">
        <f t="shared" si="11"/>
        <v>30</v>
      </c>
      <c r="I83" s="174">
        <v>23</v>
      </c>
      <c r="J83" s="174">
        <v>10</v>
      </c>
      <c r="K83" s="174">
        <f t="shared" si="12"/>
        <v>33</v>
      </c>
      <c r="L83" s="174">
        <f t="shared" si="13"/>
        <v>1739</v>
      </c>
    </row>
    <row r="84" spans="2:12" ht="12.75" x14ac:dyDescent="0.2">
      <c r="B84" s="173">
        <v>43282</v>
      </c>
      <c r="C84" s="174">
        <v>845</v>
      </c>
      <c r="D84" s="174">
        <v>604</v>
      </c>
      <c r="E84" s="174">
        <f t="shared" si="10"/>
        <v>1449</v>
      </c>
      <c r="F84" s="174">
        <v>17</v>
      </c>
      <c r="G84" s="174">
        <v>33</v>
      </c>
      <c r="H84" s="174">
        <f t="shared" si="11"/>
        <v>50</v>
      </c>
      <c r="I84" s="174">
        <v>35</v>
      </c>
      <c r="J84" s="174">
        <v>31</v>
      </c>
      <c r="K84" s="174">
        <f t="shared" si="12"/>
        <v>66</v>
      </c>
      <c r="L84" s="174">
        <f t="shared" si="13"/>
        <v>1565</v>
      </c>
    </row>
    <row r="85" spans="2:12" ht="12.75" x14ac:dyDescent="0.2">
      <c r="B85" s="173">
        <v>43313</v>
      </c>
      <c r="C85" s="174">
        <v>1178</v>
      </c>
      <c r="D85" s="174">
        <v>821</v>
      </c>
      <c r="E85" s="174">
        <f t="shared" si="10"/>
        <v>1999</v>
      </c>
      <c r="F85" s="174">
        <v>20</v>
      </c>
      <c r="G85" s="174">
        <v>30</v>
      </c>
      <c r="H85" s="174">
        <f t="shared" si="11"/>
        <v>50</v>
      </c>
      <c r="I85" s="174">
        <v>33</v>
      </c>
      <c r="J85" s="174">
        <v>28</v>
      </c>
      <c r="K85" s="174">
        <f t="shared" si="12"/>
        <v>61</v>
      </c>
      <c r="L85" s="174">
        <f t="shared" si="13"/>
        <v>2110</v>
      </c>
    </row>
    <row r="86" spans="2:12" ht="12.75" x14ac:dyDescent="0.2">
      <c r="B86" s="173">
        <v>43344</v>
      </c>
      <c r="C86" s="174">
        <v>1529</v>
      </c>
      <c r="D86" s="174">
        <v>1059</v>
      </c>
      <c r="E86" s="174">
        <f t="shared" si="10"/>
        <v>2588</v>
      </c>
      <c r="F86" s="174">
        <v>40</v>
      </c>
      <c r="G86" s="174">
        <v>42</v>
      </c>
      <c r="H86" s="174">
        <f t="shared" si="11"/>
        <v>82</v>
      </c>
      <c r="I86" s="174">
        <v>45</v>
      </c>
      <c r="J86" s="174">
        <v>15</v>
      </c>
      <c r="K86" s="174">
        <f t="shared" si="12"/>
        <v>60</v>
      </c>
      <c r="L86" s="174">
        <f t="shared" si="13"/>
        <v>2730</v>
      </c>
    </row>
    <row r="87" spans="2:12" ht="12.75" x14ac:dyDescent="0.2">
      <c r="B87" s="173">
        <v>43374</v>
      </c>
      <c r="C87" s="174">
        <v>978</v>
      </c>
      <c r="D87" s="174">
        <v>757</v>
      </c>
      <c r="E87" s="174">
        <f t="shared" si="10"/>
        <v>1735</v>
      </c>
      <c r="F87" s="174">
        <v>21</v>
      </c>
      <c r="G87" s="174">
        <v>40</v>
      </c>
      <c r="H87" s="174">
        <f t="shared" si="11"/>
        <v>61</v>
      </c>
      <c r="I87" s="174">
        <v>27</v>
      </c>
      <c r="J87" s="174">
        <v>13</v>
      </c>
      <c r="K87" s="174">
        <f t="shared" si="12"/>
        <v>40</v>
      </c>
      <c r="L87" s="174">
        <f t="shared" si="13"/>
        <v>1836</v>
      </c>
    </row>
    <row r="88" spans="2:12" ht="12.75" x14ac:dyDescent="0.2">
      <c r="B88" s="173">
        <v>43405</v>
      </c>
      <c r="C88" s="174">
        <v>583</v>
      </c>
      <c r="D88" s="174">
        <v>278</v>
      </c>
      <c r="E88" s="174">
        <f t="shared" si="10"/>
        <v>861</v>
      </c>
      <c r="F88" s="174">
        <v>9</v>
      </c>
      <c r="G88" s="174">
        <v>8</v>
      </c>
      <c r="H88" s="174">
        <f t="shared" si="11"/>
        <v>17</v>
      </c>
      <c r="I88" s="174">
        <v>63</v>
      </c>
      <c r="J88" s="174">
        <v>44</v>
      </c>
      <c r="K88" s="174">
        <f t="shared" si="12"/>
        <v>107</v>
      </c>
      <c r="L88" s="174">
        <f t="shared" si="13"/>
        <v>985</v>
      </c>
    </row>
    <row r="89" spans="2:12" ht="12.75" x14ac:dyDescent="0.2">
      <c r="B89" s="173">
        <v>43435</v>
      </c>
      <c r="C89" s="174">
        <v>1471</v>
      </c>
      <c r="D89" s="174">
        <v>707</v>
      </c>
      <c r="E89" s="174">
        <v>2178</v>
      </c>
      <c r="F89" s="174">
        <v>34</v>
      </c>
      <c r="G89" s="174">
        <v>21</v>
      </c>
      <c r="H89" s="174">
        <v>55</v>
      </c>
      <c r="I89" s="174">
        <v>49</v>
      </c>
      <c r="J89" s="174">
        <v>38</v>
      </c>
      <c r="K89" s="174">
        <v>87</v>
      </c>
      <c r="L89" s="174">
        <f t="shared" si="13"/>
        <v>2320</v>
      </c>
    </row>
    <row r="90" spans="2:12" ht="12.75" x14ac:dyDescent="0.2">
      <c r="B90" s="186">
        <f>2018</f>
        <v>2018</v>
      </c>
      <c r="C90" s="187"/>
      <c r="D90" s="187"/>
      <c r="E90" s="187">
        <f>SUM(E78:E89)</f>
        <v>20444</v>
      </c>
      <c r="F90" s="187"/>
      <c r="G90" s="187"/>
      <c r="H90" s="187">
        <f>SUM(H78:H89)</f>
        <v>521</v>
      </c>
      <c r="I90" s="187"/>
      <c r="J90" s="187"/>
      <c r="K90" s="187">
        <f>SUM(K78:K89)</f>
        <v>710</v>
      </c>
      <c r="L90" s="187">
        <f>SUM(L78:LL89)</f>
        <v>21675</v>
      </c>
    </row>
    <row r="91" spans="2:12" ht="12.75" x14ac:dyDescent="0.2">
      <c r="B91" s="273">
        <v>43466</v>
      </c>
      <c r="C91" s="232">
        <v>1585</v>
      </c>
      <c r="D91" s="232">
        <v>954</v>
      </c>
      <c r="E91" s="232">
        <v>2539</v>
      </c>
      <c r="F91" s="232">
        <v>44</v>
      </c>
      <c r="G91" s="232">
        <v>43</v>
      </c>
      <c r="H91" s="232">
        <v>87</v>
      </c>
      <c r="I91" s="232">
        <v>82</v>
      </c>
      <c r="J91" s="232">
        <v>27</v>
      </c>
      <c r="K91" s="232">
        <v>109</v>
      </c>
      <c r="L91" s="174">
        <v>2735</v>
      </c>
    </row>
    <row r="92" spans="2:12" s="234" customFormat="1" ht="12.75" x14ac:dyDescent="0.2">
      <c r="B92" s="273">
        <v>43497</v>
      </c>
      <c r="C92" s="232">
        <v>1537</v>
      </c>
      <c r="D92" s="232">
        <v>762</v>
      </c>
      <c r="E92" s="232">
        <v>2299</v>
      </c>
      <c r="F92" s="232">
        <v>27</v>
      </c>
      <c r="G92" s="232">
        <v>19</v>
      </c>
      <c r="H92" s="232">
        <v>46</v>
      </c>
      <c r="I92" s="232">
        <v>54</v>
      </c>
      <c r="J92" s="232">
        <v>28</v>
      </c>
      <c r="K92" s="232">
        <v>82</v>
      </c>
      <c r="L92" s="232">
        <v>2427</v>
      </c>
    </row>
    <row r="93" spans="2:12" ht="12.75" x14ac:dyDescent="0.2">
      <c r="B93" s="273">
        <v>43525</v>
      </c>
      <c r="C93" s="232">
        <v>454</v>
      </c>
      <c r="D93" s="232">
        <v>329</v>
      </c>
      <c r="E93" s="232">
        <v>783</v>
      </c>
      <c r="F93" s="232">
        <v>8</v>
      </c>
      <c r="G93" s="232">
        <v>7</v>
      </c>
      <c r="H93" s="232">
        <v>15</v>
      </c>
      <c r="I93" s="232">
        <v>5</v>
      </c>
      <c r="J93" s="232">
        <v>6</v>
      </c>
      <c r="K93" s="232">
        <v>11</v>
      </c>
      <c r="L93" s="232">
        <v>809</v>
      </c>
    </row>
    <row r="94" spans="2:12" s="234" customFormat="1" ht="12.75" x14ac:dyDescent="0.2">
      <c r="B94" s="173">
        <v>43556</v>
      </c>
      <c r="C94" s="232">
        <v>988</v>
      </c>
      <c r="D94" s="232">
        <v>507</v>
      </c>
      <c r="E94" s="232">
        <v>1495</v>
      </c>
      <c r="F94" s="232">
        <v>20</v>
      </c>
      <c r="G94" s="232">
        <v>11</v>
      </c>
      <c r="H94" s="232">
        <v>31</v>
      </c>
      <c r="I94" s="232">
        <v>72</v>
      </c>
      <c r="J94" s="232">
        <v>46</v>
      </c>
      <c r="K94" s="232">
        <v>118</v>
      </c>
      <c r="L94" s="232">
        <v>1644</v>
      </c>
    </row>
    <row r="95" spans="2:12" s="234" customFormat="1" ht="12.75" x14ac:dyDescent="0.2">
      <c r="B95" s="173">
        <v>43586</v>
      </c>
      <c r="C95" s="232">
        <v>995</v>
      </c>
      <c r="D95" s="232">
        <v>602</v>
      </c>
      <c r="E95" s="232">
        <v>1597</v>
      </c>
      <c r="F95" s="232">
        <v>30</v>
      </c>
      <c r="G95" s="232">
        <v>28</v>
      </c>
      <c r="H95" s="232">
        <v>58</v>
      </c>
      <c r="I95" s="232">
        <v>60</v>
      </c>
      <c r="J95" s="232">
        <v>33</v>
      </c>
      <c r="K95" s="232">
        <v>93</v>
      </c>
      <c r="L95" s="232">
        <f t="shared" ref="L95:L102" si="14">E95+H95+K95</f>
        <v>1748</v>
      </c>
    </row>
    <row r="96" spans="2:12" s="234" customFormat="1" ht="12.75" x14ac:dyDescent="0.2">
      <c r="B96" s="173">
        <v>43617</v>
      </c>
      <c r="C96" s="232">
        <v>1868</v>
      </c>
      <c r="D96" s="232">
        <v>1297</v>
      </c>
      <c r="E96" s="232">
        <v>3165</v>
      </c>
      <c r="F96" s="232">
        <v>86</v>
      </c>
      <c r="G96" s="232">
        <v>86</v>
      </c>
      <c r="H96" s="232">
        <v>172</v>
      </c>
      <c r="I96" s="232">
        <v>50</v>
      </c>
      <c r="J96" s="232">
        <v>30</v>
      </c>
      <c r="K96" s="232">
        <v>80</v>
      </c>
      <c r="L96" s="232">
        <f t="shared" si="14"/>
        <v>3417</v>
      </c>
    </row>
    <row r="97" spans="2:12" s="234" customFormat="1" ht="12.75" x14ac:dyDescent="0.2">
      <c r="B97" s="173">
        <v>43647</v>
      </c>
      <c r="C97" s="232">
        <v>2276</v>
      </c>
      <c r="D97" s="232">
        <v>1274</v>
      </c>
      <c r="E97" s="232">
        <v>3550</v>
      </c>
      <c r="F97" s="232">
        <v>43</v>
      </c>
      <c r="G97" s="232">
        <v>59</v>
      </c>
      <c r="H97" s="232">
        <v>102</v>
      </c>
      <c r="I97" s="232">
        <v>108</v>
      </c>
      <c r="J97" s="232">
        <v>70</v>
      </c>
      <c r="K97" s="232">
        <v>178</v>
      </c>
      <c r="L97" s="232">
        <f t="shared" si="14"/>
        <v>3830</v>
      </c>
    </row>
    <row r="98" spans="2:12" s="234" customFormat="1" ht="12.75" x14ac:dyDescent="0.2">
      <c r="B98" s="173">
        <v>43678</v>
      </c>
      <c r="C98" s="232">
        <v>1983</v>
      </c>
      <c r="D98" s="232">
        <v>1098</v>
      </c>
      <c r="E98" s="232">
        <v>3081</v>
      </c>
      <c r="F98" s="232">
        <v>57</v>
      </c>
      <c r="G98" s="232">
        <v>62</v>
      </c>
      <c r="H98" s="232">
        <v>119</v>
      </c>
      <c r="I98" s="232">
        <v>78</v>
      </c>
      <c r="J98" s="232">
        <v>37</v>
      </c>
      <c r="K98" s="232">
        <v>115</v>
      </c>
      <c r="L98" s="232">
        <f t="shared" si="14"/>
        <v>3315</v>
      </c>
    </row>
    <row r="99" spans="2:12" s="234" customFormat="1" ht="12.75" x14ac:dyDescent="0.2">
      <c r="B99" s="173">
        <v>43709</v>
      </c>
      <c r="C99" s="232">
        <v>1341</v>
      </c>
      <c r="D99" s="232">
        <v>990</v>
      </c>
      <c r="E99" s="232">
        <v>2331</v>
      </c>
      <c r="F99" s="232">
        <v>18</v>
      </c>
      <c r="G99" s="232">
        <v>11</v>
      </c>
      <c r="H99" s="232">
        <v>29</v>
      </c>
      <c r="I99" s="232">
        <v>23</v>
      </c>
      <c r="J99" s="232">
        <v>15</v>
      </c>
      <c r="K99" s="232">
        <v>38</v>
      </c>
      <c r="L99" s="232">
        <f t="shared" si="14"/>
        <v>2398</v>
      </c>
    </row>
    <row r="100" spans="2:12" s="234" customFormat="1" ht="12.75" x14ac:dyDescent="0.2">
      <c r="B100" s="173">
        <v>43739</v>
      </c>
      <c r="C100" s="232">
        <v>866</v>
      </c>
      <c r="D100" s="232">
        <v>575</v>
      </c>
      <c r="E100" s="232">
        <v>1441</v>
      </c>
      <c r="F100" s="232">
        <v>51</v>
      </c>
      <c r="G100" s="232">
        <v>40</v>
      </c>
      <c r="H100" s="232">
        <v>91</v>
      </c>
      <c r="I100" s="232">
        <v>31</v>
      </c>
      <c r="J100" s="232">
        <v>12</v>
      </c>
      <c r="K100" s="232">
        <v>43</v>
      </c>
      <c r="L100" s="232">
        <f t="shared" si="14"/>
        <v>1575</v>
      </c>
    </row>
    <row r="101" spans="2:12" s="234" customFormat="1" ht="12.75" x14ac:dyDescent="0.2">
      <c r="B101" s="173">
        <v>43770</v>
      </c>
      <c r="C101" s="232">
        <v>902</v>
      </c>
      <c r="D101" s="232">
        <v>489</v>
      </c>
      <c r="E101" s="232">
        <v>1391</v>
      </c>
      <c r="F101" s="232">
        <v>23</v>
      </c>
      <c r="G101" s="232">
        <v>20</v>
      </c>
      <c r="H101" s="232">
        <v>43</v>
      </c>
      <c r="I101" s="232">
        <v>24</v>
      </c>
      <c r="J101" s="232">
        <v>18</v>
      </c>
      <c r="K101" s="232">
        <v>42</v>
      </c>
      <c r="L101" s="232">
        <f t="shared" si="14"/>
        <v>1476</v>
      </c>
    </row>
    <row r="102" spans="2:12" s="234" customFormat="1" ht="12.75" x14ac:dyDescent="0.2">
      <c r="B102" s="173">
        <v>43800</v>
      </c>
      <c r="C102" s="232">
        <v>491</v>
      </c>
      <c r="D102" s="232">
        <v>410</v>
      </c>
      <c r="E102" s="232">
        <v>901</v>
      </c>
      <c r="F102" s="232">
        <v>12</v>
      </c>
      <c r="G102" s="232">
        <v>12</v>
      </c>
      <c r="H102" s="232">
        <v>24</v>
      </c>
      <c r="I102" s="232">
        <v>3</v>
      </c>
      <c r="J102" s="232">
        <v>1</v>
      </c>
      <c r="K102" s="232">
        <v>4</v>
      </c>
      <c r="L102" s="232">
        <f t="shared" si="14"/>
        <v>929</v>
      </c>
    </row>
    <row r="103" spans="2:12" x14ac:dyDescent="0.2">
      <c r="B103" s="46" t="s">
        <v>477</v>
      </c>
    </row>
  </sheetData>
  <mergeCells count="8">
    <mergeCell ref="B5:L5"/>
    <mergeCell ref="B6:L6"/>
    <mergeCell ref="B8:B10"/>
    <mergeCell ref="C8:L8"/>
    <mergeCell ref="C9:E9"/>
    <mergeCell ref="F9:H9"/>
    <mergeCell ref="I9:K9"/>
    <mergeCell ref="L9:L10"/>
  </mergeCells>
  <hyperlinks>
    <hyperlink ref="N5" location="'Índice STJ'!A1" display="'Índice STJ'!A1"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J146"/>
  <sheetViews>
    <sheetView showGridLines="0" zoomScaleNormal="100" workbookViewId="0">
      <selection activeCell="B2" sqref="B2"/>
    </sheetView>
  </sheetViews>
  <sheetFormatPr baseColWidth="10" defaultColWidth="11.42578125" defaultRowHeight="12" x14ac:dyDescent="0.2"/>
  <cols>
    <col min="1" max="1" width="6" style="46" customWidth="1"/>
    <col min="2" max="16384" width="11.42578125" style="46"/>
  </cols>
  <sheetData>
    <row r="2" spans="1:10" x14ac:dyDescent="0.2">
      <c r="A2" s="75" t="s">
        <v>105</v>
      </c>
    </row>
    <row r="3" spans="1:10" x14ac:dyDescent="0.2">
      <c r="A3" s="75" t="s">
        <v>106</v>
      </c>
    </row>
    <row r="5" spans="1:10" ht="12.75" x14ac:dyDescent="0.2">
      <c r="B5" s="330" t="s">
        <v>553</v>
      </c>
      <c r="C5" s="330"/>
      <c r="D5" s="330"/>
      <c r="E5" s="330"/>
      <c r="F5" s="330"/>
      <c r="G5" s="330"/>
      <c r="H5" s="330"/>
      <c r="J5" s="158" t="s">
        <v>579</v>
      </c>
    </row>
    <row r="6" spans="1:10" ht="12.75" x14ac:dyDescent="0.2">
      <c r="B6" s="330" t="s">
        <v>622</v>
      </c>
      <c r="C6" s="330"/>
      <c r="D6" s="330"/>
      <c r="E6" s="330"/>
      <c r="F6" s="330"/>
      <c r="G6" s="330"/>
      <c r="H6" s="330"/>
    </row>
    <row r="8" spans="1:10" x14ac:dyDescent="0.2">
      <c r="B8" s="426" t="s">
        <v>467</v>
      </c>
      <c r="C8" s="427" t="s">
        <v>554</v>
      </c>
      <c r="D8" s="427"/>
      <c r="E8" s="428" t="s">
        <v>555</v>
      </c>
      <c r="F8" s="428"/>
      <c r="G8" s="428"/>
      <c r="H8" s="428"/>
    </row>
    <row r="9" spans="1:10" ht="26.25" customHeight="1" x14ac:dyDescent="0.2">
      <c r="B9" s="426"/>
      <c r="C9" s="429" t="s">
        <v>556</v>
      </c>
      <c r="D9" s="429" t="s">
        <v>557</v>
      </c>
      <c r="E9" s="430" t="s">
        <v>556</v>
      </c>
      <c r="F9" s="430" t="s">
        <v>558</v>
      </c>
      <c r="G9" s="430"/>
      <c r="H9" s="430"/>
    </row>
    <row r="10" spans="1:10" ht="36" customHeight="1" x14ac:dyDescent="0.2">
      <c r="B10" s="426"/>
      <c r="C10" s="429"/>
      <c r="D10" s="429"/>
      <c r="E10" s="430"/>
      <c r="F10" s="220" t="s">
        <v>559</v>
      </c>
      <c r="G10" s="220" t="s">
        <v>560</v>
      </c>
      <c r="H10" s="221" t="s">
        <v>530</v>
      </c>
    </row>
    <row r="11" spans="1:10" x14ac:dyDescent="0.2">
      <c r="B11" s="128">
        <v>39873</v>
      </c>
      <c r="C11" s="129">
        <v>10625</v>
      </c>
      <c r="D11" s="130">
        <v>174</v>
      </c>
      <c r="E11" s="130" t="s">
        <v>561</v>
      </c>
      <c r="F11" s="130"/>
      <c r="G11" s="130"/>
      <c r="H11" s="130"/>
    </row>
    <row r="12" spans="1:10" x14ac:dyDescent="0.2">
      <c r="B12" s="128">
        <v>39904</v>
      </c>
      <c r="C12" s="129">
        <v>6095</v>
      </c>
      <c r="D12" s="130">
        <v>194</v>
      </c>
      <c r="E12" s="130" t="s">
        <v>561</v>
      </c>
      <c r="F12" s="130"/>
      <c r="G12" s="130"/>
      <c r="H12" s="130"/>
    </row>
    <row r="13" spans="1:10" x14ac:dyDescent="0.2">
      <c r="B13" s="128">
        <v>39934</v>
      </c>
      <c r="C13" s="129">
        <v>7497</v>
      </c>
      <c r="D13" s="130">
        <v>290</v>
      </c>
      <c r="E13" s="130" t="s">
        <v>561</v>
      </c>
      <c r="F13" s="130"/>
      <c r="G13" s="130"/>
      <c r="H13" s="130"/>
    </row>
    <row r="14" spans="1:10" x14ac:dyDescent="0.2">
      <c r="B14" s="128">
        <v>39965</v>
      </c>
      <c r="C14" s="129">
        <v>8878</v>
      </c>
      <c r="D14" s="130">
        <v>241</v>
      </c>
      <c r="E14" s="130" t="s">
        <v>561</v>
      </c>
      <c r="F14" s="130"/>
      <c r="G14" s="130"/>
      <c r="H14" s="130"/>
    </row>
    <row r="15" spans="1:10" x14ac:dyDescent="0.2">
      <c r="B15" s="128">
        <v>39995</v>
      </c>
      <c r="C15" s="129">
        <v>13580</v>
      </c>
      <c r="D15" s="130">
        <v>349</v>
      </c>
      <c r="E15" s="130" t="s">
        <v>561</v>
      </c>
      <c r="F15" s="130"/>
      <c r="G15" s="130"/>
      <c r="H15" s="130"/>
    </row>
    <row r="16" spans="1:10" x14ac:dyDescent="0.2">
      <c r="B16" s="128">
        <v>40026</v>
      </c>
      <c r="C16" s="129">
        <v>9451</v>
      </c>
      <c r="D16" s="130">
        <v>290</v>
      </c>
      <c r="E16" s="130" t="s">
        <v>561</v>
      </c>
      <c r="F16" s="130"/>
      <c r="G16" s="130"/>
      <c r="H16" s="130"/>
    </row>
    <row r="17" spans="2:8" x14ac:dyDescent="0.2">
      <c r="B17" s="128">
        <v>40057</v>
      </c>
      <c r="C17" s="129">
        <v>16175</v>
      </c>
      <c r="D17" s="130">
        <v>423</v>
      </c>
      <c r="E17" s="130" t="s">
        <v>561</v>
      </c>
      <c r="F17" s="130"/>
      <c r="G17" s="130"/>
      <c r="H17" s="130"/>
    </row>
    <row r="18" spans="2:8" x14ac:dyDescent="0.2">
      <c r="B18" s="128">
        <v>40087</v>
      </c>
      <c r="C18" s="129">
        <v>21738</v>
      </c>
      <c r="D18" s="130">
        <v>442</v>
      </c>
      <c r="E18" s="130" t="s">
        <v>561</v>
      </c>
      <c r="F18" s="130"/>
      <c r="G18" s="130"/>
      <c r="H18" s="130"/>
    </row>
    <row r="19" spans="2:8" x14ac:dyDescent="0.2">
      <c r="B19" s="128">
        <v>40118</v>
      </c>
      <c r="C19" s="129">
        <v>20687</v>
      </c>
      <c r="D19" s="130">
        <v>464</v>
      </c>
      <c r="E19" s="130" t="s">
        <v>561</v>
      </c>
      <c r="F19" s="130"/>
      <c r="G19" s="130"/>
      <c r="H19" s="130"/>
    </row>
    <row r="20" spans="2:8" x14ac:dyDescent="0.2">
      <c r="B20" s="128">
        <v>40148</v>
      </c>
      <c r="C20" s="129">
        <v>19925</v>
      </c>
      <c r="D20" s="130">
        <v>464</v>
      </c>
      <c r="E20" s="130" t="s">
        <v>561</v>
      </c>
      <c r="F20" s="130"/>
      <c r="G20" s="130"/>
      <c r="H20" s="130"/>
    </row>
    <row r="21" spans="2:8" x14ac:dyDescent="0.2">
      <c r="B21" s="128">
        <v>40179</v>
      </c>
      <c r="C21" s="129">
        <v>14517</v>
      </c>
      <c r="D21" s="130">
        <v>460</v>
      </c>
      <c r="E21" s="130" t="s">
        <v>561</v>
      </c>
      <c r="F21" s="130"/>
      <c r="G21" s="130"/>
      <c r="H21" s="130"/>
    </row>
    <row r="22" spans="2:8" x14ac:dyDescent="0.2">
      <c r="B22" s="128">
        <v>40210</v>
      </c>
      <c r="C22" s="129">
        <v>21073</v>
      </c>
      <c r="D22" s="130">
        <v>461</v>
      </c>
      <c r="E22" s="130" t="s">
        <v>561</v>
      </c>
      <c r="F22" s="130"/>
      <c r="G22" s="130"/>
      <c r="H22" s="130"/>
    </row>
    <row r="23" spans="2:8" x14ac:dyDescent="0.2">
      <c r="B23" s="128">
        <v>40238</v>
      </c>
      <c r="C23" s="129">
        <v>1853</v>
      </c>
      <c r="D23" s="130">
        <v>230</v>
      </c>
      <c r="E23" s="130" t="s">
        <v>561</v>
      </c>
      <c r="F23" s="130"/>
      <c r="G23" s="130"/>
      <c r="H23" s="130"/>
    </row>
    <row r="24" spans="2:8" x14ac:dyDescent="0.2">
      <c r="B24" s="128">
        <v>40269</v>
      </c>
      <c r="C24" s="129">
        <v>34023</v>
      </c>
      <c r="D24" s="130">
        <v>448</v>
      </c>
      <c r="E24" s="130" t="s">
        <v>561</v>
      </c>
      <c r="F24" s="130"/>
      <c r="G24" s="130"/>
      <c r="H24" s="130"/>
    </row>
    <row r="25" spans="2:8" x14ac:dyDescent="0.2">
      <c r="B25" s="128">
        <v>40299</v>
      </c>
      <c r="C25" s="129">
        <v>12204</v>
      </c>
      <c r="D25" s="130">
        <v>424</v>
      </c>
      <c r="E25" s="130" t="s">
        <v>561</v>
      </c>
      <c r="F25" s="130"/>
      <c r="G25" s="130"/>
      <c r="H25" s="130"/>
    </row>
    <row r="26" spans="2:8" x14ac:dyDescent="0.2">
      <c r="B26" s="128">
        <v>40330</v>
      </c>
      <c r="C26" s="129">
        <v>1575</v>
      </c>
      <c r="D26" s="130">
        <v>167</v>
      </c>
      <c r="E26" s="130" t="s">
        <v>561</v>
      </c>
      <c r="F26" s="130"/>
      <c r="G26" s="130"/>
      <c r="H26" s="130"/>
    </row>
    <row r="27" spans="2:8" x14ac:dyDescent="0.2">
      <c r="B27" s="128">
        <v>40360</v>
      </c>
      <c r="C27" s="129">
        <v>1875</v>
      </c>
      <c r="D27" s="130">
        <v>166</v>
      </c>
      <c r="E27" s="130" t="s">
        <v>561</v>
      </c>
      <c r="F27" s="130"/>
      <c r="G27" s="130"/>
      <c r="H27" s="130"/>
    </row>
    <row r="28" spans="2:8" x14ac:dyDescent="0.2">
      <c r="B28" s="128">
        <v>40391</v>
      </c>
      <c r="C28" s="129">
        <v>7627</v>
      </c>
      <c r="D28" s="130">
        <v>189</v>
      </c>
      <c r="E28" s="130" t="s">
        <v>561</v>
      </c>
      <c r="F28" s="130"/>
      <c r="G28" s="130"/>
      <c r="H28" s="130"/>
    </row>
    <row r="29" spans="2:8" x14ac:dyDescent="0.2">
      <c r="B29" s="128">
        <v>40422</v>
      </c>
      <c r="C29" s="129">
        <v>1802</v>
      </c>
      <c r="D29" s="130">
        <v>151</v>
      </c>
      <c r="E29" s="130" t="s">
        <v>561</v>
      </c>
      <c r="F29" s="130"/>
      <c r="G29" s="130"/>
      <c r="H29" s="130"/>
    </row>
    <row r="30" spans="2:8" x14ac:dyDescent="0.2">
      <c r="B30" s="128">
        <v>40452</v>
      </c>
      <c r="C30" s="129">
        <v>3251</v>
      </c>
      <c r="D30" s="130">
        <v>152</v>
      </c>
      <c r="E30" s="130" t="s">
        <v>561</v>
      </c>
      <c r="F30" s="130"/>
      <c r="G30" s="130"/>
      <c r="H30" s="130"/>
    </row>
    <row r="31" spans="2:8" x14ac:dyDescent="0.2">
      <c r="B31" s="128">
        <v>40483</v>
      </c>
      <c r="C31" s="130">
        <v>986</v>
      </c>
      <c r="D31" s="130">
        <v>122</v>
      </c>
      <c r="E31" s="130" t="s">
        <v>561</v>
      </c>
      <c r="F31" s="130"/>
      <c r="G31" s="130"/>
      <c r="H31" s="130"/>
    </row>
    <row r="32" spans="2:8" x14ac:dyDescent="0.2">
      <c r="B32" s="128">
        <v>40513</v>
      </c>
      <c r="C32" s="129">
        <v>1370</v>
      </c>
      <c r="D32" s="130">
        <v>102</v>
      </c>
      <c r="E32" s="130" t="s">
        <v>561</v>
      </c>
      <c r="F32" s="130"/>
      <c r="G32" s="130"/>
      <c r="H32" s="130"/>
    </row>
    <row r="33" spans="2:8" x14ac:dyDescent="0.2">
      <c r="B33" s="128">
        <v>40544</v>
      </c>
      <c r="C33" s="130">
        <v>547</v>
      </c>
      <c r="D33" s="130">
        <v>96</v>
      </c>
      <c r="E33" s="130" t="s">
        <v>561</v>
      </c>
      <c r="F33" s="130"/>
      <c r="G33" s="130"/>
      <c r="H33" s="130"/>
    </row>
    <row r="34" spans="2:8" x14ac:dyDescent="0.2">
      <c r="B34" s="128">
        <v>40575</v>
      </c>
      <c r="C34" s="130">
        <v>986</v>
      </c>
      <c r="D34" s="130">
        <v>105</v>
      </c>
      <c r="E34" s="130" t="s">
        <v>561</v>
      </c>
      <c r="F34" s="130"/>
      <c r="G34" s="130"/>
      <c r="H34" s="130"/>
    </row>
    <row r="35" spans="2:8" x14ac:dyDescent="0.2">
      <c r="B35" s="128">
        <v>40603</v>
      </c>
      <c r="C35" s="130">
        <v>531</v>
      </c>
      <c r="D35" s="130">
        <v>76</v>
      </c>
      <c r="E35" s="130" t="s">
        <v>561</v>
      </c>
      <c r="F35" s="130"/>
      <c r="G35" s="130"/>
      <c r="H35" s="130"/>
    </row>
    <row r="36" spans="2:8" x14ac:dyDescent="0.2">
      <c r="B36" s="128">
        <v>40634</v>
      </c>
      <c r="C36" s="129">
        <v>1064</v>
      </c>
      <c r="D36" s="130">
        <v>129</v>
      </c>
      <c r="E36" s="130" t="s">
        <v>561</v>
      </c>
      <c r="F36" s="130"/>
      <c r="G36" s="130"/>
      <c r="H36" s="130"/>
    </row>
    <row r="37" spans="2:8" x14ac:dyDescent="0.2">
      <c r="B37" s="128">
        <v>40664</v>
      </c>
      <c r="C37" s="129">
        <v>1100</v>
      </c>
      <c r="D37" s="130">
        <v>91</v>
      </c>
      <c r="E37" s="130" t="s">
        <v>561</v>
      </c>
      <c r="F37" s="130"/>
      <c r="G37" s="130"/>
      <c r="H37" s="130"/>
    </row>
    <row r="38" spans="2:8" x14ac:dyDescent="0.2">
      <c r="B38" s="128">
        <v>40695</v>
      </c>
      <c r="C38" s="129">
        <v>1238</v>
      </c>
      <c r="D38" s="130">
        <v>106</v>
      </c>
      <c r="E38" s="130" t="s">
        <v>561</v>
      </c>
      <c r="F38" s="130"/>
      <c r="G38" s="130"/>
      <c r="H38" s="130"/>
    </row>
    <row r="39" spans="2:8" x14ac:dyDescent="0.2">
      <c r="B39" s="128">
        <v>40725</v>
      </c>
      <c r="C39" s="130">
        <v>173</v>
      </c>
      <c r="D39" s="130">
        <v>25</v>
      </c>
      <c r="E39" s="130" t="s">
        <v>561</v>
      </c>
      <c r="F39" s="130"/>
      <c r="G39" s="130"/>
      <c r="H39" s="130"/>
    </row>
    <row r="40" spans="2:8" x14ac:dyDescent="0.2">
      <c r="B40" s="128">
        <v>40756</v>
      </c>
      <c r="C40" s="130">
        <v>810</v>
      </c>
      <c r="D40" s="130">
        <v>59</v>
      </c>
      <c r="E40" s="130" t="s">
        <v>561</v>
      </c>
      <c r="F40" s="130"/>
      <c r="G40" s="130"/>
      <c r="H40" s="130"/>
    </row>
    <row r="41" spans="2:8" x14ac:dyDescent="0.2">
      <c r="B41" s="128">
        <v>40787</v>
      </c>
      <c r="C41" s="130">
        <v>476</v>
      </c>
      <c r="D41" s="130">
        <v>65</v>
      </c>
      <c r="E41" s="129">
        <v>1634</v>
      </c>
      <c r="F41" s="129"/>
      <c r="G41" s="129"/>
      <c r="H41" s="129">
        <v>1620</v>
      </c>
    </row>
    <row r="42" spans="2:8" x14ac:dyDescent="0.2">
      <c r="B42" s="128">
        <v>40817</v>
      </c>
      <c r="C42" s="129">
        <v>1568</v>
      </c>
      <c r="D42" s="130">
        <v>75</v>
      </c>
      <c r="E42" s="129">
        <v>5036</v>
      </c>
      <c r="F42" s="129"/>
      <c r="G42" s="129"/>
      <c r="H42" s="129">
        <v>4518</v>
      </c>
    </row>
    <row r="43" spans="2:8" x14ac:dyDescent="0.2">
      <c r="B43" s="128">
        <v>40848</v>
      </c>
      <c r="C43" s="130">
        <v>906</v>
      </c>
      <c r="D43" s="130">
        <v>39</v>
      </c>
      <c r="E43" s="129">
        <v>12015</v>
      </c>
      <c r="F43" s="129"/>
      <c r="G43" s="129"/>
      <c r="H43" s="129">
        <v>10939</v>
      </c>
    </row>
    <row r="44" spans="2:8" x14ac:dyDescent="0.2">
      <c r="B44" s="128">
        <v>40878</v>
      </c>
      <c r="C44" s="129">
        <v>1270</v>
      </c>
      <c r="D44" s="130">
        <v>71</v>
      </c>
      <c r="E44" s="129">
        <v>22261</v>
      </c>
      <c r="F44" s="129"/>
      <c r="G44" s="129"/>
      <c r="H44" s="129">
        <v>21512</v>
      </c>
    </row>
    <row r="45" spans="2:8" x14ac:dyDescent="0.2">
      <c r="B45" s="128">
        <v>40909</v>
      </c>
      <c r="C45" s="129">
        <v>1221</v>
      </c>
      <c r="D45" s="130">
        <v>65</v>
      </c>
      <c r="E45" s="129">
        <v>24129</v>
      </c>
      <c r="F45" s="129"/>
      <c r="G45" s="129"/>
      <c r="H45" s="129">
        <v>20099</v>
      </c>
    </row>
    <row r="46" spans="2:8" x14ac:dyDescent="0.2">
      <c r="B46" s="128">
        <v>40940</v>
      </c>
      <c r="C46" s="130">
        <v>902</v>
      </c>
      <c r="D46" s="130">
        <v>58</v>
      </c>
      <c r="E46" s="129">
        <v>22063</v>
      </c>
      <c r="F46" s="129"/>
      <c r="G46" s="129"/>
      <c r="H46" s="129">
        <v>19781</v>
      </c>
    </row>
    <row r="47" spans="2:8" x14ac:dyDescent="0.2">
      <c r="B47" s="128">
        <v>40969</v>
      </c>
      <c r="C47" s="129">
        <v>2605</v>
      </c>
      <c r="D47" s="130">
        <v>58</v>
      </c>
      <c r="E47" s="129">
        <v>36966</v>
      </c>
      <c r="F47" s="129"/>
      <c r="G47" s="129"/>
      <c r="H47" s="129">
        <v>28773</v>
      </c>
    </row>
    <row r="48" spans="2:8" x14ac:dyDescent="0.2">
      <c r="B48" s="128">
        <v>41000</v>
      </c>
      <c r="C48" s="130">
        <v>982</v>
      </c>
      <c r="D48" s="130">
        <v>44</v>
      </c>
      <c r="E48" s="129">
        <v>16479</v>
      </c>
      <c r="F48" s="129"/>
      <c r="G48" s="129"/>
      <c r="H48" s="129">
        <v>16232</v>
      </c>
    </row>
    <row r="49" spans="2:8" x14ac:dyDescent="0.2">
      <c r="B49" s="128">
        <v>41030</v>
      </c>
      <c r="C49" s="129">
        <v>3220</v>
      </c>
      <c r="D49" s="130">
        <v>72</v>
      </c>
      <c r="E49" s="129">
        <v>28814</v>
      </c>
      <c r="F49" s="129"/>
      <c r="G49" s="129"/>
      <c r="H49" s="129">
        <v>23849</v>
      </c>
    </row>
    <row r="50" spans="2:8" x14ac:dyDescent="0.2">
      <c r="B50" s="128">
        <v>41061</v>
      </c>
      <c r="C50" s="129">
        <v>1267</v>
      </c>
      <c r="D50" s="130">
        <v>49</v>
      </c>
      <c r="E50" s="129">
        <v>25375</v>
      </c>
      <c r="F50" s="129"/>
      <c r="G50" s="129"/>
      <c r="H50" s="129">
        <v>22057</v>
      </c>
    </row>
    <row r="51" spans="2:8" x14ac:dyDescent="0.2">
      <c r="B51" s="128">
        <v>41091</v>
      </c>
      <c r="C51" s="129">
        <v>1000</v>
      </c>
      <c r="D51" s="130">
        <v>53</v>
      </c>
      <c r="E51" s="129">
        <v>23209</v>
      </c>
      <c r="F51" s="129"/>
      <c r="G51" s="129"/>
      <c r="H51" s="129">
        <v>21672</v>
      </c>
    </row>
    <row r="52" spans="2:8" x14ac:dyDescent="0.2">
      <c r="B52" s="128">
        <v>41122</v>
      </c>
      <c r="C52" s="129">
        <v>1130</v>
      </c>
      <c r="D52" s="130">
        <v>58</v>
      </c>
      <c r="E52" s="129">
        <v>21429</v>
      </c>
      <c r="F52" s="129"/>
      <c r="G52" s="129"/>
      <c r="H52" s="129">
        <v>20285</v>
      </c>
    </row>
    <row r="53" spans="2:8" x14ac:dyDescent="0.2">
      <c r="B53" s="128">
        <v>41153</v>
      </c>
      <c r="C53" s="129">
        <v>1082</v>
      </c>
      <c r="D53" s="130">
        <v>56</v>
      </c>
      <c r="E53" s="129">
        <v>26360</v>
      </c>
      <c r="F53" s="129"/>
      <c r="G53" s="129"/>
      <c r="H53" s="129">
        <v>23448</v>
      </c>
    </row>
    <row r="54" spans="2:8" x14ac:dyDescent="0.2">
      <c r="B54" s="128">
        <v>41183</v>
      </c>
      <c r="C54" s="129">
        <v>1205</v>
      </c>
      <c r="D54" s="130">
        <v>63</v>
      </c>
      <c r="E54" s="129">
        <v>24056</v>
      </c>
      <c r="F54" s="129"/>
      <c r="G54" s="129"/>
      <c r="H54" s="129">
        <v>22693</v>
      </c>
    </row>
    <row r="55" spans="2:8" x14ac:dyDescent="0.2">
      <c r="B55" s="128">
        <v>41214</v>
      </c>
      <c r="C55" s="130">
        <v>637</v>
      </c>
      <c r="D55" s="130">
        <v>47</v>
      </c>
      <c r="E55" s="129">
        <v>19225</v>
      </c>
      <c r="F55" s="129"/>
      <c r="G55" s="129"/>
      <c r="H55" s="129">
        <v>18399</v>
      </c>
    </row>
    <row r="56" spans="2:8" x14ac:dyDescent="0.2">
      <c r="B56" s="128">
        <v>41244</v>
      </c>
      <c r="C56" s="130">
        <v>840</v>
      </c>
      <c r="D56" s="130">
        <v>32</v>
      </c>
      <c r="E56" s="129">
        <v>11256</v>
      </c>
      <c r="F56" s="129"/>
      <c r="G56" s="129"/>
      <c r="H56" s="129">
        <v>10911</v>
      </c>
    </row>
    <row r="57" spans="2:8" x14ac:dyDescent="0.2">
      <c r="B57" s="128">
        <v>41275</v>
      </c>
      <c r="C57" s="130">
        <v>931</v>
      </c>
      <c r="D57" s="130">
        <v>56</v>
      </c>
      <c r="E57" s="129">
        <v>40005</v>
      </c>
      <c r="F57" s="129"/>
      <c r="G57" s="129"/>
      <c r="H57" s="129">
        <v>27853</v>
      </c>
    </row>
    <row r="58" spans="2:8" x14ac:dyDescent="0.2">
      <c r="B58" s="128">
        <v>41306</v>
      </c>
      <c r="C58" s="129">
        <v>1270</v>
      </c>
      <c r="D58" s="130">
        <v>64</v>
      </c>
      <c r="E58" s="129">
        <v>24170</v>
      </c>
      <c r="F58" s="129"/>
      <c r="G58" s="129"/>
      <c r="H58" s="129">
        <v>22694</v>
      </c>
    </row>
    <row r="59" spans="2:8" x14ac:dyDescent="0.2">
      <c r="B59" s="128">
        <v>41334</v>
      </c>
      <c r="C59" s="130">
        <v>826</v>
      </c>
      <c r="D59" s="130">
        <v>41</v>
      </c>
      <c r="E59" s="129">
        <v>23845</v>
      </c>
      <c r="F59" s="129"/>
      <c r="G59" s="129"/>
      <c r="H59" s="129">
        <v>22309</v>
      </c>
    </row>
    <row r="60" spans="2:8" x14ac:dyDescent="0.2">
      <c r="B60" s="128">
        <v>41365</v>
      </c>
      <c r="C60" s="129">
        <v>1037</v>
      </c>
      <c r="D60" s="130">
        <v>51</v>
      </c>
      <c r="E60" s="129">
        <v>26008</v>
      </c>
      <c r="F60" s="129"/>
      <c r="G60" s="129"/>
      <c r="H60" s="129">
        <v>23693</v>
      </c>
    </row>
    <row r="61" spans="2:8" x14ac:dyDescent="0.2">
      <c r="B61" s="128">
        <v>41395</v>
      </c>
      <c r="C61" s="130">
        <v>436</v>
      </c>
      <c r="D61" s="130">
        <v>34</v>
      </c>
      <c r="E61" s="129">
        <v>21038</v>
      </c>
      <c r="F61" s="129"/>
      <c r="G61" s="129"/>
      <c r="H61" s="129">
        <v>19845</v>
      </c>
    </row>
    <row r="62" spans="2:8" x14ac:dyDescent="0.2">
      <c r="B62" s="128">
        <v>41426</v>
      </c>
      <c r="C62" s="130">
        <v>848</v>
      </c>
      <c r="D62" s="130">
        <v>44</v>
      </c>
      <c r="E62" s="129">
        <v>22037</v>
      </c>
      <c r="F62" s="129"/>
      <c r="G62" s="129"/>
      <c r="H62" s="129">
        <v>20065</v>
      </c>
    </row>
    <row r="63" spans="2:8" x14ac:dyDescent="0.2">
      <c r="B63" s="128">
        <v>41456</v>
      </c>
      <c r="C63" s="130">
        <v>747</v>
      </c>
      <c r="D63" s="130">
        <v>36</v>
      </c>
      <c r="E63" s="129">
        <v>22506</v>
      </c>
      <c r="F63" s="129"/>
      <c r="G63" s="129"/>
      <c r="H63" s="129">
        <v>20780</v>
      </c>
    </row>
    <row r="64" spans="2:8" x14ac:dyDescent="0.2">
      <c r="B64" s="128">
        <v>41487</v>
      </c>
      <c r="C64" s="130">
        <v>719</v>
      </c>
      <c r="D64" s="130">
        <v>35</v>
      </c>
      <c r="E64" s="129">
        <v>23869</v>
      </c>
      <c r="F64" s="129"/>
      <c r="G64" s="129"/>
      <c r="H64" s="129">
        <v>21924</v>
      </c>
    </row>
    <row r="65" spans="2:8" x14ac:dyDescent="0.2">
      <c r="B65" s="128">
        <v>41518</v>
      </c>
      <c r="C65" s="130">
        <v>908</v>
      </c>
      <c r="D65" s="130">
        <v>30</v>
      </c>
      <c r="E65" s="129">
        <v>22797</v>
      </c>
      <c r="F65" s="129"/>
      <c r="G65" s="129"/>
      <c r="H65" s="129">
        <v>21715</v>
      </c>
    </row>
    <row r="66" spans="2:8" x14ac:dyDescent="0.2">
      <c r="B66" s="128">
        <v>41548</v>
      </c>
      <c r="C66" s="130">
        <v>907</v>
      </c>
      <c r="D66" s="130">
        <v>34</v>
      </c>
      <c r="E66" s="129">
        <v>23258</v>
      </c>
      <c r="F66" s="129"/>
      <c r="G66" s="129"/>
      <c r="H66" s="129">
        <v>22266</v>
      </c>
    </row>
    <row r="67" spans="2:8" x14ac:dyDescent="0.2">
      <c r="B67" s="128">
        <v>41579</v>
      </c>
      <c r="C67" s="130">
        <v>684</v>
      </c>
      <c r="D67" s="130">
        <v>32</v>
      </c>
      <c r="E67" s="129">
        <v>21758</v>
      </c>
      <c r="F67" s="129"/>
      <c r="G67" s="129"/>
      <c r="H67" s="129">
        <v>20561</v>
      </c>
    </row>
    <row r="68" spans="2:8" x14ac:dyDescent="0.2">
      <c r="B68" s="128">
        <v>41609</v>
      </c>
      <c r="C68" s="130">
        <v>731</v>
      </c>
      <c r="D68" s="130">
        <v>40</v>
      </c>
      <c r="E68" s="129">
        <v>21567</v>
      </c>
      <c r="F68" s="129"/>
      <c r="G68" s="129"/>
      <c r="H68" s="129">
        <v>20466</v>
      </c>
    </row>
    <row r="69" spans="2:8" x14ac:dyDescent="0.2">
      <c r="B69" s="128">
        <v>41640</v>
      </c>
      <c r="C69" s="130">
        <v>642</v>
      </c>
      <c r="D69" s="130">
        <v>27</v>
      </c>
      <c r="E69" s="129">
        <v>16702</v>
      </c>
      <c r="F69" s="129"/>
      <c r="G69" s="129"/>
      <c r="H69" s="129">
        <v>15794</v>
      </c>
    </row>
    <row r="70" spans="2:8" x14ac:dyDescent="0.2">
      <c r="B70" s="128">
        <v>41671</v>
      </c>
      <c r="C70" s="131">
        <v>687</v>
      </c>
      <c r="D70" s="131">
        <v>25</v>
      </c>
      <c r="E70" s="132">
        <v>23938</v>
      </c>
      <c r="F70" s="132"/>
      <c r="G70" s="132"/>
      <c r="H70" s="129">
        <v>20912</v>
      </c>
    </row>
    <row r="71" spans="2:8" x14ac:dyDescent="0.2">
      <c r="B71" s="128">
        <v>41699</v>
      </c>
      <c r="C71" s="129">
        <v>1022</v>
      </c>
      <c r="D71" s="130">
        <v>47</v>
      </c>
      <c r="E71" s="129">
        <v>28622</v>
      </c>
      <c r="F71" s="129"/>
      <c r="G71" s="129"/>
      <c r="H71" s="129">
        <v>24920</v>
      </c>
    </row>
    <row r="72" spans="2:8" x14ac:dyDescent="0.2">
      <c r="B72" s="128">
        <v>41730</v>
      </c>
      <c r="C72" s="130">
        <v>645</v>
      </c>
      <c r="D72" s="130">
        <v>29</v>
      </c>
      <c r="E72" s="129">
        <v>22470</v>
      </c>
      <c r="F72" s="129"/>
      <c r="G72" s="129"/>
      <c r="H72" s="129">
        <v>20858</v>
      </c>
    </row>
    <row r="73" spans="2:8" x14ac:dyDescent="0.2">
      <c r="B73" s="128">
        <v>41760</v>
      </c>
      <c r="C73" s="130">
        <v>697</v>
      </c>
      <c r="D73" s="130">
        <v>31</v>
      </c>
      <c r="E73" s="129">
        <v>14929</v>
      </c>
      <c r="F73" s="129"/>
      <c r="G73" s="129"/>
      <c r="H73" s="129">
        <v>13783</v>
      </c>
    </row>
    <row r="74" spans="2:8" x14ac:dyDescent="0.2">
      <c r="B74" s="128">
        <v>41791</v>
      </c>
      <c r="C74" s="130">
        <v>708</v>
      </c>
      <c r="D74" s="130">
        <v>29</v>
      </c>
      <c r="E74" s="129">
        <v>28107</v>
      </c>
      <c r="F74" s="129"/>
      <c r="G74" s="129"/>
      <c r="H74" s="129">
        <v>22029</v>
      </c>
    </row>
    <row r="75" spans="2:8" x14ac:dyDescent="0.2">
      <c r="B75" s="128">
        <v>41821</v>
      </c>
      <c r="C75" s="130">
        <v>848</v>
      </c>
      <c r="D75" s="130">
        <v>30</v>
      </c>
      <c r="E75" s="129">
        <v>20305</v>
      </c>
      <c r="F75" s="129"/>
      <c r="G75" s="129"/>
      <c r="H75" s="129">
        <v>18703</v>
      </c>
    </row>
    <row r="76" spans="2:8" x14ac:dyDescent="0.2">
      <c r="B76" s="128">
        <v>41852</v>
      </c>
      <c r="C76" s="130">
        <v>418</v>
      </c>
      <c r="D76" s="130">
        <v>21</v>
      </c>
      <c r="E76" s="129">
        <v>20026</v>
      </c>
      <c r="F76" s="129"/>
      <c r="G76" s="129"/>
      <c r="H76" s="129">
        <v>17896</v>
      </c>
    </row>
    <row r="77" spans="2:8" x14ac:dyDescent="0.2">
      <c r="B77" s="128">
        <v>41883</v>
      </c>
      <c r="C77" s="130">
        <v>449</v>
      </c>
      <c r="D77" s="130">
        <v>20</v>
      </c>
      <c r="E77" s="129">
        <v>17518</v>
      </c>
      <c r="F77" s="129"/>
      <c r="G77" s="129"/>
      <c r="H77" s="129">
        <v>15614</v>
      </c>
    </row>
    <row r="78" spans="2:8" x14ac:dyDescent="0.2">
      <c r="B78" s="128">
        <v>41913</v>
      </c>
      <c r="C78" s="130">
        <v>386</v>
      </c>
      <c r="D78" s="130">
        <v>21</v>
      </c>
      <c r="E78" s="129">
        <v>25867</v>
      </c>
      <c r="F78" s="129"/>
      <c r="G78" s="129"/>
      <c r="H78" s="129">
        <v>21002</v>
      </c>
    </row>
    <row r="79" spans="2:8" x14ac:dyDescent="0.2">
      <c r="B79" s="128">
        <v>41944</v>
      </c>
      <c r="C79" s="130">
        <v>614</v>
      </c>
      <c r="D79" s="130">
        <v>17</v>
      </c>
      <c r="E79" s="129">
        <v>16769</v>
      </c>
      <c r="F79" s="129"/>
      <c r="G79" s="129"/>
      <c r="H79" s="129">
        <v>15842</v>
      </c>
    </row>
    <row r="80" spans="2:8" x14ac:dyDescent="0.2">
      <c r="B80" s="128">
        <v>41974</v>
      </c>
      <c r="C80" s="130">
        <v>534</v>
      </c>
      <c r="D80" s="130">
        <v>22</v>
      </c>
      <c r="E80" s="129">
        <v>23318</v>
      </c>
      <c r="F80" s="129"/>
      <c r="G80" s="129"/>
      <c r="H80" s="129">
        <v>20226</v>
      </c>
    </row>
    <row r="81" spans="2:8" x14ac:dyDescent="0.2">
      <c r="B81" s="128">
        <v>42005</v>
      </c>
      <c r="C81" s="130">
        <v>478</v>
      </c>
      <c r="D81" s="130">
        <v>21</v>
      </c>
      <c r="E81" s="129">
        <v>23056</v>
      </c>
      <c r="F81" s="129"/>
      <c r="G81" s="129"/>
      <c r="H81" s="129">
        <v>21061</v>
      </c>
    </row>
    <row r="82" spans="2:8" x14ac:dyDescent="0.2">
      <c r="B82" s="128">
        <v>42036</v>
      </c>
      <c r="C82" s="130">
        <v>361</v>
      </c>
      <c r="D82" s="130">
        <v>24</v>
      </c>
      <c r="E82" s="129">
        <v>18524</v>
      </c>
      <c r="F82" s="129"/>
      <c r="G82" s="129"/>
      <c r="H82" s="129">
        <v>17192</v>
      </c>
    </row>
    <row r="83" spans="2:8" x14ac:dyDescent="0.2">
      <c r="B83" s="128">
        <v>42064</v>
      </c>
      <c r="C83" s="130">
        <v>712</v>
      </c>
      <c r="D83" s="130">
        <v>28</v>
      </c>
      <c r="E83" s="129">
        <v>26002</v>
      </c>
      <c r="F83" s="129"/>
      <c r="G83" s="129"/>
      <c r="H83" s="129">
        <v>22027</v>
      </c>
    </row>
    <row r="84" spans="2:8" x14ac:dyDescent="0.2">
      <c r="B84" s="128">
        <v>42095</v>
      </c>
      <c r="C84" s="130">
        <v>255</v>
      </c>
      <c r="D84" s="130">
        <v>22</v>
      </c>
      <c r="E84" s="129">
        <v>23093</v>
      </c>
      <c r="F84" s="129"/>
      <c r="G84" s="129"/>
      <c r="H84" s="129">
        <v>21546</v>
      </c>
    </row>
    <row r="85" spans="2:8" x14ac:dyDescent="0.2">
      <c r="B85" s="128">
        <v>42125</v>
      </c>
      <c r="C85" s="130">
        <v>891</v>
      </c>
      <c r="D85" s="130">
        <v>21</v>
      </c>
      <c r="E85" s="129">
        <v>22362</v>
      </c>
      <c r="F85" s="129"/>
      <c r="G85" s="129"/>
      <c r="H85" s="129">
        <v>20850</v>
      </c>
    </row>
    <row r="86" spans="2:8" x14ac:dyDescent="0.2">
      <c r="B86" s="128">
        <v>42156</v>
      </c>
      <c r="C86" s="130">
        <v>117</v>
      </c>
      <c r="D86" s="130">
        <v>14</v>
      </c>
      <c r="E86" s="129">
        <v>12627</v>
      </c>
      <c r="F86" s="129"/>
      <c r="G86" s="129"/>
      <c r="H86" s="129">
        <v>11681</v>
      </c>
    </row>
    <row r="87" spans="2:8" x14ac:dyDescent="0.2">
      <c r="B87" s="128">
        <v>42186</v>
      </c>
      <c r="C87" s="130">
        <v>181</v>
      </c>
      <c r="D87" s="130">
        <v>18</v>
      </c>
      <c r="E87" s="129">
        <v>19638</v>
      </c>
      <c r="F87" s="129"/>
      <c r="G87" s="129"/>
      <c r="H87" s="129">
        <v>18282</v>
      </c>
    </row>
    <row r="88" spans="2:8" x14ac:dyDescent="0.2">
      <c r="B88" s="128">
        <v>42217</v>
      </c>
      <c r="C88" s="130">
        <v>128</v>
      </c>
      <c r="D88" s="130">
        <v>14</v>
      </c>
      <c r="E88" s="129">
        <v>21146</v>
      </c>
      <c r="F88" s="129"/>
      <c r="G88" s="129"/>
      <c r="H88" s="129">
        <v>19598</v>
      </c>
    </row>
    <row r="89" spans="2:8" x14ac:dyDescent="0.2">
      <c r="B89" s="128">
        <v>42248</v>
      </c>
      <c r="C89" s="130">
        <v>161</v>
      </c>
      <c r="D89" s="130">
        <v>18</v>
      </c>
      <c r="E89" s="129">
        <v>27499</v>
      </c>
      <c r="F89" s="129"/>
      <c r="G89" s="129"/>
      <c r="H89" s="129">
        <v>21738</v>
      </c>
    </row>
    <row r="90" spans="2:8" x14ac:dyDescent="0.2">
      <c r="B90" s="128">
        <v>42278</v>
      </c>
      <c r="C90" s="130">
        <v>195</v>
      </c>
      <c r="D90" s="130">
        <v>21</v>
      </c>
      <c r="E90" s="129">
        <v>25195</v>
      </c>
      <c r="F90" s="129"/>
      <c r="G90" s="129"/>
      <c r="H90" s="129">
        <v>20911</v>
      </c>
    </row>
    <row r="91" spans="2:8" x14ac:dyDescent="0.2">
      <c r="B91" s="128">
        <v>42309</v>
      </c>
      <c r="C91" s="130">
        <v>225</v>
      </c>
      <c r="D91" s="130">
        <v>20</v>
      </c>
      <c r="E91" s="129">
        <v>22695</v>
      </c>
      <c r="F91" s="129"/>
      <c r="G91" s="129"/>
      <c r="H91" s="129">
        <v>19610</v>
      </c>
    </row>
    <row r="92" spans="2:8" x14ac:dyDescent="0.2">
      <c r="B92" s="128">
        <v>42339</v>
      </c>
      <c r="C92" s="130">
        <v>212</v>
      </c>
      <c r="D92" s="130">
        <v>27</v>
      </c>
      <c r="E92" s="129">
        <v>22984</v>
      </c>
      <c r="F92" s="129"/>
      <c r="G92" s="129"/>
      <c r="H92" s="129">
        <v>20973</v>
      </c>
    </row>
    <row r="93" spans="2:8" x14ac:dyDescent="0.2">
      <c r="B93" s="128">
        <v>42370</v>
      </c>
      <c r="C93" s="130">
        <v>352</v>
      </c>
      <c r="D93" s="130">
        <v>37</v>
      </c>
      <c r="E93" s="129">
        <v>22006</v>
      </c>
      <c r="F93" s="129"/>
      <c r="G93" s="129"/>
      <c r="H93" s="129">
        <v>20462</v>
      </c>
    </row>
    <row r="94" spans="2:8" x14ac:dyDescent="0.2">
      <c r="B94" s="128">
        <v>42401</v>
      </c>
      <c r="C94" s="130">
        <v>370</v>
      </c>
      <c r="D94" s="130">
        <v>34</v>
      </c>
      <c r="E94" s="129">
        <v>21509</v>
      </c>
      <c r="F94" s="129"/>
      <c r="G94" s="129"/>
      <c r="H94" s="129">
        <v>20333</v>
      </c>
    </row>
    <row r="95" spans="2:8" x14ac:dyDescent="0.2">
      <c r="B95" s="128">
        <v>42430</v>
      </c>
      <c r="C95" s="130">
        <v>389</v>
      </c>
      <c r="D95" s="130">
        <v>23</v>
      </c>
      <c r="E95" s="129">
        <v>21336</v>
      </c>
      <c r="F95" s="129"/>
      <c r="G95" s="129"/>
      <c r="H95" s="129">
        <v>19910</v>
      </c>
    </row>
    <row r="96" spans="2:8" x14ac:dyDescent="0.2">
      <c r="B96" s="128">
        <v>42461</v>
      </c>
      <c r="C96" s="130">
        <v>285</v>
      </c>
      <c r="D96" s="130">
        <v>18</v>
      </c>
      <c r="E96" s="129">
        <v>5659</v>
      </c>
      <c r="F96" s="129"/>
      <c r="G96" s="129"/>
      <c r="H96" s="129">
        <v>5480</v>
      </c>
    </row>
    <row r="97" spans="2:8" x14ac:dyDescent="0.2">
      <c r="B97" s="128">
        <v>42491</v>
      </c>
      <c r="C97" s="130">
        <v>288</v>
      </c>
      <c r="D97" s="130">
        <v>16</v>
      </c>
      <c r="E97" s="129">
        <v>6651</v>
      </c>
      <c r="F97" s="129">
        <v>2372</v>
      </c>
      <c r="G97" s="129">
        <v>3426</v>
      </c>
      <c r="H97" s="129">
        <f t="shared" ref="H97:H126" si="0">F97+G97</f>
        <v>5798</v>
      </c>
    </row>
    <row r="98" spans="2:8" x14ac:dyDescent="0.2">
      <c r="B98" s="128" t="s">
        <v>562</v>
      </c>
      <c r="C98" s="130">
        <v>21</v>
      </c>
      <c r="D98" s="130">
        <v>15</v>
      </c>
      <c r="E98" s="129">
        <v>5426</v>
      </c>
      <c r="F98" s="129">
        <v>2742</v>
      </c>
      <c r="G98" s="129">
        <v>2014</v>
      </c>
      <c r="H98" s="129">
        <f t="shared" si="0"/>
        <v>4756</v>
      </c>
    </row>
    <row r="99" spans="2:8" x14ac:dyDescent="0.2">
      <c r="B99" s="128">
        <v>42552</v>
      </c>
      <c r="C99" s="130">
        <v>9</v>
      </c>
      <c r="D99" s="130">
        <v>9</v>
      </c>
      <c r="E99" s="129">
        <v>3253</v>
      </c>
      <c r="F99" s="129">
        <v>1620</v>
      </c>
      <c r="G99" s="129">
        <v>1416</v>
      </c>
      <c r="H99" s="129">
        <f t="shared" si="0"/>
        <v>3036</v>
      </c>
    </row>
    <row r="100" spans="2:8" x14ac:dyDescent="0.2">
      <c r="B100" s="128">
        <v>42583</v>
      </c>
      <c r="C100" s="130">
        <v>13</v>
      </c>
      <c r="D100" s="130">
        <v>10</v>
      </c>
      <c r="E100" s="129">
        <v>3343</v>
      </c>
      <c r="F100" s="129">
        <v>1688</v>
      </c>
      <c r="G100" s="129">
        <v>1336</v>
      </c>
      <c r="H100" s="129">
        <f t="shared" si="0"/>
        <v>3024</v>
      </c>
    </row>
    <row r="101" spans="2:8" x14ac:dyDescent="0.2">
      <c r="B101" s="128">
        <v>42614</v>
      </c>
      <c r="C101" s="130">
        <v>16</v>
      </c>
      <c r="D101" s="130">
        <v>11</v>
      </c>
      <c r="E101" s="129">
        <v>3298</v>
      </c>
      <c r="F101" s="129">
        <v>1715</v>
      </c>
      <c r="G101" s="129">
        <v>1358</v>
      </c>
      <c r="H101" s="129">
        <f t="shared" si="0"/>
        <v>3073</v>
      </c>
    </row>
    <row r="102" spans="2:8" x14ac:dyDescent="0.2">
      <c r="B102" s="128">
        <v>42644</v>
      </c>
      <c r="C102" s="130">
        <v>28</v>
      </c>
      <c r="D102" s="130">
        <v>12</v>
      </c>
      <c r="E102" s="129">
        <v>3465</v>
      </c>
      <c r="F102" s="129">
        <v>1819</v>
      </c>
      <c r="G102" s="129">
        <v>1455</v>
      </c>
      <c r="H102" s="129">
        <f t="shared" si="0"/>
        <v>3274</v>
      </c>
    </row>
    <row r="103" spans="2:8" x14ac:dyDescent="0.2">
      <c r="B103" s="128">
        <v>42675</v>
      </c>
      <c r="C103" s="130">
        <v>38</v>
      </c>
      <c r="D103" s="130">
        <v>13</v>
      </c>
      <c r="E103" s="129">
        <v>3225</v>
      </c>
      <c r="F103" s="129">
        <v>1699</v>
      </c>
      <c r="G103" s="129">
        <v>1369</v>
      </c>
      <c r="H103" s="129">
        <f t="shared" si="0"/>
        <v>3068</v>
      </c>
    </row>
    <row r="104" spans="2:8" x14ac:dyDescent="0.2">
      <c r="B104" s="128">
        <v>42705</v>
      </c>
      <c r="C104" s="130">
        <v>48</v>
      </c>
      <c r="D104" s="130">
        <v>20</v>
      </c>
      <c r="E104" s="129">
        <v>2951</v>
      </c>
      <c r="F104" s="129">
        <v>1530</v>
      </c>
      <c r="G104" s="129">
        <v>1273</v>
      </c>
      <c r="H104" s="129">
        <f t="shared" si="0"/>
        <v>2803</v>
      </c>
    </row>
    <row r="105" spans="2:8" x14ac:dyDescent="0.2">
      <c r="B105" s="128">
        <v>42736</v>
      </c>
      <c r="C105" s="130">
        <v>28</v>
      </c>
      <c r="D105" s="130">
        <v>16</v>
      </c>
      <c r="E105" s="129">
        <v>4231</v>
      </c>
      <c r="F105" s="129">
        <v>2288</v>
      </c>
      <c r="G105" s="129">
        <v>1377</v>
      </c>
      <c r="H105" s="129">
        <f t="shared" si="0"/>
        <v>3665</v>
      </c>
    </row>
    <row r="106" spans="2:8" x14ac:dyDescent="0.2">
      <c r="B106" s="128">
        <v>42767</v>
      </c>
      <c r="C106" s="130">
        <v>40</v>
      </c>
      <c r="D106" s="130">
        <v>21</v>
      </c>
      <c r="E106" s="129">
        <v>2725</v>
      </c>
      <c r="F106" s="129">
        <v>1411</v>
      </c>
      <c r="G106" s="129">
        <v>1152</v>
      </c>
      <c r="H106" s="129">
        <f t="shared" si="0"/>
        <v>2563</v>
      </c>
    </row>
    <row r="107" spans="2:8" x14ac:dyDescent="0.2">
      <c r="B107" s="128">
        <v>42795</v>
      </c>
      <c r="C107" s="130">
        <v>51</v>
      </c>
      <c r="D107" s="130">
        <v>19</v>
      </c>
      <c r="E107" s="129">
        <v>2482</v>
      </c>
      <c r="F107" s="129">
        <v>1321</v>
      </c>
      <c r="G107" s="129">
        <v>1042</v>
      </c>
      <c r="H107" s="129">
        <f t="shared" si="0"/>
        <v>2363</v>
      </c>
    </row>
    <row r="108" spans="2:8" x14ac:dyDescent="0.2">
      <c r="B108" s="128">
        <v>42826</v>
      </c>
      <c r="C108" s="130">
        <v>52</v>
      </c>
      <c r="D108" s="130">
        <v>16</v>
      </c>
      <c r="E108" s="129">
        <v>2908</v>
      </c>
      <c r="F108" s="129">
        <v>1304</v>
      </c>
      <c r="G108" s="129">
        <v>1301</v>
      </c>
      <c r="H108" s="129">
        <f t="shared" si="0"/>
        <v>2605</v>
      </c>
    </row>
    <row r="109" spans="2:8" x14ac:dyDescent="0.2">
      <c r="B109" s="128">
        <v>42856</v>
      </c>
      <c r="C109" s="130">
        <v>33</v>
      </c>
      <c r="D109" s="130">
        <v>11</v>
      </c>
      <c r="E109" s="129">
        <v>2762</v>
      </c>
      <c r="F109" s="129">
        <v>1396</v>
      </c>
      <c r="G109" s="129">
        <v>1203</v>
      </c>
      <c r="H109" s="129">
        <f t="shared" si="0"/>
        <v>2599</v>
      </c>
    </row>
    <row r="110" spans="2:8" x14ac:dyDescent="0.2">
      <c r="B110" s="128" t="s">
        <v>563</v>
      </c>
      <c r="C110" s="129">
        <v>4096</v>
      </c>
      <c r="D110" s="130">
        <v>40</v>
      </c>
      <c r="E110" s="129">
        <v>176735</v>
      </c>
      <c r="F110" s="129">
        <v>29918</v>
      </c>
      <c r="G110" s="129">
        <v>21206</v>
      </c>
      <c r="H110" s="129">
        <f t="shared" si="0"/>
        <v>51124</v>
      </c>
    </row>
    <row r="111" spans="2:8" x14ac:dyDescent="0.2">
      <c r="B111" s="128">
        <v>42917</v>
      </c>
      <c r="C111" s="129">
        <v>6517</v>
      </c>
      <c r="D111" s="130">
        <v>46</v>
      </c>
      <c r="E111" s="129">
        <v>93102</v>
      </c>
      <c r="F111" s="129">
        <v>22383</v>
      </c>
      <c r="G111" s="129">
        <v>16060</v>
      </c>
      <c r="H111" s="129">
        <f t="shared" si="0"/>
        <v>38443</v>
      </c>
    </row>
    <row r="112" spans="2:8" x14ac:dyDescent="0.2">
      <c r="B112" s="128">
        <v>42948</v>
      </c>
      <c r="C112" s="129">
        <v>7909</v>
      </c>
      <c r="D112" s="130">
        <v>49</v>
      </c>
      <c r="E112" s="129">
        <v>2314</v>
      </c>
      <c r="F112" s="129">
        <v>999</v>
      </c>
      <c r="G112" s="129">
        <v>1181</v>
      </c>
      <c r="H112" s="129">
        <f t="shared" si="0"/>
        <v>2180</v>
      </c>
    </row>
    <row r="113" spans="2:8" x14ac:dyDescent="0.2">
      <c r="B113" s="128">
        <v>42979</v>
      </c>
      <c r="C113" s="129">
        <v>2045</v>
      </c>
      <c r="D113" s="130">
        <v>33</v>
      </c>
      <c r="E113" s="129">
        <v>37486</v>
      </c>
      <c r="F113" s="129">
        <v>14569</v>
      </c>
      <c r="G113" s="129">
        <v>9638</v>
      </c>
      <c r="H113" s="129">
        <f t="shared" si="0"/>
        <v>24207</v>
      </c>
    </row>
    <row r="114" spans="2:8" x14ac:dyDescent="0.2">
      <c r="B114" s="128">
        <v>43009</v>
      </c>
      <c r="C114" s="129">
        <v>1138</v>
      </c>
      <c r="D114" s="130">
        <v>31</v>
      </c>
      <c r="E114" s="129">
        <v>33256</v>
      </c>
      <c r="F114" s="129">
        <v>15883</v>
      </c>
      <c r="G114" s="129">
        <v>9130</v>
      </c>
      <c r="H114" s="129">
        <f t="shared" si="0"/>
        <v>25013</v>
      </c>
    </row>
    <row r="115" spans="2:8" x14ac:dyDescent="0.2">
      <c r="B115" s="128">
        <v>43040</v>
      </c>
      <c r="C115" s="129">
        <v>989</v>
      </c>
      <c r="D115" s="130">
        <v>32</v>
      </c>
      <c r="E115" s="129">
        <v>26590</v>
      </c>
      <c r="F115" s="129">
        <v>12842</v>
      </c>
      <c r="G115" s="129">
        <v>8080</v>
      </c>
      <c r="H115" s="129">
        <f t="shared" si="0"/>
        <v>20922</v>
      </c>
    </row>
    <row r="116" spans="2:8" x14ac:dyDescent="0.2">
      <c r="B116" s="128">
        <v>43070</v>
      </c>
      <c r="C116" s="129">
        <v>1027</v>
      </c>
      <c r="D116" s="130">
        <v>26</v>
      </c>
      <c r="E116" s="129">
        <v>18586</v>
      </c>
      <c r="F116" s="129">
        <v>10315</v>
      </c>
      <c r="G116" s="129">
        <v>7147</v>
      </c>
      <c r="H116" s="129">
        <f t="shared" si="0"/>
        <v>17462</v>
      </c>
    </row>
    <row r="117" spans="2:8" x14ac:dyDescent="0.2">
      <c r="B117" s="128">
        <v>43101</v>
      </c>
      <c r="C117" s="129">
        <v>1354</v>
      </c>
      <c r="D117" s="130">
        <v>30</v>
      </c>
      <c r="E117" s="129">
        <v>18570</v>
      </c>
      <c r="F117" s="129">
        <v>10476</v>
      </c>
      <c r="G117" s="129">
        <v>7039</v>
      </c>
      <c r="H117" s="129">
        <f t="shared" si="0"/>
        <v>17515</v>
      </c>
    </row>
    <row r="118" spans="2:8" x14ac:dyDescent="0.2">
      <c r="B118" s="128">
        <v>43132</v>
      </c>
      <c r="C118" s="129">
        <v>1044</v>
      </c>
      <c r="D118" s="169">
        <v>26</v>
      </c>
      <c r="E118" s="129">
        <v>12624</v>
      </c>
      <c r="F118" s="129">
        <v>4546</v>
      </c>
      <c r="G118" s="129">
        <v>7245</v>
      </c>
      <c r="H118" s="129">
        <f t="shared" si="0"/>
        <v>11791</v>
      </c>
    </row>
    <row r="119" spans="2:8" x14ac:dyDescent="0.2">
      <c r="B119" s="128">
        <v>43160</v>
      </c>
      <c r="C119" s="129">
        <v>923</v>
      </c>
      <c r="D119" s="169">
        <v>42</v>
      </c>
      <c r="E119" s="129">
        <v>19233</v>
      </c>
      <c r="F119" s="129">
        <v>10727</v>
      </c>
      <c r="G119" s="129">
        <v>7306</v>
      </c>
      <c r="H119" s="129">
        <f t="shared" si="0"/>
        <v>18033</v>
      </c>
    </row>
    <row r="120" spans="2:8" x14ac:dyDescent="0.2">
      <c r="B120" s="128">
        <v>43191</v>
      </c>
      <c r="C120" s="129">
        <v>1496</v>
      </c>
      <c r="D120" s="169">
        <v>53</v>
      </c>
      <c r="E120" s="129">
        <v>27469</v>
      </c>
      <c r="F120" s="129">
        <v>9262</v>
      </c>
      <c r="G120" s="129">
        <v>12706</v>
      </c>
      <c r="H120" s="129">
        <f t="shared" si="0"/>
        <v>21968</v>
      </c>
    </row>
    <row r="121" spans="2:8" x14ac:dyDescent="0.2">
      <c r="B121" s="128">
        <v>43221</v>
      </c>
      <c r="C121" s="129">
        <v>1099</v>
      </c>
      <c r="D121" s="129">
        <v>44</v>
      </c>
      <c r="E121" s="129">
        <v>19923</v>
      </c>
      <c r="F121" s="129">
        <v>11003</v>
      </c>
      <c r="G121" s="129">
        <v>7814</v>
      </c>
      <c r="H121" s="129">
        <f t="shared" si="0"/>
        <v>18817</v>
      </c>
    </row>
    <row r="122" spans="2:8" x14ac:dyDescent="0.2">
      <c r="B122" s="128">
        <v>43252</v>
      </c>
      <c r="C122" s="129">
        <v>2919</v>
      </c>
      <c r="D122" s="171">
        <v>53</v>
      </c>
      <c r="E122" s="129">
        <v>33135</v>
      </c>
      <c r="F122" s="129">
        <v>12977</v>
      </c>
      <c r="G122" s="129">
        <v>8927</v>
      </c>
      <c r="H122" s="129">
        <f t="shared" si="0"/>
        <v>21904</v>
      </c>
    </row>
    <row r="123" spans="2:8" x14ac:dyDescent="0.2">
      <c r="B123" s="128">
        <v>43282</v>
      </c>
      <c r="C123" s="129">
        <v>643</v>
      </c>
      <c r="D123" s="171">
        <v>53</v>
      </c>
      <c r="E123" s="129">
        <v>16559</v>
      </c>
      <c r="F123" s="129">
        <v>9397</v>
      </c>
      <c r="G123" s="129">
        <v>6259</v>
      </c>
      <c r="H123" s="129">
        <f t="shared" si="0"/>
        <v>15656</v>
      </c>
    </row>
    <row r="124" spans="2:8" x14ac:dyDescent="0.2">
      <c r="B124" s="128">
        <v>43313</v>
      </c>
      <c r="C124" s="129">
        <v>542</v>
      </c>
      <c r="D124" s="171">
        <v>55</v>
      </c>
      <c r="E124" s="129">
        <v>16468</v>
      </c>
      <c r="F124" s="129">
        <v>6293</v>
      </c>
      <c r="G124" s="129">
        <v>9380</v>
      </c>
      <c r="H124" s="129">
        <f t="shared" si="0"/>
        <v>15673</v>
      </c>
    </row>
    <row r="125" spans="2:8" x14ac:dyDescent="0.2">
      <c r="B125" s="128">
        <v>43344</v>
      </c>
      <c r="C125" s="129">
        <v>542</v>
      </c>
      <c r="D125" s="171">
        <v>47</v>
      </c>
      <c r="E125" s="129">
        <v>20636</v>
      </c>
      <c r="F125" s="129">
        <v>7467</v>
      </c>
      <c r="G125" s="129">
        <v>10966</v>
      </c>
      <c r="H125" s="129">
        <f t="shared" si="0"/>
        <v>18433</v>
      </c>
    </row>
    <row r="126" spans="2:8" x14ac:dyDescent="0.2">
      <c r="B126" s="128">
        <v>43374</v>
      </c>
      <c r="C126" s="129">
        <v>1166</v>
      </c>
      <c r="D126" s="171">
        <v>64</v>
      </c>
      <c r="E126" s="129">
        <v>18153</v>
      </c>
      <c r="F126" s="129">
        <v>9884</v>
      </c>
      <c r="G126" s="129">
        <v>6728</v>
      </c>
      <c r="H126" s="129">
        <f t="shared" si="0"/>
        <v>16612</v>
      </c>
    </row>
    <row r="127" spans="2:8" x14ac:dyDescent="0.2">
      <c r="B127" s="128">
        <v>43405</v>
      </c>
      <c r="C127" s="129">
        <v>684</v>
      </c>
      <c r="D127" s="171">
        <v>59</v>
      </c>
      <c r="E127" s="129">
        <v>22023</v>
      </c>
      <c r="F127" s="129">
        <v>7542</v>
      </c>
      <c r="G127" s="129">
        <v>10985</v>
      </c>
      <c r="H127" s="129">
        <f>F127+G127</f>
        <v>18527</v>
      </c>
    </row>
    <row r="128" spans="2:8" x14ac:dyDescent="0.2">
      <c r="B128" s="128">
        <v>43435</v>
      </c>
      <c r="C128" s="194">
        <v>1306</v>
      </c>
      <c r="D128" s="195">
        <v>51</v>
      </c>
      <c r="E128" s="219">
        <v>25922</v>
      </c>
      <c r="F128" s="219">
        <v>8814</v>
      </c>
      <c r="G128" s="219">
        <v>12754</v>
      </c>
      <c r="H128" s="194">
        <v>21568</v>
      </c>
    </row>
    <row r="129" spans="2:8" x14ac:dyDescent="0.2">
      <c r="B129" s="128">
        <v>43466</v>
      </c>
      <c r="C129" s="194">
        <v>800</v>
      </c>
      <c r="D129" s="195">
        <v>51</v>
      </c>
      <c r="E129" s="219">
        <v>28255</v>
      </c>
      <c r="F129" s="219">
        <v>9596</v>
      </c>
      <c r="G129" s="219">
        <v>13972</v>
      </c>
      <c r="H129" s="194">
        <v>23568</v>
      </c>
    </row>
    <row r="130" spans="2:8" s="234" customFormat="1" x14ac:dyDescent="0.2">
      <c r="B130" s="235">
        <v>43497</v>
      </c>
      <c r="C130" s="240">
        <v>819</v>
      </c>
      <c r="D130" s="241">
        <v>47</v>
      </c>
      <c r="E130" s="242">
        <v>24473</v>
      </c>
      <c r="F130" s="242">
        <v>8362</v>
      </c>
      <c r="G130" s="242">
        <v>12346</v>
      </c>
      <c r="H130" s="240">
        <v>20708</v>
      </c>
    </row>
    <row r="131" spans="2:8" s="234" customFormat="1" x14ac:dyDescent="0.2">
      <c r="B131" s="235">
        <v>43525</v>
      </c>
      <c r="C131" s="240">
        <v>1105</v>
      </c>
      <c r="D131" s="241">
        <v>42</v>
      </c>
      <c r="E131" s="242">
        <v>20396</v>
      </c>
      <c r="F131" s="242">
        <v>7436</v>
      </c>
      <c r="G131" s="242">
        <v>11217</v>
      </c>
      <c r="H131" s="240">
        <v>18653</v>
      </c>
    </row>
    <row r="132" spans="2:8" s="234" customFormat="1" x14ac:dyDescent="0.2">
      <c r="B132" s="235">
        <v>43556</v>
      </c>
      <c r="C132" s="240">
        <v>1016</v>
      </c>
      <c r="D132" s="241">
        <v>35</v>
      </c>
      <c r="E132" s="242">
        <v>17319</v>
      </c>
      <c r="F132" s="242">
        <v>6577</v>
      </c>
      <c r="G132" s="242">
        <v>9829</v>
      </c>
      <c r="H132" s="240">
        <v>16406</v>
      </c>
    </row>
    <row r="133" spans="2:8" x14ac:dyDescent="0.2">
      <c r="B133" s="235">
        <v>43586</v>
      </c>
      <c r="C133" s="240">
        <v>1094</v>
      </c>
      <c r="D133" s="171">
        <v>44</v>
      </c>
      <c r="E133" s="242">
        <v>26936</v>
      </c>
      <c r="F133" s="242">
        <v>12910</v>
      </c>
      <c r="G133" s="242">
        <v>8619</v>
      </c>
      <c r="H133" s="240">
        <v>21529</v>
      </c>
    </row>
    <row r="134" spans="2:8" s="234" customFormat="1" x14ac:dyDescent="0.2">
      <c r="B134" s="235">
        <v>43617</v>
      </c>
      <c r="C134" s="285">
        <v>962</v>
      </c>
      <c r="D134" s="241">
        <v>41</v>
      </c>
      <c r="E134" s="286">
        <v>17186</v>
      </c>
      <c r="F134" s="286">
        <v>9829</v>
      </c>
      <c r="G134" s="286">
        <v>6205</v>
      </c>
      <c r="H134" s="285">
        <v>16034</v>
      </c>
    </row>
    <row r="135" spans="2:8" s="234" customFormat="1" x14ac:dyDescent="0.2">
      <c r="B135" s="235">
        <v>43647</v>
      </c>
      <c r="C135" s="285">
        <v>1148</v>
      </c>
      <c r="D135" s="241">
        <v>41</v>
      </c>
      <c r="E135" s="286">
        <v>17113</v>
      </c>
      <c r="F135" s="286">
        <v>6179</v>
      </c>
      <c r="G135" s="286">
        <v>9788</v>
      </c>
      <c r="H135" s="285">
        <v>15967</v>
      </c>
    </row>
    <row r="136" spans="2:8" s="234" customFormat="1" x14ac:dyDescent="0.2">
      <c r="B136" s="235">
        <v>43678</v>
      </c>
      <c r="C136" s="285">
        <v>896</v>
      </c>
      <c r="D136" s="241">
        <v>34</v>
      </c>
      <c r="E136" s="286">
        <v>17644</v>
      </c>
      <c r="F136" s="286">
        <v>6422</v>
      </c>
      <c r="G136" s="286">
        <v>10151</v>
      </c>
      <c r="H136" s="285">
        <v>16573</v>
      </c>
    </row>
    <row r="137" spans="2:8" s="234" customFormat="1" x14ac:dyDescent="0.2">
      <c r="B137" s="235">
        <v>43709</v>
      </c>
      <c r="C137" s="285">
        <v>926</v>
      </c>
      <c r="D137" s="241">
        <v>31</v>
      </c>
      <c r="E137" s="286">
        <v>17905</v>
      </c>
      <c r="F137" s="286">
        <v>6541</v>
      </c>
      <c r="G137" s="286">
        <v>10281</v>
      </c>
      <c r="H137" s="285">
        <v>16573</v>
      </c>
    </row>
    <row r="138" spans="2:8" s="234" customFormat="1" x14ac:dyDescent="0.2">
      <c r="B138" s="235">
        <v>43739</v>
      </c>
      <c r="C138" s="285">
        <v>1371</v>
      </c>
      <c r="D138" s="241">
        <v>30</v>
      </c>
      <c r="E138" s="286">
        <v>18586</v>
      </c>
      <c r="F138" s="286">
        <v>10563</v>
      </c>
      <c r="G138" s="286">
        <v>6769</v>
      </c>
      <c r="H138" s="285">
        <v>17332</v>
      </c>
    </row>
    <row r="139" spans="2:8" s="234" customFormat="1" x14ac:dyDescent="0.2">
      <c r="B139" s="235">
        <v>43770</v>
      </c>
      <c r="C139" s="285">
        <v>1269</v>
      </c>
      <c r="D139" s="171">
        <v>37</v>
      </c>
      <c r="E139" s="286">
        <v>18254</v>
      </c>
      <c r="F139" s="286">
        <v>6534</v>
      </c>
      <c r="G139" s="286">
        <v>10266</v>
      </c>
      <c r="H139" s="285">
        <v>16800</v>
      </c>
    </row>
    <row r="140" spans="2:8" s="234" customFormat="1" x14ac:dyDescent="0.2">
      <c r="B140" s="236">
        <v>43800</v>
      </c>
      <c r="C140" s="287">
        <v>819</v>
      </c>
      <c r="D140" s="322">
        <v>36</v>
      </c>
      <c r="E140" s="288">
        <v>18254</v>
      </c>
      <c r="F140" s="288">
        <v>6540</v>
      </c>
      <c r="G140" s="288">
        <v>10460</v>
      </c>
      <c r="H140" s="287">
        <v>17000</v>
      </c>
    </row>
    <row r="141" spans="2:8" x14ac:dyDescent="0.2">
      <c r="B141" s="423" t="s">
        <v>564</v>
      </c>
      <c r="C141" s="423"/>
      <c r="D141" s="423"/>
      <c r="E141" s="423"/>
      <c r="F141" s="423"/>
      <c r="G141" s="423"/>
      <c r="H141" s="423"/>
    </row>
    <row r="142" spans="2:8" ht="41.25" customHeight="1" x14ac:dyDescent="0.2">
      <c r="B142" s="424" t="s">
        <v>565</v>
      </c>
      <c r="C142" s="424"/>
      <c r="D142" s="424"/>
      <c r="E142" s="424"/>
      <c r="F142" s="424"/>
      <c r="G142" s="424"/>
      <c r="H142" s="424"/>
    </row>
    <row r="143" spans="2:8" x14ac:dyDescent="0.2">
      <c r="B143" s="164" t="s">
        <v>566</v>
      </c>
      <c r="C143" s="133"/>
      <c r="D143" s="133"/>
      <c r="E143" s="133"/>
      <c r="F143" s="133"/>
      <c r="G143" s="133"/>
      <c r="H143" s="133"/>
    </row>
    <row r="144" spans="2:8" x14ac:dyDescent="0.2">
      <c r="B144" s="165" t="s">
        <v>582</v>
      </c>
    </row>
    <row r="145" spans="2:8" ht="75" customHeight="1" x14ac:dyDescent="0.2">
      <c r="B145" s="425" t="s">
        <v>567</v>
      </c>
      <c r="C145" s="425"/>
      <c r="D145" s="425"/>
      <c r="E145" s="425"/>
      <c r="F145" s="425"/>
      <c r="G145" s="425"/>
      <c r="H145" s="425"/>
    </row>
    <row r="146" spans="2:8" ht="38.25" customHeight="1" x14ac:dyDescent="0.2">
      <c r="B146" s="425" t="s">
        <v>568</v>
      </c>
      <c r="C146" s="425"/>
      <c r="D146" s="425"/>
      <c r="E146" s="425"/>
      <c r="F146" s="425"/>
      <c r="G146" s="425"/>
      <c r="H146" s="425"/>
    </row>
  </sheetData>
  <mergeCells count="13">
    <mergeCell ref="B141:H141"/>
    <mergeCell ref="B142:H142"/>
    <mergeCell ref="B145:H145"/>
    <mergeCell ref="B146:H146"/>
    <mergeCell ref="B5:H5"/>
    <mergeCell ref="B6:H6"/>
    <mergeCell ref="B8:B10"/>
    <mergeCell ref="C8:D8"/>
    <mergeCell ref="E8:H8"/>
    <mergeCell ref="C9:C10"/>
    <mergeCell ref="D9:D10"/>
    <mergeCell ref="E9:E10"/>
    <mergeCell ref="F9:H9"/>
  </mergeCells>
  <hyperlinks>
    <hyperlink ref="J5" location="'Índice STJ'!A1" display="'Índice STJ'!A1" xr:uid="{00000000-0004-0000-2000-000000000000}"/>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2:Q47"/>
  <sheetViews>
    <sheetView showGridLines="0" zoomScaleNormal="100" workbookViewId="0">
      <pane xSplit="2" ySplit="10" topLeftCell="C29" activePane="bottomRight" state="frozen"/>
      <selection pane="topRight" activeCell="C1" sqref="C1"/>
      <selection pane="bottomLeft" activeCell="A11" sqref="A11"/>
      <selection pane="bottomRight" activeCell="G56" sqref="G56"/>
    </sheetView>
  </sheetViews>
  <sheetFormatPr baseColWidth="10" defaultColWidth="11.42578125" defaultRowHeight="12" x14ac:dyDescent="0.2"/>
  <cols>
    <col min="1" max="1" width="6" style="46" customWidth="1"/>
    <col min="2" max="2" width="13.42578125" style="46" customWidth="1"/>
    <col min="3" max="16384" width="11.42578125" style="46"/>
  </cols>
  <sheetData>
    <row r="2" spans="1:17" s="148" customFormat="1" ht="12.75" x14ac:dyDescent="0.2">
      <c r="A2" s="75" t="s">
        <v>105</v>
      </c>
    </row>
    <row r="3" spans="1:17" s="148" customFormat="1" ht="12.75" x14ac:dyDescent="0.2">
      <c r="A3" s="75" t="s">
        <v>106</v>
      </c>
    </row>
    <row r="4" spans="1:17" s="148" customFormat="1" ht="12.75" x14ac:dyDescent="0.2"/>
    <row r="5" spans="1:17" s="148" customFormat="1" ht="12.75" x14ac:dyDescent="0.2">
      <c r="B5" s="330" t="s">
        <v>56</v>
      </c>
      <c r="C5" s="330"/>
      <c r="D5" s="330"/>
      <c r="E5" s="330"/>
      <c r="F5" s="330"/>
      <c r="G5" s="330"/>
      <c r="H5" s="330"/>
      <c r="I5" s="330"/>
      <c r="J5" s="330"/>
      <c r="K5" s="330"/>
      <c r="L5" s="330"/>
      <c r="M5" s="330"/>
      <c r="N5" s="330"/>
      <c r="O5" s="330"/>
      <c r="Q5" s="168" t="s">
        <v>578</v>
      </c>
    </row>
    <row r="6" spans="1:17" s="148" customFormat="1" ht="12.75" x14ac:dyDescent="0.2">
      <c r="B6" s="330" t="s">
        <v>605</v>
      </c>
      <c r="C6" s="330"/>
      <c r="D6" s="330"/>
      <c r="E6" s="330"/>
      <c r="F6" s="330"/>
      <c r="G6" s="330"/>
      <c r="H6" s="330"/>
      <c r="I6" s="330"/>
      <c r="J6" s="330"/>
      <c r="K6" s="330"/>
      <c r="L6" s="330"/>
      <c r="M6" s="330"/>
      <c r="N6" s="330"/>
      <c r="O6" s="330"/>
    </row>
    <row r="7" spans="1:17" ht="12.75" thickBot="1" x14ac:dyDescent="0.25"/>
    <row r="8" spans="1:17" ht="12.75" thickBot="1" x14ac:dyDescent="0.25">
      <c r="B8" s="331" t="s">
        <v>0</v>
      </c>
      <c r="C8" s="332"/>
      <c r="D8" s="332"/>
      <c r="E8" s="332"/>
      <c r="F8" s="332"/>
      <c r="G8" s="332"/>
      <c r="H8" s="332"/>
      <c r="I8" s="332"/>
      <c r="J8" s="333"/>
      <c r="K8" s="333"/>
      <c r="L8" s="333"/>
      <c r="M8" s="333"/>
      <c r="N8" s="333"/>
      <c r="O8" s="334"/>
    </row>
    <row r="9" spans="1:17" x14ac:dyDescent="0.2">
      <c r="B9" s="335" t="s">
        <v>1</v>
      </c>
      <c r="C9" s="337" t="s">
        <v>2</v>
      </c>
      <c r="D9" s="337"/>
      <c r="E9" s="337"/>
      <c r="F9" s="337"/>
      <c r="G9" s="337"/>
      <c r="H9" s="337"/>
      <c r="I9" s="337"/>
      <c r="J9" s="338" t="s">
        <v>3</v>
      </c>
      <c r="K9" s="339"/>
      <c r="L9" s="340" t="s">
        <v>4</v>
      </c>
      <c r="M9" s="338"/>
      <c r="N9" s="338"/>
      <c r="O9" s="339"/>
    </row>
    <row r="10" spans="1:17" ht="24" x14ac:dyDescent="0.2">
      <c r="B10" s="336"/>
      <c r="C10" s="5" t="s">
        <v>5</v>
      </c>
      <c r="D10" s="5" t="s">
        <v>6</v>
      </c>
      <c r="E10" s="6" t="s">
        <v>7</v>
      </c>
      <c r="F10" s="7" t="s">
        <v>8</v>
      </c>
      <c r="G10" s="5" t="s">
        <v>9</v>
      </c>
      <c r="H10" s="6" t="s">
        <v>10</v>
      </c>
      <c r="I10" s="11" t="s">
        <v>11</v>
      </c>
      <c r="J10" s="8" t="s">
        <v>12</v>
      </c>
      <c r="K10" s="9" t="s">
        <v>13</v>
      </c>
      <c r="L10" s="10" t="s">
        <v>14</v>
      </c>
      <c r="M10" s="11" t="s">
        <v>15</v>
      </c>
      <c r="N10" s="11" t="s">
        <v>16</v>
      </c>
      <c r="O10" s="12" t="s">
        <v>17</v>
      </c>
    </row>
    <row r="11" spans="1:17" x14ac:dyDescent="0.2">
      <c r="B11" s="261" t="s">
        <v>18</v>
      </c>
      <c r="C11" s="264">
        <v>84792</v>
      </c>
      <c r="D11" s="264">
        <v>37698</v>
      </c>
      <c r="E11" s="264">
        <v>122490</v>
      </c>
      <c r="F11" s="264">
        <v>13034</v>
      </c>
      <c r="G11" s="264">
        <v>6193</v>
      </c>
      <c r="H11" s="264">
        <v>19227</v>
      </c>
      <c r="I11" s="264">
        <v>141717</v>
      </c>
      <c r="J11" s="1">
        <v>109234</v>
      </c>
      <c r="K11" s="1">
        <v>32483</v>
      </c>
      <c r="L11" s="1">
        <v>97794</v>
      </c>
      <c r="M11" s="1">
        <v>1045</v>
      </c>
      <c r="N11" s="1">
        <v>0</v>
      </c>
      <c r="O11" s="265">
        <v>42878</v>
      </c>
    </row>
    <row r="12" spans="1:17" x14ac:dyDescent="0.2">
      <c r="B12" s="262" t="s">
        <v>19</v>
      </c>
      <c r="C12" s="264">
        <v>59115</v>
      </c>
      <c r="D12" s="264">
        <v>35112</v>
      </c>
      <c r="E12" s="264">
        <v>94227</v>
      </c>
      <c r="F12" s="264">
        <v>297997</v>
      </c>
      <c r="G12" s="264">
        <v>11591</v>
      </c>
      <c r="H12" s="264">
        <v>309588</v>
      </c>
      <c r="I12" s="264">
        <v>403815</v>
      </c>
      <c r="J12" s="1">
        <v>255764</v>
      </c>
      <c r="K12" s="1">
        <v>148051</v>
      </c>
      <c r="L12" s="1">
        <v>299252</v>
      </c>
      <c r="M12" s="1">
        <v>30351</v>
      </c>
      <c r="N12" s="1">
        <v>0</v>
      </c>
      <c r="O12" s="265">
        <v>74212</v>
      </c>
    </row>
    <row r="13" spans="1:17" x14ac:dyDescent="0.2">
      <c r="B13" s="263" t="s">
        <v>20</v>
      </c>
      <c r="C13" s="264">
        <v>40711</v>
      </c>
      <c r="D13" s="264">
        <v>24962</v>
      </c>
      <c r="E13" s="264">
        <v>65673</v>
      </c>
      <c r="F13" s="264">
        <v>168085</v>
      </c>
      <c r="G13" s="264">
        <v>11927</v>
      </c>
      <c r="H13" s="264">
        <v>180012</v>
      </c>
      <c r="I13" s="264">
        <v>245685</v>
      </c>
      <c r="J13" s="1">
        <v>152794</v>
      </c>
      <c r="K13" s="1">
        <v>92891</v>
      </c>
      <c r="L13" s="1">
        <v>148053</v>
      </c>
      <c r="M13" s="1">
        <v>32913</v>
      </c>
      <c r="N13" s="1">
        <v>5334</v>
      </c>
      <c r="O13" s="265">
        <v>59385</v>
      </c>
    </row>
    <row r="14" spans="1:17" x14ac:dyDescent="0.2">
      <c r="B14" s="263" t="s">
        <v>21</v>
      </c>
      <c r="C14" s="264">
        <v>37244</v>
      </c>
      <c r="D14" s="264">
        <v>20916</v>
      </c>
      <c r="E14" s="264">
        <v>58160</v>
      </c>
      <c r="F14" s="264">
        <v>126024</v>
      </c>
      <c r="G14" s="264">
        <v>10364</v>
      </c>
      <c r="H14" s="264">
        <v>136388</v>
      </c>
      <c r="I14" s="264">
        <v>194548</v>
      </c>
      <c r="J14" s="1">
        <v>123196</v>
      </c>
      <c r="K14" s="1">
        <v>71352</v>
      </c>
      <c r="L14" s="1">
        <v>114198</v>
      </c>
      <c r="M14" s="1">
        <v>25995</v>
      </c>
      <c r="N14" s="1">
        <v>11385</v>
      </c>
      <c r="O14" s="265">
        <v>42970</v>
      </c>
    </row>
    <row r="15" spans="1:17" x14ac:dyDescent="0.2">
      <c r="B15" s="263" t="s">
        <v>22</v>
      </c>
      <c r="C15" s="264">
        <v>33804</v>
      </c>
      <c r="D15" s="264">
        <v>18951</v>
      </c>
      <c r="E15" s="264">
        <v>52755</v>
      </c>
      <c r="F15" s="264">
        <v>130283</v>
      </c>
      <c r="G15" s="264">
        <v>8215</v>
      </c>
      <c r="H15" s="264">
        <v>138498</v>
      </c>
      <c r="I15" s="264">
        <v>191253</v>
      </c>
      <c r="J15" s="1">
        <v>118199</v>
      </c>
      <c r="K15" s="1">
        <v>73054</v>
      </c>
      <c r="L15" s="1">
        <v>125927</v>
      </c>
      <c r="M15" s="1">
        <v>24052</v>
      </c>
      <c r="N15" s="1">
        <v>9227</v>
      </c>
      <c r="O15" s="265">
        <v>32047</v>
      </c>
    </row>
    <row r="16" spans="1:17" x14ac:dyDescent="0.2">
      <c r="B16" s="263" t="s">
        <v>23</v>
      </c>
      <c r="C16" s="264">
        <v>32881</v>
      </c>
      <c r="D16" s="264">
        <v>16868</v>
      </c>
      <c r="E16" s="264">
        <v>49749</v>
      </c>
      <c r="F16" s="264">
        <v>77015</v>
      </c>
      <c r="G16" s="264">
        <v>7300</v>
      </c>
      <c r="H16" s="264">
        <v>84315</v>
      </c>
      <c r="I16" s="264">
        <v>134064</v>
      </c>
      <c r="J16" s="1">
        <v>82123</v>
      </c>
      <c r="K16" s="1">
        <v>51941</v>
      </c>
      <c r="L16" s="1">
        <v>83744</v>
      </c>
      <c r="M16" s="1">
        <v>22684</v>
      </c>
      <c r="N16" s="1">
        <v>6357</v>
      </c>
      <c r="O16" s="265">
        <v>21279</v>
      </c>
    </row>
    <row r="17" spans="2:15" x14ac:dyDescent="0.2">
      <c r="B17" s="263" t="s">
        <v>24</v>
      </c>
      <c r="C17" s="264">
        <v>39418</v>
      </c>
      <c r="D17" s="264">
        <v>17578</v>
      </c>
      <c r="E17" s="264">
        <v>56996</v>
      </c>
      <c r="F17" s="264">
        <v>88526</v>
      </c>
      <c r="G17" s="264">
        <v>6051</v>
      </c>
      <c r="H17" s="264">
        <v>94577</v>
      </c>
      <c r="I17" s="264">
        <v>151573</v>
      </c>
      <c r="J17" s="1">
        <v>92874</v>
      </c>
      <c r="K17" s="1">
        <v>58699</v>
      </c>
      <c r="L17" s="1">
        <v>94154</v>
      </c>
      <c r="M17" s="1">
        <v>27039</v>
      </c>
      <c r="N17" s="1">
        <v>6541</v>
      </c>
      <c r="O17" s="265">
        <v>23839</v>
      </c>
    </row>
    <row r="18" spans="2:15" x14ac:dyDescent="0.2">
      <c r="B18" s="261" t="s">
        <v>25</v>
      </c>
      <c r="C18" s="264">
        <v>31090</v>
      </c>
      <c r="D18" s="264">
        <v>18492</v>
      </c>
      <c r="E18" s="264">
        <v>49582</v>
      </c>
      <c r="F18" s="264">
        <v>88831</v>
      </c>
      <c r="G18" s="264">
        <v>2497</v>
      </c>
      <c r="H18" s="264">
        <v>91328</v>
      </c>
      <c r="I18" s="264">
        <v>140910</v>
      </c>
      <c r="J18" s="1">
        <v>86207</v>
      </c>
      <c r="K18" s="1">
        <v>54703</v>
      </c>
      <c r="L18" s="1">
        <v>84082</v>
      </c>
      <c r="M18" s="1">
        <v>29599</v>
      </c>
      <c r="N18" s="1">
        <v>5383</v>
      </c>
      <c r="O18" s="265">
        <v>21846</v>
      </c>
    </row>
    <row r="19" spans="2:15" x14ac:dyDescent="0.2">
      <c r="B19" s="261" t="s">
        <v>26</v>
      </c>
      <c r="C19" s="264">
        <v>27207</v>
      </c>
      <c r="D19" s="264">
        <v>18101</v>
      </c>
      <c r="E19" s="264">
        <v>45309</v>
      </c>
      <c r="F19" s="264">
        <v>84734</v>
      </c>
      <c r="G19" s="264">
        <v>2588</v>
      </c>
      <c r="H19" s="264">
        <v>87321</v>
      </c>
      <c r="I19" s="264">
        <v>132630</v>
      </c>
      <c r="J19" s="1">
        <v>82317</v>
      </c>
      <c r="K19" s="1">
        <v>50313</v>
      </c>
      <c r="L19" s="1">
        <v>78143</v>
      </c>
      <c r="M19" s="1">
        <v>29026</v>
      </c>
      <c r="N19" s="1">
        <v>4512</v>
      </c>
      <c r="O19" s="265">
        <v>20949</v>
      </c>
    </row>
    <row r="20" spans="2:15" x14ac:dyDescent="0.2">
      <c r="B20" s="13" t="s">
        <v>27</v>
      </c>
      <c r="C20" s="192">
        <v>28207</v>
      </c>
      <c r="D20" s="192">
        <v>18324</v>
      </c>
      <c r="E20" s="192">
        <v>46531</v>
      </c>
      <c r="F20" s="192">
        <v>100502</v>
      </c>
      <c r="G20" s="192">
        <v>3168</v>
      </c>
      <c r="H20" s="192">
        <v>103670</v>
      </c>
      <c r="I20" s="192">
        <v>150201</v>
      </c>
      <c r="J20" s="192">
        <v>90636</v>
      </c>
      <c r="K20" s="192">
        <v>59565</v>
      </c>
      <c r="L20" s="192">
        <v>88495</v>
      </c>
      <c r="M20" s="192">
        <v>34390</v>
      </c>
      <c r="N20" s="192">
        <v>4487</v>
      </c>
      <c r="O20" s="192">
        <v>22829</v>
      </c>
    </row>
    <row r="21" spans="2:15" x14ac:dyDescent="0.2">
      <c r="B21" s="14" t="s">
        <v>624</v>
      </c>
      <c r="C21" s="15">
        <v>2375</v>
      </c>
      <c r="D21" s="15">
        <v>1446</v>
      </c>
      <c r="E21" s="193">
        <v>3821</v>
      </c>
      <c r="F21" s="15">
        <v>10949</v>
      </c>
      <c r="G21" s="15">
        <v>398</v>
      </c>
      <c r="H21" s="193">
        <v>11347</v>
      </c>
      <c r="I21" s="193">
        <v>15168</v>
      </c>
      <c r="J21" s="15">
        <v>9266</v>
      </c>
      <c r="K21" s="15">
        <v>5902</v>
      </c>
      <c r="L21" s="15">
        <v>9330</v>
      </c>
      <c r="M21" s="15">
        <v>3555</v>
      </c>
      <c r="N21" s="15">
        <v>358</v>
      </c>
      <c r="O21" s="15">
        <v>1925</v>
      </c>
    </row>
    <row r="22" spans="2:15" x14ac:dyDescent="0.2">
      <c r="B22" s="3" t="s">
        <v>625</v>
      </c>
      <c r="C22" s="15">
        <v>1963</v>
      </c>
      <c r="D22" s="15">
        <v>1196</v>
      </c>
      <c r="E22" s="193">
        <v>3159</v>
      </c>
      <c r="F22" s="15">
        <v>10782</v>
      </c>
      <c r="G22" s="15">
        <v>731</v>
      </c>
      <c r="H22" s="193">
        <v>11513</v>
      </c>
      <c r="I22" s="193">
        <v>14672</v>
      </c>
      <c r="J22" s="15">
        <v>9068</v>
      </c>
      <c r="K22" s="15">
        <v>5604</v>
      </c>
      <c r="L22" s="15">
        <v>9446</v>
      </c>
      <c r="M22" s="15">
        <v>3272</v>
      </c>
      <c r="N22" s="15">
        <v>313</v>
      </c>
      <c r="O22" s="15">
        <v>1641</v>
      </c>
    </row>
    <row r="23" spans="2:15" x14ac:dyDescent="0.2">
      <c r="B23" s="4" t="s">
        <v>626</v>
      </c>
      <c r="C23" s="15">
        <v>2226</v>
      </c>
      <c r="D23" s="15">
        <v>1454</v>
      </c>
      <c r="E23" s="193">
        <v>3680</v>
      </c>
      <c r="F23" s="15">
        <v>10084</v>
      </c>
      <c r="G23" s="15">
        <v>923</v>
      </c>
      <c r="H23" s="193">
        <v>11007</v>
      </c>
      <c r="I23" s="193">
        <v>14687</v>
      </c>
      <c r="J23" s="15">
        <v>8796</v>
      </c>
      <c r="K23" s="15">
        <v>5891</v>
      </c>
      <c r="L23" s="15">
        <v>8593</v>
      </c>
      <c r="M23" s="15">
        <v>3702</v>
      </c>
      <c r="N23" s="15">
        <v>417</v>
      </c>
      <c r="O23" s="15">
        <v>1975</v>
      </c>
    </row>
    <row r="24" spans="2:15" x14ac:dyDescent="0.2">
      <c r="B24" s="4" t="s">
        <v>627</v>
      </c>
      <c r="C24" s="15">
        <v>2147</v>
      </c>
      <c r="D24" s="15">
        <v>1475</v>
      </c>
      <c r="E24" s="193">
        <v>3622</v>
      </c>
      <c r="F24" s="15">
        <v>9453</v>
      </c>
      <c r="G24" s="15">
        <v>836</v>
      </c>
      <c r="H24" s="193">
        <v>10289</v>
      </c>
      <c r="I24" s="193">
        <v>13911</v>
      </c>
      <c r="J24" s="15">
        <v>8157</v>
      </c>
      <c r="K24" s="15">
        <v>5754</v>
      </c>
      <c r="L24" s="15">
        <v>7477</v>
      </c>
      <c r="M24" s="15">
        <v>3892</v>
      </c>
      <c r="N24" s="15">
        <v>488</v>
      </c>
      <c r="O24" s="15">
        <v>2054</v>
      </c>
    </row>
    <row r="25" spans="2:15" x14ac:dyDescent="0.2">
      <c r="B25" s="4" t="s">
        <v>628</v>
      </c>
      <c r="C25" s="15">
        <v>2202</v>
      </c>
      <c r="D25" s="15">
        <v>1400</v>
      </c>
      <c r="E25" s="193">
        <v>3602</v>
      </c>
      <c r="F25" s="15">
        <v>10986</v>
      </c>
      <c r="G25" s="15">
        <v>559</v>
      </c>
      <c r="H25" s="193">
        <v>11545</v>
      </c>
      <c r="I25" s="193">
        <v>15147</v>
      </c>
      <c r="J25" s="15">
        <v>8423</v>
      </c>
      <c r="K25" s="15">
        <v>6724</v>
      </c>
      <c r="L25" s="15">
        <v>8433</v>
      </c>
      <c r="M25" s="15">
        <v>4171</v>
      </c>
      <c r="N25" s="15">
        <v>481</v>
      </c>
      <c r="O25" s="15">
        <v>2062</v>
      </c>
    </row>
    <row r="26" spans="2:15" x14ac:dyDescent="0.2">
      <c r="B26" s="4" t="s">
        <v>629</v>
      </c>
      <c r="C26" s="15">
        <v>2016</v>
      </c>
      <c r="D26" s="15">
        <v>1389</v>
      </c>
      <c r="E26" s="193">
        <v>3405</v>
      </c>
      <c r="F26" s="15">
        <v>9455</v>
      </c>
      <c r="G26" s="15">
        <v>523</v>
      </c>
      <c r="H26" s="193">
        <v>9978</v>
      </c>
      <c r="I26" s="193">
        <v>13383</v>
      </c>
      <c r="J26" s="15">
        <v>7814</v>
      </c>
      <c r="K26" s="15">
        <v>5569</v>
      </c>
      <c r="L26" s="15">
        <v>7488</v>
      </c>
      <c r="M26" s="15">
        <v>3605</v>
      </c>
      <c r="N26" s="15">
        <v>400</v>
      </c>
      <c r="O26" s="15">
        <v>1890</v>
      </c>
    </row>
    <row r="27" spans="2:15" x14ac:dyDescent="0.2">
      <c r="B27" s="4" t="s">
        <v>630</v>
      </c>
      <c r="C27" s="15">
        <v>2244</v>
      </c>
      <c r="D27" s="15">
        <v>1447</v>
      </c>
      <c r="E27" s="193">
        <v>3691</v>
      </c>
      <c r="F27" s="15">
        <v>10023</v>
      </c>
      <c r="G27" s="15">
        <v>479</v>
      </c>
      <c r="H27" s="193">
        <v>10502</v>
      </c>
      <c r="I27" s="193">
        <v>14193</v>
      </c>
      <c r="J27" s="15">
        <v>8383</v>
      </c>
      <c r="K27" s="15">
        <v>5810</v>
      </c>
      <c r="L27" s="15">
        <v>8010</v>
      </c>
      <c r="M27" s="15">
        <v>3819</v>
      </c>
      <c r="N27" s="15">
        <v>436</v>
      </c>
      <c r="O27" s="15">
        <v>1928</v>
      </c>
    </row>
    <row r="28" spans="2:15" x14ac:dyDescent="0.2">
      <c r="B28" s="4" t="s">
        <v>631</v>
      </c>
      <c r="C28" s="15">
        <v>2516</v>
      </c>
      <c r="D28" s="15">
        <v>1568</v>
      </c>
      <c r="E28" s="193">
        <v>4084</v>
      </c>
      <c r="F28" s="15">
        <v>10661</v>
      </c>
      <c r="G28" s="15">
        <v>425</v>
      </c>
      <c r="H28" s="193">
        <v>11086</v>
      </c>
      <c r="I28" s="193">
        <v>15170</v>
      </c>
      <c r="J28" s="15">
        <v>9206</v>
      </c>
      <c r="K28" s="15">
        <v>5964</v>
      </c>
      <c r="L28" s="15">
        <v>9133</v>
      </c>
      <c r="M28" s="15">
        <v>3489</v>
      </c>
      <c r="N28" s="15">
        <v>421</v>
      </c>
      <c r="O28" s="15">
        <v>2127</v>
      </c>
    </row>
    <row r="29" spans="2:15" x14ac:dyDescent="0.2">
      <c r="B29" s="4" t="s">
        <v>632</v>
      </c>
      <c r="C29" s="15">
        <v>2146</v>
      </c>
      <c r="D29" s="15">
        <v>1278</v>
      </c>
      <c r="E29" s="193">
        <v>3424</v>
      </c>
      <c r="F29" s="15">
        <v>8581</v>
      </c>
      <c r="G29" s="15">
        <v>337</v>
      </c>
      <c r="H29" s="193">
        <v>8918</v>
      </c>
      <c r="I29" s="193">
        <v>12342</v>
      </c>
      <c r="J29" s="15">
        <v>7619</v>
      </c>
      <c r="K29" s="15">
        <v>4723</v>
      </c>
      <c r="L29" s="15">
        <v>7419</v>
      </c>
      <c r="M29" s="15">
        <v>2997</v>
      </c>
      <c r="N29" s="15">
        <v>318</v>
      </c>
      <c r="O29" s="15">
        <v>1608</v>
      </c>
    </row>
    <row r="30" spans="2:15" x14ac:dyDescent="0.2">
      <c r="B30" s="3" t="s">
        <v>633</v>
      </c>
      <c r="C30" s="15">
        <v>2759</v>
      </c>
      <c r="D30" s="15">
        <v>1537</v>
      </c>
      <c r="E30" s="193">
        <v>4296</v>
      </c>
      <c r="F30" s="15">
        <v>11536</v>
      </c>
      <c r="G30" s="15">
        <v>419</v>
      </c>
      <c r="H30" s="193">
        <v>11955</v>
      </c>
      <c r="I30" s="193">
        <v>16251</v>
      </c>
      <c r="J30" s="15">
        <v>9956</v>
      </c>
      <c r="K30" s="15">
        <v>6295</v>
      </c>
      <c r="L30" s="15">
        <v>9394</v>
      </c>
      <c r="M30" s="15">
        <v>4206</v>
      </c>
      <c r="N30" s="15">
        <v>418</v>
      </c>
      <c r="O30" s="15">
        <v>2233</v>
      </c>
    </row>
    <row r="31" spans="2:15" x14ac:dyDescent="0.2">
      <c r="B31" s="4" t="s">
        <v>634</v>
      </c>
      <c r="C31" s="15">
        <v>2686</v>
      </c>
      <c r="D31" s="15">
        <v>1419</v>
      </c>
      <c r="E31" s="193">
        <v>4105</v>
      </c>
      <c r="F31" s="15">
        <v>9154</v>
      </c>
      <c r="G31" s="15">
        <v>308</v>
      </c>
      <c r="H31" s="193">
        <v>9462</v>
      </c>
      <c r="I31" s="193">
        <v>13567</v>
      </c>
      <c r="J31" s="15">
        <v>8305</v>
      </c>
      <c r="K31" s="15">
        <v>5262</v>
      </c>
      <c r="L31" s="15">
        <v>7760</v>
      </c>
      <c r="M31" s="15">
        <v>3533</v>
      </c>
      <c r="N31" s="15">
        <v>436</v>
      </c>
      <c r="O31" s="15">
        <v>1838</v>
      </c>
    </row>
    <row r="32" spans="2:15" x14ac:dyDescent="0.2">
      <c r="B32" s="16" t="s">
        <v>635</v>
      </c>
      <c r="C32" s="15">
        <v>2503</v>
      </c>
      <c r="D32" s="15">
        <v>1327</v>
      </c>
      <c r="E32" s="193">
        <v>3830</v>
      </c>
      <c r="F32" s="15">
        <v>8405</v>
      </c>
      <c r="G32" s="15">
        <v>329</v>
      </c>
      <c r="H32" s="193">
        <v>8734</v>
      </c>
      <c r="I32" s="193">
        <v>12564</v>
      </c>
      <c r="J32" s="15">
        <v>7462</v>
      </c>
      <c r="K32" s="15">
        <v>5102</v>
      </c>
      <c r="L32" s="15">
        <v>7287</v>
      </c>
      <c r="M32" s="15">
        <v>3276</v>
      </c>
      <c r="N32" s="15">
        <v>339</v>
      </c>
      <c r="O32" s="15">
        <v>1662</v>
      </c>
    </row>
    <row r="33" spans="2:15" x14ac:dyDescent="0.2">
      <c r="B33" s="2" t="s">
        <v>592</v>
      </c>
      <c r="C33" s="192">
        <v>27783</v>
      </c>
      <c r="D33" s="192">
        <v>16936</v>
      </c>
      <c r="E33" s="192">
        <v>44719</v>
      </c>
      <c r="F33" s="192">
        <v>120069</v>
      </c>
      <c r="G33" s="192">
        <v>6267</v>
      </c>
      <c r="H33" s="192">
        <v>126336</v>
      </c>
      <c r="I33" s="192">
        <v>171055</v>
      </c>
      <c r="J33" s="192">
        <v>102455</v>
      </c>
      <c r="K33" s="192">
        <v>68600</v>
      </c>
      <c r="L33" s="192">
        <v>99770</v>
      </c>
      <c r="M33" s="192">
        <v>43517</v>
      </c>
      <c r="N33" s="192">
        <v>4825</v>
      </c>
      <c r="O33" s="192">
        <v>22943</v>
      </c>
    </row>
    <row r="34" spans="2:15" x14ac:dyDescent="0.2">
      <c r="B34" s="4" t="s">
        <v>636</v>
      </c>
      <c r="C34" s="15">
        <v>2409</v>
      </c>
      <c r="D34" s="15">
        <v>1433</v>
      </c>
      <c r="E34" s="193">
        <v>3842</v>
      </c>
      <c r="F34" s="15">
        <v>9938</v>
      </c>
      <c r="G34" s="15">
        <v>563</v>
      </c>
      <c r="H34" s="193">
        <v>10501</v>
      </c>
      <c r="I34" s="193">
        <v>14343</v>
      </c>
      <c r="J34" s="15">
        <v>8570</v>
      </c>
      <c r="K34" s="15">
        <v>5773</v>
      </c>
      <c r="L34" s="15">
        <v>8066</v>
      </c>
      <c r="M34" s="15">
        <v>4041</v>
      </c>
      <c r="N34" s="15">
        <v>339</v>
      </c>
      <c r="O34" s="15">
        <v>1897</v>
      </c>
    </row>
    <row r="35" spans="2:15" x14ac:dyDescent="0.2">
      <c r="B35" s="4" t="s">
        <v>637</v>
      </c>
      <c r="C35" s="15">
        <v>1838</v>
      </c>
      <c r="D35" s="15">
        <v>1279</v>
      </c>
      <c r="E35" s="193">
        <v>3117</v>
      </c>
      <c r="F35" s="15">
        <v>8329</v>
      </c>
      <c r="G35" s="15">
        <v>681</v>
      </c>
      <c r="H35" s="193">
        <v>9010</v>
      </c>
      <c r="I35" s="193">
        <v>12127</v>
      </c>
      <c r="J35" s="15">
        <v>7168</v>
      </c>
      <c r="K35" s="15">
        <v>4959</v>
      </c>
      <c r="L35" s="15">
        <v>6749</v>
      </c>
      <c r="M35" s="15">
        <v>3594</v>
      </c>
      <c r="N35" s="15">
        <v>295</v>
      </c>
      <c r="O35" s="15">
        <v>1489</v>
      </c>
    </row>
    <row r="36" spans="2:15" x14ac:dyDescent="0.2">
      <c r="B36" s="4" t="s">
        <v>638</v>
      </c>
      <c r="C36" s="15">
        <v>2135</v>
      </c>
      <c r="D36" s="15">
        <v>1435</v>
      </c>
      <c r="E36" s="193">
        <v>3570</v>
      </c>
      <c r="F36" s="15">
        <v>9136</v>
      </c>
      <c r="G36" s="15">
        <v>641</v>
      </c>
      <c r="H36" s="193">
        <v>9777</v>
      </c>
      <c r="I36" s="193">
        <v>13347</v>
      </c>
      <c r="J36" s="15">
        <v>7989</v>
      </c>
      <c r="K36" s="15">
        <v>5358</v>
      </c>
      <c r="L36" s="15">
        <v>7446</v>
      </c>
      <c r="M36" s="15">
        <v>3744</v>
      </c>
      <c r="N36" s="15">
        <v>350</v>
      </c>
      <c r="O36" s="15">
        <v>1807</v>
      </c>
    </row>
    <row r="37" spans="2:15" x14ac:dyDescent="0.2">
      <c r="B37" s="4" t="s">
        <v>639</v>
      </c>
      <c r="C37" s="15">
        <v>2034</v>
      </c>
      <c r="D37" s="15">
        <v>1520</v>
      </c>
      <c r="E37" s="193">
        <v>3554</v>
      </c>
      <c r="F37" s="15">
        <v>8916</v>
      </c>
      <c r="G37" s="15">
        <v>585</v>
      </c>
      <c r="H37" s="193">
        <v>9501</v>
      </c>
      <c r="I37" s="193">
        <v>13055</v>
      </c>
      <c r="J37" s="15">
        <v>7715</v>
      </c>
      <c r="K37" s="15">
        <v>5340</v>
      </c>
      <c r="L37" s="15">
        <v>7115</v>
      </c>
      <c r="M37" s="15">
        <v>3743</v>
      </c>
      <c r="N37" s="15">
        <v>316</v>
      </c>
      <c r="O37" s="15">
        <v>1881</v>
      </c>
    </row>
    <row r="38" spans="2:15" x14ac:dyDescent="0.2">
      <c r="B38" s="4" t="s">
        <v>640</v>
      </c>
      <c r="C38" s="15">
        <v>2056</v>
      </c>
      <c r="D38" s="15">
        <v>1393</v>
      </c>
      <c r="E38" s="193">
        <v>3449</v>
      </c>
      <c r="F38" s="15">
        <v>9167</v>
      </c>
      <c r="G38" s="15">
        <v>481</v>
      </c>
      <c r="H38" s="193">
        <v>9648</v>
      </c>
      <c r="I38" s="193">
        <v>13097</v>
      </c>
      <c r="J38" s="15">
        <v>7496</v>
      </c>
      <c r="K38" s="15">
        <v>5601</v>
      </c>
      <c r="L38" s="15">
        <v>7110</v>
      </c>
      <c r="M38" s="15">
        <v>3703</v>
      </c>
      <c r="N38" s="15">
        <v>345</v>
      </c>
      <c r="O38" s="15">
        <v>1939</v>
      </c>
    </row>
    <row r="39" spans="2:15" x14ac:dyDescent="0.2">
      <c r="B39" s="4" t="s">
        <v>641</v>
      </c>
      <c r="C39" s="15">
        <v>1751</v>
      </c>
      <c r="D39" s="15">
        <v>1397</v>
      </c>
      <c r="E39" s="193">
        <v>3148</v>
      </c>
      <c r="F39" s="15">
        <v>7679</v>
      </c>
      <c r="G39" s="15">
        <v>399</v>
      </c>
      <c r="H39" s="193">
        <v>8078</v>
      </c>
      <c r="I39" s="193">
        <v>11226</v>
      </c>
      <c r="J39" s="15">
        <v>6482</v>
      </c>
      <c r="K39" s="15">
        <v>4744</v>
      </c>
      <c r="L39" s="15">
        <v>6411</v>
      </c>
      <c r="M39" s="15">
        <v>3022</v>
      </c>
      <c r="N39" s="15">
        <v>301</v>
      </c>
      <c r="O39" s="15">
        <v>1492</v>
      </c>
    </row>
    <row r="40" spans="2:15" x14ac:dyDescent="0.2">
      <c r="B40" s="4" t="s">
        <v>642</v>
      </c>
      <c r="C40" s="15">
        <v>2149</v>
      </c>
      <c r="D40" s="15">
        <v>1526</v>
      </c>
      <c r="E40" s="193">
        <v>3675</v>
      </c>
      <c r="F40" s="15">
        <v>9808</v>
      </c>
      <c r="G40" s="15">
        <v>471</v>
      </c>
      <c r="H40" s="193">
        <v>10279</v>
      </c>
      <c r="I40" s="193">
        <v>13954</v>
      </c>
      <c r="J40" s="15">
        <v>8214</v>
      </c>
      <c r="K40" s="15">
        <v>5740</v>
      </c>
      <c r="L40" s="15">
        <v>7862</v>
      </c>
      <c r="M40" s="15">
        <v>3856</v>
      </c>
      <c r="N40" s="15">
        <v>379</v>
      </c>
      <c r="O40" s="15">
        <v>1857</v>
      </c>
    </row>
    <row r="41" spans="2:15" x14ac:dyDescent="0.2">
      <c r="B41" s="4" t="s">
        <v>643</v>
      </c>
      <c r="C41" s="15">
        <v>2131</v>
      </c>
      <c r="D41" s="15">
        <v>1437</v>
      </c>
      <c r="E41" s="193">
        <v>3568</v>
      </c>
      <c r="F41" s="15">
        <v>9309</v>
      </c>
      <c r="G41" s="15">
        <v>420</v>
      </c>
      <c r="H41" s="193">
        <v>9729</v>
      </c>
      <c r="I41" s="193">
        <v>13297</v>
      </c>
      <c r="J41" s="15">
        <v>8043</v>
      </c>
      <c r="K41" s="15">
        <v>5254</v>
      </c>
      <c r="L41" s="15">
        <v>8160</v>
      </c>
      <c r="M41" s="15">
        <v>3220</v>
      </c>
      <c r="N41" s="15">
        <v>272</v>
      </c>
      <c r="O41" s="15">
        <v>1645</v>
      </c>
    </row>
    <row r="42" spans="2:15" x14ac:dyDescent="0.2">
      <c r="B42" s="4" t="s">
        <v>644</v>
      </c>
      <c r="C42" s="15">
        <v>2031</v>
      </c>
      <c r="D42" s="15">
        <v>1192</v>
      </c>
      <c r="E42" s="193">
        <v>3223</v>
      </c>
      <c r="F42" s="15">
        <v>8414</v>
      </c>
      <c r="G42" s="15">
        <v>457</v>
      </c>
      <c r="H42" s="193">
        <v>8871</v>
      </c>
      <c r="I42" s="193">
        <v>12094</v>
      </c>
      <c r="J42" s="15">
        <v>7258</v>
      </c>
      <c r="K42" s="15">
        <v>4836</v>
      </c>
      <c r="L42" s="15">
        <v>6643</v>
      </c>
      <c r="M42" s="15">
        <v>3573</v>
      </c>
      <c r="N42" s="15">
        <v>281</v>
      </c>
      <c r="O42" s="15">
        <v>1597</v>
      </c>
    </row>
    <row r="43" spans="2:15" x14ac:dyDescent="0.2">
      <c r="B43" s="4" t="s">
        <v>645</v>
      </c>
      <c r="C43" s="15">
        <v>1973</v>
      </c>
      <c r="D43" s="15">
        <v>1251</v>
      </c>
      <c r="E43" s="193">
        <v>3224</v>
      </c>
      <c r="F43" s="15">
        <v>7492</v>
      </c>
      <c r="G43" s="15">
        <v>356</v>
      </c>
      <c r="H43" s="193">
        <v>7848</v>
      </c>
      <c r="I43" s="193">
        <v>11072</v>
      </c>
      <c r="J43" s="15">
        <v>6845</v>
      </c>
      <c r="K43" s="15">
        <v>4227</v>
      </c>
      <c r="L43" s="15">
        <v>5968</v>
      </c>
      <c r="M43" s="15">
        <v>3126</v>
      </c>
      <c r="N43" s="15">
        <v>230</v>
      </c>
      <c r="O43" s="15">
        <v>1748</v>
      </c>
    </row>
    <row r="44" spans="2:15" x14ac:dyDescent="0.2">
      <c r="B44" s="4" t="s">
        <v>646</v>
      </c>
      <c r="C44" s="15">
        <v>1899</v>
      </c>
      <c r="D44" s="15">
        <v>1066</v>
      </c>
      <c r="E44" s="193">
        <v>2965</v>
      </c>
      <c r="F44" s="15">
        <v>7550</v>
      </c>
      <c r="G44" s="15">
        <v>385</v>
      </c>
      <c r="H44" s="193">
        <v>7935</v>
      </c>
      <c r="I44" s="193">
        <v>10900</v>
      </c>
      <c r="J44" s="15">
        <v>6586</v>
      </c>
      <c r="K44" s="15">
        <v>4314</v>
      </c>
      <c r="L44" s="15">
        <v>5311</v>
      </c>
      <c r="M44" s="15">
        <v>3457</v>
      </c>
      <c r="N44" s="15">
        <v>307</v>
      </c>
      <c r="O44" s="15">
        <v>1825</v>
      </c>
    </row>
    <row r="45" spans="2:15" x14ac:dyDescent="0.2">
      <c r="B45" s="4" t="s">
        <v>647</v>
      </c>
      <c r="C45" s="15">
        <v>2666</v>
      </c>
      <c r="D45" s="15">
        <v>1567</v>
      </c>
      <c r="E45" s="193">
        <v>4233</v>
      </c>
      <c r="F45" s="15">
        <v>13221</v>
      </c>
      <c r="G45" s="15">
        <v>666</v>
      </c>
      <c r="H45" s="193">
        <v>13887</v>
      </c>
      <c r="I45" s="193">
        <v>18120</v>
      </c>
      <c r="J45" s="15">
        <v>10600</v>
      </c>
      <c r="K45" s="15">
        <v>7520</v>
      </c>
      <c r="L45" s="15">
        <v>11057</v>
      </c>
      <c r="M45" s="15">
        <v>4153</v>
      </c>
      <c r="N45" s="15">
        <v>762</v>
      </c>
      <c r="O45" s="15">
        <v>2148</v>
      </c>
    </row>
    <row r="46" spans="2:15" x14ac:dyDescent="0.2">
      <c r="B46" s="2" t="s">
        <v>648</v>
      </c>
      <c r="C46" s="192">
        <v>25072</v>
      </c>
      <c r="D46" s="192">
        <v>16496</v>
      </c>
      <c r="E46" s="192">
        <v>41568</v>
      </c>
      <c r="F46" s="192">
        <v>108959</v>
      </c>
      <c r="G46" s="192">
        <v>6105</v>
      </c>
      <c r="H46" s="192">
        <v>115064</v>
      </c>
      <c r="I46" s="192">
        <v>156632</v>
      </c>
      <c r="J46" s="192">
        <v>92966</v>
      </c>
      <c r="K46" s="192">
        <v>63666</v>
      </c>
      <c r="L46" s="192">
        <v>87898</v>
      </c>
      <c r="M46" s="192">
        <v>43232</v>
      </c>
      <c r="N46" s="192">
        <v>4177</v>
      </c>
      <c r="O46" s="192">
        <v>21325</v>
      </c>
    </row>
    <row r="47" spans="2:15" x14ac:dyDescent="0.2">
      <c r="B47" s="2" t="s">
        <v>28</v>
      </c>
      <c r="C47" s="192">
        <v>467324</v>
      </c>
      <c r="D47" s="192">
        <v>260434</v>
      </c>
      <c r="E47" s="192">
        <v>727759</v>
      </c>
      <c r="F47" s="192">
        <v>1404059</v>
      </c>
      <c r="G47" s="192">
        <v>82266</v>
      </c>
      <c r="H47" s="192">
        <v>1486324</v>
      </c>
      <c r="I47" s="192">
        <v>2214083</v>
      </c>
      <c r="J47" s="192">
        <v>1388765</v>
      </c>
      <c r="K47" s="192">
        <v>825318</v>
      </c>
      <c r="L47" s="192">
        <v>1401510</v>
      </c>
      <c r="M47" s="192">
        <v>343843</v>
      </c>
      <c r="N47" s="192">
        <v>62228</v>
      </c>
      <c r="O47" s="192">
        <v>406502</v>
      </c>
    </row>
  </sheetData>
  <mergeCells count="7">
    <mergeCell ref="B5:O5"/>
    <mergeCell ref="B6:O6"/>
    <mergeCell ref="B8:O8"/>
    <mergeCell ref="B9:B10"/>
    <mergeCell ref="C9:I9"/>
    <mergeCell ref="J9:K9"/>
    <mergeCell ref="L9:O9"/>
  </mergeCells>
  <phoneticPr fontId="76" type="noConversion"/>
  <hyperlinks>
    <hyperlink ref="Q5" location="'Índice Pensiones Solidarias'!A1" display="Volver Sistema de Pensiones Solidadias" xr:uid="{00000000-0004-0000-0300-000000000000}"/>
  </hyperlink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2:Q56"/>
  <sheetViews>
    <sheetView showGridLines="0" zoomScaleNormal="100" workbookViewId="0">
      <pane xSplit="2" ySplit="10" topLeftCell="C26" activePane="bottomRight" state="frozen"/>
      <selection pane="topRight" activeCell="C1" sqref="C1"/>
      <selection pane="bottomLeft" activeCell="A11" sqref="A11"/>
      <selection pane="bottomRight" activeCell="N50" sqref="N50"/>
    </sheetView>
  </sheetViews>
  <sheetFormatPr baseColWidth="10" defaultColWidth="11.42578125" defaultRowHeight="12" x14ac:dyDescent="0.2"/>
  <cols>
    <col min="1" max="1" width="6" style="46" customWidth="1"/>
    <col min="2" max="2" width="14" style="46" customWidth="1"/>
    <col min="3" max="16384" width="11.42578125" style="46"/>
  </cols>
  <sheetData>
    <row r="2" spans="1:17" s="148" customFormat="1" ht="12.75" x14ac:dyDescent="0.2">
      <c r="A2" s="75" t="s">
        <v>105</v>
      </c>
    </row>
    <row r="3" spans="1:17" s="148" customFormat="1" ht="12.75" x14ac:dyDescent="0.2">
      <c r="A3" s="75" t="s">
        <v>106</v>
      </c>
    </row>
    <row r="4" spans="1:17" s="148" customFormat="1" ht="12.75" x14ac:dyDescent="0.2"/>
    <row r="5" spans="1:17" s="148" customFormat="1" ht="12.75" x14ac:dyDescent="0.2">
      <c r="B5" s="330" t="s">
        <v>583</v>
      </c>
      <c r="C5" s="330"/>
      <c r="D5" s="330"/>
      <c r="E5" s="330"/>
      <c r="F5" s="330"/>
      <c r="G5" s="330"/>
      <c r="H5" s="330"/>
      <c r="I5" s="330"/>
      <c r="J5" s="330"/>
      <c r="K5" s="330"/>
      <c r="L5" s="330"/>
      <c r="M5" s="330"/>
      <c r="N5" s="330"/>
      <c r="O5" s="330"/>
      <c r="Q5" s="168" t="s">
        <v>578</v>
      </c>
    </row>
    <row r="6" spans="1:17" s="148" customFormat="1" ht="12.75" x14ac:dyDescent="0.2">
      <c r="B6" s="330" t="str">
        <f>'Solicitudes Nacional'!B6:O6</f>
        <v>Julio de 2008 a Diciembre 2019</v>
      </c>
      <c r="C6" s="330"/>
      <c r="D6" s="330"/>
      <c r="E6" s="330"/>
      <c r="F6" s="330"/>
      <c r="G6" s="330"/>
      <c r="H6" s="330"/>
      <c r="I6" s="330"/>
      <c r="J6" s="330"/>
      <c r="K6" s="330"/>
      <c r="L6" s="330"/>
      <c r="M6" s="330"/>
      <c r="N6" s="330"/>
      <c r="O6" s="330"/>
    </row>
    <row r="7" spans="1:17" ht="12.75" thickBot="1" x14ac:dyDescent="0.25"/>
    <row r="8" spans="1:17" ht="12.75" thickBot="1" x14ac:dyDescent="0.25">
      <c r="B8" s="331" t="s">
        <v>29</v>
      </c>
      <c r="C8" s="333"/>
      <c r="D8" s="333"/>
      <c r="E8" s="333"/>
      <c r="F8" s="333"/>
      <c r="G8" s="333"/>
      <c r="H8" s="333"/>
      <c r="I8" s="333"/>
      <c r="J8" s="333"/>
      <c r="K8" s="333"/>
      <c r="L8" s="333"/>
      <c r="M8" s="333"/>
      <c r="N8" s="333"/>
      <c r="O8" s="334"/>
    </row>
    <row r="9" spans="1:17" ht="12.75" thickBot="1" x14ac:dyDescent="0.25">
      <c r="B9" s="342" t="s">
        <v>30</v>
      </c>
      <c r="C9" s="331" t="s">
        <v>2</v>
      </c>
      <c r="D9" s="333"/>
      <c r="E9" s="333"/>
      <c r="F9" s="333"/>
      <c r="G9" s="333"/>
      <c r="H9" s="333"/>
      <c r="I9" s="334"/>
      <c r="J9" s="331" t="s">
        <v>3</v>
      </c>
      <c r="K9" s="334"/>
      <c r="L9" s="331" t="s">
        <v>4</v>
      </c>
      <c r="M9" s="333"/>
      <c r="N9" s="333"/>
      <c r="O9" s="334"/>
    </row>
    <row r="10" spans="1:17" ht="24.75" thickBot="1" x14ac:dyDescent="0.25">
      <c r="B10" s="343"/>
      <c r="C10" s="18" t="s">
        <v>5</v>
      </c>
      <c r="D10" s="19" t="s">
        <v>6</v>
      </c>
      <c r="E10" s="20" t="s">
        <v>7</v>
      </c>
      <c r="F10" s="19" t="s">
        <v>8</v>
      </c>
      <c r="G10" s="19" t="s">
        <v>9</v>
      </c>
      <c r="H10" s="21" t="s">
        <v>10</v>
      </c>
      <c r="I10" s="22" t="s">
        <v>31</v>
      </c>
      <c r="J10" s="23" t="s">
        <v>32</v>
      </c>
      <c r="K10" s="24" t="s">
        <v>13</v>
      </c>
      <c r="L10" s="25" t="s">
        <v>14</v>
      </c>
      <c r="M10" s="26" t="s">
        <v>15</v>
      </c>
      <c r="N10" s="26" t="s">
        <v>16</v>
      </c>
      <c r="O10" s="27" t="s">
        <v>17</v>
      </c>
    </row>
    <row r="11" spans="1:17" x14ac:dyDescent="0.2">
      <c r="B11" s="13" t="s">
        <v>18</v>
      </c>
      <c r="C11" s="192">
        <v>83926</v>
      </c>
      <c r="D11" s="192">
        <v>21763</v>
      </c>
      <c r="E11" s="192">
        <v>105689</v>
      </c>
      <c r="F11" s="192">
        <v>9666</v>
      </c>
      <c r="G11" s="192">
        <v>1628</v>
      </c>
      <c r="H11" s="192">
        <v>11294</v>
      </c>
      <c r="I11" s="192">
        <v>116983</v>
      </c>
      <c r="J11" s="192">
        <v>89933</v>
      </c>
      <c r="K11" s="192">
        <v>27050</v>
      </c>
      <c r="L11" s="192">
        <v>79515</v>
      </c>
      <c r="M11" s="192">
        <v>1004</v>
      </c>
      <c r="N11" s="192">
        <v>0</v>
      </c>
      <c r="O11" s="192">
        <v>36464</v>
      </c>
    </row>
    <row r="12" spans="1:17" x14ac:dyDescent="0.2">
      <c r="B12" s="13" t="s">
        <v>19</v>
      </c>
      <c r="C12" s="192">
        <v>57791</v>
      </c>
      <c r="D12" s="192">
        <v>20961</v>
      </c>
      <c r="E12" s="192">
        <v>78752</v>
      </c>
      <c r="F12" s="192">
        <v>277006</v>
      </c>
      <c r="G12" s="192">
        <v>9792</v>
      </c>
      <c r="H12" s="192">
        <v>286798</v>
      </c>
      <c r="I12" s="192">
        <v>365550</v>
      </c>
      <c r="J12" s="192">
        <v>224962</v>
      </c>
      <c r="K12" s="192">
        <v>140588</v>
      </c>
      <c r="L12" s="192">
        <v>272721</v>
      </c>
      <c r="M12" s="192">
        <v>26657</v>
      </c>
      <c r="N12" s="192">
        <v>0</v>
      </c>
      <c r="O12" s="192">
        <v>66172</v>
      </c>
    </row>
    <row r="13" spans="1:17" x14ac:dyDescent="0.2">
      <c r="B13" s="13" t="s">
        <v>20</v>
      </c>
      <c r="C13" s="192">
        <v>36098</v>
      </c>
      <c r="D13" s="192">
        <v>13242</v>
      </c>
      <c r="E13" s="192">
        <v>49340</v>
      </c>
      <c r="F13" s="192">
        <v>137903</v>
      </c>
      <c r="G13" s="192">
        <v>9911</v>
      </c>
      <c r="H13" s="192">
        <v>147814</v>
      </c>
      <c r="I13" s="192">
        <v>197154</v>
      </c>
      <c r="J13" s="192">
        <v>119654</v>
      </c>
      <c r="K13" s="192">
        <v>77500</v>
      </c>
      <c r="L13" s="192">
        <v>120953</v>
      </c>
      <c r="M13" s="192">
        <v>25691</v>
      </c>
      <c r="N13" s="192">
        <v>3837</v>
      </c>
      <c r="O13" s="192">
        <v>46673</v>
      </c>
    </row>
    <row r="14" spans="1:17" x14ac:dyDescent="0.2">
      <c r="B14" s="13" t="s">
        <v>21</v>
      </c>
      <c r="C14" s="192">
        <v>29811</v>
      </c>
      <c r="D14" s="192">
        <v>10346</v>
      </c>
      <c r="E14" s="192">
        <v>40157</v>
      </c>
      <c r="F14" s="192">
        <v>90244</v>
      </c>
      <c r="G14" s="192">
        <v>8697</v>
      </c>
      <c r="H14" s="192">
        <v>98941</v>
      </c>
      <c r="I14" s="192">
        <v>139098</v>
      </c>
      <c r="J14" s="192">
        <v>84677</v>
      </c>
      <c r="K14" s="192">
        <v>54421</v>
      </c>
      <c r="L14" s="192">
        <v>81301</v>
      </c>
      <c r="M14" s="192">
        <v>19165</v>
      </c>
      <c r="N14" s="192">
        <v>8017</v>
      </c>
      <c r="O14" s="192">
        <v>30615</v>
      </c>
    </row>
    <row r="15" spans="1:17" x14ac:dyDescent="0.2">
      <c r="B15" s="13" t="s">
        <v>22</v>
      </c>
      <c r="C15" s="192">
        <v>29013</v>
      </c>
      <c r="D15" s="192">
        <v>9891</v>
      </c>
      <c r="E15" s="192">
        <v>38904</v>
      </c>
      <c r="F15" s="192">
        <v>113336</v>
      </c>
      <c r="G15" s="192">
        <v>7011</v>
      </c>
      <c r="H15" s="192">
        <v>120347</v>
      </c>
      <c r="I15" s="192">
        <v>159251</v>
      </c>
      <c r="J15" s="192">
        <v>95235</v>
      </c>
      <c r="K15" s="192">
        <v>64016</v>
      </c>
      <c r="L15" s="192">
        <v>105746</v>
      </c>
      <c r="M15" s="192">
        <v>20843</v>
      </c>
      <c r="N15" s="192">
        <v>7849</v>
      </c>
      <c r="O15" s="192">
        <v>24813</v>
      </c>
    </row>
    <row r="16" spans="1:17" x14ac:dyDescent="0.2">
      <c r="B16" s="13" t="s">
        <v>23</v>
      </c>
      <c r="C16" s="192">
        <v>29558</v>
      </c>
      <c r="D16" s="192">
        <v>8904</v>
      </c>
      <c r="E16" s="192">
        <v>38462</v>
      </c>
      <c r="F16" s="192">
        <v>65551</v>
      </c>
      <c r="G16" s="192">
        <v>6049</v>
      </c>
      <c r="H16" s="192">
        <v>71600</v>
      </c>
      <c r="I16" s="192">
        <v>110062</v>
      </c>
      <c r="J16" s="192">
        <v>65774</v>
      </c>
      <c r="K16" s="192">
        <v>44288</v>
      </c>
      <c r="L16" s="192">
        <v>68652</v>
      </c>
      <c r="M16" s="192">
        <v>19386</v>
      </c>
      <c r="N16" s="192">
        <v>5326</v>
      </c>
      <c r="O16" s="192">
        <v>16698</v>
      </c>
    </row>
    <row r="17" spans="2:15" x14ac:dyDescent="0.2">
      <c r="B17" s="13" t="s">
        <v>24</v>
      </c>
      <c r="C17" s="192">
        <v>32593</v>
      </c>
      <c r="D17" s="192">
        <v>9996</v>
      </c>
      <c r="E17" s="192">
        <v>42589</v>
      </c>
      <c r="F17" s="192">
        <v>70042</v>
      </c>
      <c r="G17" s="192">
        <v>5270</v>
      </c>
      <c r="H17" s="192">
        <v>75312</v>
      </c>
      <c r="I17" s="192">
        <v>117901</v>
      </c>
      <c r="J17" s="192">
        <v>70002</v>
      </c>
      <c r="K17" s="192">
        <v>47899</v>
      </c>
      <c r="L17" s="192">
        <v>72048</v>
      </c>
      <c r="M17" s="192">
        <v>22546</v>
      </c>
      <c r="N17" s="192">
        <v>5133</v>
      </c>
      <c r="O17" s="192">
        <v>18174</v>
      </c>
    </row>
    <row r="18" spans="2:15" x14ac:dyDescent="0.2">
      <c r="B18" s="13" t="s">
        <v>25</v>
      </c>
      <c r="C18" s="192">
        <v>26414</v>
      </c>
      <c r="D18" s="192">
        <v>11689</v>
      </c>
      <c r="E18" s="192">
        <v>38103</v>
      </c>
      <c r="F18" s="192">
        <v>71155</v>
      </c>
      <c r="G18" s="192">
        <v>2081</v>
      </c>
      <c r="H18" s="192">
        <v>73236</v>
      </c>
      <c r="I18" s="192">
        <v>111339</v>
      </c>
      <c r="J18" s="192">
        <v>66002</v>
      </c>
      <c r="K18" s="192">
        <v>45337</v>
      </c>
      <c r="L18" s="192">
        <v>65219</v>
      </c>
      <c r="M18" s="192">
        <v>24953</v>
      </c>
      <c r="N18" s="192">
        <v>4306</v>
      </c>
      <c r="O18" s="192">
        <v>16861</v>
      </c>
    </row>
    <row r="19" spans="2:15" x14ac:dyDescent="0.2">
      <c r="B19" s="13" t="s">
        <v>26</v>
      </c>
      <c r="C19" s="192">
        <v>21821</v>
      </c>
      <c r="D19" s="192">
        <v>11783</v>
      </c>
      <c r="E19" s="192">
        <v>33604</v>
      </c>
      <c r="F19" s="192">
        <v>65465</v>
      </c>
      <c r="G19" s="192">
        <v>2218</v>
      </c>
      <c r="H19" s="192">
        <v>67683</v>
      </c>
      <c r="I19" s="192">
        <v>101287</v>
      </c>
      <c r="J19" s="192">
        <v>60889</v>
      </c>
      <c r="K19" s="192">
        <v>40398</v>
      </c>
      <c r="L19" s="192">
        <v>58592</v>
      </c>
      <c r="M19" s="192">
        <v>23648</v>
      </c>
      <c r="N19" s="192">
        <v>3449</v>
      </c>
      <c r="O19" s="192">
        <v>15598</v>
      </c>
    </row>
    <row r="20" spans="2:15" x14ac:dyDescent="0.2">
      <c r="B20" s="13" t="s">
        <v>27</v>
      </c>
      <c r="C20" s="192">
        <v>22733</v>
      </c>
      <c r="D20" s="192">
        <v>11895</v>
      </c>
      <c r="E20" s="192">
        <v>34628</v>
      </c>
      <c r="F20" s="192">
        <v>79724</v>
      </c>
      <c r="G20" s="192">
        <v>2803</v>
      </c>
      <c r="H20" s="192">
        <v>82527</v>
      </c>
      <c r="I20" s="192">
        <v>117155</v>
      </c>
      <c r="J20" s="192">
        <v>68145</v>
      </c>
      <c r="K20" s="192">
        <v>49010</v>
      </c>
      <c r="L20" s="192">
        <v>67609</v>
      </c>
      <c r="M20" s="192">
        <v>28511</v>
      </c>
      <c r="N20" s="192">
        <v>3603</v>
      </c>
      <c r="O20" s="192">
        <v>17432</v>
      </c>
    </row>
    <row r="21" spans="2:15" x14ac:dyDescent="0.2">
      <c r="B21" s="14" t="s">
        <v>649</v>
      </c>
      <c r="C21" s="15">
        <v>2138</v>
      </c>
      <c r="D21" s="15">
        <v>924</v>
      </c>
      <c r="E21" s="193">
        <v>3062</v>
      </c>
      <c r="F21" s="15">
        <v>10033</v>
      </c>
      <c r="G21" s="15">
        <v>361</v>
      </c>
      <c r="H21" s="193">
        <v>10394</v>
      </c>
      <c r="I21" s="193">
        <v>13456</v>
      </c>
      <c r="J21" s="15">
        <v>7983</v>
      </c>
      <c r="K21" s="15">
        <v>5473</v>
      </c>
      <c r="L21" s="15">
        <v>8202</v>
      </c>
      <c r="M21" s="15">
        <v>3282</v>
      </c>
      <c r="N21" s="15">
        <v>341</v>
      </c>
      <c r="O21" s="15">
        <v>1631</v>
      </c>
    </row>
    <row r="22" spans="2:15" x14ac:dyDescent="0.2">
      <c r="B22" s="3" t="s">
        <v>625</v>
      </c>
      <c r="C22" s="15">
        <v>1786</v>
      </c>
      <c r="D22" s="15">
        <v>746</v>
      </c>
      <c r="E22" s="193">
        <v>2532</v>
      </c>
      <c r="F22" s="15">
        <v>9933</v>
      </c>
      <c r="G22" s="15">
        <v>711</v>
      </c>
      <c r="H22" s="193">
        <v>10644</v>
      </c>
      <c r="I22" s="193">
        <v>13176</v>
      </c>
      <c r="J22" s="15">
        <v>7963</v>
      </c>
      <c r="K22" s="15">
        <v>5213</v>
      </c>
      <c r="L22" s="15">
        <v>8427</v>
      </c>
      <c r="M22" s="15">
        <v>3021</v>
      </c>
      <c r="N22" s="15">
        <v>292</v>
      </c>
      <c r="O22" s="15">
        <v>1436</v>
      </c>
    </row>
    <row r="23" spans="2:15" x14ac:dyDescent="0.2">
      <c r="B23" s="4" t="s">
        <v>626</v>
      </c>
      <c r="C23" s="15">
        <v>1960</v>
      </c>
      <c r="D23" s="15">
        <v>916</v>
      </c>
      <c r="E23" s="193">
        <v>2876</v>
      </c>
      <c r="F23" s="15">
        <v>9168</v>
      </c>
      <c r="G23" s="15">
        <v>890</v>
      </c>
      <c r="H23" s="193">
        <v>10058</v>
      </c>
      <c r="I23" s="193">
        <v>12934</v>
      </c>
      <c r="J23" s="15">
        <v>7532</v>
      </c>
      <c r="K23" s="15">
        <v>5402</v>
      </c>
      <c r="L23" s="15">
        <v>7443</v>
      </c>
      <c r="M23" s="15">
        <v>3443</v>
      </c>
      <c r="N23" s="15">
        <v>385</v>
      </c>
      <c r="O23" s="15">
        <v>1663</v>
      </c>
    </row>
    <row r="24" spans="2:15" x14ac:dyDescent="0.2">
      <c r="B24" s="4" t="s">
        <v>627</v>
      </c>
      <c r="C24" s="15">
        <v>1934</v>
      </c>
      <c r="D24" s="15">
        <v>953</v>
      </c>
      <c r="E24" s="193">
        <v>2887</v>
      </c>
      <c r="F24" s="15">
        <v>8565</v>
      </c>
      <c r="G24" s="15">
        <v>798</v>
      </c>
      <c r="H24" s="193">
        <v>9363</v>
      </c>
      <c r="I24" s="193">
        <v>12250</v>
      </c>
      <c r="J24" s="15">
        <v>6909</v>
      </c>
      <c r="K24" s="15">
        <v>5341</v>
      </c>
      <c r="L24" s="15">
        <v>6482</v>
      </c>
      <c r="M24" s="15">
        <v>3584</v>
      </c>
      <c r="N24" s="15">
        <v>449</v>
      </c>
      <c r="O24" s="15">
        <v>1735</v>
      </c>
    </row>
    <row r="25" spans="2:15" x14ac:dyDescent="0.2">
      <c r="B25" s="4" t="s">
        <v>628</v>
      </c>
      <c r="C25" s="15">
        <v>1938</v>
      </c>
      <c r="D25" s="15">
        <v>943</v>
      </c>
      <c r="E25" s="193">
        <v>2881</v>
      </c>
      <c r="F25" s="15">
        <v>9906</v>
      </c>
      <c r="G25" s="15">
        <v>522</v>
      </c>
      <c r="H25" s="193">
        <v>10428</v>
      </c>
      <c r="I25" s="193">
        <v>13309</v>
      </c>
      <c r="J25" s="15">
        <v>7096</v>
      </c>
      <c r="K25" s="15">
        <v>6213</v>
      </c>
      <c r="L25" s="15">
        <v>7283</v>
      </c>
      <c r="M25" s="15">
        <v>3826</v>
      </c>
      <c r="N25" s="15">
        <v>452</v>
      </c>
      <c r="O25" s="15">
        <v>1748</v>
      </c>
    </row>
    <row r="26" spans="2:15" x14ac:dyDescent="0.2">
      <c r="B26" s="4" t="s">
        <v>629</v>
      </c>
      <c r="C26" s="15">
        <v>1777</v>
      </c>
      <c r="D26" s="15">
        <v>891</v>
      </c>
      <c r="E26" s="193">
        <v>2668</v>
      </c>
      <c r="F26" s="15">
        <v>8543</v>
      </c>
      <c r="G26" s="15">
        <v>491</v>
      </c>
      <c r="H26" s="193">
        <v>9034</v>
      </c>
      <c r="I26" s="193">
        <v>11702</v>
      </c>
      <c r="J26" s="15">
        <v>6541</v>
      </c>
      <c r="K26" s="15">
        <v>5161</v>
      </c>
      <c r="L26" s="15">
        <v>6411</v>
      </c>
      <c r="M26" s="15">
        <v>3324</v>
      </c>
      <c r="N26" s="15">
        <v>369</v>
      </c>
      <c r="O26" s="15">
        <v>1598</v>
      </c>
    </row>
    <row r="27" spans="2:15" x14ac:dyDescent="0.2">
      <c r="B27" s="4" t="s">
        <v>630</v>
      </c>
      <c r="C27" s="15">
        <v>1980</v>
      </c>
      <c r="D27" s="15">
        <v>972</v>
      </c>
      <c r="E27" s="193">
        <v>2952</v>
      </c>
      <c r="F27" s="15">
        <v>9068</v>
      </c>
      <c r="G27" s="15">
        <v>444</v>
      </c>
      <c r="H27" s="193">
        <v>9512</v>
      </c>
      <c r="I27" s="193">
        <v>12464</v>
      </c>
      <c r="J27" s="15">
        <v>7102</v>
      </c>
      <c r="K27" s="15">
        <v>5362</v>
      </c>
      <c r="L27" s="15">
        <v>6872</v>
      </c>
      <c r="M27" s="15">
        <v>3530</v>
      </c>
      <c r="N27" s="15">
        <v>397</v>
      </c>
      <c r="O27" s="15">
        <v>1665</v>
      </c>
    </row>
    <row r="28" spans="2:15" x14ac:dyDescent="0.2">
      <c r="B28" s="4" t="s">
        <v>631</v>
      </c>
      <c r="C28" s="15">
        <v>2188</v>
      </c>
      <c r="D28" s="15">
        <v>975</v>
      </c>
      <c r="E28" s="193">
        <v>3163</v>
      </c>
      <c r="F28" s="15">
        <v>9652</v>
      </c>
      <c r="G28" s="15">
        <v>388</v>
      </c>
      <c r="H28" s="193">
        <v>10040</v>
      </c>
      <c r="I28" s="193">
        <v>13203</v>
      </c>
      <c r="J28" s="15">
        <v>7725</v>
      </c>
      <c r="K28" s="15">
        <v>5478</v>
      </c>
      <c r="L28" s="15">
        <v>7809</v>
      </c>
      <c r="M28" s="15">
        <v>3211</v>
      </c>
      <c r="N28" s="15">
        <v>394</v>
      </c>
      <c r="O28" s="15">
        <v>1789</v>
      </c>
    </row>
    <row r="29" spans="2:15" x14ac:dyDescent="0.2">
      <c r="B29" s="4" t="s">
        <v>632</v>
      </c>
      <c r="C29" s="15">
        <v>1920</v>
      </c>
      <c r="D29" s="15">
        <v>861</v>
      </c>
      <c r="E29" s="193">
        <v>2781</v>
      </c>
      <c r="F29" s="15">
        <v>7698</v>
      </c>
      <c r="G29" s="15">
        <v>310</v>
      </c>
      <c r="H29" s="193">
        <v>8008</v>
      </c>
      <c r="I29" s="193">
        <v>10789</v>
      </c>
      <c r="J29" s="15">
        <v>6489</v>
      </c>
      <c r="K29" s="15">
        <v>4300</v>
      </c>
      <c r="L29" s="15">
        <v>6353</v>
      </c>
      <c r="M29" s="15">
        <v>2748</v>
      </c>
      <c r="N29" s="15">
        <v>297</v>
      </c>
      <c r="O29" s="15">
        <v>1391</v>
      </c>
    </row>
    <row r="30" spans="2:15" x14ac:dyDescent="0.2">
      <c r="B30" s="3" t="s">
        <v>633</v>
      </c>
      <c r="C30" s="15">
        <v>2435</v>
      </c>
      <c r="D30" s="15">
        <v>968</v>
      </c>
      <c r="E30" s="193">
        <v>3403</v>
      </c>
      <c r="F30" s="15">
        <v>10400</v>
      </c>
      <c r="G30" s="15">
        <v>375</v>
      </c>
      <c r="H30" s="193">
        <v>10775</v>
      </c>
      <c r="I30" s="193">
        <v>14178</v>
      </c>
      <c r="J30" s="15">
        <v>8408</v>
      </c>
      <c r="K30" s="15">
        <v>5770</v>
      </c>
      <c r="L30" s="15">
        <v>8020</v>
      </c>
      <c r="M30" s="15">
        <v>3878</v>
      </c>
      <c r="N30" s="15">
        <v>390</v>
      </c>
      <c r="O30" s="15">
        <v>1890</v>
      </c>
    </row>
    <row r="31" spans="2:15" x14ac:dyDescent="0.2">
      <c r="B31" s="4" t="s">
        <v>634</v>
      </c>
      <c r="C31" s="15">
        <v>2473</v>
      </c>
      <c r="D31" s="15">
        <v>900</v>
      </c>
      <c r="E31" s="193">
        <v>3373</v>
      </c>
      <c r="F31" s="15">
        <v>8331</v>
      </c>
      <c r="G31" s="15">
        <v>275</v>
      </c>
      <c r="H31" s="193">
        <v>8606</v>
      </c>
      <c r="I31" s="193">
        <v>11979</v>
      </c>
      <c r="J31" s="15">
        <v>7082</v>
      </c>
      <c r="K31" s="15">
        <v>4897</v>
      </c>
      <c r="L31" s="15">
        <v>6792</v>
      </c>
      <c r="M31" s="15">
        <v>3271</v>
      </c>
      <c r="N31" s="15">
        <v>395</v>
      </c>
      <c r="O31" s="15">
        <v>1521</v>
      </c>
    </row>
    <row r="32" spans="2:15" x14ac:dyDescent="0.2">
      <c r="B32" s="16" t="s">
        <v>635</v>
      </c>
      <c r="C32" s="15">
        <v>2326</v>
      </c>
      <c r="D32" s="15">
        <v>919</v>
      </c>
      <c r="E32" s="193">
        <v>3245</v>
      </c>
      <c r="F32" s="15">
        <v>7625</v>
      </c>
      <c r="G32" s="15">
        <v>294</v>
      </c>
      <c r="H32" s="193">
        <v>7919</v>
      </c>
      <c r="I32" s="193">
        <v>11164</v>
      </c>
      <c r="J32" s="15">
        <v>6437</v>
      </c>
      <c r="K32" s="15">
        <v>4727</v>
      </c>
      <c r="L32" s="15">
        <v>6355</v>
      </c>
      <c r="M32" s="15">
        <v>3050</v>
      </c>
      <c r="N32" s="15">
        <v>316</v>
      </c>
      <c r="O32" s="15">
        <v>1443</v>
      </c>
    </row>
    <row r="33" spans="2:15" x14ac:dyDescent="0.2">
      <c r="B33" s="2" t="s">
        <v>592</v>
      </c>
      <c r="C33" s="192">
        <v>24855</v>
      </c>
      <c r="D33" s="192">
        <v>10968</v>
      </c>
      <c r="E33" s="192">
        <v>35823</v>
      </c>
      <c r="F33" s="192">
        <v>108922</v>
      </c>
      <c r="G33" s="192">
        <v>5859</v>
      </c>
      <c r="H33" s="192">
        <v>114781</v>
      </c>
      <c r="I33" s="192">
        <v>150604</v>
      </c>
      <c r="J33" s="192">
        <v>87267</v>
      </c>
      <c r="K33" s="192">
        <v>63337</v>
      </c>
      <c r="L33" s="192">
        <v>86449</v>
      </c>
      <c r="M33" s="192">
        <v>40168</v>
      </c>
      <c r="N33" s="192">
        <v>4477</v>
      </c>
      <c r="O33" s="192">
        <v>19510</v>
      </c>
    </row>
    <row r="34" spans="2:15" x14ac:dyDescent="0.2">
      <c r="B34" s="4" t="s">
        <v>650</v>
      </c>
      <c r="C34" s="15">
        <v>2163</v>
      </c>
      <c r="D34" s="15">
        <v>923</v>
      </c>
      <c r="E34" s="193">
        <v>3086</v>
      </c>
      <c r="F34" s="15">
        <v>9043</v>
      </c>
      <c r="G34" s="15">
        <v>515</v>
      </c>
      <c r="H34" s="193">
        <v>9558</v>
      </c>
      <c r="I34" s="193">
        <v>12644</v>
      </c>
      <c r="J34" s="15">
        <v>7264</v>
      </c>
      <c r="K34" s="15">
        <v>5380</v>
      </c>
      <c r="L34" s="15">
        <v>6964</v>
      </c>
      <c r="M34" s="15">
        <v>3742</v>
      </c>
      <c r="N34" s="15">
        <v>306</v>
      </c>
      <c r="O34" s="15">
        <v>1632</v>
      </c>
    </row>
    <row r="35" spans="2:15" x14ac:dyDescent="0.2">
      <c r="B35" s="4" t="s">
        <v>637</v>
      </c>
      <c r="C35" s="15">
        <v>1614</v>
      </c>
      <c r="D35" s="15">
        <v>799</v>
      </c>
      <c r="E35" s="193">
        <v>2413</v>
      </c>
      <c r="F35" s="15">
        <v>7547</v>
      </c>
      <c r="G35" s="15">
        <v>640</v>
      </c>
      <c r="H35" s="193">
        <v>8187</v>
      </c>
      <c r="I35" s="193">
        <v>10600</v>
      </c>
      <c r="J35" s="15">
        <v>6020</v>
      </c>
      <c r="K35" s="15">
        <v>4580</v>
      </c>
      <c r="L35" s="15">
        <v>5742</v>
      </c>
      <c r="M35" s="15">
        <v>3336</v>
      </c>
      <c r="N35" s="15">
        <v>272</v>
      </c>
      <c r="O35" s="15">
        <v>1250</v>
      </c>
    </row>
    <row r="36" spans="2:15" x14ac:dyDescent="0.2">
      <c r="B36" s="4" t="s">
        <v>638</v>
      </c>
      <c r="C36" s="15">
        <v>1869</v>
      </c>
      <c r="D36" s="15">
        <v>908</v>
      </c>
      <c r="E36" s="193">
        <v>2777</v>
      </c>
      <c r="F36" s="15">
        <v>8229</v>
      </c>
      <c r="G36" s="15">
        <v>595</v>
      </c>
      <c r="H36" s="193">
        <v>8824</v>
      </c>
      <c r="I36" s="193">
        <v>11601</v>
      </c>
      <c r="J36" s="15">
        <v>6610</v>
      </c>
      <c r="K36" s="15">
        <v>4991</v>
      </c>
      <c r="L36" s="15">
        <v>6307</v>
      </c>
      <c r="M36" s="15">
        <v>3455</v>
      </c>
      <c r="N36" s="15">
        <v>322</v>
      </c>
      <c r="O36" s="15">
        <v>1517</v>
      </c>
    </row>
    <row r="37" spans="2:15" x14ac:dyDescent="0.2">
      <c r="B37" s="4" t="s">
        <v>639</v>
      </c>
      <c r="C37" s="15">
        <v>1792</v>
      </c>
      <c r="D37" s="15">
        <v>935</v>
      </c>
      <c r="E37" s="193">
        <v>2727</v>
      </c>
      <c r="F37" s="15">
        <v>8063</v>
      </c>
      <c r="G37" s="15">
        <v>537</v>
      </c>
      <c r="H37" s="193">
        <v>8600</v>
      </c>
      <c r="I37" s="193">
        <v>11327</v>
      </c>
      <c r="J37" s="15">
        <v>6400</v>
      </c>
      <c r="K37" s="15">
        <v>4927</v>
      </c>
      <c r="L37" s="15">
        <v>6058</v>
      </c>
      <c r="M37" s="15">
        <v>3440</v>
      </c>
      <c r="N37" s="15">
        <v>284</v>
      </c>
      <c r="O37" s="15">
        <v>1545</v>
      </c>
    </row>
    <row r="38" spans="2:15" x14ac:dyDescent="0.2">
      <c r="B38" s="4" t="s">
        <v>640</v>
      </c>
      <c r="C38" s="15">
        <v>1834</v>
      </c>
      <c r="D38" s="15">
        <v>812</v>
      </c>
      <c r="E38" s="193">
        <v>2646</v>
      </c>
      <c r="F38" s="15">
        <v>8272</v>
      </c>
      <c r="G38" s="15">
        <v>446</v>
      </c>
      <c r="H38" s="193">
        <v>8718</v>
      </c>
      <c r="I38" s="193">
        <v>11364</v>
      </c>
      <c r="J38" s="15">
        <v>6200</v>
      </c>
      <c r="K38" s="15">
        <v>5164</v>
      </c>
      <c r="L38" s="15">
        <v>6019</v>
      </c>
      <c r="M38" s="15">
        <v>3407</v>
      </c>
      <c r="N38" s="15">
        <v>318</v>
      </c>
      <c r="O38" s="15">
        <v>1620</v>
      </c>
    </row>
    <row r="39" spans="2:15" x14ac:dyDescent="0.2">
      <c r="B39" s="4" t="s">
        <v>641</v>
      </c>
      <c r="C39" s="15">
        <v>1519</v>
      </c>
      <c r="D39" s="15">
        <v>815</v>
      </c>
      <c r="E39" s="193">
        <v>2334</v>
      </c>
      <c r="F39" s="15">
        <v>6932</v>
      </c>
      <c r="G39" s="15">
        <v>361</v>
      </c>
      <c r="H39" s="193">
        <v>7293</v>
      </c>
      <c r="I39" s="193">
        <v>9627</v>
      </c>
      <c r="J39" s="15">
        <v>5283</v>
      </c>
      <c r="K39" s="15">
        <v>4344</v>
      </c>
      <c r="L39" s="15">
        <v>5373</v>
      </c>
      <c r="M39" s="15">
        <v>2766</v>
      </c>
      <c r="N39" s="15">
        <v>286</v>
      </c>
      <c r="O39" s="15">
        <v>1202</v>
      </c>
    </row>
    <row r="40" spans="2:15" x14ac:dyDescent="0.2">
      <c r="B40" s="4" t="s">
        <v>642</v>
      </c>
      <c r="C40" s="15">
        <v>1908</v>
      </c>
      <c r="D40" s="15">
        <v>744</v>
      </c>
      <c r="E40" s="193">
        <v>2652</v>
      </c>
      <c r="F40" s="15">
        <v>8937</v>
      </c>
      <c r="G40" s="15">
        <v>443</v>
      </c>
      <c r="H40" s="193">
        <v>9380</v>
      </c>
      <c r="I40" s="193">
        <v>12032</v>
      </c>
      <c r="J40" s="15">
        <v>6788</v>
      </c>
      <c r="K40" s="15">
        <v>5244</v>
      </c>
      <c r="L40" s="15">
        <v>6614</v>
      </c>
      <c r="M40" s="15">
        <v>3570</v>
      </c>
      <c r="N40" s="15">
        <v>361</v>
      </c>
      <c r="O40" s="15">
        <v>1487</v>
      </c>
    </row>
    <row r="41" spans="2:15" x14ac:dyDescent="0.2">
      <c r="B41" s="4" t="s">
        <v>643</v>
      </c>
      <c r="C41" s="15">
        <v>1873</v>
      </c>
      <c r="D41" s="15">
        <v>557</v>
      </c>
      <c r="E41" s="193">
        <v>2430</v>
      </c>
      <c r="F41" s="15">
        <v>8335</v>
      </c>
      <c r="G41" s="15">
        <v>381</v>
      </c>
      <c r="H41" s="193">
        <v>8716</v>
      </c>
      <c r="I41" s="193">
        <v>11146</v>
      </c>
      <c r="J41" s="15">
        <v>6432</v>
      </c>
      <c r="K41" s="15">
        <v>4714</v>
      </c>
      <c r="L41" s="15">
        <v>6710</v>
      </c>
      <c r="M41" s="15">
        <v>2928</v>
      </c>
      <c r="N41" s="15">
        <v>258</v>
      </c>
      <c r="O41" s="15">
        <v>1250</v>
      </c>
    </row>
    <row r="42" spans="2:15" x14ac:dyDescent="0.2">
      <c r="B42" s="4" t="s">
        <v>644</v>
      </c>
      <c r="C42" s="15">
        <v>1811</v>
      </c>
      <c r="D42" s="15">
        <v>459</v>
      </c>
      <c r="E42" s="193">
        <v>2270</v>
      </c>
      <c r="F42" s="15">
        <v>7565</v>
      </c>
      <c r="G42" s="15">
        <v>420</v>
      </c>
      <c r="H42" s="193">
        <v>7985</v>
      </c>
      <c r="I42" s="193">
        <v>10255</v>
      </c>
      <c r="J42" s="15">
        <v>5954</v>
      </c>
      <c r="K42" s="15">
        <v>4301</v>
      </c>
      <c r="L42" s="15">
        <v>5454</v>
      </c>
      <c r="M42" s="15">
        <v>3255</v>
      </c>
      <c r="N42" s="15">
        <v>261</v>
      </c>
      <c r="O42" s="15">
        <v>1285</v>
      </c>
    </row>
    <row r="43" spans="2:15" x14ac:dyDescent="0.2">
      <c r="B43" s="4" t="s">
        <v>645</v>
      </c>
      <c r="C43" s="15">
        <v>1753</v>
      </c>
      <c r="D43" s="15">
        <v>359</v>
      </c>
      <c r="E43" s="193">
        <v>2112</v>
      </c>
      <c r="F43" s="15">
        <v>6713</v>
      </c>
      <c r="G43" s="15">
        <v>331</v>
      </c>
      <c r="H43" s="193">
        <v>7044</v>
      </c>
      <c r="I43" s="193">
        <v>9156</v>
      </c>
      <c r="J43" s="15">
        <v>5461</v>
      </c>
      <c r="K43" s="15">
        <v>3695</v>
      </c>
      <c r="L43" s="15">
        <v>4755</v>
      </c>
      <c r="M43" s="15">
        <v>2820</v>
      </c>
      <c r="N43" s="15">
        <v>219</v>
      </c>
      <c r="O43" s="15">
        <v>1362</v>
      </c>
    </row>
    <row r="44" spans="2:15" x14ac:dyDescent="0.2">
      <c r="B44" s="4" t="s">
        <v>646</v>
      </c>
      <c r="C44" s="15">
        <v>1735</v>
      </c>
      <c r="D44" s="15">
        <v>438</v>
      </c>
      <c r="E44" s="193">
        <v>2173</v>
      </c>
      <c r="F44" s="15">
        <v>6804</v>
      </c>
      <c r="G44" s="15">
        <v>357</v>
      </c>
      <c r="H44" s="193">
        <v>7161</v>
      </c>
      <c r="I44" s="193">
        <v>9334</v>
      </c>
      <c r="J44" s="15">
        <v>5545</v>
      </c>
      <c r="K44" s="15">
        <v>3789</v>
      </c>
      <c r="L44" s="15">
        <v>4468</v>
      </c>
      <c r="M44" s="15">
        <v>3110</v>
      </c>
      <c r="N44" s="15">
        <v>284</v>
      </c>
      <c r="O44" s="15">
        <v>1472</v>
      </c>
    </row>
    <row r="45" spans="2:15" x14ac:dyDescent="0.2">
      <c r="B45" s="4" t="s">
        <v>647</v>
      </c>
      <c r="C45" s="15">
        <v>2172</v>
      </c>
      <c r="D45" s="15">
        <v>219</v>
      </c>
      <c r="E45" s="193">
        <v>2391</v>
      </c>
      <c r="F45" s="15">
        <v>11085</v>
      </c>
      <c r="G45" s="15">
        <v>366</v>
      </c>
      <c r="H45" s="193">
        <v>11451</v>
      </c>
      <c r="I45" s="193">
        <v>13842</v>
      </c>
      <c r="J45" s="15">
        <v>7874</v>
      </c>
      <c r="K45" s="15">
        <v>5968</v>
      </c>
      <c r="L45" s="15">
        <v>8278</v>
      </c>
      <c r="M45" s="15">
        <v>3351</v>
      </c>
      <c r="N45" s="15">
        <v>661</v>
      </c>
      <c r="O45" s="15">
        <v>1552</v>
      </c>
    </row>
    <row r="46" spans="2:15" s="234" customFormat="1" x14ac:dyDescent="0.2">
      <c r="B46" s="2" t="s">
        <v>648</v>
      </c>
      <c r="C46" s="192">
        <v>22043</v>
      </c>
      <c r="D46" s="192">
        <v>7968</v>
      </c>
      <c r="E46" s="192">
        <v>30011</v>
      </c>
      <c r="F46" s="192">
        <v>97525</v>
      </c>
      <c r="G46" s="192">
        <v>5392</v>
      </c>
      <c r="H46" s="192">
        <v>102917</v>
      </c>
      <c r="I46" s="192">
        <v>132928</v>
      </c>
      <c r="J46" s="192">
        <v>75831</v>
      </c>
      <c r="K46" s="192">
        <v>57097</v>
      </c>
      <c r="L46" s="192">
        <v>72742</v>
      </c>
      <c r="M46" s="192">
        <v>39180</v>
      </c>
      <c r="N46" s="192">
        <v>3832</v>
      </c>
      <c r="O46" s="192">
        <v>17174</v>
      </c>
    </row>
    <row r="47" spans="2:15" s="234" customFormat="1" x14ac:dyDescent="0.2">
      <c r="B47" s="2" t="s">
        <v>28</v>
      </c>
      <c r="C47" s="192">
        <v>416656</v>
      </c>
      <c r="D47" s="192">
        <v>149406</v>
      </c>
      <c r="E47" s="192">
        <v>566062</v>
      </c>
      <c r="F47" s="192">
        <v>1186539</v>
      </c>
      <c r="G47" s="192">
        <v>66711</v>
      </c>
      <c r="H47" s="192">
        <v>1253250</v>
      </c>
      <c r="I47" s="192">
        <v>1819312</v>
      </c>
      <c r="J47" s="192">
        <v>1108371</v>
      </c>
      <c r="K47" s="192">
        <v>710941</v>
      </c>
      <c r="L47" s="192">
        <v>1151547</v>
      </c>
      <c r="M47" s="192">
        <v>291752</v>
      </c>
      <c r="N47" s="192">
        <v>49829</v>
      </c>
      <c r="O47" s="192">
        <v>326184</v>
      </c>
    </row>
    <row r="48" spans="2:15" x14ac:dyDescent="0.2">
      <c r="B48" s="46" t="s">
        <v>133</v>
      </c>
    </row>
    <row r="49" spans="2:12" ht="12" customHeight="1" x14ac:dyDescent="0.2">
      <c r="B49" s="46" t="s">
        <v>134</v>
      </c>
      <c r="C49" s="101"/>
      <c r="D49" s="101"/>
      <c r="E49" s="101"/>
      <c r="F49" s="101"/>
      <c r="G49" s="101"/>
      <c r="H49" s="101"/>
      <c r="I49" s="101"/>
      <c r="J49" s="101"/>
      <c r="K49" s="101"/>
      <c r="L49" s="101"/>
    </row>
    <row r="50" spans="2:12" ht="70.5" customHeight="1" x14ac:dyDescent="0.2">
      <c r="B50" s="341" t="s">
        <v>594</v>
      </c>
      <c r="C50" s="341"/>
      <c r="D50" s="341"/>
      <c r="E50" s="341"/>
      <c r="F50" s="341"/>
      <c r="G50" s="341"/>
      <c r="H50" s="341"/>
      <c r="I50" s="341"/>
      <c r="J50" s="341"/>
      <c r="K50" s="341"/>
      <c r="L50" s="341"/>
    </row>
    <row r="51" spans="2:12" x14ac:dyDescent="0.2">
      <c r="B51" s="101"/>
      <c r="C51" s="101"/>
      <c r="D51" s="101"/>
      <c r="E51" s="101"/>
      <c r="F51" s="101"/>
      <c r="G51" s="101"/>
      <c r="H51" s="101"/>
      <c r="I51" s="101"/>
      <c r="J51" s="101"/>
      <c r="K51" s="101"/>
      <c r="L51" s="101"/>
    </row>
    <row r="52" spans="2:12" x14ac:dyDescent="0.2">
      <c r="B52" s="101"/>
      <c r="C52" s="101"/>
      <c r="D52" s="101"/>
      <c r="E52" s="101"/>
      <c r="F52" s="101"/>
      <c r="G52" s="101"/>
      <c r="H52" s="101"/>
      <c r="I52" s="101"/>
      <c r="J52" s="101"/>
      <c r="K52" s="101"/>
      <c r="L52" s="101"/>
    </row>
    <row r="53" spans="2:12" x14ac:dyDescent="0.2">
      <c r="B53" s="101"/>
      <c r="C53" s="101"/>
      <c r="D53" s="101"/>
      <c r="E53" s="101"/>
      <c r="F53" s="101"/>
      <c r="G53" s="101"/>
      <c r="H53" s="101"/>
      <c r="I53" s="101"/>
      <c r="J53" s="101"/>
      <c r="K53" s="101"/>
      <c r="L53" s="101"/>
    </row>
    <row r="54" spans="2:12" x14ac:dyDescent="0.2">
      <c r="B54" s="101"/>
      <c r="C54" s="101"/>
      <c r="D54" s="101"/>
      <c r="E54" s="101"/>
      <c r="F54" s="101"/>
      <c r="G54" s="101"/>
      <c r="H54" s="101"/>
      <c r="I54" s="101"/>
      <c r="J54" s="101"/>
      <c r="K54" s="101"/>
      <c r="L54" s="101"/>
    </row>
    <row r="55" spans="2:12" x14ac:dyDescent="0.2">
      <c r="B55" s="101"/>
      <c r="C55" s="101"/>
      <c r="D55" s="101"/>
      <c r="E55" s="101"/>
      <c r="F55" s="101"/>
      <c r="G55" s="101"/>
      <c r="H55" s="101"/>
      <c r="I55" s="101"/>
      <c r="J55" s="101"/>
      <c r="K55" s="101"/>
      <c r="L55" s="101"/>
    </row>
    <row r="56" spans="2:12" x14ac:dyDescent="0.2">
      <c r="B56" s="101"/>
      <c r="C56" s="101"/>
      <c r="D56" s="101"/>
      <c r="E56" s="101"/>
      <c r="F56" s="101"/>
      <c r="G56" s="101"/>
      <c r="H56" s="101"/>
      <c r="I56" s="101"/>
    </row>
  </sheetData>
  <mergeCells count="8">
    <mergeCell ref="B5:O5"/>
    <mergeCell ref="B6:O6"/>
    <mergeCell ref="B50:L50"/>
    <mergeCell ref="B8:O8"/>
    <mergeCell ref="B9:B10"/>
    <mergeCell ref="C9:I9"/>
    <mergeCell ref="J9:K9"/>
    <mergeCell ref="L9:O9"/>
  </mergeCells>
  <hyperlinks>
    <hyperlink ref="Q5" location="'Índice Pensiones Solidarias'!A1" display="Volver Sistema de Pensiones Solidadias" xr:uid="{00000000-0004-0000-0400-000000000000}"/>
  </hyperlink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2:R30"/>
  <sheetViews>
    <sheetView showGridLines="0" zoomScale="90" zoomScaleNormal="90" workbookViewId="0">
      <selection activeCell="B7" sqref="B7"/>
    </sheetView>
  </sheetViews>
  <sheetFormatPr baseColWidth="10" defaultColWidth="11.42578125" defaultRowHeight="12" x14ac:dyDescent="0.2"/>
  <cols>
    <col min="1" max="1" width="6" style="46" customWidth="1"/>
    <col min="2" max="2" width="21.5703125" style="46" customWidth="1"/>
    <col min="3" max="16384" width="11.42578125" style="46"/>
  </cols>
  <sheetData>
    <row r="2" spans="1:18" s="148" customFormat="1" ht="12.75" x14ac:dyDescent="0.2">
      <c r="A2" s="75" t="s">
        <v>105</v>
      </c>
    </row>
    <row r="3" spans="1:18" s="148" customFormat="1" ht="12.75" x14ac:dyDescent="0.2">
      <c r="A3" s="75" t="s">
        <v>106</v>
      </c>
    </row>
    <row r="4" spans="1:18" s="148" customFormat="1" ht="12.75" x14ac:dyDescent="0.2"/>
    <row r="5" spans="1:18" s="148" customFormat="1" ht="12.75" x14ac:dyDescent="0.2">
      <c r="B5" s="330" t="s">
        <v>54</v>
      </c>
      <c r="C5" s="330"/>
      <c r="D5" s="330"/>
      <c r="E5" s="330"/>
      <c r="F5" s="330"/>
      <c r="G5" s="330"/>
      <c r="H5" s="330"/>
      <c r="I5" s="330"/>
      <c r="J5" s="330"/>
      <c r="K5" s="330"/>
      <c r="L5" s="330"/>
      <c r="M5" s="330"/>
      <c r="N5" s="330"/>
      <c r="O5" s="330"/>
      <c r="P5" s="330"/>
      <c r="R5" s="166" t="s">
        <v>578</v>
      </c>
    </row>
    <row r="6" spans="1:18" s="148" customFormat="1" ht="12.75" x14ac:dyDescent="0.2">
      <c r="B6" s="346" t="s">
        <v>606</v>
      </c>
      <c r="C6" s="346"/>
      <c r="D6" s="346"/>
      <c r="E6" s="346"/>
      <c r="F6" s="346"/>
      <c r="G6" s="346"/>
      <c r="H6" s="346"/>
      <c r="I6" s="346"/>
      <c r="J6" s="346"/>
      <c r="K6" s="346"/>
      <c r="L6" s="346"/>
      <c r="M6" s="346"/>
      <c r="N6" s="346"/>
      <c r="O6" s="346"/>
      <c r="P6" s="346"/>
    </row>
    <row r="7" spans="1:18" ht="12.75" thickBot="1" x14ac:dyDescent="0.25"/>
    <row r="8" spans="1:18" ht="12.75" thickBot="1" x14ac:dyDescent="0.25">
      <c r="B8" s="331" t="s">
        <v>0</v>
      </c>
      <c r="C8" s="333"/>
      <c r="D8" s="333"/>
      <c r="E8" s="333"/>
      <c r="F8" s="333"/>
      <c r="G8" s="333"/>
      <c r="H8" s="333"/>
      <c r="I8" s="333"/>
      <c r="J8" s="333"/>
      <c r="K8" s="333"/>
      <c r="L8" s="333"/>
      <c r="M8" s="333"/>
      <c r="N8" s="333"/>
      <c r="O8" s="333"/>
      <c r="P8" s="334"/>
    </row>
    <row r="9" spans="1:18" ht="12.75" thickBot="1" x14ac:dyDescent="0.25">
      <c r="B9" s="342" t="s">
        <v>33</v>
      </c>
      <c r="C9" s="331" t="s">
        <v>2</v>
      </c>
      <c r="D9" s="333"/>
      <c r="E9" s="333"/>
      <c r="F9" s="333"/>
      <c r="G9" s="333"/>
      <c r="H9" s="334"/>
      <c r="I9" s="331" t="s">
        <v>28</v>
      </c>
      <c r="J9" s="334"/>
      <c r="K9" s="347" t="s">
        <v>3</v>
      </c>
      <c r="L9" s="348"/>
      <c r="M9" s="347" t="s">
        <v>4</v>
      </c>
      <c r="N9" s="349"/>
      <c r="O9" s="349"/>
      <c r="P9" s="350"/>
    </row>
    <row r="10" spans="1:18" ht="36.75" thickBot="1" x14ac:dyDescent="0.25">
      <c r="B10" s="343"/>
      <c r="C10" s="267" t="s">
        <v>5</v>
      </c>
      <c r="D10" s="268" t="s">
        <v>6</v>
      </c>
      <c r="E10" s="269" t="s">
        <v>7</v>
      </c>
      <c r="F10" s="268" t="s">
        <v>8</v>
      </c>
      <c r="G10" s="268" t="s">
        <v>9</v>
      </c>
      <c r="H10" s="270" t="s">
        <v>10</v>
      </c>
      <c r="I10" s="33" t="s">
        <v>31</v>
      </c>
      <c r="J10" s="34" t="s">
        <v>34</v>
      </c>
      <c r="K10" s="271" t="s">
        <v>32</v>
      </c>
      <c r="L10" s="270" t="s">
        <v>13</v>
      </c>
      <c r="M10" s="35" t="s">
        <v>14</v>
      </c>
      <c r="N10" s="36" t="s">
        <v>15</v>
      </c>
      <c r="O10" s="36" t="s">
        <v>16</v>
      </c>
      <c r="P10" s="37" t="s">
        <v>17</v>
      </c>
    </row>
    <row r="11" spans="1:18" x14ac:dyDescent="0.2">
      <c r="B11" s="28" t="s">
        <v>35</v>
      </c>
      <c r="C11" s="289">
        <v>5576</v>
      </c>
      <c r="D11" s="290">
        <v>2452</v>
      </c>
      <c r="E11" s="290">
        <v>8028</v>
      </c>
      <c r="F11" s="290">
        <v>18009</v>
      </c>
      <c r="G11" s="290">
        <v>906</v>
      </c>
      <c r="H11" s="291">
        <v>18915</v>
      </c>
      <c r="I11" s="289">
        <v>26943</v>
      </c>
      <c r="J11" s="292">
        <f>I11/I27</f>
        <v>1.2168920496657082E-2</v>
      </c>
      <c r="K11" s="289">
        <v>16266</v>
      </c>
      <c r="L11" s="291">
        <v>10677</v>
      </c>
      <c r="M11" s="289">
        <v>16410</v>
      </c>
      <c r="N11" s="290">
        <v>4943</v>
      </c>
      <c r="O11" s="290">
        <v>751</v>
      </c>
      <c r="P11" s="293">
        <v>4839</v>
      </c>
    </row>
    <row r="12" spans="1:18" x14ac:dyDescent="0.2">
      <c r="B12" s="28" t="s">
        <v>36</v>
      </c>
      <c r="C12" s="294">
        <v>5623</v>
      </c>
      <c r="D12" s="295">
        <v>4209</v>
      </c>
      <c r="E12" s="295">
        <v>9832</v>
      </c>
      <c r="F12" s="295">
        <v>19297</v>
      </c>
      <c r="G12" s="295">
        <v>1618</v>
      </c>
      <c r="H12" s="296">
        <v>20915</v>
      </c>
      <c r="I12" s="294">
        <v>30747</v>
      </c>
      <c r="J12" s="297">
        <v>1.3887013269150253E-2</v>
      </c>
      <c r="K12" s="294">
        <v>19081</v>
      </c>
      <c r="L12" s="296">
        <v>11666</v>
      </c>
      <c r="M12" s="294">
        <v>18287</v>
      </c>
      <c r="N12" s="295">
        <v>4305</v>
      </c>
      <c r="O12" s="295">
        <v>1078</v>
      </c>
      <c r="P12" s="298">
        <v>7077</v>
      </c>
    </row>
    <row r="13" spans="1:18" x14ac:dyDescent="0.2">
      <c r="B13" s="28" t="s">
        <v>37</v>
      </c>
      <c r="C13" s="294">
        <v>10987</v>
      </c>
      <c r="D13" s="295">
        <v>5088</v>
      </c>
      <c r="E13" s="295">
        <v>16075</v>
      </c>
      <c r="F13" s="295">
        <v>33305</v>
      </c>
      <c r="G13" s="295">
        <v>1707</v>
      </c>
      <c r="H13" s="296">
        <v>35012</v>
      </c>
      <c r="I13" s="294">
        <v>51087</v>
      </c>
      <c r="J13" s="297">
        <v>2.307366074352226E-2</v>
      </c>
      <c r="K13" s="294">
        <v>33966</v>
      </c>
      <c r="L13" s="296">
        <v>17121</v>
      </c>
      <c r="M13" s="294">
        <v>36422</v>
      </c>
      <c r="N13" s="295">
        <v>7108</v>
      </c>
      <c r="O13" s="295">
        <v>672</v>
      </c>
      <c r="P13" s="298">
        <v>6885</v>
      </c>
    </row>
    <row r="14" spans="1:18" x14ac:dyDescent="0.2">
      <c r="B14" s="28" t="s">
        <v>38</v>
      </c>
      <c r="C14" s="294">
        <v>7130</v>
      </c>
      <c r="D14" s="295">
        <v>3509</v>
      </c>
      <c r="E14" s="295">
        <v>10639</v>
      </c>
      <c r="F14" s="295">
        <v>21737</v>
      </c>
      <c r="G14" s="295">
        <v>1145</v>
      </c>
      <c r="H14" s="296">
        <v>22882</v>
      </c>
      <c r="I14" s="294">
        <v>33521</v>
      </c>
      <c r="J14" s="297">
        <v>1.5139902162656052E-2</v>
      </c>
      <c r="K14" s="294">
        <v>20796</v>
      </c>
      <c r="L14" s="296">
        <v>12725</v>
      </c>
      <c r="M14" s="294">
        <v>20743</v>
      </c>
      <c r="N14" s="295">
        <v>5497</v>
      </c>
      <c r="O14" s="295">
        <v>1008</v>
      </c>
      <c r="P14" s="298">
        <v>6273</v>
      </c>
    </row>
    <row r="15" spans="1:18" x14ac:dyDescent="0.2">
      <c r="B15" s="28" t="s">
        <v>39</v>
      </c>
      <c r="C15" s="294">
        <v>20734</v>
      </c>
      <c r="D15" s="295">
        <v>9498</v>
      </c>
      <c r="E15" s="295">
        <v>30232</v>
      </c>
      <c r="F15" s="295">
        <v>64465</v>
      </c>
      <c r="G15" s="295">
        <v>3144</v>
      </c>
      <c r="H15" s="296">
        <v>67609</v>
      </c>
      <c r="I15" s="294">
        <v>97841</v>
      </c>
      <c r="J15" s="297">
        <v>4.4190303615537448E-2</v>
      </c>
      <c r="K15" s="294">
        <v>60791</v>
      </c>
      <c r="L15" s="296">
        <v>37050</v>
      </c>
      <c r="M15" s="294">
        <v>73833</v>
      </c>
      <c r="N15" s="295">
        <v>12706</v>
      </c>
      <c r="O15" s="295">
        <v>1374</v>
      </c>
      <c r="P15" s="298">
        <v>9926</v>
      </c>
    </row>
    <row r="16" spans="1:18" x14ac:dyDescent="0.2">
      <c r="B16" s="28" t="s">
        <v>40</v>
      </c>
      <c r="C16" s="294">
        <v>51543</v>
      </c>
      <c r="D16" s="295">
        <v>25185</v>
      </c>
      <c r="E16" s="295">
        <v>76728</v>
      </c>
      <c r="F16" s="295">
        <v>175075</v>
      </c>
      <c r="G16" s="295">
        <v>9743</v>
      </c>
      <c r="H16" s="296">
        <v>184818</v>
      </c>
      <c r="I16" s="294">
        <v>261546</v>
      </c>
      <c r="J16" s="297">
        <v>0.11812836284818591</v>
      </c>
      <c r="K16" s="294">
        <v>165680</v>
      </c>
      <c r="L16" s="296">
        <v>95866</v>
      </c>
      <c r="M16" s="294">
        <v>170162</v>
      </c>
      <c r="N16" s="295">
        <v>45593</v>
      </c>
      <c r="O16" s="295">
        <v>6350</v>
      </c>
      <c r="P16" s="298">
        <v>39440</v>
      </c>
    </row>
    <row r="17" spans="2:16" x14ac:dyDescent="0.2">
      <c r="B17" s="28" t="s">
        <v>41</v>
      </c>
      <c r="C17" s="294">
        <v>24533</v>
      </c>
      <c r="D17" s="295">
        <v>14715</v>
      </c>
      <c r="E17" s="295">
        <v>39248</v>
      </c>
      <c r="F17" s="295">
        <v>82721</v>
      </c>
      <c r="G17" s="295">
        <v>5474</v>
      </c>
      <c r="H17" s="296">
        <v>88195</v>
      </c>
      <c r="I17" s="294">
        <v>127443</v>
      </c>
      <c r="J17" s="297">
        <v>5.7560172766784261E-2</v>
      </c>
      <c r="K17" s="294">
        <v>77015</v>
      </c>
      <c r="L17" s="296">
        <v>50428</v>
      </c>
      <c r="M17" s="294">
        <v>76240</v>
      </c>
      <c r="N17" s="295">
        <v>17478</v>
      </c>
      <c r="O17" s="295">
        <v>3147</v>
      </c>
      <c r="P17" s="298">
        <v>30578</v>
      </c>
    </row>
    <row r="18" spans="2:16" x14ac:dyDescent="0.2">
      <c r="B18" s="28" t="s">
        <v>42</v>
      </c>
      <c r="C18" s="294">
        <v>33582</v>
      </c>
      <c r="D18" s="295">
        <v>19616</v>
      </c>
      <c r="E18" s="295">
        <v>53198</v>
      </c>
      <c r="F18" s="295">
        <v>96462</v>
      </c>
      <c r="G18" s="295">
        <v>6235</v>
      </c>
      <c r="H18" s="296">
        <v>102697</v>
      </c>
      <c r="I18" s="294">
        <v>155895</v>
      </c>
      <c r="J18" s="297">
        <v>7.0410639528870417E-2</v>
      </c>
      <c r="K18" s="294">
        <v>91808</v>
      </c>
      <c r="L18" s="296">
        <v>64087</v>
      </c>
      <c r="M18" s="294">
        <v>96771</v>
      </c>
      <c r="N18" s="295">
        <v>25054</v>
      </c>
      <c r="O18" s="295">
        <v>3922</v>
      </c>
      <c r="P18" s="298">
        <v>30147</v>
      </c>
    </row>
    <row r="19" spans="2:16" x14ac:dyDescent="0.2">
      <c r="B19" s="28" t="s">
        <v>589</v>
      </c>
      <c r="C19" s="294">
        <v>1463</v>
      </c>
      <c r="D19" s="295">
        <v>1766</v>
      </c>
      <c r="E19" s="295">
        <v>3229</v>
      </c>
      <c r="F19" s="295">
        <v>4613</v>
      </c>
      <c r="G19" s="295">
        <v>389</v>
      </c>
      <c r="H19" s="296">
        <v>5002</v>
      </c>
      <c r="I19" s="294">
        <v>8231</v>
      </c>
      <c r="J19" s="297">
        <v>3.7175661436359884E-3</v>
      </c>
      <c r="K19" s="294">
        <v>4786</v>
      </c>
      <c r="L19" s="296">
        <v>3445</v>
      </c>
      <c r="M19" s="294">
        <v>4159</v>
      </c>
      <c r="N19" s="295">
        <v>2379</v>
      </c>
      <c r="O19" s="295">
        <v>201</v>
      </c>
      <c r="P19" s="298">
        <v>1492</v>
      </c>
    </row>
    <row r="20" spans="2:16" x14ac:dyDescent="0.2">
      <c r="B20" s="28" t="s">
        <v>43</v>
      </c>
      <c r="C20" s="294">
        <v>60864</v>
      </c>
      <c r="D20" s="295">
        <v>53322</v>
      </c>
      <c r="E20" s="295">
        <v>114186</v>
      </c>
      <c r="F20" s="295">
        <v>172970</v>
      </c>
      <c r="G20" s="295">
        <v>12478</v>
      </c>
      <c r="H20" s="296">
        <v>185448</v>
      </c>
      <c r="I20" s="294">
        <v>299634</v>
      </c>
      <c r="J20" s="297">
        <v>0.13533096997718694</v>
      </c>
      <c r="K20" s="294">
        <v>188775</v>
      </c>
      <c r="L20" s="296">
        <v>110859</v>
      </c>
      <c r="M20" s="294">
        <v>177084</v>
      </c>
      <c r="N20" s="295">
        <v>41500</v>
      </c>
      <c r="O20" s="295">
        <v>7879</v>
      </c>
      <c r="P20" s="298">
        <v>73171</v>
      </c>
    </row>
    <row r="21" spans="2:16" x14ac:dyDescent="0.2">
      <c r="B21" s="28" t="s">
        <v>44</v>
      </c>
      <c r="C21" s="294">
        <v>36260</v>
      </c>
      <c r="D21" s="295">
        <v>23460</v>
      </c>
      <c r="E21" s="295">
        <v>59720</v>
      </c>
      <c r="F21" s="295">
        <v>75807</v>
      </c>
      <c r="G21" s="295">
        <v>5264</v>
      </c>
      <c r="H21" s="296">
        <v>81071</v>
      </c>
      <c r="I21" s="294">
        <v>140791</v>
      </c>
      <c r="J21" s="297">
        <v>6.3588853715059457E-2</v>
      </c>
      <c r="K21" s="294">
        <v>85639</v>
      </c>
      <c r="L21" s="296">
        <v>55152</v>
      </c>
      <c r="M21" s="294">
        <v>95537</v>
      </c>
      <c r="N21" s="295">
        <v>21429</v>
      </c>
      <c r="O21" s="295">
        <v>3516</v>
      </c>
      <c r="P21" s="298">
        <v>20309</v>
      </c>
    </row>
    <row r="22" spans="2:16" x14ac:dyDescent="0.2">
      <c r="B22" s="28" t="s">
        <v>45</v>
      </c>
      <c r="C22" s="294">
        <v>12923</v>
      </c>
      <c r="D22" s="295">
        <v>8794</v>
      </c>
      <c r="E22" s="295">
        <v>21717</v>
      </c>
      <c r="F22" s="295">
        <v>34159</v>
      </c>
      <c r="G22" s="295">
        <v>3251</v>
      </c>
      <c r="H22" s="296">
        <v>37410</v>
      </c>
      <c r="I22" s="294">
        <v>59127</v>
      </c>
      <c r="J22" s="297">
        <v>2.6704960925132436E-2</v>
      </c>
      <c r="K22" s="294">
        <v>36151</v>
      </c>
      <c r="L22" s="296">
        <v>22976</v>
      </c>
      <c r="M22" s="294">
        <v>42592</v>
      </c>
      <c r="N22" s="295">
        <v>10071</v>
      </c>
      <c r="O22" s="295">
        <v>1859</v>
      </c>
      <c r="P22" s="298">
        <v>4603</v>
      </c>
    </row>
    <row r="23" spans="2:16" x14ac:dyDescent="0.2">
      <c r="B23" s="28" t="s">
        <v>46</v>
      </c>
      <c r="C23" s="294">
        <v>25648</v>
      </c>
      <c r="D23" s="295">
        <v>16006</v>
      </c>
      <c r="E23" s="295">
        <v>41654</v>
      </c>
      <c r="F23" s="295">
        <v>59293</v>
      </c>
      <c r="G23" s="295">
        <v>5266</v>
      </c>
      <c r="H23" s="296">
        <v>64559</v>
      </c>
      <c r="I23" s="294">
        <v>106213</v>
      </c>
      <c r="J23" s="297">
        <v>4.7971553008627051E-2</v>
      </c>
      <c r="K23" s="294">
        <v>62962</v>
      </c>
      <c r="L23" s="296">
        <v>43251</v>
      </c>
      <c r="M23" s="294">
        <v>71546</v>
      </c>
      <c r="N23" s="295">
        <v>20335</v>
      </c>
      <c r="O23" s="295">
        <v>3245</v>
      </c>
      <c r="P23" s="298">
        <v>11087</v>
      </c>
    </row>
    <row r="24" spans="2:16" x14ac:dyDescent="0.2">
      <c r="B24" s="28" t="s">
        <v>47</v>
      </c>
      <c r="C24" s="294">
        <v>2505</v>
      </c>
      <c r="D24" s="295">
        <v>1271</v>
      </c>
      <c r="E24" s="295">
        <v>3776</v>
      </c>
      <c r="F24" s="295">
        <v>7056</v>
      </c>
      <c r="G24" s="295">
        <v>536</v>
      </c>
      <c r="H24" s="296">
        <v>7592</v>
      </c>
      <c r="I24" s="294">
        <v>11368</v>
      </c>
      <c r="J24" s="297">
        <v>5.1344055304159784E-3</v>
      </c>
      <c r="K24" s="294">
        <v>6248</v>
      </c>
      <c r="L24" s="296">
        <v>5120</v>
      </c>
      <c r="M24" s="294">
        <v>8463</v>
      </c>
      <c r="N24" s="295">
        <v>2011</v>
      </c>
      <c r="O24" s="295">
        <v>172</v>
      </c>
      <c r="P24" s="298">
        <v>722</v>
      </c>
    </row>
    <row r="25" spans="2:16" x14ac:dyDescent="0.2">
      <c r="B25" s="28" t="s">
        <v>48</v>
      </c>
      <c r="C25" s="294">
        <v>4113</v>
      </c>
      <c r="D25" s="295">
        <v>1608</v>
      </c>
      <c r="E25" s="295">
        <v>5721</v>
      </c>
      <c r="F25" s="295">
        <v>13629</v>
      </c>
      <c r="G25" s="295">
        <v>655</v>
      </c>
      <c r="H25" s="296">
        <v>14284</v>
      </c>
      <c r="I25" s="294">
        <v>20005</v>
      </c>
      <c r="J25" s="297">
        <v>9.0353433001382506E-3</v>
      </c>
      <c r="K25" s="294">
        <v>12488</v>
      </c>
      <c r="L25" s="296">
        <v>7517</v>
      </c>
      <c r="M25" s="294">
        <v>15927</v>
      </c>
      <c r="N25" s="295">
        <v>3285</v>
      </c>
      <c r="O25" s="295">
        <v>743</v>
      </c>
      <c r="P25" s="298">
        <v>50</v>
      </c>
    </row>
    <row r="26" spans="2:16" x14ac:dyDescent="0.2">
      <c r="B26" s="28" t="s">
        <v>49</v>
      </c>
      <c r="C26" s="294">
        <v>163840</v>
      </c>
      <c r="D26" s="295">
        <v>69935</v>
      </c>
      <c r="E26" s="295">
        <v>233775</v>
      </c>
      <c r="F26" s="295">
        <v>525461</v>
      </c>
      <c r="G26" s="295">
        <v>24455</v>
      </c>
      <c r="H26" s="296">
        <v>549916</v>
      </c>
      <c r="I26" s="294">
        <v>783691</v>
      </c>
      <c r="J26" s="297">
        <v>0.35395737196844018</v>
      </c>
      <c r="K26" s="294">
        <v>506313</v>
      </c>
      <c r="L26" s="296">
        <v>277378</v>
      </c>
      <c r="M26" s="294">
        <v>477193</v>
      </c>
      <c r="N26" s="295">
        <v>120149</v>
      </c>
      <c r="O26" s="295">
        <v>26451</v>
      </c>
      <c r="P26" s="298">
        <v>159898</v>
      </c>
    </row>
    <row r="27" spans="2:16" ht="12.75" thickBot="1" x14ac:dyDescent="0.25">
      <c r="B27" s="29" t="s">
        <v>50</v>
      </c>
      <c r="C27" s="299">
        <v>467324</v>
      </c>
      <c r="D27" s="300">
        <v>260434</v>
      </c>
      <c r="E27" s="300">
        <v>727758</v>
      </c>
      <c r="F27" s="300">
        <v>1404059</v>
      </c>
      <c r="G27" s="300">
        <v>82266</v>
      </c>
      <c r="H27" s="301">
        <v>1486325</v>
      </c>
      <c r="I27" s="299">
        <v>2214083</v>
      </c>
      <c r="J27" s="302">
        <v>1</v>
      </c>
      <c r="K27" s="299">
        <v>1388765</v>
      </c>
      <c r="L27" s="301">
        <v>825318</v>
      </c>
      <c r="M27" s="299">
        <v>1401369</v>
      </c>
      <c r="N27" s="300">
        <v>343843</v>
      </c>
      <c r="O27" s="300">
        <v>62368</v>
      </c>
      <c r="P27" s="303">
        <v>406497</v>
      </c>
    </row>
    <row r="28" spans="2:16" ht="12.75" thickBot="1" x14ac:dyDescent="0.25">
      <c r="B28" s="30" t="s">
        <v>51</v>
      </c>
      <c r="C28" s="304">
        <f>+C27/$I$27</f>
        <v>0.21106887140183994</v>
      </c>
      <c r="D28" s="305">
        <f>+D27/$I$27</f>
        <v>0.11762612332058012</v>
      </c>
      <c r="E28" s="305"/>
      <c r="F28" s="305">
        <f t="shared" ref="F28:G28" si="0">+F27/$I$27</f>
        <v>0.63414921662828361</v>
      </c>
      <c r="G28" s="305">
        <f t="shared" si="0"/>
        <v>3.7155788649296348E-2</v>
      </c>
      <c r="H28" s="306"/>
      <c r="I28" s="344">
        <f>C28+D28+F28+G28</f>
        <v>1</v>
      </c>
      <c r="J28" s="345"/>
      <c r="K28" s="307">
        <f t="shared" ref="K28:P28" si="1">+K27/$I$27</f>
        <v>0.6272416165066983</v>
      </c>
      <c r="L28" s="308">
        <f t="shared" si="1"/>
        <v>0.37275838349330176</v>
      </c>
      <c r="M28" s="304">
        <f t="shared" si="1"/>
        <v>0.63293426669189912</v>
      </c>
      <c r="N28" s="305">
        <f t="shared" si="1"/>
        <v>0.15529815277927703</v>
      </c>
      <c r="O28" s="305">
        <f t="shared" si="1"/>
        <v>2.8168772354062607E-2</v>
      </c>
      <c r="P28" s="308">
        <f t="shared" si="1"/>
        <v>0.18359609824925263</v>
      </c>
    </row>
    <row r="29" spans="2:16" x14ac:dyDescent="0.2">
      <c r="B29" s="46" t="s">
        <v>133</v>
      </c>
    </row>
    <row r="30" spans="2:16" x14ac:dyDescent="0.2">
      <c r="B30" s="46" t="s">
        <v>134</v>
      </c>
    </row>
  </sheetData>
  <mergeCells count="9">
    <mergeCell ref="I28:J28"/>
    <mergeCell ref="C9:H9"/>
    <mergeCell ref="B9:B10"/>
    <mergeCell ref="B5:P5"/>
    <mergeCell ref="B6:P6"/>
    <mergeCell ref="B8:P8"/>
    <mergeCell ref="I9:J9"/>
    <mergeCell ref="K9:L9"/>
    <mergeCell ref="M9:P9"/>
  </mergeCells>
  <hyperlinks>
    <hyperlink ref="R5" location="'Índice Pensiones Solidarias'!A1" display="Volver Sistema de Pensiones Solidadias" xr:uid="{00000000-0004-0000-0500-000000000000}"/>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2:R30"/>
  <sheetViews>
    <sheetView showGridLines="0" topLeftCell="A4" zoomScale="90" zoomScaleNormal="90" workbookViewId="0">
      <selection activeCell="M22" sqref="M22"/>
    </sheetView>
  </sheetViews>
  <sheetFormatPr baseColWidth="10" defaultColWidth="11.42578125" defaultRowHeight="12" x14ac:dyDescent="0.2"/>
  <cols>
    <col min="1" max="1" width="6" style="46" customWidth="1"/>
    <col min="2" max="2" width="21.5703125" style="46" customWidth="1"/>
    <col min="3" max="16384" width="11.42578125" style="46"/>
  </cols>
  <sheetData>
    <row r="2" spans="1:18" s="148" customFormat="1" ht="12.75" x14ac:dyDescent="0.2">
      <c r="A2" s="75" t="s">
        <v>105</v>
      </c>
    </row>
    <row r="3" spans="1:18" s="148" customFormat="1" ht="12.75" x14ac:dyDescent="0.2">
      <c r="A3" s="75" t="s">
        <v>106</v>
      </c>
    </row>
    <row r="4" spans="1:18" s="148" customFormat="1" ht="12.75" x14ac:dyDescent="0.2"/>
    <row r="5" spans="1:18" s="148" customFormat="1" ht="12.75" x14ac:dyDescent="0.2">
      <c r="B5" s="351" t="s">
        <v>55</v>
      </c>
      <c r="C5" s="351"/>
      <c r="D5" s="351"/>
      <c r="E5" s="351"/>
      <c r="F5" s="351"/>
      <c r="G5" s="351"/>
      <c r="H5" s="351"/>
      <c r="I5" s="351"/>
      <c r="J5" s="351"/>
      <c r="K5" s="351"/>
      <c r="L5" s="351"/>
      <c r="M5" s="351"/>
      <c r="N5" s="351"/>
      <c r="O5" s="351"/>
      <c r="P5" s="351"/>
      <c r="R5" s="166" t="s">
        <v>578</v>
      </c>
    </row>
    <row r="6" spans="1:18" s="148" customFormat="1" ht="12.75" x14ac:dyDescent="0.2">
      <c r="B6" s="346" t="str">
        <f>'Solicitudes Regiones'!B6:P6</f>
        <v>Acumuladas de julio de 2008 a diciembre de 2019</v>
      </c>
      <c r="C6" s="346"/>
      <c r="D6" s="346"/>
      <c r="E6" s="346"/>
      <c r="F6" s="346"/>
      <c r="G6" s="346"/>
      <c r="H6" s="346"/>
      <c r="I6" s="346"/>
      <c r="J6" s="346"/>
      <c r="K6" s="346"/>
      <c r="L6" s="346"/>
      <c r="M6" s="346"/>
      <c r="N6" s="346"/>
      <c r="O6" s="346"/>
      <c r="P6" s="346"/>
    </row>
    <row r="7" spans="1:18" ht="12.75" thickBot="1" x14ac:dyDescent="0.25"/>
    <row r="8" spans="1:18" ht="12.75" thickBot="1" x14ac:dyDescent="0.25">
      <c r="B8" s="331" t="s">
        <v>52</v>
      </c>
      <c r="C8" s="333"/>
      <c r="D8" s="333"/>
      <c r="E8" s="333"/>
      <c r="F8" s="333"/>
      <c r="G8" s="333"/>
      <c r="H8" s="333"/>
      <c r="I8" s="333"/>
      <c r="J8" s="333"/>
      <c r="K8" s="333"/>
      <c r="L8" s="333"/>
      <c r="M8" s="333"/>
      <c r="N8" s="333"/>
      <c r="O8" s="333"/>
      <c r="P8" s="334"/>
    </row>
    <row r="9" spans="1:18" ht="12.75" thickBot="1" x14ac:dyDescent="0.25">
      <c r="B9" s="354" t="s">
        <v>33</v>
      </c>
      <c r="C9" s="356" t="s">
        <v>2</v>
      </c>
      <c r="D9" s="357"/>
      <c r="E9" s="357"/>
      <c r="F9" s="357"/>
      <c r="G9" s="357"/>
      <c r="H9" s="358"/>
      <c r="I9" s="359" t="s">
        <v>28</v>
      </c>
      <c r="J9" s="360"/>
      <c r="K9" s="356" t="s">
        <v>3</v>
      </c>
      <c r="L9" s="358"/>
      <c r="M9" s="356" t="s">
        <v>4</v>
      </c>
      <c r="N9" s="357"/>
      <c r="O9" s="357"/>
      <c r="P9" s="361"/>
    </row>
    <row r="10" spans="1:18" ht="36.75" thickBot="1" x14ac:dyDescent="0.25">
      <c r="B10" s="355"/>
      <c r="C10" s="31" t="s">
        <v>5</v>
      </c>
      <c r="D10" s="19" t="s">
        <v>6</v>
      </c>
      <c r="E10" s="20" t="s">
        <v>7</v>
      </c>
      <c r="F10" s="19" t="s">
        <v>8</v>
      </c>
      <c r="G10" s="19" t="s">
        <v>9</v>
      </c>
      <c r="H10" s="245" t="s">
        <v>10</v>
      </c>
      <c r="I10" s="246" t="s">
        <v>31</v>
      </c>
      <c r="J10" s="27" t="s">
        <v>53</v>
      </c>
      <c r="K10" s="23" t="s">
        <v>32</v>
      </c>
      <c r="L10" s="32" t="s">
        <v>13</v>
      </c>
      <c r="M10" s="246" t="s">
        <v>14</v>
      </c>
      <c r="N10" s="26" t="s">
        <v>15</v>
      </c>
      <c r="O10" s="26" t="s">
        <v>16</v>
      </c>
      <c r="P10" s="27" t="s">
        <v>17</v>
      </c>
    </row>
    <row r="11" spans="1:18" x14ac:dyDescent="0.2">
      <c r="B11" s="38" t="s">
        <v>35</v>
      </c>
      <c r="C11" s="309">
        <v>5111</v>
      </c>
      <c r="D11" s="310">
        <v>1736</v>
      </c>
      <c r="E11" s="310">
        <v>6847</v>
      </c>
      <c r="F11" s="310">
        <v>15540</v>
      </c>
      <c r="G11" s="310">
        <v>741</v>
      </c>
      <c r="H11" s="311">
        <v>16281</v>
      </c>
      <c r="I11" s="309">
        <v>23128</v>
      </c>
      <c r="J11" s="312">
        <v>1.2712497911298337E-2</v>
      </c>
      <c r="K11" s="309">
        <v>13745</v>
      </c>
      <c r="L11" s="311">
        <v>9383</v>
      </c>
      <c r="M11" s="309">
        <v>14071</v>
      </c>
      <c r="N11" s="310">
        <v>4238</v>
      </c>
      <c r="O11" s="310">
        <v>618</v>
      </c>
      <c r="P11" s="311">
        <v>4201</v>
      </c>
    </row>
    <row r="12" spans="1:18" x14ac:dyDescent="0.2">
      <c r="B12" s="38" t="s">
        <v>36</v>
      </c>
      <c r="C12" s="313">
        <v>4854</v>
      </c>
      <c r="D12" s="314">
        <v>2532</v>
      </c>
      <c r="E12" s="314">
        <v>7386</v>
      </c>
      <c r="F12" s="314">
        <v>15554</v>
      </c>
      <c r="G12" s="314">
        <v>1248</v>
      </c>
      <c r="H12" s="315">
        <v>16802</v>
      </c>
      <c r="I12" s="313">
        <v>24188</v>
      </c>
      <c r="J12" s="316">
        <v>1.3295135743621764E-2</v>
      </c>
      <c r="K12" s="313">
        <v>14596</v>
      </c>
      <c r="L12" s="315">
        <v>9592</v>
      </c>
      <c r="M12" s="313">
        <v>14507</v>
      </c>
      <c r="N12" s="314">
        <v>3572</v>
      </c>
      <c r="O12" s="314">
        <v>823</v>
      </c>
      <c r="P12" s="315">
        <v>5286</v>
      </c>
    </row>
    <row r="13" spans="1:18" x14ac:dyDescent="0.2">
      <c r="B13" s="38" t="s">
        <v>37</v>
      </c>
      <c r="C13" s="313">
        <v>8974</v>
      </c>
      <c r="D13" s="314">
        <v>3221</v>
      </c>
      <c r="E13" s="314">
        <v>12195</v>
      </c>
      <c r="F13" s="314">
        <v>26504</v>
      </c>
      <c r="G13" s="314">
        <v>1328</v>
      </c>
      <c r="H13" s="315">
        <v>27832</v>
      </c>
      <c r="I13" s="313">
        <v>40027</v>
      </c>
      <c r="J13" s="316">
        <v>2.2001174070197964E-2</v>
      </c>
      <c r="K13" s="313">
        <v>25910</v>
      </c>
      <c r="L13" s="315">
        <v>14117</v>
      </c>
      <c r="M13" s="313">
        <v>28357</v>
      </c>
      <c r="N13" s="314">
        <v>5515</v>
      </c>
      <c r="O13" s="314">
        <v>524</v>
      </c>
      <c r="P13" s="315">
        <v>5631</v>
      </c>
    </row>
    <row r="14" spans="1:18" x14ac:dyDescent="0.2">
      <c r="B14" s="38" t="s">
        <v>38</v>
      </c>
      <c r="C14" s="313">
        <v>6164</v>
      </c>
      <c r="D14" s="314">
        <v>2308</v>
      </c>
      <c r="E14" s="314">
        <v>8472</v>
      </c>
      <c r="F14" s="314">
        <v>18206</v>
      </c>
      <c r="G14" s="314">
        <v>899</v>
      </c>
      <c r="H14" s="315">
        <v>19105</v>
      </c>
      <c r="I14" s="313">
        <v>27577</v>
      </c>
      <c r="J14" s="316">
        <v>1.5157927832059591E-2</v>
      </c>
      <c r="K14" s="313">
        <v>16677</v>
      </c>
      <c r="L14" s="315">
        <v>10900</v>
      </c>
      <c r="M14" s="313">
        <v>16841</v>
      </c>
      <c r="N14" s="314">
        <v>4619</v>
      </c>
      <c r="O14" s="314">
        <v>772</v>
      </c>
      <c r="P14" s="315">
        <v>5345</v>
      </c>
    </row>
    <row r="15" spans="1:18" x14ac:dyDescent="0.2">
      <c r="B15" s="38" t="s">
        <v>39</v>
      </c>
      <c r="C15" s="313">
        <v>18152</v>
      </c>
      <c r="D15" s="314">
        <v>5931</v>
      </c>
      <c r="E15" s="314">
        <v>24083</v>
      </c>
      <c r="F15" s="314">
        <v>54262</v>
      </c>
      <c r="G15" s="314">
        <v>2667</v>
      </c>
      <c r="H15" s="315">
        <v>56929</v>
      </c>
      <c r="I15" s="313">
        <v>81012</v>
      </c>
      <c r="J15" s="316">
        <v>4.4528920822816537E-2</v>
      </c>
      <c r="K15" s="313">
        <v>48719</v>
      </c>
      <c r="L15" s="315">
        <v>32293</v>
      </c>
      <c r="M15" s="313">
        <v>61166</v>
      </c>
      <c r="N15" s="314">
        <v>10756</v>
      </c>
      <c r="O15" s="314">
        <v>1015</v>
      </c>
      <c r="P15" s="315">
        <v>8075</v>
      </c>
    </row>
    <row r="16" spans="1:18" x14ac:dyDescent="0.2">
      <c r="B16" s="38" t="s">
        <v>40</v>
      </c>
      <c r="C16" s="313">
        <v>45427</v>
      </c>
      <c r="D16" s="314">
        <v>16165</v>
      </c>
      <c r="E16" s="314">
        <v>61592</v>
      </c>
      <c r="F16" s="314">
        <v>144621</v>
      </c>
      <c r="G16" s="314">
        <v>7801</v>
      </c>
      <c r="H16" s="315">
        <v>152422</v>
      </c>
      <c r="I16" s="313">
        <v>214014</v>
      </c>
      <c r="J16" s="316">
        <v>0.11763457834610007</v>
      </c>
      <c r="K16" s="313">
        <v>132319</v>
      </c>
      <c r="L16" s="315">
        <v>81695</v>
      </c>
      <c r="M16" s="313">
        <v>138015</v>
      </c>
      <c r="N16" s="314">
        <v>37945</v>
      </c>
      <c r="O16" s="314">
        <v>5007</v>
      </c>
      <c r="P16" s="315">
        <v>33047</v>
      </c>
    </row>
    <row r="17" spans="2:16" x14ac:dyDescent="0.2">
      <c r="B17" s="38" t="s">
        <v>41</v>
      </c>
      <c r="C17" s="313">
        <v>21413</v>
      </c>
      <c r="D17" s="314">
        <v>7755</v>
      </c>
      <c r="E17" s="314">
        <v>29168</v>
      </c>
      <c r="F17" s="314">
        <v>70202</v>
      </c>
      <c r="G17" s="314">
        <v>4411</v>
      </c>
      <c r="H17" s="315">
        <v>74613</v>
      </c>
      <c r="I17" s="313">
        <v>103781</v>
      </c>
      <c r="J17" s="316">
        <v>5.7044091392790243E-2</v>
      </c>
      <c r="K17" s="313">
        <v>60144</v>
      </c>
      <c r="L17" s="315">
        <v>43637</v>
      </c>
      <c r="M17" s="313">
        <v>62259</v>
      </c>
      <c r="N17" s="314">
        <v>14748</v>
      </c>
      <c r="O17" s="314">
        <v>2530</v>
      </c>
      <c r="P17" s="315">
        <v>24244</v>
      </c>
    </row>
    <row r="18" spans="2:16" x14ac:dyDescent="0.2">
      <c r="B18" s="38" t="s">
        <v>42</v>
      </c>
      <c r="C18" s="313">
        <v>30542</v>
      </c>
      <c r="D18" s="314">
        <v>10664</v>
      </c>
      <c r="E18" s="314">
        <v>41206</v>
      </c>
      <c r="F18" s="314">
        <v>83869</v>
      </c>
      <c r="G18" s="314">
        <v>4969</v>
      </c>
      <c r="H18" s="315">
        <v>88838</v>
      </c>
      <c r="I18" s="313">
        <v>130044</v>
      </c>
      <c r="J18" s="316">
        <v>7.147976817610173E-2</v>
      </c>
      <c r="K18" s="313">
        <v>74066</v>
      </c>
      <c r="L18" s="315">
        <v>55978</v>
      </c>
      <c r="M18" s="313">
        <v>81213</v>
      </c>
      <c r="N18" s="314">
        <v>21924</v>
      </c>
      <c r="O18" s="314">
        <v>3165</v>
      </c>
      <c r="P18" s="315">
        <v>23742</v>
      </c>
    </row>
    <row r="19" spans="2:16" x14ac:dyDescent="0.2">
      <c r="B19" s="38" t="s">
        <v>589</v>
      </c>
      <c r="C19" s="313">
        <v>1324</v>
      </c>
      <c r="D19" s="314">
        <v>721</v>
      </c>
      <c r="E19" s="314">
        <v>2045</v>
      </c>
      <c r="F19" s="314">
        <v>4180</v>
      </c>
      <c r="G19" s="314">
        <v>349</v>
      </c>
      <c r="H19" s="315">
        <v>4529</v>
      </c>
      <c r="I19" s="313">
        <v>6574</v>
      </c>
      <c r="J19" s="316">
        <v>3.6134538770700134E-3</v>
      </c>
      <c r="K19" s="313">
        <v>3537</v>
      </c>
      <c r="L19" s="315">
        <v>3037</v>
      </c>
      <c r="M19" s="313">
        <v>3234</v>
      </c>
      <c r="N19" s="314">
        <v>2195</v>
      </c>
      <c r="O19" s="314">
        <v>187</v>
      </c>
      <c r="P19" s="315">
        <v>958</v>
      </c>
    </row>
    <row r="20" spans="2:16" x14ac:dyDescent="0.2">
      <c r="B20" s="38" t="s">
        <v>43</v>
      </c>
      <c r="C20" s="313">
        <v>54320</v>
      </c>
      <c r="D20" s="314">
        <v>25163</v>
      </c>
      <c r="E20" s="314">
        <v>79483</v>
      </c>
      <c r="F20" s="314">
        <v>146831</v>
      </c>
      <c r="G20" s="314">
        <v>10245</v>
      </c>
      <c r="H20" s="315">
        <v>157076</v>
      </c>
      <c r="I20" s="313">
        <v>236559</v>
      </c>
      <c r="J20" s="316">
        <v>0.13002662544962051</v>
      </c>
      <c r="K20" s="313">
        <v>141228</v>
      </c>
      <c r="L20" s="315">
        <v>95331</v>
      </c>
      <c r="M20" s="313">
        <v>142585</v>
      </c>
      <c r="N20" s="314">
        <v>35107</v>
      </c>
      <c r="O20" s="314">
        <v>6261</v>
      </c>
      <c r="P20" s="315">
        <v>52606</v>
      </c>
    </row>
    <row r="21" spans="2:16" x14ac:dyDescent="0.2">
      <c r="B21" s="38" t="s">
        <v>44</v>
      </c>
      <c r="C21" s="313">
        <v>33395</v>
      </c>
      <c r="D21" s="314">
        <v>11128</v>
      </c>
      <c r="E21" s="314">
        <v>44523</v>
      </c>
      <c r="F21" s="314">
        <v>65279</v>
      </c>
      <c r="G21" s="314">
        <v>4365</v>
      </c>
      <c r="H21" s="315">
        <v>69644</v>
      </c>
      <c r="I21" s="313">
        <v>114167</v>
      </c>
      <c r="J21" s="316">
        <v>6.2752842832895075E-2</v>
      </c>
      <c r="K21" s="313">
        <v>66177</v>
      </c>
      <c r="L21" s="315">
        <v>47990</v>
      </c>
      <c r="M21" s="313">
        <v>77294</v>
      </c>
      <c r="N21" s="314">
        <v>18729</v>
      </c>
      <c r="O21" s="314">
        <v>2700</v>
      </c>
      <c r="P21" s="315">
        <v>15444</v>
      </c>
    </row>
    <row r="22" spans="2:16" x14ac:dyDescent="0.2">
      <c r="B22" s="38" t="s">
        <v>45</v>
      </c>
      <c r="C22" s="313">
        <v>11928</v>
      </c>
      <c r="D22" s="314">
        <v>6039</v>
      </c>
      <c r="E22" s="314">
        <v>17967</v>
      </c>
      <c r="F22" s="314">
        <v>29289</v>
      </c>
      <c r="G22" s="314">
        <v>2760</v>
      </c>
      <c r="H22" s="315">
        <v>32049</v>
      </c>
      <c r="I22" s="313">
        <v>50016</v>
      </c>
      <c r="J22" s="316">
        <v>2.7491711152347699E-2</v>
      </c>
      <c r="K22" s="313">
        <v>29718</v>
      </c>
      <c r="L22" s="315">
        <v>20298</v>
      </c>
      <c r="M22" s="313">
        <v>35884</v>
      </c>
      <c r="N22" s="314">
        <v>8774</v>
      </c>
      <c r="O22" s="314">
        <v>1493</v>
      </c>
      <c r="P22" s="315">
        <v>3865</v>
      </c>
    </row>
    <row r="23" spans="2:16" x14ac:dyDescent="0.2">
      <c r="B23" s="38" t="s">
        <v>46</v>
      </c>
      <c r="C23" s="313">
        <v>23784</v>
      </c>
      <c r="D23" s="314">
        <v>9233</v>
      </c>
      <c r="E23" s="314">
        <v>33017</v>
      </c>
      <c r="F23" s="314">
        <v>51562</v>
      </c>
      <c r="G23" s="314">
        <v>4324</v>
      </c>
      <c r="H23" s="315">
        <v>55886</v>
      </c>
      <c r="I23" s="313">
        <v>88903</v>
      </c>
      <c r="J23" s="316">
        <v>4.8866274723631788E-2</v>
      </c>
      <c r="K23" s="313">
        <v>51249</v>
      </c>
      <c r="L23" s="315">
        <v>37654</v>
      </c>
      <c r="M23" s="313">
        <v>58886</v>
      </c>
      <c r="N23" s="314">
        <v>17957</v>
      </c>
      <c r="O23" s="314">
        <v>2673</v>
      </c>
      <c r="P23" s="315">
        <v>9387</v>
      </c>
    </row>
    <row r="24" spans="2:16" x14ac:dyDescent="0.2">
      <c r="B24" s="38" t="s">
        <v>47</v>
      </c>
      <c r="C24" s="313">
        <v>2227</v>
      </c>
      <c r="D24" s="314">
        <v>625</v>
      </c>
      <c r="E24" s="314">
        <v>2852</v>
      </c>
      <c r="F24" s="314">
        <v>5772</v>
      </c>
      <c r="G24" s="314">
        <v>414</v>
      </c>
      <c r="H24" s="315">
        <v>6186</v>
      </c>
      <c r="I24" s="313">
        <v>9038</v>
      </c>
      <c r="J24" s="316">
        <v>4.9678120080557924E-3</v>
      </c>
      <c r="K24" s="313">
        <v>4742</v>
      </c>
      <c r="L24" s="315">
        <v>4296</v>
      </c>
      <c r="M24" s="313">
        <v>6709</v>
      </c>
      <c r="N24" s="314">
        <v>1616</v>
      </c>
      <c r="O24" s="314">
        <v>116</v>
      </c>
      <c r="P24" s="315">
        <v>597</v>
      </c>
    </row>
    <row r="25" spans="2:16" x14ac:dyDescent="0.2">
      <c r="B25" s="38" t="s">
        <v>48</v>
      </c>
      <c r="C25" s="313">
        <v>3665</v>
      </c>
      <c r="D25" s="314">
        <v>1086</v>
      </c>
      <c r="E25" s="314">
        <v>4751</v>
      </c>
      <c r="F25" s="314">
        <v>10897</v>
      </c>
      <c r="G25" s="314">
        <v>521</v>
      </c>
      <c r="H25" s="315">
        <v>11418</v>
      </c>
      <c r="I25" s="313">
        <v>16169</v>
      </c>
      <c r="J25" s="316">
        <v>8.8874255762617961E-3</v>
      </c>
      <c r="K25" s="313">
        <v>9817</v>
      </c>
      <c r="L25" s="315">
        <v>6352</v>
      </c>
      <c r="M25" s="313">
        <v>12920</v>
      </c>
      <c r="N25" s="314">
        <v>2627</v>
      </c>
      <c r="O25" s="314">
        <v>585</v>
      </c>
      <c r="P25" s="315">
        <v>37</v>
      </c>
    </row>
    <row r="26" spans="2:16" x14ac:dyDescent="0.2">
      <c r="B26" s="38" t="s">
        <v>49</v>
      </c>
      <c r="C26" s="313">
        <v>145376</v>
      </c>
      <c r="D26" s="314">
        <v>45099</v>
      </c>
      <c r="E26" s="314">
        <v>190475</v>
      </c>
      <c r="F26" s="314">
        <v>443971</v>
      </c>
      <c r="G26" s="314">
        <v>19669</v>
      </c>
      <c r="H26" s="315">
        <v>463640</v>
      </c>
      <c r="I26" s="313">
        <v>654115</v>
      </c>
      <c r="J26" s="316">
        <v>0.35953976008513105</v>
      </c>
      <c r="K26" s="313">
        <v>415727</v>
      </c>
      <c r="L26" s="315">
        <v>238388</v>
      </c>
      <c r="M26" s="313">
        <v>397601</v>
      </c>
      <c r="N26" s="314">
        <v>101430</v>
      </c>
      <c r="O26" s="314">
        <v>21370</v>
      </c>
      <c r="P26" s="315">
        <v>133714</v>
      </c>
    </row>
    <row r="27" spans="2:16" ht="12.75" thickBot="1" x14ac:dyDescent="0.25">
      <c r="B27" s="29" t="s">
        <v>50</v>
      </c>
      <c r="C27" s="299">
        <v>416656</v>
      </c>
      <c r="D27" s="300">
        <v>149406</v>
      </c>
      <c r="E27" s="300">
        <v>566062</v>
      </c>
      <c r="F27" s="300">
        <v>1186539</v>
      </c>
      <c r="G27" s="300">
        <v>66711</v>
      </c>
      <c r="H27" s="301">
        <v>1253250</v>
      </c>
      <c r="I27" s="299">
        <v>1819312</v>
      </c>
      <c r="J27" s="302">
        <v>1</v>
      </c>
      <c r="K27" s="299">
        <v>1108371</v>
      </c>
      <c r="L27" s="301">
        <v>710941</v>
      </c>
      <c r="M27" s="299">
        <v>1151542</v>
      </c>
      <c r="N27" s="300">
        <v>291752</v>
      </c>
      <c r="O27" s="300">
        <v>49839</v>
      </c>
      <c r="P27" s="303">
        <v>326179</v>
      </c>
    </row>
    <row r="28" spans="2:16" ht="12.75" thickBot="1" x14ac:dyDescent="0.25">
      <c r="B28" s="30" t="s">
        <v>51</v>
      </c>
      <c r="C28" s="317">
        <f>+C27/$I$27</f>
        <v>0.22901844213636804</v>
      </c>
      <c r="D28" s="318">
        <f>+D27/$I$27</f>
        <v>8.2122252807654755E-2</v>
      </c>
      <c r="E28" s="318"/>
      <c r="F28" s="318">
        <f>+F27/$I$27</f>
        <v>0.65219104804453554</v>
      </c>
      <c r="G28" s="318">
        <f>+G27/$I$27</f>
        <v>3.6668257011441691E-2</v>
      </c>
      <c r="H28" s="319"/>
      <c r="I28" s="352">
        <f>C28+D28+F28+G28</f>
        <v>1</v>
      </c>
      <c r="J28" s="353"/>
      <c r="K28" s="317">
        <f t="shared" ref="K28:P28" si="0">+K27/$I$27</f>
        <v>0.60922535551900936</v>
      </c>
      <c r="L28" s="319">
        <f t="shared" si="0"/>
        <v>0.39077464448099064</v>
      </c>
      <c r="M28" s="317">
        <f t="shared" si="0"/>
        <v>0.63295465538621198</v>
      </c>
      <c r="N28" s="318">
        <f t="shared" si="0"/>
        <v>0.16036391778870254</v>
      </c>
      <c r="O28" s="318">
        <f t="shared" si="0"/>
        <v>2.7394421627516336E-2</v>
      </c>
      <c r="P28" s="319">
        <f t="shared" si="0"/>
        <v>0.17928700519756918</v>
      </c>
    </row>
    <row r="29" spans="2:16" x14ac:dyDescent="0.2">
      <c r="B29" s="46" t="s">
        <v>133</v>
      </c>
    </row>
    <row r="30" spans="2:16" x14ac:dyDescent="0.2">
      <c r="B30" s="46" t="s">
        <v>134</v>
      </c>
    </row>
  </sheetData>
  <mergeCells count="9">
    <mergeCell ref="B5:P5"/>
    <mergeCell ref="B6:P6"/>
    <mergeCell ref="I28:J28"/>
    <mergeCell ref="B8:P8"/>
    <mergeCell ref="B9:B10"/>
    <mergeCell ref="C9:H9"/>
    <mergeCell ref="I9:J9"/>
    <mergeCell ref="K9:L9"/>
    <mergeCell ref="M9:P9"/>
  </mergeCells>
  <hyperlinks>
    <hyperlink ref="R5" location="'Índice Pensiones Solidarias'!A1" display="Volver Sistema de Pensiones Solidadia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2:O32"/>
  <sheetViews>
    <sheetView showGridLines="0" zoomScaleNormal="100" workbookViewId="0">
      <selection activeCell="I35" sqref="I35"/>
    </sheetView>
  </sheetViews>
  <sheetFormatPr baseColWidth="10" defaultColWidth="11.42578125" defaultRowHeight="12" x14ac:dyDescent="0.2"/>
  <cols>
    <col min="1" max="1" width="6" style="46" customWidth="1"/>
    <col min="2" max="2" width="15.85546875" style="46" customWidth="1"/>
    <col min="3" max="4" width="7.140625" style="46" bestFit="1" customWidth="1"/>
    <col min="5" max="6" width="7.85546875" style="46" bestFit="1" customWidth="1"/>
    <col min="7" max="7" width="7.140625" style="46" bestFit="1" customWidth="1"/>
    <col min="8" max="8" width="9.28515625" style="46" bestFit="1" customWidth="1"/>
    <col min="9" max="10" width="7.85546875" style="46" bestFit="1" customWidth="1"/>
    <col min="11" max="11" width="12.140625" style="46" customWidth="1"/>
    <col min="12" max="16384" width="11.42578125" style="46"/>
  </cols>
  <sheetData>
    <row r="2" spans="1:15" x14ac:dyDescent="0.2">
      <c r="A2" s="75" t="s">
        <v>105</v>
      </c>
    </row>
    <row r="3" spans="1:15" x14ac:dyDescent="0.2">
      <c r="A3" s="75" t="s">
        <v>106</v>
      </c>
    </row>
    <row r="5" spans="1:15" ht="12.75" x14ac:dyDescent="0.2">
      <c r="B5" s="330" t="s">
        <v>73</v>
      </c>
      <c r="C5" s="330"/>
      <c r="D5" s="330"/>
      <c r="E5" s="330"/>
      <c r="F5" s="330"/>
      <c r="G5" s="330"/>
      <c r="H5" s="330"/>
      <c r="I5" s="330"/>
      <c r="J5" s="330"/>
      <c r="K5" s="330"/>
      <c r="M5" s="156" t="s">
        <v>576</v>
      </c>
      <c r="O5" s="139"/>
    </row>
    <row r="6" spans="1:15" ht="12.75" x14ac:dyDescent="0.2">
      <c r="B6" s="346" t="str">
        <f>'Solicitudes Regiones'!$B$6:$P$6</f>
        <v>Acumuladas de julio de 2008 a diciembre de 2019</v>
      </c>
      <c r="C6" s="346"/>
      <c r="D6" s="346"/>
      <c r="E6" s="346"/>
      <c r="F6" s="346"/>
      <c r="G6" s="346"/>
      <c r="H6" s="346"/>
      <c r="I6" s="346"/>
      <c r="J6" s="346"/>
      <c r="K6" s="346"/>
    </row>
    <row r="8" spans="1:15" x14ac:dyDescent="0.2">
      <c r="B8" s="362" t="s">
        <v>57</v>
      </c>
      <c r="C8" s="362"/>
      <c r="D8" s="362"/>
      <c r="E8" s="362"/>
      <c r="F8" s="362"/>
      <c r="G8" s="362"/>
      <c r="H8" s="362"/>
      <c r="I8" s="362"/>
      <c r="J8" s="362"/>
      <c r="K8" s="362"/>
    </row>
    <row r="9" spans="1:15" ht="15" customHeight="1" x14ac:dyDescent="0.2">
      <c r="B9" s="362" t="s">
        <v>58</v>
      </c>
      <c r="C9" s="363" t="s">
        <v>2</v>
      </c>
      <c r="D9" s="364"/>
      <c r="E9" s="364"/>
      <c r="F9" s="364"/>
      <c r="G9" s="364"/>
      <c r="H9" s="364"/>
      <c r="I9" s="364"/>
      <c r="J9" s="364"/>
      <c r="K9" s="365"/>
    </row>
    <row r="10" spans="1:15" ht="24" x14ac:dyDescent="0.2">
      <c r="B10" s="362"/>
      <c r="C10" s="44" t="s">
        <v>59</v>
      </c>
      <c r="D10" s="44" t="s">
        <v>60</v>
      </c>
      <c r="E10" s="44" t="s">
        <v>61</v>
      </c>
      <c r="F10" s="44" t="s">
        <v>62</v>
      </c>
      <c r="G10" s="44" t="s">
        <v>8</v>
      </c>
      <c r="H10" s="44" t="s">
        <v>63</v>
      </c>
      <c r="I10" s="44" t="s">
        <v>64</v>
      </c>
      <c r="J10" s="44" t="s">
        <v>65</v>
      </c>
      <c r="K10" s="45" t="s">
        <v>31</v>
      </c>
    </row>
    <row r="11" spans="1:15" x14ac:dyDescent="0.2">
      <c r="B11" s="39" t="s">
        <v>69</v>
      </c>
      <c r="C11" s="39">
        <v>5432</v>
      </c>
      <c r="D11" s="39">
        <v>2387</v>
      </c>
      <c r="E11" s="39">
        <f t="shared" ref="E11:E15" si="0">C11+D11</f>
        <v>7819</v>
      </c>
      <c r="F11" s="40">
        <f>E11/$E$15</f>
        <v>0.97396611858495263</v>
      </c>
      <c r="G11" s="39">
        <v>17854</v>
      </c>
      <c r="H11" s="39">
        <v>904</v>
      </c>
      <c r="I11" s="39">
        <f t="shared" ref="I11:I15" si="1">G11+H11</f>
        <v>18758</v>
      </c>
      <c r="J11" s="40">
        <f>I11/$I$15</f>
        <v>0.99169970922548245</v>
      </c>
      <c r="K11" s="39">
        <f t="shared" ref="K11:K15" si="2">E11+I11</f>
        <v>26577</v>
      </c>
    </row>
    <row r="12" spans="1:15" x14ac:dyDescent="0.2">
      <c r="B12" s="39" t="s">
        <v>70</v>
      </c>
      <c r="C12" s="39">
        <v>26</v>
      </c>
      <c r="D12" s="39">
        <v>9</v>
      </c>
      <c r="E12" s="39">
        <f t="shared" si="0"/>
        <v>35</v>
      </c>
      <c r="F12" s="40">
        <f t="shared" ref="F12:F15" si="3">E12/$E$15</f>
        <v>4.359740906826109E-3</v>
      </c>
      <c r="G12" s="39">
        <v>39</v>
      </c>
      <c r="H12" s="39">
        <v>1</v>
      </c>
      <c r="I12" s="39">
        <f t="shared" si="1"/>
        <v>40</v>
      </c>
      <c r="J12" s="40">
        <f t="shared" ref="J12:J15" si="4">I12/$I$15</f>
        <v>2.1147237642083002E-3</v>
      </c>
      <c r="K12" s="39">
        <f t="shared" si="2"/>
        <v>75</v>
      </c>
    </row>
    <row r="13" spans="1:15" x14ac:dyDescent="0.2">
      <c r="B13" s="39" t="s">
        <v>71</v>
      </c>
      <c r="C13" s="39">
        <v>82</v>
      </c>
      <c r="D13" s="39">
        <v>37</v>
      </c>
      <c r="E13" s="39">
        <f t="shared" si="0"/>
        <v>119</v>
      </c>
      <c r="F13" s="40">
        <f t="shared" si="3"/>
        <v>1.4823119083208769E-2</v>
      </c>
      <c r="G13" s="39">
        <v>102</v>
      </c>
      <c r="H13" s="39">
        <v>1</v>
      </c>
      <c r="I13" s="39">
        <f t="shared" si="1"/>
        <v>103</v>
      </c>
      <c r="J13" s="40">
        <f t="shared" si="4"/>
        <v>5.445413692836373E-3</v>
      </c>
      <c r="K13" s="39">
        <f t="shared" si="2"/>
        <v>222</v>
      </c>
    </row>
    <row r="14" spans="1:15" x14ac:dyDescent="0.2">
      <c r="B14" s="39" t="s">
        <v>72</v>
      </c>
      <c r="C14" s="39">
        <v>36</v>
      </c>
      <c r="D14" s="39">
        <v>19</v>
      </c>
      <c r="E14" s="39">
        <f t="shared" si="0"/>
        <v>55</v>
      </c>
      <c r="F14" s="40">
        <f t="shared" si="3"/>
        <v>6.8510214250124563E-3</v>
      </c>
      <c r="G14" s="39">
        <v>14</v>
      </c>
      <c r="H14" s="39">
        <v>0</v>
      </c>
      <c r="I14" s="39">
        <f t="shared" si="1"/>
        <v>14</v>
      </c>
      <c r="J14" s="40">
        <f t="shared" si="4"/>
        <v>7.4015331747290507E-4</v>
      </c>
      <c r="K14" s="39">
        <f t="shared" si="2"/>
        <v>69</v>
      </c>
    </row>
    <row r="15" spans="1:15" x14ac:dyDescent="0.2">
      <c r="B15" s="41" t="s">
        <v>50</v>
      </c>
      <c r="C15" s="39">
        <f t="shared" ref="C15:D15" si="5">SUM(C11:C14)</f>
        <v>5576</v>
      </c>
      <c r="D15" s="39">
        <f t="shared" si="5"/>
        <v>2452</v>
      </c>
      <c r="E15" s="41">
        <f t="shared" si="0"/>
        <v>8028</v>
      </c>
      <c r="F15" s="40">
        <f t="shared" si="3"/>
        <v>1</v>
      </c>
      <c r="G15" s="39">
        <f t="shared" ref="G15:H15" si="6">SUM(G11:G14)</f>
        <v>18009</v>
      </c>
      <c r="H15" s="39">
        <f t="shared" si="6"/>
        <v>906</v>
      </c>
      <c r="I15" s="41">
        <f t="shared" si="1"/>
        <v>18915</v>
      </c>
      <c r="J15" s="40">
        <f t="shared" si="4"/>
        <v>1</v>
      </c>
      <c r="K15" s="41">
        <f t="shared" si="2"/>
        <v>26943</v>
      </c>
    </row>
    <row r="16" spans="1:15" ht="24" x14ac:dyDescent="0.2">
      <c r="B16" s="53" t="s">
        <v>66</v>
      </c>
      <c r="C16" s="54">
        <f>+C15/$K$15</f>
        <v>0.20695542441450471</v>
      </c>
      <c r="D16" s="54">
        <f t="shared" ref="D16:E16" si="7">+D15/$K$15</f>
        <v>9.1006940578257797E-2</v>
      </c>
      <c r="E16" s="55">
        <f t="shared" si="7"/>
        <v>0.29796236499276252</v>
      </c>
      <c r="F16" s="55"/>
      <c r="G16" s="54">
        <f>+G15/$K$15</f>
        <v>0.66841109007905575</v>
      </c>
      <c r="H16" s="54">
        <f t="shared" ref="H16:I16" si="8">+H15/$K$15</f>
        <v>3.362654492818172E-2</v>
      </c>
      <c r="I16" s="54">
        <f t="shared" si="8"/>
        <v>0.70203763500723748</v>
      </c>
      <c r="J16" s="55"/>
      <c r="K16" s="55">
        <f>E16+I16</f>
        <v>1</v>
      </c>
    </row>
    <row r="17" spans="1:12" x14ac:dyDescent="0.2">
      <c r="A17" s="76"/>
      <c r="B17" s="82"/>
      <c r="C17" s="82"/>
      <c r="D17" s="82"/>
      <c r="E17" s="82"/>
      <c r="F17" s="82"/>
      <c r="G17" s="82"/>
      <c r="H17" s="82"/>
      <c r="I17" s="82"/>
      <c r="J17" s="82"/>
      <c r="K17" s="83"/>
      <c r="L17" s="76"/>
    </row>
    <row r="18" spans="1:12" x14ac:dyDescent="0.2">
      <c r="A18" s="76"/>
      <c r="B18" s="82"/>
      <c r="C18" s="82"/>
      <c r="D18" s="82"/>
      <c r="E18" s="82"/>
      <c r="F18" s="82"/>
      <c r="G18" s="82"/>
      <c r="H18" s="82"/>
      <c r="I18" s="82"/>
      <c r="J18" s="82"/>
      <c r="K18" s="83"/>
      <c r="L18" s="76"/>
    </row>
    <row r="19" spans="1:12" ht="12.75" x14ac:dyDescent="0.2">
      <c r="A19" s="76"/>
      <c r="B19" s="330" t="s">
        <v>130</v>
      </c>
      <c r="C19" s="330"/>
      <c r="D19" s="330"/>
      <c r="E19" s="330"/>
      <c r="F19" s="330"/>
      <c r="G19" s="330"/>
      <c r="H19" s="330"/>
      <c r="I19" s="330"/>
      <c r="J19" s="330"/>
      <c r="K19" s="330"/>
      <c r="L19" s="76"/>
    </row>
    <row r="20" spans="1:12" ht="12.75" x14ac:dyDescent="0.2">
      <c r="A20" s="76"/>
      <c r="B20" s="346" t="str">
        <f>'Solicitudes Regiones'!$B$6:$P$6</f>
        <v>Acumuladas de julio de 2008 a diciembre de 2019</v>
      </c>
      <c r="C20" s="346"/>
      <c r="D20" s="346"/>
      <c r="E20" s="346"/>
      <c r="F20" s="346"/>
      <c r="G20" s="346"/>
      <c r="H20" s="346"/>
      <c r="I20" s="346"/>
      <c r="J20" s="346"/>
      <c r="K20" s="346"/>
      <c r="L20" s="76"/>
    </row>
    <row r="21" spans="1:12" x14ac:dyDescent="0.2">
      <c r="A21" s="76"/>
      <c r="B21" s="82"/>
      <c r="C21" s="82"/>
      <c r="D21" s="82"/>
      <c r="E21" s="82"/>
      <c r="F21" s="82"/>
      <c r="G21" s="82"/>
      <c r="H21" s="82"/>
      <c r="I21" s="82"/>
      <c r="J21" s="82"/>
      <c r="K21" s="83"/>
      <c r="L21" s="76"/>
    </row>
    <row r="22" spans="1:12" x14ac:dyDescent="0.2">
      <c r="B22" s="362" t="s">
        <v>67</v>
      </c>
      <c r="C22" s="362"/>
      <c r="D22" s="362"/>
      <c r="E22" s="362"/>
      <c r="F22" s="362"/>
      <c r="G22" s="362"/>
      <c r="H22" s="362"/>
      <c r="I22" s="362"/>
      <c r="J22" s="362"/>
      <c r="K22" s="362"/>
    </row>
    <row r="23" spans="1:12" ht="15" customHeight="1" x14ac:dyDescent="0.2">
      <c r="B23" s="362" t="s">
        <v>58</v>
      </c>
      <c r="C23" s="362" t="s">
        <v>2</v>
      </c>
      <c r="D23" s="362"/>
      <c r="E23" s="362"/>
      <c r="F23" s="362"/>
      <c r="G23" s="362"/>
      <c r="H23" s="362"/>
      <c r="I23" s="362"/>
      <c r="J23" s="362"/>
      <c r="K23" s="362"/>
    </row>
    <row r="24" spans="1:12" ht="24" x14ac:dyDescent="0.2">
      <c r="B24" s="362"/>
      <c r="C24" s="44" t="s">
        <v>59</v>
      </c>
      <c r="D24" s="44" t="s">
        <v>60</v>
      </c>
      <c r="E24" s="44" t="s">
        <v>61</v>
      </c>
      <c r="F24" s="44" t="s">
        <v>62</v>
      </c>
      <c r="G24" s="44" t="s">
        <v>8</v>
      </c>
      <c r="H24" s="44" t="s">
        <v>63</v>
      </c>
      <c r="I24" s="44" t="s">
        <v>64</v>
      </c>
      <c r="J24" s="44" t="s">
        <v>65</v>
      </c>
      <c r="K24" s="45" t="s">
        <v>31</v>
      </c>
    </row>
    <row r="25" spans="1:12" x14ac:dyDescent="0.2">
      <c r="B25" s="39" t="s">
        <v>69</v>
      </c>
      <c r="C25" s="39">
        <v>4984</v>
      </c>
      <c r="D25" s="39">
        <v>1712</v>
      </c>
      <c r="E25" s="39">
        <v>6696</v>
      </c>
      <c r="F25" s="275">
        <f t="shared" ref="F25:F29" si="9">E25/$E$29</f>
        <v>0.97794654593252517</v>
      </c>
      <c r="G25" s="39">
        <v>15407</v>
      </c>
      <c r="H25" s="39">
        <v>739</v>
      </c>
      <c r="I25" s="39">
        <v>16146</v>
      </c>
      <c r="J25" s="274">
        <f t="shared" ref="J25:J29" si="10">I25/$I$29</f>
        <v>0.99170812603648428</v>
      </c>
      <c r="K25" s="39">
        <v>22842</v>
      </c>
    </row>
    <row r="26" spans="1:12" x14ac:dyDescent="0.2">
      <c r="B26" s="39" t="s">
        <v>70</v>
      </c>
      <c r="C26" s="84">
        <v>23</v>
      </c>
      <c r="D26" s="84">
        <v>3</v>
      </c>
      <c r="E26" s="39">
        <v>26</v>
      </c>
      <c r="F26" s="275">
        <f t="shared" si="9"/>
        <v>3.797283481816854E-3</v>
      </c>
      <c r="G26" s="84">
        <v>35</v>
      </c>
      <c r="H26" s="39">
        <v>1</v>
      </c>
      <c r="I26" s="84">
        <f>G26+H26</f>
        <v>36</v>
      </c>
      <c r="J26" s="274">
        <f t="shared" si="10"/>
        <v>2.2111663902708678E-3</v>
      </c>
      <c r="K26" s="84">
        <f t="shared" ref="K26:K30" si="11">E26+I26</f>
        <v>62</v>
      </c>
    </row>
    <row r="27" spans="1:12" x14ac:dyDescent="0.2">
      <c r="B27" s="39" t="s">
        <v>71</v>
      </c>
      <c r="C27" s="84">
        <v>73</v>
      </c>
      <c r="D27" s="84">
        <v>14</v>
      </c>
      <c r="E27" s="39">
        <v>87</v>
      </c>
      <c r="F27" s="275">
        <f t="shared" si="9"/>
        <v>1.2706294727617935E-2</v>
      </c>
      <c r="G27" s="84">
        <v>84</v>
      </c>
      <c r="H27" s="39">
        <v>1</v>
      </c>
      <c r="I27" s="84">
        <f t="shared" ref="I27:I29" si="12">G27+H27</f>
        <v>85</v>
      </c>
      <c r="J27" s="274">
        <f t="shared" si="10"/>
        <v>5.2208095325839933E-3</v>
      </c>
      <c r="K27" s="84">
        <f>E27+I27</f>
        <v>172</v>
      </c>
    </row>
    <row r="28" spans="1:12" x14ac:dyDescent="0.2">
      <c r="B28" s="39" t="s">
        <v>72</v>
      </c>
      <c r="C28" s="84">
        <v>31</v>
      </c>
      <c r="D28" s="84">
        <v>7</v>
      </c>
      <c r="E28" s="39">
        <v>38</v>
      </c>
      <c r="F28" s="275">
        <f t="shared" si="9"/>
        <v>5.5498758580400176E-3</v>
      </c>
      <c r="G28" s="84">
        <v>14</v>
      </c>
      <c r="H28" s="39">
        <v>0</v>
      </c>
      <c r="I28" s="84">
        <f t="shared" si="12"/>
        <v>14</v>
      </c>
      <c r="J28" s="274">
        <f t="shared" si="10"/>
        <v>8.5989804066089305E-4</v>
      </c>
      <c r="K28" s="84">
        <f t="shared" si="11"/>
        <v>52</v>
      </c>
    </row>
    <row r="29" spans="1:12" x14ac:dyDescent="0.2">
      <c r="B29" s="85" t="s">
        <v>50</v>
      </c>
      <c r="C29" s="84">
        <f t="shared" ref="C29:G29" si="13">SUM(C25:C28)</f>
        <v>5111</v>
      </c>
      <c r="D29" s="84">
        <f t="shared" si="13"/>
        <v>1736</v>
      </c>
      <c r="E29" s="39">
        <v>6847</v>
      </c>
      <c r="F29" s="275">
        <f t="shared" si="9"/>
        <v>1</v>
      </c>
      <c r="G29" s="85">
        <f t="shared" si="13"/>
        <v>15540</v>
      </c>
      <c r="H29" s="39">
        <v>741</v>
      </c>
      <c r="I29" s="85">
        <f t="shared" si="12"/>
        <v>16281</v>
      </c>
      <c r="J29" s="274">
        <f t="shared" si="10"/>
        <v>1</v>
      </c>
      <c r="K29" s="85">
        <f t="shared" si="11"/>
        <v>23128</v>
      </c>
    </row>
    <row r="30" spans="1:12" ht="24" x14ac:dyDescent="0.2">
      <c r="B30" s="53" t="s">
        <v>68</v>
      </c>
      <c r="C30" s="54">
        <f>+C29/$K$29</f>
        <v>0.22098754756139743</v>
      </c>
      <c r="D30" s="54">
        <f>+D29/$K$29</f>
        <v>7.5060532687651338E-2</v>
      </c>
      <c r="E30" s="55">
        <f>+E29/$K$29</f>
        <v>0.29604808024904877</v>
      </c>
      <c r="F30" s="55"/>
      <c r="G30" s="54">
        <f>+G29/$K$29</f>
        <v>0.6719128329297821</v>
      </c>
      <c r="H30" s="54">
        <f>+H29/$K$29</f>
        <v>3.2039086821169148E-2</v>
      </c>
      <c r="I30" s="55">
        <f>+I29/$K$29</f>
        <v>0.70395191975095128</v>
      </c>
      <c r="J30" s="55"/>
      <c r="K30" s="55">
        <f t="shared" si="11"/>
        <v>1</v>
      </c>
    </row>
    <row r="31" spans="1:12" x14ac:dyDescent="0.2">
      <c r="B31" s="46" t="s">
        <v>133</v>
      </c>
    </row>
    <row r="32" spans="1:12" x14ac:dyDescent="0.2">
      <c r="B32" s="46" t="s">
        <v>134</v>
      </c>
    </row>
  </sheetData>
  <mergeCells count="10">
    <mergeCell ref="B5:K5"/>
    <mergeCell ref="B6:K6"/>
    <mergeCell ref="B19:K19"/>
    <mergeCell ref="B20:K20"/>
    <mergeCell ref="B23:B24"/>
    <mergeCell ref="C23:K23"/>
    <mergeCell ref="B8:K8"/>
    <mergeCell ref="B9:B10"/>
    <mergeCell ref="C9:K9"/>
    <mergeCell ref="B22:K22"/>
  </mergeCells>
  <hyperlinks>
    <hyperlink ref="M5" location="'Índice Pensiones Solidarias'!A1" display="Volver Sistema de Pensiones Solidadias"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1:P41"/>
  <sheetViews>
    <sheetView showGridLines="0" topLeftCell="A4" zoomScaleNormal="100" workbookViewId="0">
      <selection activeCell="K18" sqref="K18"/>
    </sheetView>
  </sheetViews>
  <sheetFormatPr baseColWidth="10" defaultRowHeight="12" x14ac:dyDescent="0.2"/>
  <cols>
    <col min="1" max="1" width="6" style="47" customWidth="1"/>
    <col min="2" max="2" width="18.140625" style="47" customWidth="1"/>
    <col min="3" max="4" width="7.28515625" style="47" bestFit="1" customWidth="1"/>
    <col min="5" max="6" width="7.28515625" style="47" customWidth="1"/>
    <col min="7" max="8" width="7.28515625" style="47" bestFit="1" customWidth="1"/>
    <col min="9" max="11" width="7.28515625" style="47" customWidth="1"/>
    <col min="12" max="12" width="10.28515625" style="47" customWidth="1"/>
    <col min="13" max="251" width="11.42578125" style="47"/>
    <col min="252" max="252" width="18.140625" style="47" customWidth="1"/>
    <col min="253" max="254" width="7.28515625" style="47" bestFit="1" customWidth="1"/>
    <col min="255" max="256" width="7.28515625" style="47" customWidth="1"/>
    <col min="257" max="258" width="7.28515625" style="47" bestFit="1" customWidth="1"/>
    <col min="259" max="261" width="7.28515625" style="47" customWidth="1"/>
    <col min="262" max="267" width="0" style="47" hidden="1" customWidth="1"/>
    <col min="268" max="268" width="10.28515625" style="47" customWidth="1"/>
    <col min="269" max="507" width="11.42578125" style="47"/>
    <col min="508" max="508" width="18.140625" style="47" customWidth="1"/>
    <col min="509" max="510" width="7.28515625" style="47" bestFit="1" customWidth="1"/>
    <col min="511" max="512" width="7.28515625" style="47" customWidth="1"/>
    <col min="513" max="514" width="7.28515625" style="47" bestFit="1" customWidth="1"/>
    <col min="515" max="517" width="7.28515625" style="47" customWidth="1"/>
    <col min="518" max="523" width="0" style="47" hidden="1" customWidth="1"/>
    <col min="524" max="524" width="10.28515625" style="47" customWidth="1"/>
    <col min="525" max="763" width="11.42578125" style="47"/>
    <col min="764" max="764" width="18.140625" style="47" customWidth="1"/>
    <col min="765" max="766" width="7.28515625" style="47" bestFit="1" customWidth="1"/>
    <col min="767" max="768" width="7.28515625" style="47" customWidth="1"/>
    <col min="769" max="770" width="7.28515625" style="47" bestFit="1" customWidth="1"/>
    <col min="771" max="773" width="7.28515625" style="47" customWidth="1"/>
    <col min="774" max="779" width="0" style="47" hidden="1" customWidth="1"/>
    <col min="780" max="780" width="10.28515625" style="47" customWidth="1"/>
    <col min="781" max="1019" width="11.42578125" style="47"/>
    <col min="1020" max="1020" width="18.140625" style="47" customWidth="1"/>
    <col min="1021" max="1022" width="7.28515625" style="47" bestFit="1" customWidth="1"/>
    <col min="1023" max="1024" width="7.28515625" style="47" customWidth="1"/>
    <col min="1025" max="1026" width="7.28515625" style="47" bestFit="1" customWidth="1"/>
    <col min="1027" max="1029" width="7.28515625" style="47" customWidth="1"/>
    <col min="1030" max="1035" width="0" style="47" hidden="1" customWidth="1"/>
    <col min="1036" max="1036" width="10.28515625" style="47" customWidth="1"/>
    <col min="1037" max="1275" width="11.42578125" style="47"/>
    <col min="1276" max="1276" width="18.140625" style="47" customWidth="1"/>
    <col min="1277" max="1278" width="7.28515625" style="47" bestFit="1" customWidth="1"/>
    <col min="1279" max="1280" width="7.28515625" style="47" customWidth="1"/>
    <col min="1281" max="1282" width="7.28515625" style="47" bestFit="1" customWidth="1"/>
    <col min="1283" max="1285" width="7.28515625" style="47" customWidth="1"/>
    <col min="1286" max="1291" width="0" style="47" hidden="1" customWidth="1"/>
    <col min="1292" max="1292" width="10.28515625" style="47" customWidth="1"/>
    <col min="1293" max="1531" width="11.42578125" style="47"/>
    <col min="1532" max="1532" width="18.140625" style="47" customWidth="1"/>
    <col min="1533" max="1534" width="7.28515625" style="47" bestFit="1" customWidth="1"/>
    <col min="1535" max="1536" width="7.28515625" style="47" customWidth="1"/>
    <col min="1537" max="1538" width="7.28515625" style="47" bestFit="1" customWidth="1"/>
    <col min="1539" max="1541" width="7.28515625" style="47" customWidth="1"/>
    <col min="1542" max="1547" width="0" style="47" hidden="1" customWidth="1"/>
    <col min="1548" max="1548" width="10.28515625" style="47" customWidth="1"/>
    <col min="1549" max="1787" width="11.42578125" style="47"/>
    <col min="1788" max="1788" width="18.140625" style="47" customWidth="1"/>
    <col min="1789" max="1790" width="7.28515625" style="47" bestFit="1" customWidth="1"/>
    <col min="1791" max="1792" width="7.28515625" style="47" customWidth="1"/>
    <col min="1793" max="1794" width="7.28515625" style="47" bestFit="1" customWidth="1"/>
    <col min="1795" max="1797" width="7.28515625" style="47" customWidth="1"/>
    <col min="1798" max="1803" width="0" style="47" hidden="1" customWidth="1"/>
    <col min="1804" max="1804" width="10.28515625" style="47" customWidth="1"/>
    <col min="1805" max="2043" width="11.42578125" style="47"/>
    <col min="2044" max="2044" width="18.140625" style="47" customWidth="1"/>
    <col min="2045" max="2046" width="7.28515625" style="47" bestFit="1" customWidth="1"/>
    <col min="2047" max="2048" width="7.28515625" style="47" customWidth="1"/>
    <col min="2049" max="2050" width="7.28515625" style="47" bestFit="1" customWidth="1"/>
    <col min="2051" max="2053" width="7.28515625" style="47" customWidth="1"/>
    <col min="2054" max="2059" width="0" style="47" hidden="1" customWidth="1"/>
    <col min="2060" max="2060" width="10.28515625" style="47" customWidth="1"/>
    <col min="2061" max="2299" width="11.42578125" style="47"/>
    <col min="2300" max="2300" width="18.140625" style="47" customWidth="1"/>
    <col min="2301" max="2302" width="7.28515625" style="47" bestFit="1" customWidth="1"/>
    <col min="2303" max="2304" width="7.28515625" style="47" customWidth="1"/>
    <col min="2305" max="2306" width="7.28515625" style="47" bestFit="1" customWidth="1"/>
    <col min="2307" max="2309" width="7.28515625" style="47" customWidth="1"/>
    <col min="2310" max="2315" width="0" style="47" hidden="1" customWidth="1"/>
    <col min="2316" max="2316" width="10.28515625" style="47" customWidth="1"/>
    <col min="2317" max="2555" width="11.42578125" style="47"/>
    <col min="2556" max="2556" width="18.140625" style="47" customWidth="1"/>
    <col min="2557" max="2558" width="7.28515625" style="47" bestFit="1" customWidth="1"/>
    <col min="2559" max="2560" width="7.28515625" style="47" customWidth="1"/>
    <col min="2561" max="2562" width="7.28515625" style="47" bestFit="1" customWidth="1"/>
    <col min="2563" max="2565" width="7.28515625" style="47" customWidth="1"/>
    <col min="2566" max="2571" width="0" style="47" hidden="1" customWidth="1"/>
    <col min="2572" max="2572" width="10.28515625" style="47" customWidth="1"/>
    <col min="2573" max="2811" width="11.42578125" style="47"/>
    <col min="2812" max="2812" width="18.140625" style="47" customWidth="1"/>
    <col min="2813" max="2814" width="7.28515625" style="47" bestFit="1" customWidth="1"/>
    <col min="2815" max="2816" width="7.28515625" style="47" customWidth="1"/>
    <col min="2817" max="2818" width="7.28515625" style="47" bestFit="1" customWidth="1"/>
    <col min="2819" max="2821" width="7.28515625" style="47" customWidth="1"/>
    <col min="2822" max="2827" width="0" style="47" hidden="1" customWidth="1"/>
    <col min="2828" max="2828" width="10.28515625" style="47" customWidth="1"/>
    <col min="2829" max="3067" width="11.42578125" style="47"/>
    <col min="3068" max="3068" width="18.140625" style="47" customWidth="1"/>
    <col min="3069" max="3070" width="7.28515625" style="47" bestFit="1" customWidth="1"/>
    <col min="3071" max="3072" width="7.28515625" style="47" customWidth="1"/>
    <col min="3073" max="3074" width="7.28515625" style="47" bestFit="1" customWidth="1"/>
    <col min="3075" max="3077" width="7.28515625" style="47" customWidth="1"/>
    <col min="3078" max="3083" width="0" style="47" hidden="1" customWidth="1"/>
    <col min="3084" max="3084" width="10.28515625" style="47" customWidth="1"/>
    <col min="3085" max="3323" width="11.42578125" style="47"/>
    <col min="3324" max="3324" width="18.140625" style="47" customWidth="1"/>
    <col min="3325" max="3326" width="7.28515625" style="47" bestFit="1" customWidth="1"/>
    <col min="3327" max="3328" width="7.28515625" style="47" customWidth="1"/>
    <col min="3329" max="3330" width="7.28515625" style="47" bestFit="1" customWidth="1"/>
    <col min="3331" max="3333" width="7.28515625" style="47" customWidth="1"/>
    <col min="3334" max="3339" width="0" style="47" hidden="1" customWidth="1"/>
    <col min="3340" max="3340" width="10.28515625" style="47" customWidth="1"/>
    <col min="3341" max="3579" width="11.42578125" style="47"/>
    <col min="3580" max="3580" width="18.140625" style="47" customWidth="1"/>
    <col min="3581" max="3582" width="7.28515625" style="47" bestFit="1" customWidth="1"/>
    <col min="3583" max="3584" width="7.28515625" style="47" customWidth="1"/>
    <col min="3585" max="3586" width="7.28515625" style="47" bestFit="1" customWidth="1"/>
    <col min="3587" max="3589" width="7.28515625" style="47" customWidth="1"/>
    <col min="3590" max="3595" width="0" style="47" hidden="1" customWidth="1"/>
    <col min="3596" max="3596" width="10.28515625" style="47" customWidth="1"/>
    <col min="3597" max="3835" width="11.42578125" style="47"/>
    <col min="3836" max="3836" width="18.140625" style="47" customWidth="1"/>
    <col min="3837" max="3838" width="7.28515625" style="47" bestFit="1" customWidth="1"/>
    <col min="3839" max="3840" width="7.28515625" style="47" customWidth="1"/>
    <col min="3841" max="3842" width="7.28515625" style="47" bestFit="1" customWidth="1"/>
    <col min="3843" max="3845" width="7.28515625" style="47" customWidth="1"/>
    <col min="3846" max="3851" width="0" style="47" hidden="1" customWidth="1"/>
    <col min="3852" max="3852" width="10.28515625" style="47" customWidth="1"/>
    <col min="3853" max="4091" width="11.42578125" style="47"/>
    <col min="4092" max="4092" width="18.140625" style="47" customWidth="1"/>
    <col min="4093" max="4094" width="7.28515625" style="47" bestFit="1" customWidth="1"/>
    <col min="4095" max="4096" width="7.28515625" style="47" customWidth="1"/>
    <col min="4097" max="4098" width="7.28515625" style="47" bestFit="1" customWidth="1"/>
    <col min="4099" max="4101" width="7.28515625" style="47" customWidth="1"/>
    <col min="4102" max="4107" width="0" style="47" hidden="1" customWidth="1"/>
    <col min="4108" max="4108" width="10.28515625" style="47" customWidth="1"/>
    <col min="4109" max="4347" width="11.42578125" style="47"/>
    <col min="4348" max="4348" width="18.140625" style="47" customWidth="1"/>
    <col min="4349" max="4350" width="7.28515625" style="47" bestFit="1" customWidth="1"/>
    <col min="4351" max="4352" width="7.28515625" style="47" customWidth="1"/>
    <col min="4353" max="4354" width="7.28515625" style="47" bestFit="1" customWidth="1"/>
    <col min="4355" max="4357" width="7.28515625" style="47" customWidth="1"/>
    <col min="4358" max="4363" width="0" style="47" hidden="1" customWidth="1"/>
    <col min="4364" max="4364" width="10.28515625" style="47" customWidth="1"/>
    <col min="4365" max="4603" width="11.42578125" style="47"/>
    <col min="4604" max="4604" width="18.140625" style="47" customWidth="1"/>
    <col min="4605" max="4606" width="7.28515625" style="47" bestFit="1" customWidth="1"/>
    <col min="4607" max="4608" width="7.28515625" style="47" customWidth="1"/>
    <col min="4609" max="4610" width="7.28515625" style="47" bestFit="1" customWidth="1"/>
    <col min="4611" max="4613" width="7.28515625" style="47" customWidth="1"/>
    <col min="4614" max="4619" width="0" style="47" hidden="1" customWidth="1"/>
    <col min="4620" max="4620" width="10.28515625" style="47" customWidth="1"/>
    <col min="4621" max="4859" width="11.42578125" style="47"/>
    <col min="4860" max="4860" width="18.140625" style="47" customWidth="1"/>
    <col min="4861" max="4862" width="7.28515625" style="47" bestFit="1" customWidth="1"/>
    <col min="4863" max="4864" width="7.28515625" style="47" customWidth="1"/>
    <col min="4865" max="4866" width="7.28515625" style="47" bestFit="1" customWidth="1"/>
    <col min="4867" max="4869" width="7.28515625" style="47" customWidth="1"/>
    <col min="4870" max="4875" width="0" style="47" hidden="1" customWidth="1"/>
    <col min="4876" max="4876" width="10.28515625" style="47" customWidth="1"/>
    <col min="4877" max="5115" width="11.42578125" style="47"/>
    <col min="5116" max="5116" width="18.140625" style="47" customWidth="1"/>
    <col min="5117" max="5118" width="7.28515625" style="47" bestFit="1" customWidth="1"/>
    <col min="5119" max="5120" width="7.28515625" style="47" customWidth="1"/>
    <col min="5121" max="5122" width="7.28515625" style="47" bestFit="1" customWidth="1"/>
    <col min="5123" max="5125" width="7.28515625" style="47" customWidth="1"/>
    <col min="5126" max="5131" width="0" style="47" hidden="1" customWidth="1"/>
    <col min="5132" max="5132" width="10.28515625" style="47" customWidth="1"/>
    <col min="5133" max="5371" width="11.42578125" style="47"/>
    <col min="5372" max="5372" width="18.140625" style="47" customWidth="1"/>
    <col min="5373" max="5374" width="7.28515625" style="47" bestFit="1" customWidth="1"/>
    <col min="5375" max="5376" width="7.28515625" style="47" customWidth="1"/>
    <col min="5377" max="5378" width="7.28515625" style="47" bestFit="1" customWidth="1"/>
    <col min="5379" max="5381" width="7.28515625" style="47" customWidth="1"/>
    <col min="5382" max="5387" width="0" style="47" hidden="1" customWidth="1"/>
    <col min="5388" max="5388" width="10.28515625" style="47" customWidth="1"/>
    <col min="5389" max="5627" width="11.42578125" style="47"/>
    <col min="5628" max="5628" width="18.140625" style="47" customWidth="1"/>
    <col min="5629" max="5630" width="7.28515625" style="47" bestFit="1" customWidth="1"/>
    <col min="5631" max="5632" width="7.28515625" style="47" customWidth="1"/>
    <col min="5633" max="5634" width="7.28515625" style="47" bestFit="1" customWidth="1"/>
    <col min="5635" max="5637" width="7.28515625" style="47" customWidth="1"/>
    <col min="5638" max="5643" width="0" style="47" hidden="1" customWidth="1"/>
    <col min="5644" max="5644" width="10.28515625" style="47" customWidth="1"/>
    <col min="5645" max="5883" width="11.42578125" style="47"/>
    <col min="5884" max="5884" width="18.140625" style="47" customWidth="1"/>
    <col min="5885" max="5886" width="7.28515625" style="47" bestFit="1" customWidth="1"/>
    <col min="5887" max="5888" width="7.28515625" style="47" customWidth="1"/>
    <col min="5889" max="5890" width="7.28515625" style="47" bestFit="1" customWidth="1"/>
    <col min="5891" max="5893" width="7.28515625" style="47" customWidth="1"/>
    <col min="5894" max="5899" width="0" style="47" hidden="1" customWidth="1"/>
    <col min="5900" max="5900" width="10.28515625" style="47" customWidth="1"/>
    <col min="5901" max="6139" width="11.42578125" style="47"/>
    <col min="6140" max="6140" width="18.140625" style="47" customWidth="1"/>
    <col min="6141" max="6142" width="7.28515625" style="47" bestFit="1" customWidth="1"/>
    <col min="6143" max="6144" width="7.28515625" style="47" customWidth="1"/>
    <col min="6145" max="6146" width="7.28515625" style="47" bestFit="1" customWidth="1"/>
    <col min="6147" max="6149" width="7.28515625" style="47" customWidth="1"/>
    <col min="6150" max="6155" width="0" style="47" hidden="1" customWidth="1"/>
    <col min="6156" max="6156" width="10.28515625" style="47" customWidth="1"/>
    <col min="6157" max="6395" width="11.42578125" style="47"/>
    <col min="6396" max="6396" width="18.140625" style="47" customWidth="1"/>
    <col min="6397" max="6398" width="7.28515625" style="47" bestFit="1" customWidth="1"/>
    <col min="6399" max="6400" width="7.28515625" style="47" customWidth="1"/>
    <col min="6401" max="6402" width="7.28515625" style="47" bestFit="1" customWidth="1"/>
    <col min="6403" max="6405" width="7.28515625" style="47" customWidth="1"/>
    <col min="6406" max="6411" width="0" style="47" hidden="1" customWidth="1"/>
    <col min="6412" max="6412" width="10.28515625" style="47" customWidth="1"/>
    <col min="6413" max="6651" width="11.42578125" style="47"/>
    <col min="6652" max="6652" width="18.140625" style="47" customWidth="1"/>
    <col min="6653" max="6654" width="7.28515625" style="47" bestFit="1" customWidth="1"/>
    <col min="6655" max="6656" width="7.28515625" style="47" customWidth="1"/>
    <col min="6657" max="6658" width="7.28515625" style="47" bestFit="1" customWidth="1"/>
    <col min="6659" max="6661" width="7.28515625" style="47" customWidth="1"/>
    <col min="6662" max="6667" width="0" style="47" hidden="1" customWidth="1"/>
    <col min="6668" max="6668" width="10.28515625" style="47" customWidth="1"/>
    <col min="6669" max="6907" width="11.42578125" style="47"/>
    <col min="6908" max="6908" width="18.140625" style="47" customWidth="1"/>
    <col min="6909" max="6910" width="7.28515625" style="47" bestFit="1" customWidth="1"/>
    <col min="6911" max="6912" width="7.28515625" style="47" customWidth="1"/>
    <col min="6913" max="6914" width="7.28515625" style="47" bestFit="1" customWidth="1"/>
    <col min="6915" max="6917" width="7.28515625" style="47" customWidth="1"/>
    <col min="6918" max="6923" width="0" style="47" hidden="1" customWidth="1"/>
    <col min="6924" max="6924" width="10.28515625" style="47" customWidth="1"/>
    <col min="6925" max="7163" width="11.42578125" style="47"/>
    <col min="7164" max="7164" width="18.140625" style="47" customWidth="1"/>
    <col min="7165" max="7166" width="7.28515625" style="47" bestFit="1" customWidth="1"/>
    <col min="7167" max="7168" width="7.28515625" style="47" customWidth="1"/>
    <col min="7169" max="7170" width="7.28515625" style="47" bestFit="1" customWidth="1"/>
    <col min="7171" max="7173" width="7.28515625" style="47" customWidth="1"/>
    <col min="7174" max="7179" width="0" style="47" hidden="1" customWidth="1"/>
    <col min="7180" max="7180" width="10.28515625" style="47" customWidth="1"/>
    <col min="7181" max="7419" width="11.42578125" style="47"/>
    <col min="7420" max="7420" width="18.140625" style="47" customWidth="1"/>
    <col min="7421" max="7422" width="7.28515625" style="47" bestFit="1" customWidth="1"/>
    <col min="7423" max="7424" width="7.28515625" style="47" customWidth="1"/>
    <col min="7425" max="7426" width="7.28515625" style="47" bestFit="1" customWidth="1"/>
    <col min="7427" max="7429" width="7.28515625" style="47" customWidth="1"/>
    <col min="7430" max="7435" width="0" style="47" hidden="1" customWidth="1"/>
    <col min="7436" max="7436" width="10.28515625" style="47" customWidth="1"/>
    <col min="7437" max="7675" width="11.42578125" style="47"/>
    <col min="7676" max="7676" width="18.140625" style="47" customWidth="1"/>
    <col min="7677" max="7678" width="7.28515625" style="47" bestFit="1" customWidth="1"/>
    <col min="7679" max="7680" width="7.28515625" style="47" customWidth="1"/>
    <col min="7681" max="7682" width="7.28515625" style="47" bestFit="1" customWidth="1"/>
    <col min="7683" max="7685" width="7.28515625" style="47" customWidth="1"/>
    <col min="7686" max="7691" width="0" style="47" hidden="1" customWidth="1"/>
    <col min="7692" max="7692" width="10.28515625" style="47" customWidth="1"/>
    <col min="7693" max="7931" width="11.42578125" style="47"/>
    <col min="7932" max="7932" width="18.140625" style="47" customWidth="1"/>
    <col min="7933" max="7934" width="7.28515625" style="47" bestFit="1" customWidth="1"/>
    <col min="7935" max="7936" width="7.28515625" style="47" customWidth="1"/>
    <col min="7937" max="7938" width="7.28515625" style="47" bestFit="1" customWidth="1"/>
    <col min="7939" max="7941" width="7.28515625" style="47" customWidth="1"/>
    <col min="7942" max="7947" width="0" style="47" hidden="1" customWidth="1"/>
    <col min="7948" max="7948" width="10.28515625" style="47" customWidth="1"/>
    <col min="7949" max="8187" width="11.42578125" style="47"/>
    <col min="8188" max="8188" width="18.140625" style="47" customWidth="1"/>
    <col min="8189" max="8190" width="7.28515625" style="47" bestFit="1" customWidth="1"/>
    <col min="8191" max="8192" width="7.28515625" style="47" customWidth="1"/>
    <col min="8193" max="8194" width="7.28515625" style="47" bestFit="1" customWidth="1"/>
    <col min="8195" max="8197" width="7.28515625" style="47" customWidth="1"/>
    <col min="8198" max="8203" width="0" style="47" hidden="1" customWidth="1"/>
    <col min="8204" max="8204" width="10.28515625" style="47" customWidth="1"/>
    <col min="8205" max="8443" width="11.42578125" style="47"/>
    <col min="8444" max="8444" width="18.140625" style="47" customWidth="1"/>
    <col min="8445" max="8446" width="7.28515625" style="47" bestFit="1" customWidth="1"/>
    <col min="8447" max="8448" width="7.28515625" style="47" customWidth="1"/>
    <col min="8449" max="8450" width="7.28515625" style="47" bestFit="1" customWidth="1"/>
    <col min="8451" max="8453" width="7.28515625" style="47" customWidth="1"/>
    <col min="8454" max="8459" width="0" style="47" hidden="1" customWidth="1"/>
    <col min="8460" max="8460" width="10.28515625" style="47" customWidth="1"/>
    <col min="8461" max="8699" width="11.42578125" style="47"/>
    <col min="8700" max="8700" width="18.140625" style="47" customWidth="1"/>
    <col min="8701" max="8702" width="7.28515625" style="47" bestFit="1" customWidth="1"/>
    <col min="8703" max="8704" width="7.28515625" style="47" customWidth="1"/>
    <col min="8705" max="8706" width="7.28515625" style="47" bestFit="1" customWidth="1"/>
    <col min="8707" max="8709" width="7.28515625" style="47" customWidth="1"/>
    <col min="8710" max="8715" width="0" style="47" hidden="1" customWidth="1"/>
    <col min="8716" max="8716" width="10.28515625" style="47" customWidth="1"/>
    <col min="8717" max="8955" width="11.42578125" style="47"/>
    <col min="8956" max="8956" width="18.140625" style="47" customWidth="1"/>
    <col min="8957" max="8958" width="7.28515625" style="47" bestFit="1" customWidth="1"/>
    <col min="8959" max="8960" width="7.28515625" style="47" customWidth="1"/>
    <col min="8961" max="8962" width="7.28515625" style="47" bestFit="1" customWidth="1"/>
    <col min="8963" max="8965" width="7.28515625" style="47" customWidth="1"/>
    <col min="8966" max="8971" width="0" style="47" hidden="1" customWidth="1"/>
    <col min="8972" max="8972" width="10.28515625" style="47" customWidth="1"/>
    <col min="8973" max="9211" width="11.42578125" style="47"/>
    <col min="9212" max="9212" width="18.140625" style="47" customWidth="1"/>
    <col min="9213" max="9214" width="7.28515625" style="47" bestFit="1" customWidth="1"/>
    <col min="9215" max="9216" width="7.28515625" style="47" customWidth="1"/>
    <col min="9217" max="9218" width="7.28515625" style="47" bestFit="1" customWidth="1"/>
    <col min="9219" max="9221" width="7.28515625" style="47" customWidth="1"/>
    <col min="9222" max="9227" width="0" style="47" hidden="1" customWidth="1"/>
    <col min="9228" max="9228" width="10.28515625" style="47" customWidth="1"/>
    <col min="9229" max="9467" width="11.42578125" style="47"/>
    <col min="9468" max="9468" width="18.140625" style="47" customWidth="1"/>
    <col min="9469" max="9470" width="7.28515625" style="47" bestFit="1" customWidth="1"/>
    <col min="9471" max="9472" width="7.28515625" style="47" customWidth="1"/>
    <col min="9473" max="9474" width="7.28515625" style="47" bestFit="1" customWidth="1"/>
    <col min="9475" max="9477" width="7.28515625" style="47" customWidth="1"/>
    <col min="9478" max="9483" width="0" style="47" hidden="1" customWidth="1"/>
    <col min="9484" max="9484" width="10.28515625" style="47" customWidth="1"/>
    <col min="9485" max="9723" width="11.42578125" style="47"/>
    <col min="9724" max="9724" width="18.140625" style="47" customWidth="1"/>
    <col min="9725" max="9726" width="7.28515625" style="47" bestFit="1" customWidth="1"/>
    <col min="9727" max="9728" width="7.28515625" style="47" customWidth="1"/>
    <col min="9729" max="9730" width="7.28515625" style="47" bestFit="1" customWidth="1"/>
    <col min="9731" max="9733" width="7.28515625" style="47" customWidth="1"/>
    <col min="9734" max="9739" width="0" style="47" hidden="1" customWidth="1"/>
    <col min="9740" max="9740" width="10.28515625" style="47" customWidth="1"/>
    <col min="9741" max="9979" width="11.42578125" style="47"/>
    <col min="9980" max="9980" width="18.140625" style="47" customWidth="1"/>
    <col min="9981" max="9982" width="7.28515625" style="47" bestFit="1" customWidth="1"/>
    <col min="9983" max="9984" width="7.28515625" style="47" customWidth="1"/>
    <col min="9985" max="9986" width="7.28515625" style="47" bestFit="1" customWidth="1"/>
    <col min="9987" max="9989" width="7.28515625" style="47" customWidth="1"/>
    <col min="9990" max="9995" width="0" style="47" hidden="1" customWidth="1"/>
    <col min="9996" max="9996" width="10.28515625" style="47" customWidth="1"/>
    <col min="9997" max="10235" width="11.42578125" style="47"/>
    <col min="10236" max="10236" width="18.140625" style="47" customWidth="1"/>
    <col min="10237" max="10238" width="7.28515625" style="47" bestFit="1" customWidth="1"/>
    <col min="10239" max="10240" width="7.28515625" style="47" customWidth="1"/>
    <col min="10241" max="10242" width="7.28515625" style="47" bestFit="1" customWidth="1"/>
    <col min="10243" max="10245" width="7.28515625" style="47" customWidth="1"/>
    <col min="10246" max="10251" width="0" style="47" hidden="1" customWidth="1"/>
    <col min="10252" max="10252" width="10.28515625" style="47" customWidth="1"/>
    <col min="10253" max="10491" width="11.42578125" style="47"/>
    <col min="10492" max="10492" width="18.140625" style="47" customWidth="1"/>
    <col min="10493" max="10494" width="7.28515625" style="47" bestFit="1" customWidth="1"/>
    <col min="10495" max="10496" width="7.28515625" style="47" customWidth="1"/>
    <col min="10497" max="10498" width="7.28515625" style="47" bestFit="1" customWidth="1"/>
    <col min="10499" max="10501" width="7.28515625" style="47" customWidth="1"/>
    <col min="10502" max="10507" width="0" style="47" hidden="1" customWidth="1"/>
    <col min="10508" max="10508" width="10.28515625" style="47" customWidth="1"/>
    <col min="10509" max="10747" width="11.42578125" style="47"/>
    <col min="10748" max="10748" width="18.140625" style="47" customWidth="1"/>
    <col min="10749" max="10750" width="7.28515625" style="47" bestFit="1" customWidth="1"/>
    <col min="10751" max="10752" width="7.28515625" style="47" customWidth="1"/>
    <col min="10753" max="10754" width="7.28515625" style="47" bestFit="1" customWidth="1"/>
    <col min="10755" max="10757" width="7.28515625" style="47" customWidth="1"/>
    <col min="10758" max="10763" width="0" style="47" hidden="1" customWidth="1"/>
    <col min="10764" max="10764" width="10.28515625" style="47" customWidth="1"/>
    <col min="10765" max="11003" width="11.42578125" style="47"/>
    <col min="11004" max="11004" width="18.140625" style="47" customWidth="1"/>
    <col min="11005" max="11006" width="7.28515625" style="47" bestFit="1" customWidth="1"/>
    <col min="11007" max="11008" width="7.28515625" style="47" customWidth="1"/>
    <col min="11009" max="11010" width="7.28515625" style="47" bestFit="1" customWidth="1"/>
    <col min="11011" max="11013" width="7.28515625" style="47" customWidth="1"/>
    <col min="11014" max="11019" width="0" style="47" hidden="1" customWidth="1"/>
    <col min="11020" max="11020" width="10.28515625" style="47" customWidth="1"/>
    <col min="11021" max="11259" width="11.42578125" style="47"/>
    <col min="11260" max="11260" width="18.140625" style="47" customWidth="1"/>
    <col min="11261" max="11262" width="7.28515625" style="47" bestFit="1" customWidth="1"/>
    <col min="11263" max="11264" width="7.28515625" style="47" customWidth="1"/>
    <col min="11265" max="11266" width="7.28515625" style="47" bestFit="1" customWidth="1"/>
    <col min="11267" max="11269" width="7.28515625" style="47" customWidth="1"/>
    <col min="11270" max="11275" width="0" style="47" hidden="1" customWidth="1"/>
    <col min="11276" max="11276" width="10.28515625" style="47" customWidth="1"/>
    <col min="11277" max="11515" width="11.42578125" style="47"/>
    <col min="11516" max="11516" width="18.140625" style="47" customWidth="1"/>
    <col min="11517" max="11518" width="7.28515625" style="47" bestFit="1" customWidth="1"/>
    <col min="11519" max="11520" width="7.28515625" style="47" customWidth="1"/>
    <col min="11521" max="11522" width="7.28515625" style="47" bestFit="1" customWidth="1"/>
    <col min="11523" max="11525" width="7.28515625" style="47" customWidth="1"/>
    <col min="11526" max="11531" width="0" style="47" hidden="1" customWidth="1"/>
    <col min="11532" max="11532" width="10.28515625" style="47" customWidth="1"/>
    <col min="11533" max="11771" width="11.42578125" style="47"/>
    <col min="11772" max="11772" width="18.140625" style="47" customWidth="1"/>
    <col min="11773" max="11774" width="7.28515625" style="47" bestFit="1" customWidth="1"/>
    <col min="11775" max="11776" width="7.28515625" style="47" customWidth="1"/>
    <col min="11777" max="11778" width="7.28515625" style="47" bestFit="1" customWidth="1"/>
    <col min="11779" max="11781" width="7.28515625" style="47" customWidth="1"/>
    <col min="11782" max="11787" width="0" style="47" hidden="1" customWidth="1"/>
    <col min="11788" max="11788" width="10.28515625" style="47" customWidth="1"/>
    <col min="11789" max="12027" width="11.42578125" style="47"/>
    <col min="12028" max="12028" width="18.140625" style="47" customWidth="1"/>
    <col min="12029" max="12030" width="7.28515625" style="47" bestFit="1" customWidth="1"/>
    <col min="12031" max="12032" width="7.28515625" style="47" customWidth="1"/>
    <col min="12033" max="12034" width="7.28515625" style="47" bestFit="1" customWidth="1"/>
    <col min="12035" max="12037" width="7.28515625" style="47" customWidth="1"/>
    <col min="12038" max="12043" width="0" style="47" hidden="1" customWidth="1"/>
    <col min="12044" max="12044" width="10.28515625" style="47" customWidth="1"/>
    <col min="12045" max="12283" width="11.42578125" style="47"/>
    <col min="12284" max="12284" width="18.140625" style="47" customWidth="1"/>
    <col min="12285" max="12286" width="7.28515625" style="47" bestFit="1" customWidth="1"/>
    <col min="12287" max="12288" width="7.28515625" style="47" customWidth="1"/>
    <col min="12289" max="12290" width="7.28515625" style="47" bestFit="1" customWidth="1"/>
    <col min="12291" max="12293" width="7.28515625" style="47" customWidth="1"/>
    <col min="12294" max="12299" width="0" style="47" hidden="1" customWidth="1"/>
    <col min="12300" max="12300" width="10.28515625" style="47" customWidth="1"/>
    <col min="12301" max="12539" width="11.42578125" style="47"/>
    <col min="12540" max="12540" width="18.140625" style="47" customWidth="1"/>
    <col min="12541" max="12542" width="7.28515625" style="47" bestFit="1" customWidth="1"/>
    <col min="12543" max="12544" width="7.28515625" style="47" customWidth="1"/>
    <col min="12545" max="12546" width="7.28515625" style="47" bestFit="1" customWidth="1"/>
    <col min="12547" max="12549" width="7.28515625" style="47" customWidth="1"/>
    <col min="12550" max="12555" width="0" style="47" hidden="1" customWidth="1"/>
    <col min="12556" max="12556" width="10.28515625" style="47" customWidth="1"/>
    <col min="12557" max="12795" width="11.42578125" style="47"/>
    <col min="12796" max="12796" width="18.140625" style="47" customWidth="1"/>
    <col min="12797" max="12798" width="7.28515625" style="47" bestFit="1" customWidth="1"/>
    <col min="12799" max="12800" width="7.28515625" style="47" customWidth="1"/>
    <col min="12801" max="12802" width="7.28515625" style="47" bestFit="1" customWidth="1"/>
    <col min="12803" max="12805" width="7.28515625" style="47" customWidth="1"/>
    <col min="12806" max="12811" width="0" style="47" hidden="1" customWidth="1"/>
    <col min="12812" max="12812" width="10.28515625" style="47" customWidth="1"/>
    <col min="12813" max="13051" width="11.42578125" style="47"/>
    <col min="13052" max="13052" width="18.140625" style="47" customWidth="1"/>
    <col min="13053" max="13054" width="7.28515625" style="47" bestFit="1" customWidth="1"/>
    <col min="13055" max="13056" width="7.28515625" style="47" customWidth="1"/>
    <col min="13057" max="13058" width="7.28515625" style="47" bestFit="1" customWidth="1"/>
    <col min="13059" max="13061" width="7.28515625" style="47" customWidth="1"/>
    <col min="13062" max="13067" width="0" style="47" hidden="1" customWidth="1"/>
    <col min="13068" max="13068" width="10.28515625" style="47" customWidth="1"/>
    <col min="13069" max="13307" width="11.42578125" style="47"/>
    <col min="13308" max="13308" width="18.140625" style="47" customWidth="1"/>
    <col min="13309" max="13310" width="7.28515625" style="47" bestFit="1" customWidth="1"/>
    <col min="13311" max="13312" width="7.28515625" style="47" customWidth="1"/>
    <col min="13313" max="13314" width="7.28515625" style="47" bestFit="1" customWidth="1"/>
    <col min="13315" max="13317" width="7.28515625" style="47" customWidth="1"/>
    <col min="13318" max="13323" width="0" style="47" hidden="1" customWidth="1"/>
    <col min="13324" max="13324" width="10.28515625" style="47" customWidth="1"/>
    <col min="13325" max="13563" width="11.42578125" style="47"/>
    <col min="13564" max="13564" width="18.140625" style="47" customWidth="1"/>
    <col min="13565" max="13566" width="7.28515625" style="47" bestFit="1" customWidth="1"/>
    <col min="13567" max="13568" width="7.28515625" style="47" customWidth="1"/>
    <col min="13569" max="13570" width="7.28515625" style="47" bestFit="1" customWidth="1"/>
    <col min="13571" max="13573" width="7.28515625" style="47" customWidth="1"/>
    <col min="13574" max="13579" width="0" style="47" hidden="1" customWidth="1"/>
    <col min="13580" max="13580" width="10.28515625" style="47" customWidth="1"/>
    <col min="13581" max="13819" width="11.42578125" style="47"/>
    <col min="13820" max="13820" width="18.140625" style="47" customWidth="1"/>
    <col min="13821" max="13822" width="7.28515625" style="47" bestFit="1" customWidth="1"/>
    <col min="13823" max="13824" width="7.28515625" style="47" customWidth="1"/>
    <col min="13825" max="13826" width="7.28515625" style="47" bestFit="1" customWidth="1"/>
    <col min="13827" max="13829" width="7.28515625" style="47" customWidth="1"/>
    <col min="13830" max="13835" width="0" style="47" hidden="1" customWidth="1"/>
    <col min="13836" max="13836" width="10.28515625" style="47" customWidth="1"/>
    <col min="13837" max="14075" width="11.42578125" style="47"/>
    <col min="14076" max="14076" width="18.140625" style="47" customWidth="1"/>
    <col min="14077" max="14078" width="7.28515625" style="47" bestFit="1" customWidth="1"/>
    <col min="14079" max="14080" width="7.28515625" style="47" customWidth="1"/>
    <col min="14081" max="14082" width="7.28515625" style="47" bestFit="1" customWidth="1"/>
    <col min="14083" max="14085" width="7.28515625" style="47" customWidth="1"/>
    <col min="14086" max="14091" width="0" style="47" hidden="1" customWidth="1"/>
    <col min="14092" max="14092" width="10.28515625" style="47" customWidth="1"/>
    <col min="14093" max="14331" width="11.42578125" style="47"/>
    <col min="14332" max="14332" width="18.140625" style="47" customWidth="1"/>
    <col min="14333" max="14334" width="7.28515625" style="47" bestFit="1" customWidth="1"/>
    <col min="14335" max="14336" width="7.28515625" style="47" customWidth="1"/>
    <col min="14337" max="14338" width="7.28515625" style="47" bestFit="1" customWidth="1"/>
    <col min="14339" max="14341" width="7.28515625" style="47" customWidth="1"/>
    <col min="14342" max="14347" width="0" style="47" hidden="1" customWidth="1"/>
    <col min="14348" max="14348" width="10.28515625" style="47" customWidth="1"/>
    <col min="14349" max="14587" width="11.42578125" style="47"/>
    <col min="14588" max="14588" width="18.140625" style="47" customWidth="1"/>
    <col min="14589" max="14590" width="7.28515625" style="47" bestFit="1" customWidth="1"/>
    <col min="14591" max="14592" width="7.28515625" style="47" customWidth="1"/>
    <col min="14593" max="14594" width="7.28515625" style="47" bestFit="1" customWidth="1"/>
    <col min="14595" max="14597" width="7.28515625" style="47" customWidth="1"/>
    <col min="14598" max="14603" width="0" style="47" hidden="1" customWidth="1"/>
    <col min="14604" max="14604" width="10.28515625" style="47" customWidth="1"/>
    <col min="14605" max="14843" width="11.42578125" style="47"/>
    <col min="14844" max="14844" width="18.140625" style="47" customWidth="1"/>
    <col min="14845" max="14846" width="7.28515625" style="47" bestFit="1" customWidth="1"/>
    <col min="14847" max="14848" width="7.28515625" style="47" customWidth="1"/>
    <col min="14849" max="14850" width="7.28515625" style="47" bestFit="1" customWidth="1"/>
    <col min="14851" max="14853" width="7.28515625" style="47" customWidth="1"/>
    <col min="14854" max="14859" width="0" style="47" hidden="1" customWidth="1"/>
    <col min="14860" max="14860" width="10.28515625" style="47" customWidth="1"/>
    <col min="14861" max="15099" width="11.42578125" style="47"/>
    <col min="15100" max="15100" width="18.140625" style="47" customWidth="1"/>
    <col min="15101" max="15102" width="7.28515625" style="47" bestFit="1" customWidth="1"/>
    <col min="15103" max="15104" width="7.28515625" style="47" customWidth="1"/>
    <col min="15105" max="15106" width="7.28515625" style="47" bestFit="1" customWidth="1"/>
    <col min="15107" max="15109" width="7.28515625" style="47" customWidth="1"/>
    <col min="15110" max="15115" width="0" style="47" hidden="1" customWidth="1"/>
    <col min="15116" max="15116" width="10.28515625" style="47" customWidth="1"/>
    <col min="15117" max="15355" width="11.42578125" style="47"/>
    <col min="15356" max="15356" width="18.140625" style="47" customWidth="1"/>
    <col min="15357" max="15358" width="7.28515625" style="47" bestFit="1" customWidth="1"/>
    <col min="15359" max="15360" width="7.28515625" style="47" customWidth="1"/>
    <col min="15361" max="15362" width="7.28515625" style="47" bestFit="1" customWidth="1"/>
    <col min="15363" max="15365" width="7.28515625" style="47" customWidth="1"/>
    <col min="15366" max="15371" width="0" style="47" hidden="1" customWidth="1"/>
    <col min="15372" max="15372" width="10.28515625" style="47" customWidth="1"/>
    <col min="15373" max="15611" width="11.42578125" style="47"/>
    <col min="15612" max="15612" width="18.140625" style="47" customWidth="1"/>
    <col min="15613" max="15614" width="7.28515625" style="47" bestFit="1" customWidth="1"/>
    <col min="15615" max="15616" width="7.28515625" style="47" customWidth="1"/>
    <col min="15617" max="15618" width="7.28515625" style="47" bestFit="1" customWidth="1"/>
    <col min="15619" max="15621" width="7.28515625" style="47" customWidth="1"/>
    <col min="15622" max="15627" width="0" style="47" hidden="1" customWidth="1"/>
    <col min="15628" max="15628" width="10.28515625" style="47" customWidth="1"/>
    <col min="15629" max="15867" width="11.42578125" style="47"/>
    <col min="15868" max="15868" width="18.140625" style="47" customWidth="1"/>
    <col min="15869" max="15870" width="7.28515625" style="47" bestFit="1" customWidth="1"/>
    <col min="15871" max="15872" width="7.28515625" style="47" customWidth="1"/>
    <col min="15873" max="15874" width="7.28515625" style="47" bestFit="1" customWidth="1"/>
    <col min="15875" max="15877" width="7.28515625" style="47" customWidth="1"/>
    <col min="15878" max="15883" width="0" style="47" hidden="1" customWidth="1"/>
    <col min="15884" max="15884" width="10.28515625" style="47" customWidth="1"/>
    <col min="15885" max="16123" width="11.42578125" style="47"/>
    <col min="16124" max="16124" width="18.140625" style="47" customWidth="1"/>
    <col min="16125" max="16126" width="7.28515625" style="47" bestFit="1" customWidth="1"/>
    <col min="16127" max="16128" width="7.28515625" style="47" customWidth="1"/>
    <col min="16129" max="16130" width="7.28515625" style="47" bestFit="1" customWidth="1"/>
    <col min="16131" max="16133" width="7.28515625" style="47" customWidth="1"/>
    <col min="16134" max="16139" width="0" style="47" hidden="1" customWidth="1"/>
    <col min="16140" max="16140" width="10.28515625" style="47" customWidth="1"/>
    <col min="16141" max="16384" width="11.42578125" style="47"/>
  </cols>
  <sheetData>
    <row r="1" spans="1:16" s="48" customFormat="1" x14ac:dyDescent="0.2"/>
    <row r="2" spans="1:16" s="48" customFormat="1" x14ac:dyDescent="0.2">
      <c r="A2" s="75" t="s">
        <v>105</v>
      </c>
    </row>
    <row r="3" spans="1:16" s="48" customFormat="1" x14ac:dyDescent="0.2">
      <c r="A3" s="75" t="s">
        <v>106</v>
      </c>
    </row>
    <row r="4" spans="1:16" s="48" customFormat="1" x14ac:dyDescent="0.2"/>
    <row r="5" spans="1:16" s="48" customFormat="1" ht="12.75" x14ac:dyDescent="0.2">
      <c r="B5" s="330" t="s">
        <v>81</v>
      </c>
      <c r="C5" s="330"/>
      <c r="D5" s="330"/>
      <c r="E5" s="330"/>
      <c r="F5" s="330"/>
      <c r="G5" s="330"/>
      <c r="H5" s="330"/>
      <c r="I5" s="330"/>
      <c r="J5" s="330"/>
      <c r="K5" s="330"/>
      <c r="M5" s="167" t="s">
        <v>576</v>
      </c>
      <c r="O5" s="138"/>
    </row>
    <row r="6" spans="1:16" s="48" customFormat="1" ht="12.75" x14ac:dyDescent="0.2">
      <c r="B6" s="346" t="str">
        <f>'Solicitudes Regiones'!$B$6:$P$6</f>
        <v>Acumuladas de julio de 2008 a diciembre de 2019</v>
      </c>
      <c r="C6" s="346"/>
      <c r="D6" s="346"/>
      <c r="E6" s="346"/>
      <c r="F6" s="346"/>
      <c r="G6" s="346"/>
      <c r="H6" s="346"/>
      <c r="I6" s="346"/>
      <c r="J6" s="346"/>
      <c r="K6" s="346"/>
    </row>
    <row r="7" spans="1:16" x14ac:dyDescent="0.2">
      <c r="B7" s="49"/>
    </row>
    <row r="8" spans="1:16" ht="15" customHeight="1" x14ac:dyDescent="0.2">
      <c r="B8" s="362" t="s">
        <v>57</v>
      </c>
      <c r="C8" s="362"/>
      <c r="D8" s="362"/>
      <c r="E8" s="362"/>
      <c r="F8" s="362"/>
      <c r="G8" s="362"/>
      <c r="H8" s="362"/>
      <c r="I8" s="362"/>
      <c r="J8" s="362"/>
      <c r="K8" s="362"/>
      <c r="L8" s="60"/>
    </row>
    <row r="9" spans="1:16" ht="21" customHeight="1" x14ac:dyDescent="0.2">
      <c r="B9" s="362" t="s">
        <v>58</v>
      </c>
      <c r="C9" s="362" t="s">
        <v>2</v>
      </c>
      <c r="D9" s="362"/>
      <c r="E9" s="362"/>
      <c r="F9" s="362"/>
      <c r="G9" s="362"/>
      <c r="H9" s="362"/>
      <c r="I9" s="362"/>
      <c r="J9" s="362"/>
      <c r="K9" s="362"/>
    </row>
    <row r="10" spans="1:16" ht="24" x14ac:dyDescent="0.2">
      <c r="B10" s="362"/>
      <c r="C10" s="44" t="s">
        <v>59</v>
      </c>
      <c r="D10" s="44" t="s">
        <v>60</v>
      </c>
      <c r="E10" s="44" t="s">
        <v>61</v>
      </c>
      <c r="F10" s="44" t="s">
        <v>62</v>
      </c>
      <c r="G10" s="44" t="s">
        <v>8</v>
      </c>
      <c r="H10" s="44" t="s">
        <v>63</v>
      </c>
      <c r="I10" s="44" t="s">
        <v>64</v>
      </c>
      <c r="J10" s="44" t="s">
        <v>65</v>
      </c>
      <c r="K10" s="45" t="s">
        <v>31</v>
      </c>
    </row>
    <row r="11" spans="1:16" x14ac:dyDescent="0.2">
      <c r="B11" s="39" t="s">
        <v>135</v>
      </c>
      <c r="C11" s="39">
        <v>3838</v>
      </c>
      <c r="D11" s="39">
        <v>2435</v>
      </c>
      <c r="E11" s="39">
        <f>C11+D11</f>
        <v>6273</v>
      </c>
      <c r="F11" s="40">
        <f>E11/$E$18</f>
        <v>0.63801871440195279</v>
      </c>
      <c r="G11" s="39">
        <v>13816</v>
      </c>
      <c r="H11" s="39">
        <v>987</v>
      </c>
      <c r="I11" s="39">
        <f>G11+H11</f>
        <v>14803</v>
      </c>
      <c r="J11" s="40">
        <f>I11/$I$18</f>
        <v>0.70776954338991149</v>
      </c>
      <c r="K11" s="39">
        <f t="shared" ref="K11:K17" si="0">E11+I11</f>
        <v>21076</v>
      </c>
      <c r="P11" s="52"/>
    </row>
    <row r="12" spans="1:16" x14ac:dyDescent="0.2">
      <c r="B12" s="39" t="s">
        <v>74</v>
      </c>
      <c r="C12" s="39">
        <v>1136</v>
      </c>
      <c r="D12" s="39">
        <v>1365</v>
      </c>
      <c r="E12" s="39">
        <f t="shared" ref="E12:E17" si="1">C12+D12</f>
        <v>2501</v>
      </c>
      <c r="F12" s="40">
        <f t="shared" ref="F12:F17" si="2">E12/$E$18</f>
        <v>0.25437347436940599</v>
      </c>
      <c r="G12" s="39">
        <v>3928</v>
      </c>
      <c r="H12" s="39">
        <v>507</v>
      </c>
      <c r="I12" s="39">
        <f t="shared" ref="I12:I17" si="3">G12+H12</f>
        <v>4435</v>
      </c>
      <c r="J12" s="40">
        <f t="shared" ref="J12:J17" si="4">I12/$I$18</f>
        <v>0.2120487688262013</v>
      </c>
      <c r="K12" s="39">
        <f t="shared" si="0"/>
        <v>6936</v>
      </c>
      <c r="P12" s="52"/>
    </row>
    <row r="13" spans="1:16" x14ac:dyDescent="0.2">
      <c r="B13" s="39" t="s">
        <v>75</v>
      </c>
      <c r="C13" s="39">
        <v>277</v>
      </c>
      <c r="D13" s="39">
        <v>165</v>
      </c>
      <c r="E13" s="39">
        <f t="shared" si="1"/>
        <v>442</v>
      </c>
      <c r="F13" s="40">
        <f t="shared" si="2"/>
        <v>4.4955248169243289E-2</v>
      </c>
      <c r="G13" s="39">
        <v>789</v>
      </c>
      <c r="H13" s="39">
        <v>66</v>
      </c>
      <c r="I13" s="39">
        <f t="shared" si="3"/>
        <v>855</v>
      </c>
      <c r="J13" s="40">
        <f t="shared" si="4"/>
        <v>4.0879751374611521E-2</v>
      </c>
      <c r="K13" s="39">
        <f t="shared" si="0"/>
        <v>1297</v>
      </c>
      <c r="P13" s="52"/>
    </row>
    <row r="14" spans="1:16" x14ac:dyDescent="0.2">
      <c r="B14" s="39" t="s">
        <v>76</v>
      </c>
      <c r="C14" s="39">
        <v>56</v>
      </c>
      <c r="D14" s="39">
        <v>41</v>
      </c>
      <c r="E14" s="39">
        <f t="shared" si="1"/>
        <v>97</v>
      </c>
      <c r="F14" s="40">
        <f t="shared" si="2"/>
        <v>9.8657445077298608E-3</v>
      </c>
      <c r="G14" s="39">
        <v>68</v>
      </c>
      <c r="H14" s="39">
        <v>10</v>
      </c>
      <c r="I14" s="39">
        <f t="shared" si="3"/>
        <v>78</v>
      </c>
      <c r="J14" s="40">
        <f t="shared" si="4"/>
        <v>3.7293808271575426E-3</v>
      </c>
      <c r="K14" s="39">
        <f t="shared" si="0"/>
        <v>175</v>
      </c>
      <c r="P14" s="52"/>
    </row>
    <row r="15" spans="1:16" x14ac:dyDescent="0.2">
      <c r="B15" s="39" t="s">
        <v>77</v>
      </c>
      <c r="C15" s="39">
        <v>55</v>
      </c>
      <c r="D15" s="39">
        <v>35</v>
      </c>
      <c r="E15" s="39">
        <f t="shared" si="1"/>
        <v>90</v>
      </c>
      <c r="F15" s="40">
        <f t="shared" si="2"/>
        <v>9.1537835638730667E-3</v>
      </c>
      <c r="G15" s="39">
        <v>39</v>
      </c>
      <c r="H15" s="39">
        <v>5</v>
      </c>
      <c r="I15" s="39">
        <f t="shared" si="3"/>
        <v>44</v>
      </c>
      <c r="J15" s="40">
        <f t="shared" si="4"/>
        <v>2.1037532871145113E-3</v>
      </c>
      <c r="K15" s="39">
        <f t="shared" si="0"/>
        <v>134</v>
      </c>
      <c r="P15" s="52"/>
    </row>
    <row r="16" spans="1:16" x14ac:dyDescent="0.2">
      <c r="B16" s="39" t="s">
        <v>78</v>
      </c>
      <c r="C16" s="39">
        <v>100</v>
      </c>
      <c r="D16" s="39">
        <v>86</v>
      </c>
      <c r="E16" s="39">
        <f t="shared" si="1"/>
        <v>186</v>
      </c>
      <c r="F16" s="40">
        <f t="shared" si="2"/>
        <v>1.8917819365337672E-2</v>
      </c>
      <c r="G16" s="39">
        <v>221</v>
      </c>
      <c r="H16" s="39">
        <v>20</v>
      </c>
      <c r="I16" s="39">
        <f t="shared" si="3"/>
        <v>241</v>
      </c>
      <c r="J16" s="40">
        <f t="shared" si="4"/>
        <v>1.1522830504422663E-2</v>
      </c>
      <c r="K16" s="39">
        <f t="shared" si="0"/>
        <v>427</v>
      </c>
      <c r="P16" s="52"/>
    </row>
    <row r="17" spans="2:16" x14ac:dyDescent="0.2">
      <c r="B17" s="39" t="s">
        <v>79</v>
      </c>
      <c r="C17" s="39">
        <v>161</v>
      </c>
      <c r="D17" s="39">
        <v>82</v>
      </c>
      <c r="E17" s="39">
        <f t="shared" si="1"/>
        <v>243</v>
      </c>
      <c r="F17" s="40">
        <f t="shared" si="2"/>
        <v>2.4715215622457282E-2</v>
      </c>
      <c r="G17" s="39">
        <v>436</v>
      </c>
      <c r="H17" s="39">
        <v>23</v>
      </c>
      <c r="I17" s="39">
        <f t="shared" si="3"/>
        <v>459</v>
      </c>
      <c r="J17" s="40">
        <f t="shared" si="4"/>
        <v>2.1945971790580922E-2</v>
      </c>
      <c r="K17" s="39">
        <f t="shared" si="0"/>
        <v>702</v>
      </c>
      <c r="P17" s="52"/>
    </row>
    <row r="18" spans="2:16" x14ac:dyDescent="0.2">
      <c r="B18" s="41" t="s">
        <v>50</v>
      </c>
      <c r="C18" s="39">
        <f>SUM(C11:C17)</f>
        <v>5623</v>
      </c>
      <c r="D18" s="39">
        <f t="shared" ref="D18:H18" si="5">SUM(D11:D17)</f>
        <v>4209</v>
      </c>
      <c r="E18" s="41">
        <f t="shared" ref="E18" si="6">C18+D18</f>
        <v>9832</v>
      </c>
      <c r="F18" s="42">
        <f t="shared" ref="F18" si="7">E18/$E$18</f>
        <v>1</v>
      </c>
      <c r="G18" s="39">
        <f t="shared" si="5"/>
        <v>19297</v>
      </c>
      <c r="H18" s="39">
        <f t="shared" si="5"/>
        <v>1618</v>
      </c>
      <c r="I18" s="41">
        <f t="shared" ref="I18" si="8">G18+H18</f>
        <v>20915</v>
      </c>
      <c r="J18" s="43">
        <f t="shared" ref="J18" si="9">I18/$I$18</f>
        <v>1</v>
      </c>
      <c r="K18" s="41">
        <f>SUM(K11:K17)</f>
        <v>30747</v>
      </c>
      <c r="P18" s="52"/>
    </row>
    <row r="19" spans="2:16" ht="25.5" customHeight="1" x14ac:dyDescent="0.2">
      <c r="B19" s="53" t="s">
        <v>66</v>
      </c>
      <c r="C19" s="78">
        <f>+C18/$K$18</f>
        <v>0.18287963053306014</v>
      </c>
      <c r="D19" s="78">
        <f>+D18/$K$18</f>
        <v>0.13689140403941849</v>
      </c>
      <c r="E19" s="79">
        <f>C19+D19</f>
        <v>0.31977103457247863</v>
      </c>
      <c r="F19" s="79"/>
      <c r="G19" s="78">
        <f>+G18/$K$18</f>
        <v>0.62760594529547598</v>
      </c>
      <c r="H19" s="78">
        <f>+H18/$K$18</f>
        <v>5.2623020132045402E-2</v>
      </c>
      <c r="I19" s="79">
        <f>H19+G19</f>
        <v>0.68022896542752143</v>
      </c>
      <c r="J19" s="79"/>
      <c r="K19" s="79">
        <f>E19+I19</f>
        <v>1</v>
      </c>
    </row>
    <row r="20" spans="2:16" x14ac:dyDescent="0.2">
      <c r="B20" s="56"/>
      <c r="C20" s="80"/>
      <c r="D20" s="80"/>
      <c r="E20" s="81"/>
      <c r="F20" s="81"/>
      <c r="G20" s="80"/>
      <c r="H20" s="80"/>
      <c r="I20" s="81"/>
      <c r="J20" s="81"/>
      <c r="K20" s="81"/>
    </row>
    <row r="21" spans="2:16" ht="12.75" x14ac:dyDescent="0.2">
      <c r="B21" s="330" t="s">
        <v>132</v>
      </c>
      <c r="C21" s="330"/>
      <c r="D21" s="330"/>
      <c r="E21" s="330"/>
      <c r="F21" s="330"/>
      <c r="G21" s="330"/>
      <c r="H21" s="330"/>
      <c r="I21" s="330"/>
      <c r="J21" s="330"/>
      <c r="K21" s="330"/>
    </row>
    <row r="22" spans="2:16" ht="12.75" x14ac:dyDescent="0.2">
      <c r="B22" s="346" t="str">
        <f>'Solicitudes Regiones'!$B$6:$P$6</f>
        <v>Acumuladas de julio de 2008 a diciembre de 2019</v>
      </c>
      <c r="C22" s="346"/>
      <c r="D22" s="346"/>
      <c r="E22" s="346"/>
      <c r="F22" s="346"/>
      <c r="G22" s="346"/>
      <c r="H22" s="346"/>
      <c r="I22" s="346"/>
      <c r="J22" s="346"/>
      <c r="K22" s="346"/>
    </row>
    <row r="23" spans="2:16" x14ac:dyDescent="0.2">
      <c r="B23" s="56"/>
      <c r="C23" s="81"/>
      <c r="D23" s="81"/>
      <c r="E23" s="81"/>
      <c r="F23" s="81"/>
      <c r="G23" s="81"/>
      <c r="H23" s="81"/>
      <c r="I23" s="81"/>
      <c r="J23" s="81"/>
      <c r="K23" s="81"/>
      <c r="L23" s="95"/>
    </row>
    <row r="24" spans="2:16" ht="12.75" customHeight="1" x14ac:dyDescent="0.2">
      <c r="B24" s="362" t="s">
        <v>67</v>
      </c>
      <c r="C24" s="362"/>
      <c r="D24" s="362"/>
      <c r="E24" s="362"/>
      <c r="F24" s="362"/>
      <c r="G24" s="362"/>
      <c r="H24" s="362"/>
      <c r="I24" s="362"/>
      <c r="J24" s="362"/>
      <c r="K24" s="362"/>
      <c r="L24" s="60"/>
    </row>
    <row r="25" spans="2:16" ht="20.25" customHeight="1" x14ac:dyDescent="0.2">
      <c r="B25" s="362" t="s">
        <v>58</v>
      </c>
      <c r="C25" s="362" t="s">
        <v>2</v>
      </c>
      <c r="D25" s="362"/>
      <c r="E25" s="362"/>
      <c r="F25" s="362"/>
      <c r="G25" s="362"/>
      <c r="H25" s="362"/>
      <c r="I25" s="362"/>
      <c r="J25" s="362"/>
      <c r="K25" s="362"/>
    </row>
    <row r="26" spans="2:16" ht="21" customHeight="1" x14ac:dyDescent="0.2">
      <c r="B26" s="362"/>
      <c r="C26" s="44" t="s">
        <v>59</v>
      </c>
      <c r="D26" s="44" t="s">
        <v>60</v>
      </c>
      <c r="E26" s="44" t="s">
        <v>61</v>
      </c>
      <c r="F26" s="44" t="s">
        <v>62</v>
      </c>
      <c r="G26" s="44" t="s">
        <v>8</v>
      </c>
      <c r="H26" s="44" t="s">
        <v>63</v>
      </c>
      <c r="I26" s="44" t="s">
        <v>64</v>
      </c>
      <c r="J26" s="44" t="s">
        <v>65</v>
      </c>
      <c r="K26" s="45" t="s">
        <v>31</v>
      </c>
    </row>
    <row r="27" spans="2:16" x14ac:dyDescent="0.2">
      <c r="B27" s="39" t="s">
        <v>135</v>
      </c>
      <c r="C27" s="39">
        <v>3265</v>
      </c>
      <c r="D27" s="39">
        <v>1477</v>
      </c>
      <c r="E27" s="39">
        <f>C27+D27</f>
        <v>4742</v>
      </c>
      <c r="F27" s="40">
        <f>E27/$E$18</f>
        <v>0.48230268510984542</v>
      </c>
      <c r="G27" s="39">
        <v>10958</v>
      </c>
      <c r="H27" s="39">
        <v>750</v>
      </c>
      <c r="I27" s="39">
        <f>G27+H27</f>
        <v>11708</v>
      </c>
      <c r="J27" s="40">
        <f>I27/$I$18</f>
        <v>0.55978962467128857</v>
      </c>
      <c r="K27" s="39">
        <f t="shared" ref="K27:K33" si="10">E27+I27</f>
        <v>16450</v>
      </c>
    </row>
    <row r="28" spans="2:16" x14ac:dyDescent="0.2">
      <c r="B28" s="39" t="s">
        <v>74</v>
      </c>
      <c r="C28" s="39">
        <v>1026</v>
      </c>
      <c r="D28" s="39">
        <v>840</v>
      </c>
      <c r="E28" s="39">
        <f t="shared" ref="E28:E33" si="11">C28+D28</f>
        <v>1866</v>
      </c>
      <c r="F28" s="40">
        <f t="shared" ref="F28:F33" si="12">E28/$E$18</f>
        <v>0.18978844589096827</v>
      </c>
      <c r="G28" s="39">
        <v>3325</v>
      </c>
      <c r="H28" s="39">
        <v>398</v>
      </c>
      <c r="I28" s="39">
        <f t="shared" ref="I28:I33" si="13">G28+H28</f>
        <v>3723</v>
      </c>
      <c r="J28" s="40">
        <f t="shared" ref="J28:J33" si="14">I28/$I$18</f>
        <v>0.17800621563471192</v>
      </c>
      <c r="K28" s="39">
        <f t="shared" si="10"/>
        <v>5589</v>
      </c>
    </row>
    <row r="29" spans="2:16" x14ac:dyDescent="0.2">
      <c r="B29" s="39" t="s">
        <v>75</v>
      </c>
      <c r="C29" s="39">
        <v>230</v>
      </c>
      <c r="D29" s="39">
        <v>86</v>
      </c>
      <c r="E29" s="39">
        <f t="shared" si="11"/>
        <v>316</v>
      </c>
      <c r="F29" s="40">
        <f t="shared" si="12"/>
        <v>3.2139951179820991E-2</v>
      </c>
      <c r="G29" s="39">
        <v>635</v>
      </c>
      <c r="H29" s="39">
        <v>51</v>
      </c>
      <c r="I29" s="39">
        <f t="shared" si="13"/>
        <v>686</v>
      </c>
      <c r="J29" s="40">
        <f t="shared" si="14"/>
        <v>3.2799426249103515E-2</v>
      </c>
      <c r="K29" s="39">
        <f t="shared" si="10"/>
        <v>1002</v>
      </c>
    </row>
    <row r="30" spans="2:16" x14ac:dyDescent="0.2">
      <c r="B30" s="39" t="s">
        <v>76</v>
      </c>
      <c r="C30" s="39">
        <v>55</v>
      </c>
      <c r="D30" s="39">
        <v>21</v>
      </c>
      <c r="E30" s="39">
        <f t="shared" si="11"/>
        <v>76</v>
      </c>
      <c r="F30" s="40">
        <f t="shared" si="12"/>
        <v>7.7298616761594793E-3</v>
      </c>
      <c r="G30" s="39">
        <v>64</v>
      </c>
      <c r="H30" s="39">
        <v>8</v>
      </c>
      <c r="I30" s="39">
        <f t="shared" si="13"/>
        <v>72</v>
      </c>
      <c r="J30" s="40">
        <f t="shared" si="14"/>
        <v>3.4425053789146546E-3</v>
      </c>
      <c r="K30" s="39">
        <f t="shared" si="10"/>
        <v>148</v>
      </c>
    </row>
    <row r="31" spans="2:16" x14ac:dyDescent="0.2">
      <c r="B31" s="39" t="s">
        <v>77</v>
      </c>
      <c r="C31" s="39">
        <v>51</v>
      </c>
      <c r="D31" s="39">
        <v>18</v>
      </c>
      <c r="E31" s="39">
        <f t="shared" si="11"/>
        <v>69</v>
      </c>
      <c r="F31" s="40">
        <f t="shared" si="12"/>
        <v>7.0179007323026852E-3</v>
      </c>
      <c r="G31" s="39">
        <v>35</v>
      </c>
      <c r="H31" s="39">
        <v>5</v>
      </c>
      <c r="I31" s="39">
        <f t="shared" si="13"/>
        <v>40</v>
      </c>
      <c r="J31" s="40">
        <f t="shared" si="14"/>
        <v>1.9125029882859192E-3</v>
      </c>
      <c r="K31" s="39">
        <f t="shared" si="10"/>
        <v>109</v>
      </c>
    </row>
    <row r="32" spans="2:16" x14ac:dyDescent="0.2">
      <c r="B32" s="39" t="s">
        <v>78</v>
      </c>
      <c r="C32" s="39">
        <v>92</v>
      </c>
      <c r="D32" s="39">
        <v>44</v>
      </c>
      <c r="E32" s="39">
        <f t="shared" si="11"/>
        <v>136</v>
      </c>
      <c r="F32" s="40">
        <f t="shared" si="12"/>
        <v>1.3832384052074858E-2</v>
      </c>
      <c r="G32" s="39">
        <v>182</v>
      </c>
      <c r="H32" s="39">
        <v>20</v>
      </c>
      <c r="I32" s="39">
        <f t="shared" si="13"/>
        <v>202</v>
      </c>
      <c r="J32" s="40">
        <f t="shared" si="14"/>
        <v>9.6581400908438923E-3</v>
      </c>
      <c r="K32" s="39">
        <f t="shared" si="10"/>
        <v>338</v>
      </c>
    </row>
    <row r="33" spans="2:12" x14ac:dyDescent="0.2">
      <c r="B33" s="39" t="s">
        <v>79</v>
      </c>
      <c r="C33" s="39">
        <v>135</v>
      </c>
      <c r="D33" s="39">
        <v>46</v>
      </c>
      <c r="E33" s="39">
        <f t="shared" si="11"/>
        <v>181</v>
      </c>
      <c r="F33" s="40">
        <f t="shared" si="12"/>
        <v>1.840927583401139E-2</v>
      </c>
      <c r="G33" s="39">
        <v>355</v>
      </c>
      <c r="H33" s="39">
        <v>16</v>
      </c>
      <c r="I33" s="39">
        <f t="shared" si="13"/>
        <v>371</v>
      </c>
      <c r="J33" s="40">
        <f t="shared" si="14"/>
        <v>1.77384652163519E-2</v>
      </c>
      <c r="K33" s="39">
        <f t="shared" si="10"/>
        <v>552</v>
      </c>
    </row>
    <row r="34" spans="2:12" x14ac:dyDescent="0.2">
      <c r="B34" s="41" t="s">
        <v>50</v>
      </c>
      <c r="C34" s="39">
        <f>SUM(C27:C33)</f>
        <v>4854</v>
      </c>
      <c r="D34" s="39">
        <f>SUM(D27:D33)</f>
        <v>2532</v>
      </c>
      <c r="E34" s="41">
        <f t="shared" ref="E34" si="15">C34+D34</f>
        <v>7386</v>
      </c>
      <c r="F34" s="42">
        <f t="shared" ref="F34" si="16">E34/$E$18</f>
        <v>0.75122050447518307</v>
      </c>
      <c r="G34" s="39">
        <f>SUM(G27:G33)</f>
        <v>15554</v>
      </c>
      <c r="H34" s="39">
        <f>SUM(H27:H33)</f>
        <v>1248</v>
      </c>
      <c r="I34" s="41">
        <f t="shared" ref="I34" si="17">G34+H34</f>
        <v>16802</v>
      </c>
      <c r="J34" s="43">
        <f t="shared" ref="J34" si="18">I34/$I$18</f>
        <v>0.8033468802295004</v>
      </c>
      <c r="K34" s="41">
        <f>SUM(K27:K33)</f>
        <v>24188</v>
      </c>
    </row>
    <row r="35" spans="2:12" ht="24" x14ac:dyDescent="0.2">
      <c r="B35" s="53" t="s">
        <v>68</v>
      </c>
      <c r="C35" s="78">
        <f>+C34/$K$34</f>
        <v>0.20067802215974864</v>
      </c>
      <c r="D35" s="78">
        <f>+D34/$K$34</f>
        <v>0.10468000661485034</v>
      </c>
      <c r="E35" s="79">
        <f>C35+D35</f>
        <v>0.305358028774599</v>
      </c>
      <c r="F35" s="79"/>
      <c r="G35" s="78">
        <f>+G34/$K$34</f>
        <v>0.64304613858111459</v>
      </c>
      <c r="H35" s="78">
        <f>+H34/$K$34</f>
        <v>5.1595832644286424E-2</v>
      </c>
      <c r="I35" s="79">
        <f>G35+H35</f>
        <v>0.69464197122540106</v>
      </c>
      <c r="J35" s="79"/>
      <c r="K35" s="79">
        <f>E35+I35</f>
        <v>1</v>
      </c>
    </row>
    <row r="36" spans="2:12" x14ac:dyDescent="0.2">
      <c r="B36" s="46" t="s">
        <v>133</v>
      </c>
      <c r="L36" s="48"/>
    </row>
    <row r="37" spans="2:12" x14ac:dyDescent="0.2">
      <c r="B37" s="46" t="s">
        <v>134</v>
      </c>
      <c r="C37" s="96"/>
      <c r="D37" s="96"/>
      <c r="E37" s="96"/>
      <c r="F37" s="96"/>
      <c r="G37" s="96"/>
      <c r="H37" s="96"/>
      <c r="I37" s="96"/>
      <c r="J37" s="96"/>
      <c r="K37" s="96"/>
    </row>
    <row r="38" spans="2:12" x14ac:dyDescent="0.2">
      <c r="C38" s="97"/>
      <c r="D38" s="96"/>
      <c r="E38" s="96"/>
      <c r="F38" s="96"/>
      <c r="G38" s="96"/>
      <c r="H38" s="96"/>
      <c r="I38" s="96"/>
      <c r="J38" s="96"/>
      <c r="K38" s="96"/>
      <c r="L38" s="98"/>
    </row>
    <row r="39" spans="2:12" ht="15.75" customHeight="1" x14ac:dyDescent="0.2">
      <c r="D39" s="99"/>
      <c r="E39" s="99"/>
      <c r="F39" s="99"/>
      <c r="G39" s="99"/>
      <c r="H39" s="99"/>
      <c r="I39" s="99"/>
      <c r="J39" s="99"/>
      <c r="K39" s="99"/>
      <c r="L39" s="98"/>
    </row>
    <row r="40" spans="2:12" ht="15.75" customHeight="1" x14ac:dyDescent="0.2">
      <c r="C40" s="100"/>
      <c r="D40" s="100"/>
      <c r="E40" s="100"/>
      <c r="F40" s="100"/>
      <c r="G40" s="100"/>
      <c r="H40" s="100"/>
      <c r="I40" s="100"/>
      <c r="J40" s="100"/>
      <c r="K40" s="100"/>
      <c r="L40" s="99"/>
    </row>
    <row r="41" spans="2:12" x14ac:dyDescent="0.2">
      <c r="L41" s="48"/>
    </row>
  </sheetData>
  <mergeCells count="10">
    <mergeCell ref="B6:K6"/>
    <mergeCell ref="B5:K5"/>
    <mergeCell ref="B21:K21"/>
    <mergeCell ref="B22:K22"/>
    <mergeCell ref="B25:B26"/>
    <mergeCell ref="C25:K25"/>
    <mergeCell ref="B8:K8"/>
    <mergeCell ref="B9:B10"/>
    <mergeCell ref="C9:K9"/>
    <mergeCell ref="B24:K24"/>
  </mergeCells>
  <hyperlinks>
    <hyperlink ref="M5" location="'Índice Pensiones Solidarias'!A1" display="Volver Sistema de Pensiones Solidadias" xr:uid="{00000000-0004-0000-0800-000000000000}"/>
  </hyperlinks>
  <pageMargins left="0.74803149606299213" right="0.74803149606299213" top="0.98425196850393704" bottom="0.98425196850393704" header="0" footer="0"/>
  <pageSetup scale="84" orientation="portrait" r:id="rId1"/>
  <headerFooter alignWithMargins="0"/>
  <ignoredErrors>
    <ignoredError sqref="K18 K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15</vt:i4>
      </vt:variant>
    </vt:vector>
  </HeadingPairs>
  <TitlesOfParts>
    <vt:vector size="48" baseType="lpstr">
      <vt:lpstr>datos</vt:lpstr>
      <vt:lpstr>Índice</vt:lpstr>
      <vt:lpstr>Índice Pensiones Solidarias</vt:lpstr>
      <vt:lpstr>Solicitudes Nacional</vt:lpstr>
      <vt:lpstr>Concesiones Nacional</vt:lpstr>
      <vt:lpstr>Solicitudes Regiones</vt:lpstr>
      <vt:lpstr>Concesiones Regiones</vt:lpstr>
      <vt:lpstr>XV</vt:lpstr>
      <vt:lpstr>I</vt:lpstr>
      <vt:lpstr>II</vt:lpstr>
      <vt:lpstr>III</vt:lpstr>
      <vt:lpstr>IV</vt:lpstr>
      <vt:lpstr>V</vt:lpstr>
      <vt:lpstr>VI</vt:lpstr>
      <vt:lpstr>VII</vt:lpstr>
      <vt:lpstr>XVI</vt:lpstr>
      <vt:lpstr>VIII</vt:lpstr>
      <vt:lpstr>IX</vt:lpstr>
      <vt:lpstr>XIV</vt:lpstr>
      <vt:lpstr>X</vt:lpstr>
      <vt:lpstr>XI</vt:lpstr>
      <vt:lpstr>XII</vt:lpstr>
      <vt:lpstr>XIII</vt:lpstr>
      <vt:lpstr>Índice BxH</vt:lpstr>
      <vt:lpstr>Concesiones Mensuales BxH</vt:lpstr>
      <vt:lpstr>Solicitudes y Rechazos BxH</vt:lpstr>
      <vt:lpstr>Concesiones Mensuales Regional</vt:lpstr>
      <vt:lpstr>Índice STJ</vt:lpstr>
      <vt:lpstr>Contratación Solicitudes</vt:lpstr>
      <vt:lpstr>Contratación Trámite</vt:lpstr>
      <vt:lpstr>Cotización Solicitudes</vt:lpstr>
      <vt:lpstr>Cotización Trámite</vt:lpstr>
      <vt:lpstr>Subsidios Pagados</vt:lpstr>
      <vt:lpstr>I!Área_de_impresión</vt:lpstr>
      <vt:lpstr>II!Área_de_impresión</vt:lpstr>
      <vt:lpstr>III!Área_de_impresión</vt:lpstr>
      <vt:lpstr>IV!Área_de_impresión</vt:lpstr>
      <vt:lpstr>IX!Área_de_impresión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XIII!Área_de_impresión</vt:lpstr>
      <vt:lpstr>XIV!Área_de_impresión</vt:lpstr>
      <vt:lpstr>XVI!Área_de_impresión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Margarita Martinez Becerra</dc:creator>
  <cp:lastModifiedBy>Amanda Margarita Martinez Becerra</cp:lastModifiedBy>
  <dcterms:created xsi:type="dcterms:W3CDTF">2018-05-04T15:44:38Z</dcterms:created>
  <dcterms:modified xsi:type="dcterms:W3CDTF">2020-02-28T15:09:34Z</dcterms:modified>
</cp:coreProperties>
</file>