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Z:\Informes Mensuales del Pilar Solidario\2019\3. Marzo\"/>
    </mc:Choice>
  </mc:AlternateContent>
  <xr:revisionPtr revIDLastSave="0" documentId="13_ncr:1_{4401B3D9-0263-455F-9C12-3FF0CD085BFA}" xr6:coauthVersionLast="36" xr6:coauthVersionMax="36" xr10:uidLastSave="{00000000-0000-0000-0000-000000000000}"/>
  <bookViews>
    <workbookView xWindow="0" yWindow="0" windowWidth="28800" windowHeight="12225" tabRatio="825" firstSheet="1" activeTab="8" xr2:uid="{00000000-000D-0000-FFFF-FFFF00000000}"/>
  </bookViews>
  <sheets>
    <sheet name="datos" sheetId="21" state="hidden" r:id="rId1"/>
    <sheet name="Índice" sheetId="23" r:id="rId2"/>
    <sheet name="Índice Pensiones Solidarias" sheetId="20" r:id="rId3"/>
    <sheet name="Solicitudes Nacional" sheetId="1" r:id="rId4"/>
    <sheet name="Concesiones Nacional" sheetId="2" r:id="rId5"/>
    <sheet name="Solicitudes Regiones" sheetId="3" r:id="rId6"/>
    <sheet name="Concesiones Regiones" sheetId="4" r:id="rId7"/>
    <sheet name="XV" sheetId="5" r:id="rId8"/>
    <sheet name="I" sheetId="6" r:id="rId9"/>
    <sheet name="II" sheetId="7" r:id="rId10"/>
    <sheet name="III" sheetId="8" r:id="rId11"/>
    <sheet name="IV" sheetId="9" r:id="rId12"/>
    <sheet name="V" sheetId="10" r:id="rId13"/>
    <sheet name="VI" sheetId="11" r:id="rId14"/>
    <sheet name="VII" sheetId="12" r:id="rId15"/>
    <sheet name="XVI" sheetId="34" r:id="rId16"/>
    <sheet name="VIII" sheetId="13" r:id="rId17"/>
    <sheet name="IX" sheetId="14" r:id="rId18"/>
    <sheet name="XIV" sheetId="15" r:id="rId19"/>
    <sheet name="X" sheetId="16" r:id="rId20"/>
    <sheet name="XI" sheetId="17" r:id="rId21"/>
    <sheet name="XII" sheetId="18" r:id="rId22"/>
    <sheet name="XIII" sheetId="19" r:id="rId23"/>
    <sheet name="Índice BxH" sheetId="22" r:id="rId24"/>
    <sheet name="Concesiones Mensuales BxH" sheetId="25" r:id="rId25"/>
    <sheet name="Solicitudes y Rechazos BxH" sheetId="26" r:id="rId26"/>
    <sheet name="Concesiones Mensuales Regional" sheetId="27" r:id="rId27"/>
    <sheet name="Índice STJ" sheetId="24" r:id="rId28"/>
    <sheet name="Contratación Solicitudes" sheetId="29" r:id="rId29"/>
    <sheet name="Contratación Trámite" sheetId="30" r:id="rId30"/>
    <sheet name="Cotización Solicitudes" sheetId="31" r:id="rId31"/>
    <sheet name="Cotización Trámite" sheetId="32" r:id="rId32"/>
    <sheet name="Subsidios Pagados" sheetId="33" r:id="rId33"/>
  </sheets>
  <definedNames>
    <definedName name="_xlnm.Print_Area" localSheetId="8">I!$B$1:$L$37</definedName>
    <definedName name="_xlnm.Print_Area" localSheetId="9">II!$B$1:$L$41</definedName>
    <definedName name="_xlnm.Print_Area" localSheetId="10">III!$B$1:$L$41</definedName>
    <definedName name="_xlnm.Print_Area" localSheetId="11">IV!$B$1:$L$53</definedName>
    <definedName name="_xlnm.Print_Area" localSheetId="17">IX!$B$1:$L$86</definedName>
    <definedName name="_xlnm.Print_Area" localSheetId="12">V!$B$1:$L$99</definedName>
    <definedName name="_xlnm.Print_Area" localSheetId="13">VI!$B$1:$L$89</definedName>
    <definedName name="_xlnm.Print_Area" localSheetId="14">VII!$B$1:$L$82</definedName>
    <definedName name="_xlnm.Print_Area" localSheetId="16">VIII!$B$1:$L$88</definedName>
    <definedName name="_xlnm.Print_Area" localSheetId="19">X!$B$1:$L$82</definedName>
    <definedName name="_xlnm.Print_Area" localSheetId="20">XI!$B$1:$L$42</definedName>
    <definedName name="_xlnm.Print_Area" localSheetId="21">XII!$B$1:$L$44</definedName>
    <definedName name="_xlnm.Print_Area" localSheetId="22">XIII!$B$1:$L$127</definedName>
    <definedName name="_xlnm.Print_Area" localSheetId="18">XIV!$B$1:$L$46</definedName>
    <definedName name="_xlnm.Print_Area" localSheetId="15">XVI!$B$1:$L$64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93" i="32" l="1"/>
  <c r="L92" i="32"/>
  <c r="L91" i="32"/>
  <c r="L90" i="32"/>
  <c r="L89" i="32"/>
  <c r="B90" i="32" l="1"/>
  <c r="H127" i="33" l="1"/>
  <c r="H126" i="33"/>
  <c r="H125" i="33"/>
  <c r="H124" i="33"/>
  <c r="H123" i="33"/>
  <c r="H122" i="33"/>
  <c r="H121" i="33"/>
  <c r="H120" i="33"/>
  <c r="H119" i="33"/>
  <c r="H118" i="33"/>
  <c r="H117" i="33"/>
  <c r="H116" i="33"/>
  <c r="H115" i="33"/>
  <c r="H114" i="33"/>
  <c r="H113" i="33"/>
  <c r="H112" i="33"/>
  <c r="H111" i="33"/>
  <c r="H110" i="33"/>
  <c r="H109" i="33"/>
  <c r="H108" i="33"/>
  <c r="H107" i="33"/>
  <c r="H106" i="33"/>
  <c r="H105" i="33"/>
  <c r="H104" i="33"/>
  <c r="H103" i="33"/>
  <c r="H102" i="33"/>
  <c r="H101" i="33"/>
  <c r="H100" i="33"/>
  <c r="H99" i="33"/>
  <c r="H98" i="33"/>
  <c r="H97" i="33"/>
  <c r="K90" i="32"/>
  <c r="K88" i="32"/>
  <c r="H88" i="32"/>
  <c r="E88" i="32"/>
  <c r="L88" i="32" s="1"/>
  <c r="K87" i="32"/>
  <c r="H87" i="32"/>
  <c r="E87" i="32"/>
  <c r="L87" i="32" s="1"/>
  <c r="K86" i="32"/>
  <c r="H86" i="32"/>
  <c r="E86" i="32"/>
  <c r="L86" i="32" s="1"/>
  <c r="K85" i="32"/>
  <c r="H85" i="32"/>
  <c r="E85" i="32"/>
  <c r="L85" i="32" s="1"/>
  <c r="K84" i="32"/>
  <c r="H84" i="32"/>
  <c r="E84" i="32"/>
  <c r="L84" i="32" s="1"/>
  <c r="K83" i="32"/>
  <c r="H83" i="32"/>
  <c r="E83" i="32"/>
  <c r="L83" i="32" s="1"/>
  <c r="K82" i="32"/>
  <c r="H82" i="32"/>
  <c r="E82" i="32"/>
  <c r="L82" i="32" s="1"/>
  <c r="K81" i="32"/>
  <c r="H81" i="32"/>
  <c r="E81" i="32"/>
  <c r="L81" i="32" s="1"/>
  <c r="K80" i="32"/>
  <c r="H80" i="32"/>
  <c r="E80" i="32"/>
  <c r="L80" i="32" s="1"/>
  <c r="K79" i="32"/>
  <c r="H79" i="32"/>
  <c r="E79" i="32"/>
  <c r="L79" i="32" s="1"/>
  <c r="K78" i="32"/>
  <c r="H78" i="32"/>
  <c r="H90" i="32" s="1"/>
  <c r="E78" i="32"/>
  <c r="L78" i="32" s="1"/>
  <c r="K76" i="32"/>
  <c r="H76" i="32"/>
  <c r="E76" i="32"/>
  <c r="L76" i="32" s="1"/>
  <c r="K75" i="32"/>
  <c r="H75" i="32"/>
  <c r="E75" i="32"/>
  <c r="L75" i="32" s="1"/>
  <c r="K74" i="32"/>
  <c r="H74" i="32"/>
  <c r="E74" i="32"/>
  <c r="L74" i="32" s="1"/>
  <c r="K73" i="32"/>
  <c r="H73" i="32"/>
  <c r="E73" i="32"/>
  <c r="L73" i="32" s="1"/>
  <c r="K72" i="32"/>
  <c r="H72" i="32"/>
  <c r="E72" i="32"/>
  <c r="L72" i="32" s="1"/>
  <c r="K71" i="32"/>
  <c r="H71" i="32"/>
  <c r="E71" i="32"/>
  <c r="L71" i="32" s="1"/>
  <c r="K70" i="32"/>
  <c r="H70" i="32"/>
  <c r="E70" i="32"/>
  <c r="L70" i="32" s="1"/>
  <c r="K69" i="32"/>
  <c r="H69" i="32"/>
  <c r="E69" i="32"/>
  <c r="L69" i="32" s="1"/>
  <c r="K68" i="32"/>
  <c r="H68" i="32"/>
  <c r="E68" i="32"/>
  <c r="L68" i="32" s="1"/>
  <c r="K67" i="32"/>
  <c r="H67" i="32"/>
  <c r="E67" i="32"/>
  <c r="L67" i="32" s="1"/>
  <c r="K66" i="32"/>
  <c r="H66" i="32"/>
  <c r="E66" i="32"/>
  <c r="L66" i="32" s="1"/>
  <c r="K65" i="32"/>
  <c r="K77" i="32" s="1"/>
  <c r="H65" i="32"/>
  <c r="H77" i="32" s="1"/>
  <c r="E65" i="32"/>
  <c r="L65" i="32" s="1"/>
  <c r="K63" i="32"/>
  <c r="H63" i="32"/>
  <c r="E63" i="32"/>
  <c r="L63" i="32" s="1"/>
  <c r="K62" i="32"/>
  <c r="H62" i="32"/>
  <c r="E62" i="32"/>
  <c r="L62" i="32" s="1"/>
  <c r="K61" i="32"/>
  <c r="H61" i="32"/>
  <c r="E61" i="32"/>
  <c r="L61" i="32" s="1"/>
  <c r="K60" i="32"/>
  <c r="H60" i="32"/>
  <c r="E60" i="32"/>
  <c r="L60" i="32" s="1"/>
  <c r="K59" i="32"/>
  <c r="H59" i="32"/>
  <c r="E59" i="32"/>
  <c r="L59" i="32" s="1"/>
  <c r="K58" i="32"/>
  <c r="H58" i="32"/>
  <c r="E58" i="32"/>
  <c r="L58" i="32" s="1"/>
  <c r="K57" i="32"/>
  <c r="H57" i="32"/>
  <c r="E57" i="32"/>
  <c r="L57" i="32" s="1"/>
  <c r="K56" i="32"/>
  <c r="K64" i="32" s="1"/>
  <c r="H56" i="32"/>
  <c r="H64" i="32" s="1"/>
  <c r="E56" i="32"/>
  <c r="L56" i="32" s="1"/>
  <c r="L55" i="32"/>
  <c r="L54" i="32"/>
  <c r="L53" i="32"/>
  <c r="L52" i="32"/>
  <c r="K51" i="32"/>
  <c r="H51" i="32"/>
  <c r="E51" i="32"/>
  <c r="L50" i="32"/>
  <c r="L49" i="32"/>
  <c r="L48" i="32"/>
  <c r="L47" i="32"/>
  <c r="L46" i="32"/>
  <c r="L45" i="32"/>
  <c r="L44" i="32"/>
  <c r="L43" i="32"/>
  <c r="L42" i="32"/>
  <c r="L41" i="32"/>
  <c r="L40" i="32"/>
  <c r="L39" i="32"/>
  <c r="L51" i="32" s="1"/>
  <c r="K38" i="32"/>
  <c r="H38" i="32"/>
  <c r="E38" i="32"/>
  <c r="L37" i="32"/>
  <c r="L36" i="32"/>
  <c r="L35" i="32"/>
  <c r="L34" i="32"/>
  <c r="L33" i="32"/>
  <c r="L32" i="32"/>
  <c r="L31" i="32"/>
  <c r="L30" i="32"/>
  <c r="L29" i="32"/>
  <c r="L28" i="32"/>
  <c r="L27" i="32"/>
  <c r="L26" i="32"/>
  <c r="L38" i="32" s="1"/>
  <c r="K25" i="32"/>
  <c r="H25" i="32"/>
  <c r="E25" i="32"/>
  <c r="L24" i="32"/>
  <c r="L23" i="32"/>
  <c r="L22" i="32"/>
  <c r="L21" i="32"/>
  <c r="L20" i="32"/>
  <c r="L19" i="32"/>
  <c r="L18" i="32"/>
  <c r="L17" i="32"/>
  <c r="L16" i="32"/>
  <c r="L15" i="32"/>
  <c r="L14" i="32"/>
  <c r="L13" i="32"/>
  <c r="L25" i="32" s="1"/>
  <c r="L12" i="32"/>
  <c r="K11" i="32"/>
  <c r="H11" i="32"/>
  <c r="L11" i="32" s="1"/>
  <c r="E11" i="32"/>
  <c r="D89" i="31"/>
  <c r="C89" i="31"/>
  <c r="E87" i="31"/>
  <c r="E86" i="31"/>
  <c r="E85" i="31"/>
  <c r="E84" i="31"/>
  <c r="E83" i="31"/>
  <c r="E82" i="31"/>
  <c r="E81" i="31"/>
  <c r="E80" i="31"/>
  <c r="E79" i="31"/>
  <c r="E78" i="31"/>
  <c r="E77" i="31"/>
  <c r="D76" i="31"/>
  <c r="C76" i="31"/>
  <c r="E75" i="31"/>
  <c r="E74" i="31"/>
  <c r="E73" i="31"/>
  <c r="E72" i="31"/>
  <c r="E71" i="31"/>
  <c r="E70" i="31"/>
  <c r="E69" i="31"/>
  <c r="E68" i="31"/>
  <c r="E67" i="31"/>
  <c r="E66" i="31"/>
  <c r="E65" i="31"/>
  <c r="E64" i="31"/>
  <c r="E62" i="31"/>
  <c r="E61" i="31"/>
  <c r="E60" i="31"/>
  <c r="E59" i="31"/>
  <c r="E58" i="31"/>
  <c r="E57" i="31"/>
  <c r="E56" i="31"/>
  <c r="E55" i="31"/>
  <c r="E50" i="31"/>
  <c r="E37" i="31"/>
  <c r="E24" i="31"/>
  <c r="E10" i="31"/>
  <c r="F89" i="30"/>
  <c r="E88" i="30"/>
  <c r="D88" i="30"/>
  <c r="C88" i="30"/>
  <c r="F87" i="30"/>
  <c r="F86" i="30"/>
  <c r="F85" i="30"/>
  <c r="F84" i="30"/>
  <c r="F83" i="30"/>
  <c r="F82" i="30"/>
  <c r="F81" i="30"/>
  <c r="F80" i="30"/>
  <c r="F79" i="30"/>
  <c r="F78" i="30"/>
  <c r="F77" i="30"/>
  <c r="F76" i="30"/>
  <c r="E75" i="30"/>
  <c r="D75" i="30"/>
  <c r="C75" i="30"/>
  <c r="F74" i="30"/>
  <c r="F73" i="30"/>
  <c r="F72" i="30"/>
  <c r="F71" i="30"/>
  <c r="F70" i="30"/>
  <c r="F69" i="30"/>
  <c r="F68" i="30"/>
  <c r="F67" i="30"/>
  <c r="F66" i="30"/>
  <c r="F65" i="30"/>
  <c r="F64" i="30"/>
  <c r="F63" i="30"/>
  <c r="E62" i="30"/>
  <c r="D62" i="30"/>
  <c r="C62" i="30"/>
  <c r="F61" i="30"/>
  <c r="F60" i="30"/>
  <c r="F59" i="30"/>
  <c r="F58" i="30"/>
  <c r="F57" i="30"/>
  <c r="F56" i="30"/>
  <c r="F55" i="30"/>
  <c r="F54" i="30"/>
  <c r="F53" i="30"/>
  <c r="F52" i="30"/>
  <c r="F51" i="30"/>
  <c r="F50" i="30"/>
  <c r="E49" i="30"/>
  <c r="D49" i="30"/>
  <c r="C49" i="30"/>
  <c r="F48" i="30"/>
  <c r="F47" i="30"/>
  <c r="F46" i="30"/>
  <c r="F45" i="30"/>
  <c r="F44" i="30"/>
  <c r="F43" i="30"/>
  <c r="F42" i="30"/>
  <c r="F41" i="30"/>
  <c r="F40" i="30"/>
  <c r="F39" i="30"/>
  <c r="F49" i="30" s="1"/>
  <c r="F38" i="30"/>
  <c r="F37" i="30"/>
  <c r="E36" i="30"/>
  <c r="D36" i="30"/>
  <c r="C36" i="30"/>
  <c r="F35" i="30"/>
  <c r="F34" i="30"/>
  <c r="F33" i="30"/>
  <c r="F32" i="30"/>
  <c r="F31" i="30"/>
  <c r="F30" i="30"/>
  <c r="F29" i="30"/>
  <c r="F28" i="30"/>
  <c r="F27" i="30"/>
  <c r="F26" i="30"/>
  <c r="F25" i="30"/>
  <c r="F24" i="30"/>
  <c r="E23" i="30"/>
  <c r="D23" i="30"/>
  <c r="C23" i="30"/>
  <c r="F22" i="30"/>
  <c r="F21" i="30"/>
  <c r="F20" i="30"/>
  <c r="F19" i="30"/>
  <c r="F18" i="30"/>
  <c r="F17" i="30"/>
  <c r="F16" i="30"/>
  <c r="F15" i="30"/>
  <c r="F14" i="30"/>
  <c r="F13" i="30"/>
  <c r="F12" i="30"/>
  <c r="F11" i="30"/>
  <c r="F10" i="30"/>
  <c r="E93" i="29"/>
  <c r="D93" i="29"/>
  <c r="C93" i="29"/>
  <c r="F91" i="29"/>
  <c r="F90" i="29"/>
  <c r="F89" i="29"/>
  <c r="F88" i="29"/>
  <c r="F87" i="29"/>
  <c r="F86" i="29"/>
  <c r="F85" i="29"/>
  <c r="F84" i="29"/>
  <c r="F83" i="29"/>
  <c r="F82" i="29"/>
  <c r="F81" i="29"/>
  <c r="F93" i="29" s="1"/>
  <c r="E80" i="29"/>
  <c r="D80" i="29"/>
  <c r="C80" i="29"/>
  <c r="F79" i="29"/>
  <c r="F78" i="29"/>
  <c r="F77" i="29"/>
  <c r="F76" i="29"/>
  <c r="F75" i="29"/>
  <c r="F74" i="29"/>
  <c r="F73" i="29"/>
  <c r="F72" i="29"/>
  <c r="F71" i="29"/>
  <c r="F70" i="29"/>
  <c r="F69" i="29"/>
  <c r="F68" i="29"/>
  <c r="F80" i="29" s="1"/>
  <c r="C67" i="29"/>
  <c r="F66" i="29"/>
  <c r="F65" i="29"/>
  <c r="F64" i="29"/>
  <c r="F63" i="29"/>
  <c r="F62" i="29"/>
  <c r="F61" i="29"/>
  <c r="F59" i="29"/>
  <c r="F67" i="29" s="1"/>
  <c r="F54" i="29"/>
  <c r="C54" i="29"/>
  <c r="F41" i="29"/>
  <c r="C41" i="29"/>
  <c r="F28" i="29"/>
  <c r="C28" i="29"/>
  <c r="F15" i="29"/>
  <c r="L64" i="32" l="1"/>
  <c r="L77" i="32"/>
  <c r="E64" i="32"/>
  <c r="E90" i="32"/>
  <c r="E77" i="32"/>
  <c r="E63" i="31"/>
  <c r="E76" i="31"/>
  <c r="E89" i="31"/>
  <c r="F36" i="30"/>
  <c r="F75" i="30"/>
  <c r="F88" i="30"/>
  <c r="F23" i="30"/>
  <c r="F62" i="30"/>
  <c r="D79" i="26" l="1"/>
  <c r="C79" i="26"/>
  <c r="E76" i="26"/>
  <c r="E75" i="26"/>
  <c r="E74" i="26"/>
  <c r="E73" i="26"/>
  <c r="E72" i="26"/>
  <c r="E71" i="26"/>
  <c r="E70" i="26"/>
  <c r="E68" i="26"/>
  <c r="E67" i="26"/>
  <c r="D53" i="26"/>
  <c r="C53" i="26"/>
  <c r="E52" i="26"/>
  <c r="E51" i="26"/>
  <c r="E50" i="26"/>
  <c r="E49" i="26"/>
  <c r="E48" i="26"/>
  <c r="E47" i="26"/>
  <c r="E46" i="26"/>
  <c r="E45" i="26"/>
  <c r="E44" i="26"/>
  <c r="E43" i="26"/>
  <c r="E42" i="26"/>
  <c r="E41" i="26"/>
  <c r="D40" i="26"/>
  <c r="C40" i="26"/>
  <c r="E39" i="26"/>
  <c r="E38" i="26"/>
  <c r="E37" i="26"/>
  <c r="E36" i="26"/>
  <c r="E35" i="26"/>
  <c r="E34" i="26"/>
  <c r="E33" i="26"/>
  <c r="E32" i="26"/>
  <c r="E31" i="26"/>
  <c r="E30" i="26"/>
  <c r="E29" i="26"/>
  <c r="E28" i="26"/>
  <c r="E27" i="26"/>
  <c r="D27" i="26"/>
  <c r="C27" i="26"/>
  <c r="E14" i="26"/>
  <c r="E13" i="26"/>
  <c r="E12" i="26"/>
  <c r="E11" i="26"/>
  <c r="E10" i="26"/>
  <c r="H92" i="25"/>
  <c r="G92" i="25"/>
  <c r="F92" i="25"/>
  <c r="E92" i="25"/>
  <c r="D92" i="25"/>
  <c r="C92" i="25"/>
  <c r="J89" i="25"/>
  <c r="I89" i="25"/>
  <c r="J88" i="25"/>
  <c r="I88" i="25"/>
  <c r="J87" i="25"/>
  <c r="I87" i="25"/>
  <c r="J86" i="25"/>
  <c r="I86" i="25"/>
  <c r="J85" i="25"/>
  <c r="I85" i="25"/>
  <c r="J84" i="25"/>
  <c r="I84" i="25"/>
  <c r="J83" i="25"/>
  <c r="I83" i="25"/>
  <c r="J82" i="25"/>
  <c r="I82" i="25"/>
  <c r="J81" i="25"/>
  <c r="I81" i="25"/>
  <c r="I92" i="25" s="1"/>
  <c r="J80" i="25"/>
  <c r="J92" i="25" s="1"/>
  <c r="I80" i="25"/>
  <c r="H79" i="25"/>
  <c r="G79" i="25"/>
  <c r="F79" i="25"/>
  <c r="E79" i="25"/>
  <c r="D79" i="25"/>
  <c r="C79" i="25"/>
  <c r="J78" i="25"/>
  <c r="I78" i="25"/>
  <c r="J77" i="25"/>
  <c r="I77" i="25"/>
  <c r="J76" i="25"/>
  <c r="I76" i="25"/>
  <c r="J75" i="25"/>
  <c r="I75" i="25"/>
  <c r="J74" i="25"/>
  <c r="I74" i="25"/>
  <c r="J73" i="25"/>
  <c r="I73" i="25"/>
  <c r="J72" i="25"/>
  <c r="I72" i="25"/>
  <c r="J71" i="25"/>
  <c r="I71" i="25"/>
  <c r="J70" i="25"/>
  <c r="I70" i="25"/>
  <c r="J69" i="25"/>
  <c r="I69" i="25"/>
  <c r="J68" i="25"/>
  <c r="I68" i="25"/>
  <c r="I79" i="25" s="1"/>
  <c r="J67" i="25"/>
  <c r="J79" i="25" s="1"/>
  <c r="I67" i="25"/>
  <c r="H66" i="25"/>
  <c r="G66" i="25"/>
  <c r="F66" i="25"/>
  <c r="E66" i="25"/>
  <c r="D66" i="25"/>
  <c r="C66" i="25"/>
  <c r="J65" i="25"/>
  <c r="I65" i="25"/>
  <c r="J64" i="25"/>
  <c r="I64" i="25"/>
  <c r="J63" i="25"/>
  <c r="I63" i="25"/>
  <c r="J62" i="25"/>
  <c r="I62" i="25"/>
  <c r="J61" i="25"/>
  <c r="I61" i="25"/>
  <c r="J60" i="25"/>
  <c r="I60" i="25"/>
  <c r="J59" i="25"/>
  <c r="I59" i="25"/>
  <c r="J58" i="25"/>
  <c r="I58" i="25"/>
  <c r="J57" i="25"/>
  <c r="I57" i="25"/>
  <c r="J56" i="25"/>
  <c r="I56" i="25"/>
  <c r="J55" i="25"/>
  <c r="I55" i="25"/>
  <c r="I66" i="25" s="1"/>
  <c r="J54" i="25"/>
  <c r="J66" i="25" s="1"/>
  <c r="I54" i="25"/>
  <c r="H53" i="25"/>
  <c r="G53" i="25"/>
  <c r="F53" i="25"/>
  <c r="E53" i="25"/>
  <c r="D53" i="25"/>
  <c r="C53" i="25"/>
  <c r="J52" i="25"/>
  <c r="I52" i="25"/>
  <c r="J51" i="25"/>
  <c r="I51" i="25"/>
  <c r="J50" i="25"/>
  <c r="I50" i="25"/>
  <c r="J49" i="25"/>
  <c r="I49" i="25"/>
  <c r="J48" i="25"/>
  <c r="I48" i="25"/>
  <c r="J47" i="25"/>
  <c r="I47" i="25"/>
  <c r="J46" i="25"/>
  <c r="I46" i="25"/>
  <c r="J45" i="25"/>
  <c r="I45" i="25"/>
  <c r="J44" i="25"/>
  <c r="I44" i="25"/>
  <c r="J43" i="25"/>
  <c r="I43" i="25"/>
  <c r="J42" i="25"/>
  <c r="I42" i="25"/>
  <c r="I53" i="25" s="1"/>
  <c r="J41" i="25"/>
  <c r="J53" i="25" s="1"/>
  <c r="I41" i="25"/>
  <c r="H40" i="25"/>
  <c r="G40" i="25"/>
  <c r="F40" i="25"/>
  <c r="E40" i="25"/>
  <c r="D40" i="25"/>
  <c r="C40" i="25"/>
  <c r="J39" i="25"/>
  <c r="I39" i="25"/>
  <c r="J38" i="25"/>
  <c r="I38" i="25"/>
  <c r="J37" i="25"/>
  <c r="I37" i="25"/>
  <c r="J36" i="25"/>
  <c r="I36" i="25"/>
  <c r="J35" i="25"/>
  <c r="J40" i="25" s="1"/>
  <c r="I35" i="25"/>
  <c r="I40" i="25" s="1"/>
  <c r="J27" i="25"/>
  <c r="I27" i="25"/>
  <c r="E79" i="26" l="1"/>
  <c r="E40" i="26"/>
  <c r="E53" i="26"/>
  <c r="E61" i="34" l="1"/>
  <c r="E60" i="34"/>
  <c r="E59" i="34"/>
  <c r="E58" i="34"/>
  <c r="E57" i="34"/>
  <c r="E56" i="34"/>
  <c r="E55" i="34"/>
  <c r="E54" i="34"/>
  <c r="E53" i="34"/>
  <c r="E52" i="34"/>
  <c r="E51" i="34"/>
  <c r="E50" i="34"/>
  <c r="E49" i="34"/>
  <c r="E48" i="34"/>
  <c r="E47" i="34"/>
  <c r="E46" i="34"/>
  <c r="E45" i="34"/>
  <c r="E44" i="34"/>
  <c r="E43" i="34"/>
  <c r="E42" i="34"/>
  <c r="E41" i="34"/>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I28" i="5"/>
  <c r="I27" i="5"/>
  <c r="I26" i="5"/>
  <c r="J11" i="3" l="1"/>
  <c r="B6" i="26" l="1"/>
  <c r="I58" i="34" l="1"/>
  <c r="I50" i="34"/>
  <c r="I48" i="34"/>
  <c r="I47" i="34"/>
  <c r="K47" i="34" s="1"/>
  <c r="I46" i="34"/>
  <c r="I42" i="34"/>
  <c r="I31" i="34"/>
  <c r="I30" i="34"/>
  <c r="I28" i="34"/>
  <c r="I27" i="34"/>
  <c r="I24" i="34"/>
  <c r="I23" i="34"/>
  <c r="I20" i="34"/>
  <c r="I19" i="34"/>
  <c r="I16" i="34"/>
  <c r="I15" i="34"/>
  <c r="I12" i="34"/>
  <c r="I11" i="34"/>
  <c r="E31" i="34"/>
  <c r="E28" i="34"/>
  <c r="E27" i="34"/>
  <c r="E26" i="34"/>
  <c r="E24" i="34"/>
  <c r="E23" i="34"/>
  <c r="E22" i="34"/>
  <c r="E21" i="34"/>
  <c r="E20" i="34"/>
  <c r="E19" i="34"/>
  <c r="E18" i="34"/>
  <c r="E16" i="34"/>
  <c r="E15" i="34"/>
  <c r="E14" i="34"/>
  <c r="E12" i="34"/>
  <c r="B36" i="34"/>
  <c r="B6" i="34"/>
  <c r="D32" i="34" l="1"/>
  <c r="I51" i="34"/>
  <c r="K51" i="34" s="1"/>
  <c r="I52" i="34"/>
  <c r="I53" i="34"/>
  <c r="K53" i="34" s="1"/>
  <c r="I54" i="34"/>
  <c r="K54" i="34" s="1"/>
  <c r="I59" i="34"/>
  <c r="K59" i="34" s="1"/>
  <c r="G62" i="34"/>
  <c r="I43" i="34"/>
  <c r="K43" i="34" s="1"/>
  <c r="I44" i="34"/>
  <c r="K44" i="34" s="1"/>
  <c r="I45" i="34"/>
  <c r="K45" i="34" s="1"/>
  <c r="E11" i="34"/>
  <c r="K11" i="34" s="1"/>
  <c r="H32" i="34"/>
  <c r="I55" i="34"/>
  <c r="K55" i="34" s="1"/>
  <c r="I56" i="34"/>
  <c r="K56" i="34" s="1"/>
  <c r="I57" i="34"/>
  <c r="K57" i="34" s="1"/>
  <c r="E30" i="34"/>
  <c r="K30" i="34" s="1"/>
  <c r="E29" i="34"/>
  <c r="I18" i="34"/>
  <c r="K18" i="34" s="1"/>
  <c r="I17" i="34"/>
  <c r="I14" i="34"/>
  <c r="K14" i="34" s="1"/>
  <c r="C62" i="34"/>
  <c r="I60" i="34"/>
  <c r="K60" i="34" s="1"/>
  <c r="I61" i="34"/>
  <c r="K61" i="34" s="1"/>
  <c r="I26" i="34"/>
  <c r="K26" i="34" s="1"/>
  <c r="I25" i="34"/>
  <c r="I22" i="34"/>
  <c r="K22" i="34" s="1"/>
  <c r="I49" i="34"/>
  <c r="K49" i="34" s="1"/>
  <c r="E13" i="34"/>
  <c r="K20" i="34"/>
  <c r="K28" i="34"/>
  <c r="K12" i="34"/>
  <c r="C32" i="34"/>
  <c r="K31" i="34"/>
  <c r="I29" i="34"/>
  <c r="E25" i="34"/>
  <c r="K24" i="34"/>
  <c r="K23" i="34"/>
  <c r="I21" i="34"/>
  <c r="E17" i="34"/>
  <c r="K16" i="34"/>
  <c r="K15" i="34"/>
  <c r="G32" i="34"/>
  <c r="K27" i="34"/>
  <c r="K19" i="34"/>
  <c r="I13" i="34"/>
  <c r="K42" i="34"/>
  <c r="K52" i="34"/>
  <c r="K58" i="34"/>
  <c r="D62" i="34"/>
  <c r="K48" i="34"/>
  <c r="K50" i="34"/>
  <c r="H62" i="34"/>
  <c r="I41" i="34"/>
  <c r="K46" i="34"/>
  <c r="I62" i="34" l="1"/>
  <c r="J54" i="34" s="1"/>
  <c r="K21" i="34"/>
  <c r="K25" i="34"/>
  <c r="K29" i="34"/>
  <c r="K13" i="34"/>
  <c r="I32" i="34"/>
  <c r="J13" i="34" s="1"/>
  <c r="E32" i="34"/>
  <c r="F17" i="34" s="1"/>
  <c r="K17" i="34"/>
  <c r="E62" i="34"/>
  <c r="K41" i="34"/>
  <c r="J47" i="34" l="1"/>
  <c r="J55" i="34"/>
  <c r="J51" i="34"/>
  <c r="J42" i="34"/>
  <c r="J43" i="34"/>
  <c r="J59" i="34"/>
  <c r="J41" i="34"/>
  <c r="J50" i="34"/>
  <c r="J57" i="34"/>
  <c r="J61" i="34"/>
  <c r="J58" i="34"/>
  <c r="J49" i="34"/>
  <c r="J53" i="34"/>
  <c r="J45" i="34"/>
  <c r="J62" i="34"/>
  <c r="J48" i="34"/>
  <c r="J44" i="34"/>
  <c r="J56" i="34"/>
  <c r="J46" i="34"/>
  <c r="J60" i="34"/>
  <c r="J52" i="34"/>
  <c r="J29" i="34"/>
  <c r="J21" i="34"/>
  <c r="F32" i="34"/>
  <c r="F11" i="34"/>
  <c r="K32" i="34"/>
  <c r="F15" i="34"/>
  <c r="F22" i="34"/>
  <c r="F23" i="34"/>
  <c r="F30" i="34"/>
  <c r="F31" i="34"/>
  <c r="F14" i="34"/>
  <c r="F24" i="34"/>
  <c r="F21" i="34"/>
  <c r="F26" i="34"/>
  <c r="F13" i="34"/>
  <c r="F16" i="34"/>
  <c r="F29" i="34"/>
  <c r="F27" i="34"/>
  <c r="F20" i="34"/>
  <c r="F28" i="34"/>
  <c r="F18" i="34"/>
  <c r="F12" i="34"/>
  <c r="F19" i="34"/>
  <c r="J32" i="34"/>
  <c r="J11" i="34"/>
  <c r="J22" i="34"/>
  <c r="J30" i="34"/>
  <c r="J15" i="34"/>
  <c r="J23" i="34"/>
  <c r="J31" i="34"/>
  <c r="J16" i="34"/>
  <c r="J12" i="34"/>
  <c r="J24" i="34"/>
  <c r="J14" i="34"/>
  <c r="J18" i="34"/>
  <c r="J26" i="34"/>
  <c r="J27" i="34"/>
  <c r="J28" i="34"/>
  <c r="J17" i="34"/>
  <c r="J19" i="34"/>
  <c r="J20" i="34"/>
  <c r="J25" i="34"/>
  <c r="F25" i="34"/>
  <c r="F62" i="34"/>
  <c r="F60" i="34"/>
  <c r="F56" i="34"/>
  <c r="F52" i="34"/>
  <c r="F48" i="34"/>
  <c r="F44" i="34"/>
  <c r="F61" i="34"/>
  <c r="F57" i="34"/>
  <c r="F53" i="34"/>
  <c r="F49" i="34"/>
  <c r="F45" i="34"/>
  <c r="F41" i="34"/>
  <c r="F58" i="34"/>
  <c r="F54" i="34"/>
  <c r="F50" i="34"/>
  <c r="F46" i="34"/>
  <c r="F42" i="34"/>
  <c r="K62" i="34"/>
  <c r="F59" i="34"/>
  <c r="F43" i="34"/>
  <c r="F47" i="34"/>
  <c r="F51" i="34"/>
  <c r="F55" i="34"/>
  <c r="D33" i="34" l="1"/>
  <c r="H33" i="34"/>
  <c r="G33" i="34"/>
  <c r="C33" i="34"/>
  <c r="G63" i="34"/>
  <c r="C63" i="34"/>
  <c r="D63" i="34"/>
  <c r="H63" i="34"/>
  <c r="E33" i="34" l="1"/>
  <c r="I33" i="34"/>
  <c r="E63" i="34"/>
  <c r="I63" i="34"/>
  <c r="K33" i="34" l="1"/>
  <c r="K63" i="34"/>
  <c r="I123" i="19" l="1"/>
  <c r="E123" i="19"/>
  <c r="I122" i="19"/>
  <c r="E122" i="19"/>
  <c r="I121" i="19"/>
  <c r="E121" i="19"/>
  <c r="I120" i="19"/>
  <c r="E120" i="19"/>
  <c r="I119" i="19"/>
  <c r="E119" i="19"/>
  <c r="I118" i="19"/>
  <c r="E118" i="19"/>
  <c r="I117" i="19"/>
  <c r="E117" i="19"/>
  <c r="I116" i="19"/>
  <c r="E116" i="19"/>
  <c r="I115" i="19"/>
  <c r="E115" i="19"/>
  <c r="I114" i="19"/>
  <c r="E114" i="19"/>
  <c r="I113" i="19"/>
  <c r="E113" i="19"/>
  <c r="I112" i="19"/>
  <c r="E112" i="19"/>
  <c r="I111" i="19"/>
  <c r="E111" i="19"/>
  <c r="I110" i="19"/>
  <c r="E110" i="19"/>
  <c r="I109" i="19"/>
  <c r="E109" i="19"/>
  <c r="I108" i="19"/>
  <c r="E108" i="19"/>
  <c r="I107" i="19"/>
  <c r="E107" i="19"/>
  <c r="I106" i="19"/>
  <c r="E106" i="19"/>
  <c r="I105" i="19"/>
  <c r="E105" i="19"/>
  <c r="I104" i="19"/>
  <c r="E104" i="19"/>
  <c r="I103" i="19"/>
  <c r="E103" i="19"/>
  <c r="I102" i="19"/>
  <c r="E102" i="19"/>
  <c r="I101" i="19"/>
  <c r="E101" i="19"/>
  <c r="I100" i="19"/>
  <c r="E100" i="19"/>
  <c r="I99" i="19"/>
  <c r="E99" i="19"/>
  <c r="I98" i="19"/>
  <c r="E98" i="19"/>
  <c r="I97" i="19"/>
  <c r="E97" i="19"/>
  <c r="I96" i="19"/>
  <c r="E96" i="19"/>
  <c r="I95" i="19"/>
  <c r="E95" i="19"/>
  <c r="I94" i="19"/>
  <c r="E94" i="19"/>
  <c r="I93" i="19"/>
  <c r="E93" i="19"/>
  <c r="I92" i="19"/>
  <c r="E92" i="19"/>
  <c r="I91" i="19"/>
  <c r="E91" i="19"/>
  <c r="I90" i="19"/>
  <c r="E90" i="19"/>
  <c r="I89" i="19"/>
  <c r="E89" i="19"/>
  <c r="I88" i="19"/>
  <c r="E88" i="19"/>
  <c r="I87" i="19"/>
  <c r="E87" i="19"/>
  <c r="I86" i="19"/>
  <c r="E86" i="19"/>
  <c r="I85" i="19"/>
  <c r="E85" i="19"/>
  <c r="I84" i="19"/>
  <c r="E84" i="19"/>
  <c r="I83" i="19"/>
  <c r="E83" i="19"/>
  <c r="I82" i="19"/>
  <c r="E82" i="19"/>
  <c r="I81" i="19"/>
  <c r="E81" i="19"/>
  <c r="I80" i="19"/>
  <c r="E80" i="19"/>
  <c r="I79" i="19"/>
  <c r="E79" i="19"/>
  <c r="I78" i="19"/>
  <c r="E78" i="19"/>
  <c r="I77" i="19"/>
  <c r="E77" i="19"/>
  <c r="I76" i="19"/>
  <c r="E76" i="19"/>
  <c r="I75" i="19"/>
  <c r="E75" i="19"/>
  <c r="I74" i="19"/>
  <c r="E74" i="19"/>
  <c r="I73" i="19"/>
  <c r="E73" i="19"/>
  <c r="I72" i="19"/>
  <c r="E72" i="19"/>
  <c r="I62" i="19"/>
  <c r="E62" i="19"/>
  <c r="I61" i="19"/>
  <c r="E61" i="19"/>
  <c r="I60" i="19"/>
  <c r="E60" i="19"/>
  <c r="I59" i="19"/>
  <c r="E59" i="19"/>
  <c r="I58" i="19"/>
  <c r="E58" i="19"/>
  <c r="I57" i="19"/>
  <c r="E57" i="19"/>
  <c r="I56" i="19"/>
  <c r="E56" i="19"/>
  <c r="I55" i="19"/>
  <c r="E55" i="19"/>
  <c r="I54" i="19"/>
  <c r="E54" i="19"/>
  <c r="I53" i="19"/>
  <c r="E53" i="19"/>
  <c r="I52" i="19"/>
  <c r="E52" i="19"/>
  <c r="I51" i="19"/>
  <c r="E51" i="19"/>
  <c r="I50" i="19"/>
  <c r="E50" i="19"/>
  <c r="I49" i="19"/>
  <c r="E49" i="19"/>
  <c r="I48" i="19"/>
  <c r="E48" i="19"/>
  <c r="I47" i="19"/>
  <c r="E47" i="19"/>
  <c r="I46" i="19"/>
  <c r="E46" i="19"/>
  <c r="I45" i="19"/>
  <c r="E45" i="19"/>
  <c r="I44" i="19"/>
  <c r="E44" i="19"/>
  <c r="I43" i="19"/>
  <c r="E43" i="19"/>
  <c r="I42" i="19"/>
  <c r="E42" i="19"/>
  <c r="I41" i="19"/>
  <c r="E41" i="19"/>
  <c r="I40" i="19"/>
  <c r="E40" i="19"/>
  <c r="I39" i="19"/>
  <c r="E39" i="19"/>
  <c r="I38" i="19"/>
  <c r="E38" i="19"/>
  <c r="I37" i="19"/>
  <c r="E37" i="19"/>
  <c r="I36" i="19"/>
  <c r="E36" i="19"/>
  <c r="I35" i="19"/>
  <c r="E35" i="19"/>
  <c r="I34" i="19"/>
  <c r="E34" i="19"/>
  <c r="I33" i="19"/>
  <c r="E33" i="19"/>
  <c r="I32" i="19"/>
  <c r="E32" i="19"/>
  <c r="I31" i="19"/>
  <c r="E31" i="19"/>
  <c r="I30" i="19"/>
  <c r="E30" i="19"/>
  <c r="I29" i="19"/>
  <c r="E29" i="19"/>
  <c r="I28" i="19"/>
  <c r="E28" i="19"/>
  <c r="I27" i="19"/>
  <c r="E27" i="19"/>
  <c r="I26" i="19"/>
  <c r="E26" i="19"/>
  <c r="I25" i="19"/>
  <c r="E25" i="19"/>
  <c r="I24" i="19"/>
  <c r="E24" i="19"/>
  <c r="I23" i="19"/>
  <c r="E23" i="19"/>
  <c r="I22" i="19"/>
  <c r="E22" i="19"/>
  <c r="I21" i="19"/>
  <c r="E21" i="19"/>
  <c r="I20" i="19"/>
  <c r="E20" i="19"/>
  <c r="I19" i="19"/>
  <c r="E19" i="19"/>
  <c r="I18" i="19"/>
  <c r="E18" i="19"/>
  <c r="I17" i="19"/>
  <c r="E17" i="19"/>
  <c r="I16" i="19"/>
  <c r="E16" i="19"/>
  <c r="I15" i="19"/>
  <c r="E15" i="19"/>
  <c r="I14" i="19"/>
  <c r="E14" i="19"/>
  <c r="I13" i="19"/>
  <c r="E13" i="19"/>
  <c r="I12" i="19"/>
  <c r="E12" i="19"/>
  <c r="I11" i="19"/>
  <c r="E11" i="19"/>
  <c r="I41" i="18"/>
  <c r="E41" i="18"/>
  <c r="I40" i="18"/>
  <c r="E40" i="18"/>
  <c r="I39" i="18"/>
  <c r="E39" i="18"/>
  <c r="I38" i="18"/>
  <c r="E38" i="18"/>
  <c r="I37" i="18"/>
  <c r="E37" i="18"/>
  <c r="I36" i="18"/>
  <c r="E36" i="18"/>
  <c r="I35" i="18"/>
  <c r="E35" i="18"/>
  <c r="I34" i="18"/>
  <c r="E34" i="18"/>
  <c r="I33" i="18"/>
  <c r="E33" i="18"/>
  <c r="I32" i="18"/>
  <c r="E32" i="18"/>
  <c r="I31" i="18"/>
  <c r="E31" i="18"/>
  <c r="I21" i="18"/>
  <c r="E21" i="18"/>
  <c r="I20" i="18"/>
  <c r="E20" i="18"/>
  <c r="I19" i="18"/>
  <c r="E19" i="18"/>
  <c r="I18" i="18"/>
  <c r="E18" i="18"/>
  <c r="I17" i="18"/>
  <c r="E17" i="18"/>
  <c r="I16" i="18"/>
  <c r="E16" i="18"/>
  <c r="I15" i="18"/>
  <c r="E15" i="18"/>
  <c r="I14" i="18"/>
  <c r="E14" i="18"/>
  <c r="I13" i="18"/>
  <c r="E13" i="18"/>
  <c r="I12" i="18"/>
  <c r="E12" i="18"/>
  <c r="I11" i="18"/>
  <c r="E11" i="18"/>
  <c r="I39" i="17"/>
  <c r="E39" i="17"/>
  <c r="I38" i="17"/>
  <c r="E38" i="17"/>
  <c r="I37" i="17"/>
  <c r="E37" i="17"/>
  <c r="I36" i="17"/>
  <c r="E36" i="17"/>
  <c r="I35" i="17"/>
  <c r="E35" i="17"/>
  <c r="I34" i="17"/>
  <c r="E34" i="17"/>
  <c r="I33" i="17"/>
  <c r="E33" i="17"/>
  <c r="I32" i="17"/>
  <c r="E32" i="17"/>
  <c r="I31" i="17"/>
  <c r="E31" i="17"/>
  <c r="I30" i="17"/>
  <c r="E30" i="17"/>
  <c r="I20" i="17"/>
  <c r="E20" i="17"/>
  <c r="I19" i="17"/>
  <c r="E19" i="17"/>
  <c r="I18" i="17"/>
  <c r="E18" i="17"/>
  <c r="I17" i="17"/>
  <c r="E17" i="17"/>
  <c r="I16" i="17"/>
  <c r="E16" i="17"/>
  <c r="I15" i="17"/>
  <c r="E15" i="17"/>
  <c r="I14" i="17"/>
  <c r="E14" i="17"/>
  <c r="I13" i="17"/>
  <c r="E13" i="17"/>
  <c r="I12" i="17"/>
  <c r="E12" i="17"/>
  <c r="I11" i="17"/>
  <c r="E11" i="17"/>
  <c r="I79" i="16"/>
  <c r="E79" i="16"/>
  <c r="I78" i="16"/>
  <c r="E78" i="16"/>
  <c r="I77" i="16"/>
  <c r="E77" i="16"/>
  <c r="I76" i="16"/>
  <c r="E76" i="16"/>
  <c r="I75" i="16"/>
  <c r="E75" i="16"/>
  <c r="I74" i="16"/>
  <c r="E74" i="16"/>
  <c r="I73" i="16"/>
  <c r="E73" i="16"/>
  <c r="I72" i="16"/>
  <c r="E72" i="16"/>
  <c r="I71" i="16"/>
  <c r="E71" i="16"/>
  <c r="I70" i="16"/>
  <c r="E70" i="16"/>
  <c r="I69" i="16"/>
  <c r="E69" i="16"/>
  <c r="I68" i="16"/>
  <c r="E68" i="16"/>
  <c r="I67" i="16"/>
  <c r="E67" i="16"/>
  <c r="I66" i="16"/>
  <c r="E66" i="16"/>
  <c r="I65" i="16"/>
  <c r="E65" i="16"/>
  <c r="I64" i="16"/>
  <c r="E64" i="16"/>
  <c r="I63" i="16"/>
  <c r="E63" i="16"/>
  <c r="I62" i="16"/>
  <c r="E62" i="16"/>
  <c r="I61" i="16"/>
  <c r="E61" i="16"/>
  <c r="I60" i="16"/>
  <c r="E60" i="16"/>
  <c r="I59" i="16"/>
  <c r="E59" i="16"/>
  <c r="I58" i="16"/>
  <c r="E58" i="16"/>
  <c r="I57" i="16"/>
  <c r="E57" i="16"/>
  <c r="I56" i="16"/>
  <c r="E56" i="16"/>
  <c r="I55" i="16"/>
  <c r="E55" i="16"/>
  <c r="I54" i="16"/>
  <c r="E54" i="16"/>
  <c r="I53" i="16"/>
  <c r="E53" i="16"/>
  <c r="I52" i="16"/>
  <c r="E52" i="16"/>
  <c r="I51" i="16"/>
  <c r="E51" i="16"/>
  <c r="I50" i="16"/>
  <c r="E50" i="16"/>
  <c r="I40" i="16"/>
  <c r="E40" i="16"/>
  <c r="I39" i="16"/>
  <c r="E39" i="16"/>
  <c r="I38" i="16"/>
  <c r="E38" i="16"/>
  <c r="I37" i="16"/>
  <c r="E37" i="16"/>
  <c r="I36" i="16"/>
  <c r="E36" i="16"/>
  <c r="I35" i="16"/>
  <c r="E35" i="16"/>
  <c r="I34" i="16"/>
  <c r="E34" i="16"/>
  <c r="I33" i="16"/>
  <c r="E33" i="16"/>
  <c r="I32" i="16"/>
  <c r="E32" i="16"/>
  <c r="I31" i="16"/>
  <c r="E31" i="16"/>
  <c r="I30" i="16"/>
  <c r="E30" i="16"/>
  <c r="I29" i="16"/>
  <c r="E29" i="16"/>
  <c r="I28" i="16"/>
  <c r="E28" i="16"/>
  <c r="I27" i="16"/>
  <c r="E27" i="16"/>
  <c r="I26" i="16"/>
  <c r="E26" i="16"/>
  <c r="I25" i="16"/>
  <c r="E25" i="16"/>
  <c r="I24" i="16"/>
  <c r="E24" i="16"/>
  <c r="I23" i="16"/>
  <c r="E23" i="16"/>
  <c r="I22" i="16"/>
  <c r="E22" i="16"/>
  <c r="I21" i="16"/>
  <c r="E21" i="16"/>
  <c r="I20" i="16"/>
  <c r="E20" i="16"/>
  <c r="I19" i="16"/>
  <c r="E19" i="16"/>
  <c r="I18" i="16"/>
  <c r="E18" i="16"/>
  <c r="I17" i="16"/>
  <c r="E17" i="16"/>
  <c r="I16" i="16"/>
  <c r="E16" i="16"/>
  <c r="I15" i="16"/>
  <c r="E15" i="16"/>
  <c r="I14" i="16"/>
  <c r="E14" i="16"/>
  <c r="I13" i="16"/>
  <c r="E13" i="16"/>
  <c r="I12" i="16"/>
  <c r="E12" i="16"/>
  <c r="I11" i="16"/>
  <c r="E11" i="16"/>
  <c r="I43" i="15"/>
  <c r="E43" i="15"/>
  <c r="I42" i="15"/>
  <c r="E42" i="15"/>
  <c r="I41" i="15"/>
  <c r="E41" i="15"/>
  <c r="I40" i="15"/>
  <c r="E40" i="15"/>
  <c r="I39" i="15"/>
  <c r="E39" i="15"/>
  <c r="I38" i="15"/>
  <c r="E38" i="15"/>
  <c r="I37" i="15"/>
  <c r="E37" i="15"/>
  <c r="I36" i="15"/>
  <c r="E36" i="15"/>
  <c r="I35" i="15"/>
  <c r="E35" i="15"/>
  <c r="I34" i="15"/>
  <c r="E34" i="15"/>
  <c r="I33" i="15"/>
  <c r="E33" i="15"/>
  <c r="I32" i="15"/>
  <c r="E32" i="15"/>
  <c r="I22" i="15"/>
  <c r="E22" i="15"/>
  <c r="I21" i="15"/>
  <c r="E21" i="15"/>
  <c r="I20" i="15"/>
  <c r="E20" i="15"/>
  <c r="I19" i="15"/>
  <c r="E19" i="15"/>
  <c r="I18" i="15"/>
  <c r="E18" i="15"/>
  <c r="I17" i="15"/>
  <c r="E17" i="15"/>
  <c r="I16" i="15"/>
  <c r="E16" i="15"/>
  <c r="I15" i="15"/>
  <c r="E15" i="15"/>
  <c r="I14" i="15"/>
  <c r="E14" i="15"/>
  <c r="I13" i="15"/>
  <c r="E13" i="15"/>
  <c r="I12" i="15"/>
  <c r="E12" i="15"/>
  <c r="I11" i="15"/>
  <c r="E11" i="15"/>
  <c r="I83" i="14"/>
  <c r="E83" i="14"/>
  <c r="I82" i="14"/>
  <c r="E82" i="14"/>
  <c r="I81" i="14"/>
  <c r="E81" i="14"/>
  <c r="I80" i="14"/>
  <c r="E80" i="14"/>
  <c r="I79" i="14"/>
  <c r="E79" i="14"/>
  <c r="I78" i="14"/>
  <c r="E78" i="14"/>
  <c r="I77" i="14"/>
  <c r="E77" i="14"/>
  <c r="I76" i="14"/>
  <c r="E76" i="14"/>
  <c r="I75" i="14"/>
  <c r="E75" i="14"/>
  <c r="I74" i="14"/>
  <c r="E74" i="14"/>
  <c r="I73" i="14"/>
  <c r="E73" i="14"/>
  <c r="I72" i="14"/>
  <c r="E72" i="14"/>
  <c r="I71" i="14"/>
  <c r="E71" i="14"/>
  <c r="I70" i="14"/>
  <c r="E70" i="14"/>
  <c r="I69" i="14"/>
  <c r="E69" i="14"/>
  <c r="I68" i="14"/>
  <c r="E68" i="14"/>
  <c r="I67" i="14"/>
  <c r="E67" i="14"/>
  <c r="I66" i="14"/>
  <c r="E66" i="14"/>
  <c r="I65" i="14"/>
  <c r="E65" i="14"/>
  <c r="I64" i="14"/>
  <c r="E64" i="14"/>
  <c r="I63" i="14"/>
  <c r="E63" i="14"/>
  <c r="I62" i="14"/>
  <c r="E62" i="14"/>
  <c r="I61" i="14"/>
  <c r="E61" i="14"/>
  <c r="I60" i="14"/>
  <c r="E60" i="14"/>
  <c r="I59" i="14"/>
  <c r="E59" i="14"/>
  <c r="I58" i="14"/>
  <c r="E58" i="14"/>
  <c r="I57" i="14"/>
  <c r="E57" i="14"/>
  <c r="I56" i="14"/>
  <c r="E56" i="14"/>
  <c r="I55" i="14"/>
  <c r="E55" i="14"/>
  <c r="I54" i="14"/>
  <c r="E54" i="14"/>
  <c r="I53" i="14"/>
  <c r="E53" i="14"/>
  <c r="I52" i="14"/>
  <c r="E52" i="14"/>
  <c r="I42" i="14"/>
  <c r="E42" i="14"/>
  <c r="I41" i="14"/>
  <c r="E41" i="14"/>
  <c r="I40" i="14"/>
  <c r="E40" i="14"/>
  <c r="I39" i="14"/>
  <c r="E39" i="14"/>
  <c r="I38" i="14"/>
  <c r="E38" i="14"/>
  <c r="I37" i="14"/>
  <c r="E37" i="14"/>
  <c r="I36" i="14"/>
  <c r="E36" i="14"/>
  <c r="I35" i="14"/>
  <c r="E35" i="14"/>
  <c r="I34" i="14"/>
  <c r="E34" i="14"/>
  <c r="I33" i="14"/>
  <c r="E33" i="14"/>
  <c r="I32" i="14"/>
  <c r="E32" i="14"/>
  <c r="I31" i="14"/>
  <c r="E31" i="14"/>
  <c r="I30" i="14"/>
  <c r="E30" i="14"/>
  <c r="I29" i="14"/>
  <c r="E29" i="14"/>
  <c r="I28" i="14"/>
  <c r="E28" i="14"/>
  <c r="I27" i="14"/>
  <c r="E27" i="14"/>
  <c r="I26" i="14"/>
  <c r="E26" i="14"/>
  <c r="I25" i="14"/>
  <c r="E25" i="14"/>
  <c r="I24" i="14"/>
  <c r="E24" i="14"/>
  <c r="I23" i="14"/>
  <c r="E23" i="14"/>
  <c r="I22" i="14"/>
  <c r="E22" i="14"/>
  <c r="I21" i="14"/>
  <c r="E21" i="14"/>
  <c r="I20" i="14"/>
  <c r="E20" i="14"/>
  <c r="I19" i="14"/>
  <c r="E19" i="14"/>
  <c r="I18" i="14"/>
  <c r="E18" i="14"/>
  <c r="I17" i="14"/>
  <c r="E17" i="14"/>
  <c r="I16" i="14"/>
  <c r="E16" i="14"/>
  <c r="I15" i="14"/>
  <c r="E15" i="14"/>
  <c r="I14" i="14"/>
  <c r="E14" i="14"/>
  <c r="I13" i="14"/>
  <c r="E13" i="14"/>
  <c r="I12" i="14"/>
  <c r="E12" i="14"/>
  <c r="I11" i="14"/>
  <c r="E11" i="14"/>
  <c r="I85" i="13"/>
  <c r="E85" i="13"/>
  <c r="I84" i="13"/>
  <c r="E84" i="13"/>
  <c r="I83" i="13"/>
  <c r="E83" i="13"/>
  <c r="I82" i="13"/>
  <c r="E82" i="13"/>
  <c r="I81" i="13"/>
  <c r="E81" i="13"/>
  <c r="I80" i="13"/>
  <c r="E80" i="13"/>
  <c r="I79" i="13"/>
  <c r="E79" i="13"/>
  <c r="I78" i="13"/>
  <c r="E78" i="13"/>
  <c r="I77" i="13"/>
  <c r="E77" i="13"/>
  <c r="I76" i="13"/>
  <c r="E76" i="13"/>
  <c r="I75" i="13"/>
  <c r="E75" i="13"/>
  <c r="I74" i="13"/>
  <c r="E74" i="13"/>
  <c r="I73" i="13"/>
  <c r="E73" i="13"/>
  <c r="I72" i="13"/>
  <c r="E72" i="13"/>
  <c r="I71" i="13"/>
  <c r="E71" i="13"/>
  <c r="I70" i="13"/>
  <c r="E70" i="13"/>
  <c r="I69" i="13"/>
  <c r="E69" i="13"/>
  <c r="I68" i="13"/>
  <c r="E68" i="13"/>
  <c r="I67" i="13"/>
  <c r="E67" i="13"/>
  <c r="I66" i="13"/>
  <c r="E66" i="13"/>
  <c r="I65" i="13"/>
  <c r="E65" i="13"/>
  <c r="I64" i="13"/>
  <c r="E64" i="13"/>
  <c r="I63" i="13"/>
  <c r="E63" i="13"/>
  <c r="I62" i="13"/>
  <c r="E62" i="13"/>
  <c r="I61" i="13"/>
  <c r="E61" i="13"/>
  <c r="I60" i="13"/>
  <c r="E60" i="13"/>
  <c r="I59" i="13"/>
  <c r="E59" i="13"/>
  <c r="I58" i="13"/>
  <c r="E58" i="13"/>
  <c r="I57" i="13"/>
  <c r="E57" i="13"/>
  <c r="I56" i="13"/>
  <c r="E56" i="13"/>
  <c r="I55" i="13"/>
  <c r="E55" i="13"/>
  <c r="I54" i="13"/>
  <c r="E54" i="13"/>
  <c r="I53" i="13"/>
  <c r="E53" i="13"/>
  <c r="I43" i="13"/>
  <c r="E43" i="13"/>
  <c r="I42" i="13"/>
  <c r="E42" i="13"/>
  <c r="I41" i="13"/>
  <c r="E41" i="13"/>
  <c r="I40" i="13"/>
  <c r="E40" i="13"/>
  <c r="I39" i="13"/>
  <c r="E39" i="13"/>
  <c r="I38" i="13"/>
  <c r="E38" i="13"/>
  <c r="I37" i="13"/>
  <c r="E37" i="13"/>
  <c r="I36" i="13"/>
  <c r="E36" i="13"/>
  <c r="I35" i="13"/>
  <c r="E35" i="13"/>
  <c r="I34" i="13"/>
  <c r="E34" i="13"/>
  <c r="I33" i="13"/>
  <c r="E33" i="13"/>
  <c r="I32" i="13"/>
  <c r="E32" i="13"/>
  <c r="I31" i="13"/>
  <c r="E31" i="13"/>
  <c r="I30" i="13"/>
  <c r="E30" i="13"/>
  <c r="I29" i="13"/>
  <c r="E29" i="13"/>
  <c r="I28" i="13"/>
  <c r="E28" i="13"/>
  <c r="I27" i="13"/>
  <c r="E27" i="13"/>
  <c r="I26" i="13"/>
  <c r="E26" i="13"/>
  <c r="I25" i="13"/>
  <c r="E25" i="13"/>
  <c r="I24" i="13"/>
  <c r="E24" i="13"/>
  <c r="I23" i="13"/>
  <c r="E23" i="13"/>
  <c r="I22" i="13"/>
  <c r="E22" i="13"/>
  <c r="I21" i="13"/>
  <c r="E21" i="13"/>
  <c r="I20" i="13"/>
  <c r="E20" i="13"/>
  <c r="I19" i="13"/>
  <c r="E19" i="13"/>
  <c r="I18" i="13"/>
  <c r="E18" i="13"/>
  <c r="I17" i="13"/>
  <c r="E17" i="13"/>
  <c r="I16" i="13"/>
  <c r="E16" i="13"/>
  <c r="I15" i="13"/>
  <c r="E15" i="13"/>
  <c r="I14" i="13"/>
  <c r="E14" i="13"/>
  <c r="I13" i="13"/>
  <c r="E13" i="13"/>
  <c r="I12" i="13"/>
  <c r="E12" i="13"/>
  <c r="I11" i="13"/>
  <c r="E11" i="13"/>
  <c r="I79" i="12"/>
  <c r="K79" i="12" s="1"/>
  <c r="I78" i="12"/>
  <c r="K78" i="12" s="1"/>
  <c r="I77" i="12"/>
  <c r="K77" i="12" s="1"/>
  <c r="I76" i="12"/>
  <c r="K76" i="12" s="1"/>
  <c r="I75" i="12"/>
  <c r="K75" i="12" s="1"/>
  <c r="I74" i="12"/>
  <c r="K74" i="12" s="1"/>
  <c r="I73" i="12"/>
  <c r="K73" i="12" s="1"/>
  <c r="I72" i="12"/>
  <c r="K72" i="12" s="1"/>
  <c r="I71" i="12"/>
  <c r="K71" i="12" s="1"/>
  <c r="I70" i="12"/>
  <c r="K70" i="12" s="1"/>
  <c r="I69" i="12"/>
  <c r="K69" i="12" s="1"/>
  <c r="I68" i="12"/>
  <c r="K68" i="12" s="1"/>
  <c r="I67" i="12"/>
  <c r="K67" i="12" s="1"/>
  <c r="I66" i="12"/>
  <c r="K66" i="12" s="1"/>
  <c r="I65" i="12"/>
  <c r="K65" i="12" s="1"/>
  <c r="I64" i="12"/>
  <c r="K64" i="12" s="1"/>
  <c r="I63" i="12"/>
  <c r="K63" i="12" s="1"/>
  <c r="I62" i="12"/>
  <c r="K62" i="12" s="1"/>
  <c r="I61" i="12"/>
  <c r="K61" i="12" s="1"/>
  <c r="I60" i="12"/>
  <c r="K60" i="12" s="1"/>
  <c r="I59" i="12"/>
  <c r="K59" i="12" s="1"/>
  <c r="I58" i="12"/>
  <c r="K58" i="12" s="1"/>
  <c r="I57" i="12"/>
  <c r="K57" i="12" s="1"/>
  <c r="I56" i="12"/>
  <c r="K56" i="12" s="1"/>
  <c r="I55" i="12"/>
  <c r="K55" i="12" s="1"/>
  <c r="I54" i="12"/>
  <c r="K54" i="12" s="1"/>
  <c r="I53" i="12"/>
  <c r="K53" i="12" s="1"/>
  <c r="I52" i="12"/>
  <c r="K52" i="12" s="1"/>
  <c r="I51" i="12"/>
  <c r="K51" i="12" s="1"/>
  <c r="I50" i="12"/>
  <c r="K50" i="12" s="1"/>
  <c r="I40" i="12"/>
  <c r="E40" i="12"/>
  <c r="I39" i="12"/>
  <c r="E39" i="12"/>
  <c r="I38" i="12"/>
  <c r="E38" i="12"/>
  <c r="I37" i="12"/>
  <c r="E37" i="12"/>
  <c r="I36" i="12"/>
  <c r="E36" i="12"/>
  <c r="I35" i="12"/>
  <c r="E35" i="12"/>
  <c r="I34" i="12"/>
  <c r="E34" i="12"/>
  <c r="I33" i="12"/>
  <c r="E33" i="12"/>
  <c r="I32" i="12"/>
  <c r="E32" i="12"/>
  <c r="I31" i="12"/>
  <c r="E31" i="12"/>
  <c r="I30" i="12"/>
  <c r="E30" i="12"/>
  <c r="I29" i="12"/>
  <c r="E29" i="12"/>
  <c r="I28" i="12"/>
  <c r="E28" i="12"/>
  <c r="I27" i="12"/>
  <c r="E27" i="12"/>
  <c r="I26" i="12"/>
  <c r="E26" i="12"/>
  <c r="I25" i="12"/>
  <c r="E25" i="12"/>
  <c r="I24" i="12"/>
  <c r="E24" i="12"/>
  <c r="I23" i="12"/>
  <c r="E23" i="12"/>
  <c r="I22" i="12"/>
  <c r="E22" i="12"/>
  <c r="I21" i="12"/>
  <c r="E21" i="12"/>
  <c r="I20" i="12"/>
  <c r="E20" i="12"/>
  <c r="I19" i="12"/>
  <c r="E19" i="12"/>
  <c r="I18" i="12"/>
  <c r="E18" i="12"/>
  <c r="I17" i="12"/>
  <c r="E17" i="12"/>
  <c r="I16" i="12"/>
  <c r="E16" i="12"/>
  <c r="I15" i="12"/>
  <c r="E15" i="12"/>
  <c r="I14" i="12"/>
  <c r="E14" i="12"/>
  <c r="I13" i="12"/>
  <c r="E13" i="12"/>
  <c r="I12" i="12"/>
  <c r="E12" i="12"/>
  <c r="I11" i="12"/>
  <c r="E11" i="12"/>
  <c r="I85" i="11"/>
  <c r="E85" i="11"/>
  <c r="I84" i="11"/>
  <c r="E84" i="11"/>
  <c r="I83" i="11"/>
  <c r="E83" i="11"/>
  <c r="I82" i="11"/>
  <c r="E82" i="11"/>
  <c r="I81" i="11"/>
  <c r="E81" i="11"/>
  <c r="I80" i="11"/>
  <c r="E80" i="11"/>
  <c r="I79" i="11"/>
  <c r="E79" i="11"/>
  <c r="I78" i="11"/>
  <c r="E78" i="11"/>
  <c r="I77" i="11"/>
  <c r="E77" i="11"/>
  <c r="I76" i="11"/>
  <c r="E76" i="11"/>
  <c r="I75" i="11"/>
  <c r="E75" i="11"/>
  <c r="I74" i="11"/>
  <c r="E74" i="11"/>
  <c r="I73" i="11"/>
  <c r="E73" i="11"/>
  <c r="I72" i="11"/>
  <c r="E72" i="11"/>
  <c r="I71" i="11"/>
  <c r="E71" i="11"/>
  <c r="I70" i="11"/>
  <c r="E70" i="11"/>
  <c r="I69" i="11"/>
  <c r="E69" i="11"/>
  <c r="I68" i="11"/>
  <c r="E68" i="11"/>
  <c r="I67" i="11"/>
  <c r="E67" i="11"/>
  <c r="I66" i="11"/>
  <c r="E66" i="11"/>
  <c r="I65" i="11"/>
  <c r="E65" i="11"/>
  <c r="I64" i="11"/>
  <c r="E64" i="11"/>
  <c r="I63" i="11"/>
  <c r="E63" i="11"/>
  <c r="I62" i="11"/>
  <c r="E62" i="11"/>
  <c r="I61" i="11"/>
  <c r="E61" i="11"/>
  <c r="I60" i="11"/>
  <c r="E60" i="11"/>
  <c r="I59" i="11"/>
  <c r="E59" i="11"/>
  <c r="I58" i="11"/>
  <c r="E58" i="11"/>
  <c r="I57" i="11"/>
  <c r="E57" i="11"/>
  <c r="I56" i="11"/>
  <c r="E56" i="11"/>
  <c r="I55" i="11"/>
  <c r="E55" i="11"/>
  <c r="I54" i="11"/>
  <c r="E54" i="11"/>
  <c r="I53" i="11"/>
  <c r="E53" i="11"/>
  <c r="I43" i="11"/>
  <c r="E43" i="11"/>
  <c r="I42" i="11"/>
  <c r="E42" i="11"/>
  <c r="I41" i="11"/>
  <c r="E41" i="11"/>
  <c r="I40" i="11"/>
  <c r="E40" i="11"/>
  <c r="I39" i="11"/>
  <c r="E39" i="11"/>
  <c r="I38" i="11"/>
  <c r="E38" i="11"/>
  <c r="I37" i="11"/>
  <c r="E37" i="11"/>
  <c r="I36" i="11"/>
  <c r="E36" i="11"/>
  <c r="I35" i="11"/>
  <c r="E35" i="11"/>
  <c r="I34" i="11"/>
  <c r="E34" i="11"/>
  <c r="I33" i="11"/>
  <c r="E33" i="11"/>
  <c r="I32" i="11"/>
  <c r="E32" i="11"/>
  <c r="I31" i="11"/>
  <c r="E31" i="11"/>
  <c r="I30" i="11"/>
  <c r="E30" i="11"/>
  <c r="I29" i="11"/>
  <c r="E29" i="11"/>
  <c r="I28" i="11"/>
  <c r="E28" i="11"/>
  <c r="I27" i="11"/>
  <c r="E27" i="11"/>
  <c r="I26" i="11"/>
  <c r="E26" i="11"/>
  <c r="I25" i="11"/>
  <c r="E25" i="11"/>
  <c r="I24" i="11"/>
  <c r="E24" i="11"/>
  <c r="I23" i="11"/>
  <c r="E23" i="11"/>
  <c r="I22" i="11"/>
  <c r="E22" i="11"/>
  <c r="I21" i="11"/>
  <c r="E21" i="11"/>
  <c r="I20" i="11"/>
  <c r="E20" i="11"/>
  <c r="I19" i="11"/>
  <c r="E19" i="11"/>
  <c r="I18" i="11"/>
  <c r="E18" i="11"/>
  <c r="I17" i="11"/>
  <c r="E17" i="11"/>
  <c r="I16" i="11"/>
  <c r="E16" i="11"/>
  <c r="I15" i="11"/>
  <c r="E15" i="11"/>
  <c r="I14" i="11"/>
  <c r="E14" i="11"/>
  <c r="I13" i="11"/>
  <c r="E13" i="11"/>
  <c r="I12" i="11"/>
  <c r="E12" i="11"/>
  <c r="I11" i="11"/>
  <c r="E11" i="11"/>
  <c r="K14" i="11" l="1"/>
  <c r="K38" i="11"/>
  <c r="K42" i="11"/>
  <c r="K57" i="11"/>
  <c r="K16" i="13"/>
  <c r="K55" i="13"/>
  <c r="K34" i="15"/>
  <c r="K36" i="15"/>
  <c r="K38" i="15"/>
  <c r="K40" i="15"/>
  <c r="K11" i="18"/>
  <c r="K13" i="18"/>
  <c r="K15" i="18"/>
  <c r="K17" i="18"/>
  <c r="K19" i="18"/>
  <c r="K21" i="18"/>
  <c r="K58" i="11"/>
  <c r="K17" i="12"/>
  <c r="K58" i="13"/>
  <c r="K60" i="13"/>
  <c r="K32" i="18"/>
  <c r="K79" i="13"/>
  <c r="K54" i="11"/>
  <c r="K32" i="13"/>
  <c r="K18" i="11"/>
  <c r="K22" i="11"/>
  <c r="K26" i="11"/>
  <c r="K30" i="11"/>
  <c r="K34" i="11"/>
  <c r="K19" i="13"/>
  <c r="K23" i="13"/>
  <c r="K64" i="13"/>
  <c r="K72" i="13"/>
  <c r="K82" i="13"/>
  <c r="K84" i="13"/>
  <c r="K63" i="13"/>
  <c r="K67" i="13"/>
  <c r="K71" i="13"/>
  <c r="K75" i="13"/>
  <c r="K34" i="13"/>
  <c r="K40" i="13"/>
  <c r="K42" i="13"/>
  <c r="K59" i="13"/>
  <c r="K74" i="13"/>
  <c r="K76" i="13"/>
  <c r="K15" i="13"/>
  <c r="K80" i="13"/>
  <c r="K61" i="11"/>
  <c r="K65" i="11"/>
  <c r="K69" i="11"/>
  <c r="K73" i="11"/>
  <c r="K77" i="11"/>
  <c r="K81" i="11"/>
  <c r="K85" i="11"/>
  <c r="K31" i="13"/>
  <c r="K56" i="13"/>
  <c r="K66" i="13"/>
  <c r="K68" i="13"/>
  <c r="K83" i="13"/>
  <c r="K12" i="14"/>
  <c r="K14" i="14"/>
  <c r="K16" i="14"/>
  <c r="K18" i="14"/>
  <c r="K20" i="14"/>
  <c r="K22" i="14"/>
  <c r="K24" i="14"/>
  <c r="K26" i="14"/>
  <c r="K28" i="14"/>
  <c r="K30" i="14"/>
  <c r="K32" i="14"/>
  <c r="K34" i="14"/>
  <c r="K36" i="14"/>
  <c r="K15" i="16"/>
  <c r="K38" i="14"/>
  <c r="K40" i="14"/>
  <c r="K42" i="14"/>
  <c r="K53" i="14"/>
  <c r="K55" i="14"/>
  <c r="K57" i="14"/>
  <c r="K59" i="14"/>
  <c r="K61" i="14"/>
  <c r="K63" i="14"/>
  <c r="K65" i="14"/>
  <c r="K67" i="14"/>
  <c r="K69" i="14"/>
  <c r="K71" i="14"/>
  <c r="K73" i="14"/>
  <c r="K75" i="14"/>
  <c r="K77" i="14"/>
  <c r="K79" i="14"/>
  <c r="K81" i="14"/>
  <c r="K83" i="14"/>
  <c r="K35" i="15"/>
  <c r="K39" i="15"/>
  <c r="K43" i="15"/>
  <c r="K14" i="16"/>
  <c r="K18" i="16"/>
  <c r="K22" i="16"/>
  <c r="K26" i="16"/>
  <c r="K30" i="16"/>
  <c r="K34" i="16"/>
  <c r="K38" i="16"/>
  <c r="K53" i="16"/>
  <c r="K57" i="16"/>
  <c r="K61" i="16"/>
  <c r="K65" i="16"/>
  <c r="K69" i="16"/>
  <c r="K73" i="16"/>
  <c r="K77" i="16"/>
  <c r="K33" i="18"/>
  <c r="K35" i="18"/>
  <c r="K37" i="18"/>
  <c r="K39" i="18"/>
  <c r="K41" i="18"/>
  <c r="K14" i="19"/>
  <c r="K16" i="19"/>
  <c r="K18" i="19"/>
  <c r="K20" i="19"/>
  <c r="K22" i="19"/>
  <c r="K26" i="19"/>
  <c r="K28" i="19"/>
  <c r="K30" i="19"/>
  <c r="K32" i="19"/>
  <c r="K34" i="19"/>
  <c r="K36" i="19"/>
  <c r="K38" i="19"/>
  <c r="K40" i="19"/>
  <c r="K42" i="19"/>
  <c r="K44" i="19"/>
  <c r="K46" i="19"/>
  <c r="K50" i="19"/>
  <c r="K54" i="19"/>
  <c r="K56" i="19"/>
  <c r="K58" i="19"/>
  <c r="K60" i="19"/>
  <c r="K62" i="19"/>
  <c r="K73" i="19"/>
  <c r="K75" i="19"/>
  <c r="K77" i="19"/>
  <c r="K79" i="19"/>
  <c r="K81" i="19"/>
  <c r="K83" i="19"/>
  <c r="K85" i="19"/>
  <c r="K87" i="19"/>
  <c r="K91" i="19"/>
  <c r="K95" i="19"/>
  <c r="K97" i="19"/>
  <c r="K99" i="19"/>
  <c r="K103" i="19"/>
  <c r="K105" i="19"/>
  <c r="K107" i="19"/>
  <c r="K109" i="19"/>
  <c r="K111" i="19"/>
  <c r="K113" i="19"/>
  <c r="K115" i="19"/>
  <c r="K117" i="19"/>
  <c r="K119" i="19"/>
  <c r="K123" i="19"/>
  <c r="K80" i="19"/>
  <c r="K88" i="19"/>
  <c r="K96" i="19"/>
  <c r="K104" i="19"/>
  <c r="K112" i="19"/>
  <c r="K116" i="19"/>
  <c r="K120" i="19"/>
  <c r="K122" i="19"/>
  <c r="K11" i="19"/>
  <c r="K15" i="19"/>
  <c r="K31" i="19"/>
  <c r="K35" i="19"/>
  <c r="K39" i="19"/>
  <c r="K43" i="19"/>
  <c r="K51" i="19"/>
  <c r="K31" i="18"/>
  <c r="K12" i="18"/>
  <c r="K30" i="17"/>
  <c r="K34" i="17"/>
  <c r="K31" i="17"/>
  <c r="K33" i="17"/>
  <c r="K35" i="17"/>
  <c r="K39" i="17"/>
  <c r="K14" i="17"/>
  <c r="K18" i="17"/>
  <c r="K50" i="16"/>
  <c r="K54" i="16"/>
  <c r="K32" i="15"/>
  <c r="K42" i="15"/>
  <c r="K13" i="15"/>
  <c r="K17" i="15"/>
  <c r="K21" i="15"/>
  <c r="K11" i="13"/>
  <c r="K18" i="13"/>
  <c r="K24" i="13"/>
  <c r="K26" i="13"/>
  <c r="K39" i="13"/>
  <c r="K12" i="12"/>
  <c r="K16" i="12"/>
  <c r="K20" i="12"/>
  <c r="K24" i="12"/>
  <c r="K28" i="12"/>
  <c r="K32" i="12"/>
  <c r="K36" i="12"/>
  <c r="K40" i="12"/>
  <c r="K53" i="11"/>
  <c r="K70" i="11"/>
  <c r="K15" i="11"/>
  <c r="K19" i="11"/>
  <c r="K72" i="19"/>
  <c r="K76" i="19"/>
  <c r="K84" i="19"/>
  <c r="K92" i="19"/>
  <c r="K100" i="19"/>
  <c r="K108" i="19"/>
  <c r="K89" i="19"/>
  <c r="K93" i="19"/>
  <c r="K101" i="19"/>
  <c r="K121" i="19"/>
  <c r="K74" i="19"/>
  <c r="K78" i="19"/>
  <c r="K82" i="19"/>
  <c r="K86" i="19"/>
  <c r="K90" i="19"/>
  <c r="K94" i="19"/>
  <c r="K98" i="19"/>
  <c r="K102" i="19"/>
  <c r="K106" i="19"/>
  <c r="K110" i="19"/>
  <c r="K114" i="19"/>
  <c r="K118" i="19"/>
  <c r="K19" i="19"/>
  <c r="K23" i="19"/>
  <c r="K27" i="19"/>
  <c r="K55" i="19"/>
  <c r="K12" i="19"/>
  <c r="K24" i="19"/>
  <c r="K48" i="19"/>
  <c r="K52" i="19"/>
  <c r="K13" i="19"/>
  <c r="K17" i="19"/>
  <c r="K21" i="19"/>
  <c r="K25" i="19"/>
  <c r="K29" i="19"/>
  <c r="K33" i="19"/>
  <c r="K37" i="19"/>
  <c r="K41" i="19"/>
  <c r="K45" i="19"/>
  <c r="K49" i="19"/>
  <c r="K53" i="19"/>
  <c r="K57" i="19"/>
  <c r="K61" i="19"/>
  <c r="K47" i="19"/>
  <c r="K59" i="19"/>
  <c r="K34" i="18"/>
  <c r="K36" i="18"/>
  <c r="K40" i="18"/>
  <c r="K38" i="18"/>
  <c r="K14" i="18"/>
  <c r="K16" i="18"/>
  <c r="K20" i="18"/>
  <c r="K18" i="18"/>
  <c r="K32" i="17"/>
  <c r="K36" i="17"/>
  <c r="K37" i="17"/>
  <c r="K38" i="17"/>
  <c r="K11" i="17"/>
  <c r="K15" i="17"/>
  <c r="K19" i="17"/>
  <c r="K12" i="17"/>
  <c r="K16" i="17"/>
  <c r="K20" i="17"/>
  <c r="K13" i="17"/>
  <c r="K17" i="17"/>
  <c r="K58" i="16"/>
  <c r="K62" i="16"/>
  <c r="K66" i="16"/>
  <c r="K70" i="16"/>
  <c r="K74" i="16"/>
  <c r="K78" i="16"/>
  <c r="K51" i="16"/>
  <c r="K55" i="16"/>
  <c r="K59" i="16"/>
  <c r="K63" i="16"/>
  <c r="K67" i="16"/>
  <c r="K71" i="16"/>
  <c r="K75" i="16"/>
  <c r="K79" i="16"/>
  <c r="K52" i="16"/>
  <c r="K56" i="16"/>
  <c r="K60" i="16"/>
  <c r="K64" i="16"/>
  <c r="K68" i="16"/>
  <c r="K72" i="16"/>
  <c r="K76" i="16"/>
  <c r="K11" i="16"/>
  <c r="K19" i="16"/>
  <c r="K23" i="16"/>
  <c r="K27" i="16"/>
  <c r="K31" i="16"/>
  <c r="K35" i="16"/>
  <c r="K39" i="16"/>
  <c r="K12" i="16"/>
  <c r="K16" i="16"/>
  <c r="K20" i="16"/>
  <c r="K24" i="16"/>
  <c r="K28" i="16"/>
  <c r="K32" i="16"/>
  <c r="K36" i="16"/>
  <c r="K40" i="16"/>
  <c r="K13" i="16"/>
  <c r="K17" i="16"/>
  <c r="K21" i="16"/>
  <c r="K25" i="16"/>
  <c r="K29" i="16"/>
  <c r="K33" i="16"/>
  <c r="K37" i="16"/>
  <c r="K33" i="15"/>
  <c r="K37" i="15"/>
  <c r="K41" i="15"/>
  <c r="K14" i="15"/>
  <c r="K18" i="15"/>
  <c r="K22" i="15"/>
  <c r="K11" i="15"/>
  <c r="K15" i="15"/>
  <c r="K19" i="15"/>
  <c r="K12" i="15"/>
  <c r="K16" i="15"/>
  <c r="K20" i="15"/>
  <c r="K52" i="14"/>
  <c r="K56" i="14"/>
  <c r="K60" i="14"/>
  <c r="K64" i="14"/>
  <c r="K68" i="14"/>
  <c r="K72" i="14"/>
  <c r="K76" i="14"/>
  <c r="K80" i="14"/>
  <c r="K54" i="14"/>
  <c r="K58" i="14"/>
  <c r="K62" i="14"/>
  <c r="K66" i="14"/>
  <c r="K70" i="14"/>
  <c r="K74" i="14"/>
  <c r="K78" i="14"/>
  <c r="K82" i="14"/>
  <c r="K11" i="14"/>
  <c r="K15" i="14"/>
  <c r="K19" i="14"/>
  <c r="K23" i="14"/>
  <c r="K27" i="14"/>
  <c r="K31" i="14"/>
  <c r="K35" i="14"/>
  <c r="K39" i="14"/>
  <c r="K13" i="14"/>
  <c r="K17" i="14"/>
  <c r="K21" i="14"/>
  <c r="K25" i="14"/>
  <c r="K29" i="14"/>
  <c r="K33" i="14"/>
  <c r="K37" i="14"/>
  <c r="K41" i="14"/>
  <c r="K54" i="13"/>
  <c r="K62" i="13"/>
  <c r="K70" i="13"/>
  <c r="K78" i="13"/>
  <c r="K53" i="13"/>
  <c r="K57" i="13"/>
  <c r="K61" i="13"/>
  <c r="K65" i="13"/>
  <c r="K69" i="13"/>
  <c r="K73" i="13"/>
  <c r="K77" i="13"/>
  <c r="K81" i="13"/>
  <c r="K85" i="13"/>
  <c r="K28" i="13"/>
  <c r="K43" i="13"/>
  <c r="K12" i="13"/>
  <c r="K36" i="13"/>
  <c r="K27" i="13"/>
  <c r="K20" i="13"/>
  <c r="K35" i="13"/>
  <c r="K14" i="13"/>
  <c r="K22" i="13"/>
  <c r="K30" i="13"/>
  <c r="K38" i="13"/>
  <c r="K13" i="13"/>
  <c r="K17" i="13"/>
  <c r="K21" i="13"/>
  <c r="K25" i="13"/>
  <c r="K29" i="13"/>
  <c r="K33" i="13"/>
  <c r="K37" i="13"/>
  <c r="K41" i="13"/>
  <c r="K13" i="12"/>
  <c r="K21" i="12"/>
  <c r="K25" i="12"/>
  <c r="K29" i="12"/>
  <c r="K33" i="12"/>
  <c r="K37" i="12"/>
  <c r="K14" i="12"/>
  <c r="K18" i="12"/>
  <c r="K22" i="12"/>
  <c r="K26" i="12"/>
  <c r="K30" i="12"/>
  <c r="K34" i="12"/>
  <c r="K38" i="12"/>
  <c r="K11" i="12"/>
  <c r="K15" i="12"/>
  <c r="K19" i="12"/>
  <c r="K23" i="12"/>
  <c r="K27" i="12"/>
  <c r="K31" i="12"/>
  <c r="K35" i="12"/>
  <c r="K39" i="12"/>
  <c r="K66" i="11"/>
  <c r="K62" i="11"/>
  <c r="K74" i="11"/>
  <c r="K78" i="11"/>
  <c r="K82" i="11"/>
  <c r="K55" i="11"/>
  <c r="K59" i="11"/>
  <c r="K63" i="11"/>
  <c r="K67" i="11"/>
  <c r="K71" i="11"/>
  <c r="K75" i="11"/>
  <c r="K79" i="11"/>
  <c r="K83" i="11"/>
  <c r="K56" i="11"/>
  <c r="K60" i="11"/>
  <c r="K64" i="11"/>
  <c r="K68" i="11"/>
  <c r="K72" i="11"/>
  <c r="K76" i="11"/>
  <c r="K80" i="11"/>
  <c r="K84" i="11"/>
  <c r="K11" i="11"/>
  <c r="K27" i="11"/>
  <c r="K23" i="11"/>
  <c r="K31" i="11"/>
  <c r="K35" i="11"/>
  <c r="K39" i="11"/>
  <c r="K43" i="11"/>
  <c r="K12" i="11"/>
  <c r="K16" i="11"/>
  <c r="K20" i="11"/>
  <c r="K24" i="11"/>
  <c r="K28" i="11"/>
  <c r="K32" i="11"/>
  <c r="K36" i="11"/>
  <c r="K40" i="11"/>
  <c r="K13" i="11"/>
  <c r="K17" i="11"/>
  <c r="K21" i="11"/>
  <c r="K25" i="11"/>
  <c r="K29" i="11"/>
  <c r="K33" i="11"/>
  <c r="K37" i="11"/>
  <c r="K41" i="11"/>
  <c r="I95" i="10"/>
  <c r="E95" i="10"/>
  <c r="I94" i="10"/>
  <c r="E94" i="10"/>
  <c r="I93" i="10"/>
  <c r="E93" i="10"/>
  <c r="I92" i="10"/>
  <c r="E92" i="10"/>
  <c r="I91" i="10"/>
  <c r="E91" i="10"/>
  <c r="I90" i="10"/>
  <c r="E90" i="10"/>
  <c r="I89" i="10"/>
  <c r="E89" i="10"/>
  <c r="I88" i="10"/>
  <c r="E88" i="10"/>
  <c r="I87" i="10"/>
  <c r="E87" i="10"/>
  <c r="I86" i="10"/>
  <c r="E86" i="10"/>
  <c r="I85" i="10"/>
  <c r="E85" i="10"/>
  <c r="I84" i="10"/>
  <c r="E84" i="10"/>
  <c r="I83" i="10"/>
  <c r="E83" i="10"/>
  <c r="I82" i="10"/>
  <c r="E82" i="10"/>
  <c r="I81" i="10"/>
  <c r="E81" i="10"/>
  <c r="I80" i="10"/>
  <c r="E80" i="10"/>
  <c r="I79" i="10"/>
  <c r="E79" i="10"/>
  <c r="I78" i="10"/>
  <c r="E78" i="10"/>
  <c r="I77" i="10"/>
  <c r="E77" i="10"/>
  <c r="I76" i="10"/>
  <c r="E76" i="10"/>
  <c r="I75" i="10"/>
  <c r="E75" i="10"/>
  <c r="I74" i="10"/>
  <c r="E74" i="10"/>
  <c r="I73" i="10"/>
  <c r="E73" i="10"/>
  <c r="I72" i="10"/>
  <c r="E72" i="10"/>
  <c r="I71" i="10"/>
  <c r="E71" i="10"/>
  <c r="I70" i="10"/>
  <c r="E70" i="10"/>
  <c r="I69" i="10"/>
  <c r="E69" i="10"/>
  <c r="I68" i="10"/>
  <c r="E68" i="10"/>
  <c r="I67" i="10"/>
  <c r="E67" i="10"/>
  <c r="I66" i="10"/>
  <c r="E66" i="10"/>
  <c r="I65" i="10"/>
  <c r="E65" i="10"/>
  <c r="I64" i="10"/>
  <c r="E64" i="10"/>
  <c r="I63" i="10"/>
  <c r="E63" i="10"/>
  <c r="I62" i="10"/>
  <c r="E62" i="10"/>
  <c r="I61" i="10"/>
  <c r="E61" i="10"/>
  <c r="I60" i="10"/>
  <c r="E60" i="10"/>
  <c r="I59" i="10"/>
  <c r="E59" i="10"/>
  <c r="I58" i="10"/>
  <c r="E58" i="10"/>
  <c r="I48" i="10"/>
  <c r="E48" i="10"/>
  <c r="I47" i="10"/>
  <c r="E47" i="10"/>
  <c r="I46" i="10"/>
  <c r="E46" i="10"/>
  <c r="I45" i="10"/>
  <c r="E45" i="10"/>
  <c r="I44" i="10"/>
  <c r="E44" i="10"/>
  <c r="I43" i="10"/>
  <c r="E43" i="10"/>
  <c r="I42" i="10"/>
  <c r="E42" i="10"/>
  <c r="I41" i="10"/>
  <c r="E41" i="10"/>
  <c r="I40" i="10"/>
  <c r="E40" i="10"/>
  <c r="I39" i="10"/>
  <c r="E39" i="10"/>
  <c r="I38" i="10"/>
  <c r="E38" i="10"/>
  <c r="I37" i="10"/>
  <c r="E37" i="10"/>
  <c r="I36" i="10"/>
  <c r="E36" i="10"/>
  <c r="I35" i="10"/>
  <c r="E35" i="10"/>
  <c r="I34" i="10"/>
  <c r="E34" i="10"/>
  <c r="I33" i="10"/>
  <c r="E33" i="10"/>
  <c r="I32" i="10"/>
  <c r="E32" i="10"/>
  <c r="I31" i="10"/>
  <c r="E31" i="10"/>
  <c r="I30" i="10"/>
  <c r="E30" i="10"/>
  <c r="I29" i="10"/>
  <c r="E29" i="10"/>
  <c r="I28" i="10"/>
  <c r="E28" i="10"/>
  <c r="I27" i="10"/>
  <c r="E27" i="10"/>
  <c r="I26" i="10"/>
  <c r="E26" i="10"/>
  <c r="I25" i="10"/>
  <c r="E25" i="10"/>
  <c r="I24" i="10"/>
  <c r="E24" i="10"/>
  <c r="I23" i="10"/>
  <c r="E23" i="10"/>
  <c r="I22" i="10"/>
  <c r="E22" i="10"/>
  <c r="I21" i="10"/>
  <c r="E21" i="10"/>
  <c r="I20" i="10"/>
  <c r="E20" i="10"/>
  <c r="I19" i="10"/>
  <c r="E19" i="10"/>
  <c r="I18" i="10"/>
  <c r="E18" i="10"/>
  <c r="I17" i="10"/>
  <c r="E17" i="10"/>
  <c r="I16" i="10"/>
  <c r="E16" i="10"/>
  <c r="I15" i="10"/>
  <c r="E15" i="10"/>
  <c r="I14" i="10"/>
  <c r="E14" i="10"/>
  <c r="I13" i="10"/>
  <c r="E13" i="10"/>
  <c r="I12" i="10"/>
  <c r="E12" i="10"/>
  <c r="I11" i="10"/>
  <c r="E11" i="10"/>
  <c r="I49" i="9"/>
  <c r="E49" i="9"/>
  <c r="I48" i="9"/>
  <c r="E48" i="9"/>
  <c r="I47" i="9"/>
  <c r="E47" i="9"/>
  <c r="I46" i="9"/>
  <c r="E46" i="9"/>
  <c r="I45" i="9"/>
  <c r="E45" i="9"/>
  <c r="I44" i="9"/>
  <c r="E44" i="9"/>
  <c r="I43" i="9"/>
  <c r="E43" i="9"/>
  <c r="I42" i="9"/>
  <c r="E42" i="9"/>
  <c r="I41" i="9"/>
  <c r="E41" i="9"/>
  <c r="I40" i="9"/>
  <c r="E40" i="9"/>
  <c r="I39" i="9"/>
  <c r="E39" i="9"/>
  <c r="I38" i="9"/>
  <c r="E38" i="9"/>
  <c r="I37" i="9"/>
  <c r="E37" i="9"/>
  <c r="I36" i="9"/>
  <c r="E36" i="9"/>
  <c r="I35" i="9"/>
  <c r="E35" i="9"/>
  <c r="I25" i="9"/>
  <c r="E25" i="9"/>
  <c r="I24" i="9"/>
  <c r="E24" i="9"/>
  <c r="I23" i="9"/>
  <c r="E23" i="9"/>
  <c r="I22" i="9"/>
  <c r="E22" i="9"/>
  <c r="I21" i="9"/>
  <c r="E21" i="9"/>
  <c r="I20" i="9"/>
  <c r="E20" i="9"/>
  <c r="I19" i="9"/>
  <c r="E19" i="9"/>
  <c r="I18" i="9"/>
  <c r="E18" i="9"/>
  <c r="I17" i="9"/>
  <c r="E17" i="9"/>
  <c r="I16" i="9"/>
  <c r="E16" i="9"/>
  <c r="I15" i="9"/>
  <c r="E15" i="9"/>
  <c r="I14" i="9"/>
  <c r="E14" i="9"/>
  <c r="I13" i="9"/>
  <c r="E13" i="9"/>
  <c r="I12" i="9"/>
  <c r="E12" i="9"/>
  <c r="I11" i="9"/>
  <c r="E11" i="9"/>
  <c r="I37" i="8"/>
  <c r="E37" i="8"/>
  <c r="I36" i="8"/>
  <c r="E36" i="8"/>
  <c r="I35" i="8"/>
  <c r="E35" i="8"/>
  <c r="I34" i="8"/>
  <c r="E34" i="8"/>
  <c r="I33" i="8"/>
  <c r="E33" i="8"/>
  <c r="I32" i="8"/>
  <c r="E32" i="8"/>
  <c r="I31" i="8"/>
  <c r="E31" i="8"/>
  <c r="I30" i="8"/>
  <c r="E30" i="8"/>
  <c r="I29" i="8"/>
  <c r="E29" i="8"/>
  <c r="I19" i="8"/>
  <c r="E19" i="8"/>
  <c r="I18" i="8"/>
  <c r="E18" i="8"/>
  <c r="I17" i="8"/>
  <c r="E17" i="8"/>
  <c r="I16" i="8"/>
  <c r="E16" i="8"/>
  <c r="I15" i="8"/>
  <c r="E15" i="8"/>
  <c r="I14" i="8"/>
  <c r="E14" i="8"/>
  <c r="I13" i="8"/>
  <c r="E13" i="8"/>
  <c r="I12" i="8"/>
  <c r="E12" i="8"/>
  <c r="I11" i="8"/>
  <c r="E11" i="8"/>
  <c r="I37" i="7"/>
  <c r="E37" i="7"/>
  <c r="I36" i="7"/>
  <c r="E36" i="7"/>
  <c r="I35" i="7"/>
  <c r="E35" i="7"/>
  <c r="I34" i="7"/>
  <c r="E34" i="7"/>
  <c r="I33" i="7"/>
  <c r="E33" i="7"/>
  <c r="I32" i="7"/>
  <c r="E32" i="7"/>
  <c r="I31" i="7"/>
  <c r="E31" i="7"/>
  <c r="I30" i="7"/>
  <c r="E30" i="7"/>
  <c r="I29" i="7"/>
  <c r="E29" i="7"/>
  <c r="I19" i="7"/>
  <c r="E19" i="7"/>
  <c r="I18" i="7"/>
  <c r="E18" i="7"/>
  <c r="I17" i="7"/>
  <c r="E17" i="7"/>
  <c r="I16" i="7"/>
  <c r="E16" i="7"/>
  <c r="I15" i="7"/>
  <c r="E15" i="7"/>
  <c r="I14" i="7"/>
  <c r="E14" i="7"/>
  <c r="I13" i="7"/>
  <c r="E13" i="7"/>
  <c r="I12" i="7"/>
  <c r="E12" i="7"/>
  <c r="I11" i="7"/>
  <c r="E11" i="7"/>
  <c r="I33" i="6"/>
  <c r="E33" i="6"/>
  <c r="I32" i="6"/>
  <c r="E32" i="6"/>
  <c r="I31" i="6"/>
  <c r="E31" i="6"/>
  <c r="I30" i="6"/>
  <c r="E30" i="6"/>
  <c r="I29" i="6"/>
  <c r="E29" i="6"/>
  <c r="I28" i="6"/>
  <c r="E28" i="6"/>
  <c r="I27" i="6"/>
  <c r="E27" i="6"/>
  <c r="I17" i="6"/>
  <c r="E17" i="6"/>
  <c r="I16" i="6"/>
  <c r="E16" i="6"/>
  <c r="I15" i="6"/>
  <c r="E15" i="6"/>
  <c r="I14" i="6"/>
  <c r="E14" i="6"/>
  <c r="I13" i="6"/>
  <c r="E13" i="6"/>
  <c r="I12" i="6"/>
  <c r="E12" i="6"/>
  <c r="I11" i="6"/>
  <c r="E11" i="6"/>
  <c r="G29" i="5"/>
  <c r="I29" i="5" s="1"/>
  <c r="D29" i="5"/>
  <c r="C29" i="5"/>
  <c r="K27" i="5"/>
  <c r="H15" i="5"/>
  <c r="G15" i="5"/>
  <c r="D15" i="5"/>
  <c r="C15" i="5"/>
  <c r="I14" i="5"/>
  <c r="E14" i="5"/>
  <c r="I13" i="5"/>
  <c r="E13" i="5"/>
  <c r="I12" i="5"/>
  <c r="E12" i="5"/>
  <c r="I11" i="5"/>
  <c r="E11" i="5"/>
  <c r="B6" i="2"/>
  <c r="K26" i="5" l="1"/>
  <c r="K28" i="5"/>
  <c r="K11" i="6"/>
  <c r="K13" i="6"/>
  <c r="K15" i="6"/>
  <c r="K17" i="6"/>
  <c r="K13" i="7"/>
  <c r="K15" i="7"/>
  <c r="K17" i="7"/>
  <c r="K11" i="8"/>
  <c r="K13" i="8"/>
  <c r="I15" i="5"/>
  <c r="J12" i="5" s="1"/>
  <c r="K11" i="5"/>
  <c r="K13" i="5"/>
  <c r="J25" i="5"/>
  <c r="K27" i="6"/>
  <c r="K29" i="6"/>
  <c r="K31" i="6"/>
  <c r="K33" i="6"/>
  <c r="K29" i="7"/>
  <c r="K31" i="7"/>
  <c r="K33" i="7"/>
  <c r="K35" i="7"/>
  <c r="K37" i="7"/>
  <c r="K18" i="8"/>
  <c r="K29" i="8"/>
  <c r="K33" i="8"/>
  <c r="K37" i="8"/>
  <c r="K37" i="9"/>
  <c r="K39" i="9"/>
  <c r="K41" i="9"/>
  <c r="K43" i="9"/>
  <c r="K45" i="9"/>
  <c r="K47" i="9"/>
  <c r="K49" i="9"/>
  <c r="K59" i="10"/>
  <c r="K61" i="10"/>
  <c r="K63" i="10"/>
  <c r="K65" i="10"/>
  <c r="K67" i="10"/>
  <c r="K69" i="10"/>
  <c r="K71" i="10"/>
  <c r="K73" i="10"/>
  <c r="K75" i="10"/>
  <c r="K77" i="10"/>
  <c r="K79" i="10"/>
  <c r="K81" i="10"/>
  <c r="K83" i="10"/>
  <c r="K85" i="10"/>
  <c r="K87" i="10"/>
  <c r="K89" i="10"/>
  <c r="K91" i="10"/>
  <c r="K93" i="10"/>
  <c r="K95" i="10"/>
  <c r="K12" i="10"/>
  <c r="K14" i="10"/>
  <c r="K16" i="10"/>
  <c r="K18" i="10"/>
  <c r="K20" i="10"/>
  <c r="K22" i="10"/>
  <c r="K24" i="10"/>
  <c r="K26" i="10"/>
  <c r="K28" i="10"/>
  <c r="K30" i="10"/>
  <c r="K32" i="10"/>
  <c r="K34" i="10"/>
  <c r="K36" i="10"/>
  <c r="K38" i="10"/>
  <c r="K40" i="10"/>
  <c r="K42" i="10"/>
  <c r="K44" i="10"/>
  <c r="K46" i="10"/>
  <c r="K48" i="10"/>
  <c r="K21" i="10"/>
  <c r="K37" i="10"/>
  <c r="K45" i="10"/>
  <c r="K39" i="10"/>
  <c r="K42" i="9"/>
  <c r="K46" i="9"/>
  <c r="K48" i="9"/>
  <c r="K11" i="9"/>
  <c r="K13" i="9"/>
  <c r="K15" i="9"/>
  <c r="K17" i="9"/>
  <c r="K19" i="9"/>
  <c r="K21" i="9"/>
  <c r="K23" i="9"/>
  <c r="K25" i="9"/>
  <c r="K15" i="8"/>
  <c r="K17" i="8"/>
  <c r="K19" i="8"/>
  <c r="K11" i="7"/>
  <c r="K19" i="7"/>
  <c r="E15" i="5"/>
  <c r="F12" i="5" s="1"/>
  <c r="K60" i="10"/>
  <c r="K64" i="10"/>
  <c r="K68" i="10"/>
  <c r="K72" i="10"/>
  <c r="K76" i="10"/>
  <c r="K80" i="10"/>
  <c r="K84" i="10"/>
  <c r="K88" i="10"/>
  <c r="K92" i="10"/>
  <c r="K58" i="10"/>
  <c r="K62" i="10"/>
  <c r="K66" i="10"/>
  <c r="K70" i="10"/>
  <c r="K74" i="10"/>
  <c r="K78" i="10"/>
  <c r="K82" i="10"/>
  <c r="K86" i="10"/>
  <c r="K90" i="10"/>
  <c r="K94" i="10"/>
  <c r="K13" i="10"/>
  <c r="K17" i="10"/>
  <c r="K25" i="10"/>
  <c r="K29" i="10"/>
  <c r="K33" i="10"/>
  <c r="K41" i="10"/>
  <c r="K15" i="10"/>
  <c r="K19" i="10"/>
  <c r="K11" i="10"/>
  <c r="K23" i="10"/>
  <c r="K27" i="10"/>
  <c r="K31" i="10"/>
  <c r="K35" i="10"/>
  <c r="K43" i="10"/>
  <c r="K47" i="10"/>
  <c r="K38" i="9"/>
  <c r="K35" i="9"/>
  <c r="K36" i="9"/>
  <c r="K40" i="9"/>
  <c r="K44" i="9"/>
  <c r="K14" i="9"/>
  <c r="K18" i="9"/>
  <c r="K22" i="9"/>
  <c r="K12" i="9"/>
  <c r="K16" i="9"/>
  <c r="K20" i="9"/>
  <c r="K24" i="9"/>
  <c r="K30" i="8"/>
  <c r="K34" i="8"/>
  <c r="K31" i="8"/>
  <c r="K35" i="8"/>
  <c r="K32" i="8"/>
  <c r="K36" i="8"/>
  <c r="K14" i="8"/>
  <c r="K12" i="8"/>
  <c r="K16" i="8"/>
  <c r="K30" i="7"/>
  <c r="K34" i="7"/>
  <c r="K32" i="7"/>
  <c r="K36" i="7"/>
  <c r="K12" i="7"/>
  <c r="K16" i="7"/>
  <c r="K14" i="7"/>
  <c r="K18" i="7"/>
  <c r="K30" i="6"/>
  <c r="K28" i="6"/>
  <c r="K32" i="6"/>
  <c r="K14" i="6"/>
  <c r="K12" i="6"/>
  <c r="K16" i="6"/>
  <c r="K12" i="5"/>
  <c r="K14" i="5"/>
  <c r="J27" i="5" l="1"/>
  <c r="F26" i="5"/>
  <c r="F27" i="5"/>
  <c r="F28" i="5"/>
  <c r="F25" i="5"/>
  <c r="J26" i="5"/>
  <c r="J28" i="5"/>
  <c r="F13" i="5"/>
  <c r="K29" i="5"/>
  <c r="D30" i="5" s="1"/>
  <c r="F15" i="5"/>
  <c r="J13" i="5"/>
  <c r="F11" i="5"/>
  <c r="F14" i="5"/>
  <c r="J29" i="5"/>
  <c r="J15" i="5"/>
  <c r="F29" i="5"/>
  <c r="J11" i="5"/>
  <c r="K15" i="5"/>
  <c r="J14" i="5"/>
  <c r="G30" i="5" l="1"/>
  <c r="E30" i="5"/>
  <c r="H30" i="5"/>
  <c r="C30" i="5"/>
  <c r="I30" i="5"/>
  <c r="B67" i="19"/>
  <c r="B26" i="18"/>
  <c r="B25" i="17"/>
  <c r="B45" i="16"/>
  <c r="B27" i="15"/>
  <c r="B47" i="14"/>
  <c r="B48" i="13"/>
  <c r="B45" i="12"/>
  <c r="B48" i="11"/>
  <c r="B53" i="10"/>
  <c r="B30" i="9"/>
  <c r="B24" i="8"/>
  <c r="B24" i="7"/>
  <c r="B6" i="7"/>
  <c r="B6" i="8"/>
  <c r="B6" i="9"/>
  <c r="B6" i="10"/>
  <c r="B6" i="11"/>
  <c r="B6" i="12"/>
  <c r="B6" i="13"/>
  <c r="B6" i="14"/>
  <c r="B6" i="15"/>
  <c r="B6" i="16"/>
  <c r="B6" i="17"/>
  <c r="B6" i="18"/>
  <c r="B6" i="19"/>
  <c r="B6" i="6"/>
  <c r="K30" i="5" l="1"/>
  <c r="B22" i="6"/>
  <c r="B20" i="5"/>
  <c r="B6" i="5"/>
  <c r="B6" i="4"/>
  <c r="H63" i="19" l="1"/>
  <c r="D63" i="19"/>
  <c r="G124" i="19"/>
  <c r="G63" i="19"/>
  <c r="C63" i="19"/>
  <c r="C124" i="19"/>
  <c r="D124" i="19"/>
  <c r="H124" i="19"/>
  <c r="D42" i="18"/>
  <c r="H42" i="18"/>
  <c r="G42" i="18"/>
  <c r="G22" i="18"/>
  <c r="C22" i="18"/>
  <c r="H22" i="18"/>
  <c r="C42" i="18"/>
  <c r="D22" i="18"/>
  <c r="H21" i="17"/>
  <c r="D40" i="17"/>
  <c r="C21" i="17"/>
  <c r="H40" i="17"/>
  <c r="D21" i="17"/>
  <c r="C40" i="17"/>
  <c r="G40" i="17"/>
  <c r="G21" i="17"/>
  <c r="C41" i="16"/>
  <c r="G80" i="16"/>
  <c r="H41" i="16"/>
  <c r="D41" i="16"/>
  <c r="H80" i="16"/>
  <c r="C80" i="16"/>
  <c r="D80" i="16"/>
  <c r="G41" i="16"/>
  <c r="H44" i="15"/>
  <c r="H23" i="15"/>
  <c r="D44" i="15"/>
  <c r="D23" i="15"/>
  <c r="C44" i="15"/>
  <c r="C23" i="15"/>
  <c r="G44" i="15"/>
  <c r="G23" i="15"/>
  <c r="H43" i="14"/>
  <c r="H84" i="14"/>
  <c r="D84" i="14"/>
  <c r="D43" i="14"/>
  <c r="C43" i="14"/>
  <c r="G84" i="14"/>
  <c r="G43" i="14"/>
  <c r="C84" i="14"/>
  <c r="H44" i="13"/>
  <c r="D44" i="13"/>
  <c r="H86" i="13"/>
  <c r="G44" i="13"/>
  <c r="C44" i="13"/>
  <c r="D86" i="13"/>
  <c r="C86" i="13"/>
  <c r="G86" i="13"/>
  <c r="G41" i="12"/>
  <c r="H41" i="12"/>
  <c r="D80" i="12"/>
  <c r="H80" i="12"/>
  <c r="D41" i="12"/>
  <c r="C41" i="12"/>
  <c r="C80" i="12"/>
  <c r="G80" i="12"/>
  <c r="D44" i="11"/>
  <c r="G44" i="11"/>
  <c r="D86" i="11"/>
  <c r="C86" i="11"/>
  <c r="C44" i="11"/>
  <c r="H86" i="11"/>
  <c r="G86" i="11"/>
  <c r="H44" i="11"/>
  <c r="G49" i="10"/>
  <c r="C49" i="10"/>
  <c r="H96" i="10"/>
  <c r="D96" i="10"/>
  <c r="C96" i="10"/>
  <c r="D49" i="10"/>
  <c r="H49" i="10"/>
  <c r="G96" i="10"/>
  <c r="H50" i="9"/>
  <c r="H26" i="9"/>
  <c r="G26" i="9"/>
  <c r="C26" i="9"/>
  <c r="C50" i="9"/>
  <c r="D50" i="9"/>
  <c r="D26" i="9"/>
  <c r="G50" i="9"/>
  <c r="H20" i="8"/>
  <c r="H38" i="8"/>
  <c r="D20" i="8"/>
  <c r="C20" i="8"/>
  <c r="D38" i="8"/>
  <c r="G38" i="8"/>
  <c r="G20" i="8"/>
  <c r="C38" i="8"/>
  <c r="H38" i="7"/>
  <c r="H20" i="7"/>
  <c r="D20" i="7"/>
  <c r="G20" i="7"/>
  <c r="C38" i="7"/>
  <c r="C20" i="7"/>
  <c r="D38" i="7"/>
  <c r="G38" i="7"/>
  <c r="D34" i="6"/>
  <c r="H18" i="6"/>
  <c r="H34" i="6"/>
  <c r="G34" i="6"/>
  <c r="C34" i="6"/>
  <c r="D18" i="6"/>
  <c r="C18" i="6"/>
  <c r="G18" i="6"/>
  <c r="E44" i="15" l="1"/>
  <c r="F42" i="15" s="1"/>
  <c r="F40" i="15"/>
  <c r="F37" i="15"/>
  <c r="F39" i="15"/>
  <c r="F43" i="15"/>
  <c r="E41" i="16"/>
  <c r="E63" i="19"/>
  <c r="E124" i="19"/>
  <c r="I124" i="19"/>
  <c r="I63" i="19"/>
  <c r="I42" i="18"/>
  <c r="E42" i="18"/>
  <c r="E22" i="18"/>
  <c r="I22" i="18"/>
  <c r="E40" i="17"/>
  <c r="E21" i="17"/>
  <c r="I21" i="17"/>
  <c r="I40" i="17"/>
  <c r="I80" i="16"/>
  <c r="E80" i="16"/>
  <c r="I41" i="16"/>
  <c r="I23" i="15"/>
  <c r="I44" i="15"/>
  <c r="E23" i="15"/>
  <c r="F44" i="15"/>
  <c r="I84" i="14"/>
  <c r="E84" i="14"/>
  <c r="K84" i="14" s="1"/>
  <c r="E43" i="14"/>
  <c r="I43" i="14"/>
  <c r="I86" i="13"/>
  <c r="I44" i="13"/>
  <c r="E86" i="13"/>
  <c r="E44" i="13"/>
  <c r="I41" i="12"/>
  <c r="I80" i="12"/>
  <c r="E41" i="12"/>
  <c r="E80" i="12"/>
  <c r="E44" i="11"/>
  <c r="I86" i="11"/>
  <c r="E86" i="11"/>
  <c r="I44" i="11"/>
  <c r="E49" i="10"/>
  <c r="I96" i="10"/>
  <c r="E96" i="10"/>
  <c r="I49" i="10"/>
  <c r="I50" i="9"/>
  <c r="E50" i="9"/>
  <c r="E26" i="9"/>
  <c r="I26" i="9"/>
  <c r="E20" i="8"/>
  <c r="E38" i="8"/>
  <c r="I38" i="8"/>
  <c r="I20" i="8"/>
  <c r="I20" i="7"/>
  <c r="I38" i="7"/>
  <c r="E20" i="7"/>
  <c r="E38" i="7"/>
  <c r="E34" i="6"/>
  <c r="I34" i="6"/>
  <c r="E18" i="6"/>
  <c r="I18" i="6"/>
  <c r="F32" i="15" l="1"/>
  <c r="F41" i="15"/>
  <c r="F34" i="15"/>
  <c r="F33" i="15"/>
  <c r="F38" i="15"/>
  <c r="F35" i="15"/>
  <c r="F36" i="15"/>
  <c r="J29" i="6"/>
  <c r="J27" i="6"/>
  <c r="J33" i="6"/>
  <c r="J31" i="6"/>
  <c r="J28" i="6"/>
  <c r="J30" i="6"/>
  <c r="J32" i="6"/>
  <c r="F33" i="6"/>
  <c r="F29" i="6"/>
  <c r="F31" i="6"/>
  <c r="F27" i="6"/>
  <c r="F28" i="6"/>
  <c r="F32" i="6"/>
  <c r="F30" i="6"/>
  <c r="J120" i="19"/>
  <c r="J117" i="19"/>
  <c r="J109" i="19"/>
  <c r="J105" i="19"/>
  <c r="J101" i="19"/>
  <c r="J97" i="19"/>
  <c r="J93" i="19"/>
  <c r="J85" i="19"/>
  <c r="J77" i="19"/>
  <c r="J73" i="19"/>
  <c r="J115" i="19"/>
  <c r="J111" i="19"/>
  <c r="J103" i="19"/>
  <c r="J83" i="19"/>
  <c r="J79" i="19"/>
  <c r="J75" i="19"/>
  <c r="J121" i="19"/>
  <c r="J113" i="19"/>
  <c r="J89" i="19"/>
  <c r="J81" i="19"/>
  <c r="J76" i="19"/>
  <c r="J84" i="19"/>
  <c r="J92" i="19"/>
  <c r="J100" i="19"/>
  <c r="J108" i="19"/>
  <c r="J116" i="19"/>
  <c r="J91" i="19"/>
  <c r="J119" i="19"/>
  <c r="J107" i="19"/>
  <c r="J78" i="19"/>
  <c r="J86" i="19"/>
  <c r="J94" i="19"/>
  <c r="J102" i="19"/>
  <c r="J110" i="19"/>
  <c r="J118" i="19"/>
  <c r="J95" i="19"/>
  <c r="J123" i="19"/>
  <c r="J74" i="19"/>
  <c r="J82" i="19"/>
  <c r="J98" i="19"/>
  <c r="J114" i="19"/>
  <c r="J87" i="19"/>
  <c r="J72" i="19"/>
  <c r="J80" i="19"/>
  <c r="J88" i="19"/>
  <c r="J96" i="19"/>
  <c r="J104" i="19"/>
  <c r="J112" i="19"/>
  <c r="J122" i="19"/>
  <c r="J99" i="19"/>
  <c r="J90" i="19"/>
  <c r="J106" i="19"/>
  <c r="F122" i="19"/>
  <c r="F115" i="19"/>
  <c r="F99" i="19"/>
  <c r="F95" i="19"/>
  <c r="F87" i="19"/>
  <c r="F117" i="19"/>
  <c r="F113" i="19"/>
  <c r="F109" i="19"/>
  <c r="F105" i="19"/>
  <c r="F97" i="19"/>
  <c r="F85" i="19"/>
  <c r="F81" i="19"/>
  <c r="F77" i="19"/>
  <c r="F73" i="19"/>
  <c r="F119" i="19"/>
  <c r="F107" i="19"/>
  <c r="F103" i="19"/>
  <c r="F83" i="19"/>
  <c r="F123" i="19"/>
  <c r="F111" i="19"/>
  <c r="F91" i="19"/>
  <c r="F79" i="19"/>
  <c r="F75" i="19"/>
  <c r="F74" i="19"/>
  <c r="F92" i="19"/>
  <c r="F110" i="19"/>
  <c r="F118" i="19"/>
  <c r="F121" i="19"/>
  <c r="F94" i="19"/>
  <c r="F80" i="19"/>
  <c r="F96" i="19"/>
  <c r="F116" i="19"/>
  <c r="F106" i="19"/>
  <c r="F101" i="19"/>
  <c r="F76" i="19"/>
  <c r="F98" i="19"/>
  <c r="F114" i="19"/>
  <c r="F89" i="19"/>
  <c r="F72" i="19"/>
  <c r="F100" i="19"/>
  <c r="F88" i="19"/>
  <c r="F120" i="19"/>
  <c r="F82" i="19"/>
  <c r="F102" i="19"/>
  <c r="F93" i="19"/>
  <c r="F84" i="19"/>
  <c r="F108" i="19"/>
  <c r="F104" i="19"/>
  <c r="F86" i="19"/>
  <c r="F78" i="19"/>
  <c r="F90" i="19"/>
  <c r="F112" i="19"/>
  <c r="J60" i="19"/>
  <c r="J56" i="19"/>
  <c r="J52" i="19"/>
  <c r="J44" i="19"/>
  <c r="J28" i="19"/>
  <c r="J24" i="19"/>
  <c r="J20" i="19"/>
  <c r="J48" i="19"/>
  <c r="J40" i="19"/>
  <c r="J36" i="19"/>
  <c r="J32" i="19"/>
  <c r="J16" i="19"/>
  <c r="J12" i="19"/>
  <c r="J31" i="19"/>
  <c r="J51" i="19"/>
  <c r="J11" i="19"/>
  <c r="J23" i="19"/>
  <c r="J37" i="19"/>
  <c r="J49" i="19"/>
  <c r="J61" i="19"/>
  <c r="J26" i="19"/>
  <c r="J42" i="19"/>
  <c r="J58" i="19"/>
  <c r="J41" i="19"/>
  <c r="J29" i="19"/>
  <c r="J55" i="19"/>
  <c r="J18" i="19"/>
  <c r="J50" i="19"/>
  <c r="J45" i="19"/>
  <c r="J21" i="19"/>
  <c r="J33" i="19"/>
  <c r="J47" i="19"/>
  <c r="J22" i="19"/>
  <c r="J38" i="19"/>
  <c r="J13" i="19"/>
  <c r="J35" i="19"/>
  <c r="J59" i="19"/>
  <c r="J15" i="19"/>
  <c r="J27" i="19"/>
  <c r="J39" i="19"/>
  <c r="J53" i="19"/>
  <c r="J14" i="19"/>
  <c r="J30" i="19"/>
  <c r="J46" i="19"/>
  <c r="J62" i="19"/>
  <c r="J19" i="19"/>
  <c r="J17" i="19"/>
  <c r="J43" i="19"/>
  <c r="J34" i="19"/>
  <c r="J25" i="19"/>
  <c r="J57" i="19"/>
  <c r="J54" i="19"/>
  <c r="F62" i="19"/>
  <c r="F58" i="19"/>
  <c r="F50" i="19"/>
  <c r="F46" i="19"/>
  <c r="F54" i="19"/>
  <c r="F42" i="19"/>
  <c r="F38" i="19"/>
  <c r="F34" i="19"/>
  <c r="F30" i="19"/>
  <c r="F26" i="19"/>
  <c r="F22" i="19"/>
  <c r="F18" i="19"/>
  <c r="F14" i="19"/>
  <c r="F19" i="19"/>
  <c r="F59" i="19"/>
  <c r="F48" i="19"/>
  <c r="F21" i="19"/>
  <c r="F37" i="19"/>
  <c r="F53" i="19"/>
  <c r="F15" i="19"/>
  <c r="F39" i="19"/>
  <c r="F20" i="19"/>
  <c r="F29" i="19"/>
  <c r="F12" i="19"/>
  <c r="F13" i="19"/>
  <c r="F45" i="19"/>
  <c r="F57" i="19"/>
  <c r="F11" i="19"/>
  <c r="F31" i="19"/>
  <c r="F49" i="19"/>
  <c r="F24" i="19"/>
  <c r="F17" i="19"/>
  <c r="F33" i="19"/>
  <c r="F47" i="19"/>
  <c r="F61" i="19"/>
  <c r="F35" i="19"/>
  <c r="F51" i="19"/>
  <c r="F36" i="19"/>
  <c r="F56" i="19"/>
  <c r="F25" i="19"/>
  <c r="F52" i="19"/>
  <c r="F23" i="19"/>
  <c r="F41" i="19"/>
  <c r="F55" i="19"/>
  <c r="F43" i="19"/>
  <c r="F32" i="19"/>
  <c r="F40" i="19"/>
  <c r="F60" i="19"/>
  <c r="F27" i="19"/>
  <c r="F16" i="19"/>
  <c r="F28" i="19"/>
  <c r="F44" i="19"/>
  <c r="F37" i="18"/>
  <c r="F39" i="18"/>
  <c r="F33" i="18"/>
  <c r="F31" i="18"/>
  <c r="F34" i="18"/>
  <c r="F36" i="18"/>
  <c r="F38" i="18"/>
  <c r="F40" i="18"/>
  <c r="J39" i="18"/>
  <c r="J33" i="18"/>
  <c r="J31" i="18"/>
  <c r="J37" i="18"/>
  <c r="J34" i="18"/>
  <c r="J36" i="18"/>
  <c r="J38" i="18"/>
  <c r="J40" i="18"/>
  <c r="J19" i="18"/>
  <c r="J13" i="18"/>
  <c r="J11" i="18"/>
  <c r="J17" i="18"/>
  <c r="J14" i="18"/>
  <c r="J20" i="18"/>
  <c r="J16" i="18"/>
  <c r="J18" i="18"/>
  <c r="F17" i="18"/>
  <c r="F19" i="18"/>
  <c r="F13" i="18"/>
  <c r="F11" i="18"/>
  <c r="F14" i="18"/>
  <c r="F16" i="18"/>
  <c r="F20" i="18"/>
  <c r="F18" i="18"/>
  <c r="J32" i="17"/>
  <c r="J37" i="17"/>
  <c r="J33" i="17"/>
  <c r="J36" i="17"/>
  <c r="J31" i="17"/>
  <c r="J38" i="17"/>
  <c r="J35" i="17"/>
  <c r="J30" i="17"/>
  <c r="J39" i="17"/>
  <c r="J34" i="17"/>
  <c r="F34" i="17"/>
  <c r="F30" i="17"/>
  <c r="F31" i="17"/>
  <c r="F39" i="17"/>
  <c r="F35" i="17"/>
  <c r="F32" i="17"/>
  <c r="F36" i="17"/>
  <c r="F38" i="17"/>
  <c r="F37" i="17"/>
  <c r="F33" i="17"/>
  <c r="J20" i="17"/>
  <c r="J16" i="17"/>
  <c r="J12" i="17"/>
  <c r="J14" i="17"/>
  <c r="J13" i="17"/>
  <c r="J18" i="17"/>
  <c r="J15" i="17"/>
  <c r="J17" i="17"/>
  <c r="J11" i="17"/>
  <c r="J19" i="17"/>
  <c r="F18" i="17"/>
  <c r="F14" i="17"/>
  <c r="F15" i="17"/>
  <c r="F12" i="17"/>
  <c r="F17" i="17"/>
  <c r="F16" i="17"/>
  <c r="F11" i="17"/>
  <c r="F19" i="17"/>
  <c r="F20" i="17"/>
  <c r="F13" i="17"/>
  <c r="F77" i="16"/>
  <c r="F73" i="16"/>
  <c r="F69" i="16"/>
  <c r="F65" i="16"/>
  <c r="F61" i="16"/>
  <c r="F57" i="16"/>
  <c r="F53" i="16"/>
  <c r="F58" i="16"/>
  <c r="F66" i="16"/>
  <c r="F74" i="16"/>
  <c r="F54" i="16"/>
  <c r="F71" i="16"/>
  <c r="F60" i="16"/>
  <c r="F68" i="16"/>
  <c r="F76" i="16"/>
  <c r="F55" i="16"/>
  <c r="F59" i="16"/>
  <c r="F75" i="16"/>
  <c r="F62" i="16"/>
  <c r="F70" i="16"/>
  <c r="F78" i="16"/>
  <c r="F51" i="16"/>
  <c r="F63" i="16"/>
  <c r="F79" i="16"/>
  <c r="F56" i="16"/>
  <c r="F64" i="16"/>
  <c r="F72" i="16"/>
  <c r="F52" i="16"/>
  <c r="F67" i="16"/>
  <c r="F50" i="16"/>
  <c r="J80" i="16"/>
  <c r="J79" i="16"/>
  <c r="J75" i="16"/>
  <c r="J71" i="16"/>
  <c r="J67" i="16"/>
  <c r="J63" i="16"/>
  <c r="J59" i="16"/>
  <c r="J55" i="16"/>
  <c r="J51" i="16"/>
  <c r="J53" i="16"/>
  <c r="J64" i="16"/>
  <c r="J62" i="16"/>
  <c r="J72" i="16"/>
  <c r="J54" i="16"/>
  <c r="J69" i="16"/>
  <c r="J76" i="16"/>
  <c r="J66" i="16"/>
  <c r="J74" i="16"/>
  <c r="J57" i="16"/>
  <c r="J73" i="16"/>
  <c r="J50" i="16"/>
  <c r="J58" i="16"/>
  <c r="J68" i="16"/>
  <c r="J78" i="16"/>
  <c r="J61" i="16"/>
  <c r="J77" i="16"/>
  <c r="J60" i="16"/>
  <c r="J52" i="16"/>
  <c r="J56" i="16"/>
  <c r="J70" i="16"/>
  <c r="J65" i="16"/>
  <c r="J40" i="16"/>
  <c r="J36" i="16"/>
  <c r="J32" i="16"/>
  <c r="J28" i="16"/>
  <c r="J24" i="16"/>
  <c r="J20" i="16"/>
  <c r="J12" i="16"/>
  <c r="J16" i="16"/>
  <c r="J15" i="16"/>
  <c r="J30" i="16"/>
  <c r="J17" i="16"/>
  <c r="J25" i="16"/>
  <c r="J33" i="16"/>
  <c r="J18" i="16"/>
  <c r="J34" i="16"/>
  <c r="J19" i="16"/>
  <c r="J27" i="16"/>
  <c r="J35" i="16"/>
  <c r="J13" i="16"/>
  <c r="J22" i="16"/>
  <c r="J38" i="16"/>
  <c r="J14" i="16"/>
  <c r="J21" i="16"/>
  <c r="J29" i="16"/>
  <c r="J37" i="16"/>
  <c r="J26" i="16"/>
  <c r="J11" i="16"/>
  <c r="J23" i="16"/>
  <c r="J31" i="16"/>
  <c r="J39" i="16"/>
  <c r="F38" i="16"/>
  <c r="F34" i="16"/>
  <c r="F30" i="16"/>
  <c r="F26" i="16"/>
  <c r="F22" i="16"/>
  <c r="F18" i="16"/>
  <c r="F14" i="16"/>
  <c r="F17" i="16"/>
  <c r="F25" i="16"/>
  <c r="F33" i="16"/>
  <c r="F12" i="16"/>
  <c r="F24" i="16"/>
  <c r="F40" i="16"/>
  <c r="F19" i="16"/>
  <c r="F27" i="16"/>
  <c r="F35" i="16"/>
  <c r="F13" i="16"/>
  <c r="F28" i="16"/>
  <c r="F21" i="16"/>
  <c r="F29" i="16"/>
  <c r="F37" i="16"/>
  <c r="F15" i="16"/>
  <c r="F32" i="16"/>
  <c r="F11" i="16"/>
  <c r="F23" i="16"/>
  <c r="F31" i="16"/>
  <c r="F39" i="16"/>
  <c r="F16" i="16"/>
  <c r="F20" i="16"/>
  <c r="F36" i="16"/>
  <c r="K44" i="15"/>
  <c r="G45" i="15" s="1"/>
  <c r="J40" i="15"/>
  <c r="J36" i="15"/>
  <c r="J32" i="15"/>
  <c r="J42" i="15"/>
  <c r="J38" i="15"/>
  <c r="J34" i="15"/>
  <c r="J35" i="15"/>
  <c r="J43" i="15"/>
  <c r="J37" i="15"/>
  <c r="J39" i="15"/>
  <c r="J33" i="15"/>
  <c r="J41" i="15"/>
  <c r="J19" i="15"/>
  <c r="J15" i="15"/>
  <c r="J11" i="15"/>
  <c r="J13" i="15"/>
  <c r="J12" i="15"/>
  <c r="J20" i="15"/>
  <c r="J17" i="15"/>
  <c r="J14" i="15"/>
  <c r="J22" i="15"/>
  <c r="J21" i="15"/>
  <c r="J16" i="15"/>
  <c r="J18" i="15"/>
  <c r="F21" i="15"/>
  <c r="F17" i="15"/>
  <c r="F13" i="15"/>
  <c r="F14" i="15"/>
  <c r="F16" i="15"/>
  <c r="F11" i="15"/>
  <c r="F18" i="15"/>
  <c r="F15" i="15"/>
  <c r="F20" i="15"/>
  <c r="F19" i="15"/>
  <c r="F12" i="15"/>
  <c r="F22" i="15"/>
  <c r="F81" i="14"/>
  <c r="F77" i="14"/>
  <c r="F73" i="14"/>
  <c r="F69" i="14"/>
  <c r="F65" i="14"/>
  <c r="F61" i="14"/>
  <c r="F57" i="14"/>
  <c r="F53" i="14"/>
  <c r="F83" i="14"/>
  <c r="F79" i="14"/>
  <c r="F75" i="14"/>
  <c r="F71" i="14"/>
  <c r="F67" i="14"/>
  <c r="F63" i="14"/>
  <c r="F59" i="14"/>
  <c r="F55" i="14"/>
  <c r="F52" i="14"/>
  <c r="F60" i="14"/>
  <c r="F68" i="14"/>
  <c r="F76" i="14"/>
  <c r="F54" i="14"/>
  <c r="F62" i="14"/>
  <c r="F70" i="14"/>
  <c r="F78" i="14"/>
  <c r="F56" i="14"/>
  <c r="F64" i="14"/>
  <c r="F72" i="14"/>
  <c r="F80" i="14"/>
  <c r="F58" i="14"/>
  <c r="F66" i="14"/>
  <c r="F74" i="14"/>
  <c r="F82" i="14"/>
  <c r="J83" i="14"/>
  <c r="J79" i="14"/>
  <c r="J75" i="14"/>
  <c r="J71" i="14"/>
  <c r="J67" i="14"/>
  <c r="J63" i="14"/>
  <c r="J59" i="14"/>
  <c r="J55" i="14"/>
  <c r="J81" i="14"/>
  <c r="J77" i="14"/>
  <c r="J73" i="14"/>
  <c r="J69" i="14"/>
  <c r="J65" i="14"/>
  <c r="J61" i="14"/>
  <c r="J57" i="14"/>
  <c r="J53" i="14"/>
  <c r="J52" i="14"/>
  <c r="J60" i="14"/>
  <c r="J68" i="14"/>
  <c r="J76" i="14"/>
  <c r="J54" i="14"/>
  <c r="J62" i="14"/>
  <c r="J70" i="14"/>
  <c r="J78" i="14"/>
  <c r="J56" i="14"/>
  <c r="J64" i="14"/>
  <c r="J72" i="14"/>
  <c r="J80" i="14"/>
  <c r="J58" i="14"/>
  <c r="J66" i="14"/>
  <c r="J74" i="14"/>
  <c r="J82" i="14"/>
  <c r="J42" i="14"/>
  <c r="J38" i="14"/>
  <c r="J34" i="14"/>
  <c r="J30" i="14"/>
  <c r="J26" i="14"/>
  <c r="J22" i="14"/>
  <c r="J18" i="14"/>
  <c r="J14" i="14"/>
  <c r="J40" i="14"/>
  <c r="J36" i="14"/>
  <c r="J32" i="14"/>
  <c r="J28" i="14"/>
  <c r="J24" i="14"/>
  <c r="J20" i="14"/>
  <c r="J16" i="14"/>
  <c r="J12" i="14"/>
  <c r="J11" i="14"/>
  <c r="J19" i="14"/>
  <c r="J27" i="14"/>
  <c r="J35" i="14"/>
  <c r="J13" i="14"/>
  <c r="J21" i="14"/>
  <c r="J29" i="14"/>
  <c r="J37" i="14"/>
  <c r="J17" i="14"/>
  <c r="J25" i="14"/>
  <c r="J33" i="14"/>
  <c r="J41" i="14"/>
  <c r="J15" i="14"/>
  <c r="J23" i="14"/>
  <c r="J31" i="14"/>
  <c r="J39" i="14"/>
  <c r="F40" i="14"/>
  <c r="F36" i="14"/>
  <c r="F32" i="14"/>
  <c r="F28" i="14"/>
  <c r="F24" i="14"/>
  <c r="F20" i="14"/>
  <c r="F16" i="14"/>
  <c r="F12" i="14"/>
  <c r="F42" i="14"/>
  <c r="F38" i="14"/>
  <c r="F34" i="14"/>
  <c r="F30" i="14"/>
  <c r="F26" i="14"/>
  <c r="F22" i="14"/>
  <c r="F18" i="14"/>
  <c r="F14" i="14"/>
  <c r="F11" i="14"/>
  <c r="F19" i="14"/>
  <c r="F27" i="14"/>
  <c r="F35" i="14"/>
  <c r="F13" i="14"/>
  <c r="F21" i="14"/>
  <c r="F29" i="14"/>
  <c r="F37" i="14"/>
  <c r="F17" i="14"/>
  <c r="F25" i="14"/>
  <c r="F33" i="14"/>
  <c r="F41" i="14"/>
  <c r="F15" i="14"/>
  <c r="F23" i="14"/>
  <c r="F31" i="14"/>
  <c r="F39" i="14"/>
  <c r="J80" i="13"/>
  <c r="J72" i="13"/>
  <c r="J64" i="13"/>
  <c r="J56" i="13"/>
  <c r="J84" i="13"/>
  <c r="J76" i="13"/>
  <c r="J68" i="13"/>
  <c r="J60" i="13"/>
  <c r="J69" i="13"/>
  <c r="J81" i="13"/>
  <c r="J62" i="13"/>
  <c r="J75" i="13"/>
  <c r="J58" i="13"/>
  <c r="J74" i="13"/>
  <c r="J71" i="13"/>
  <c r="J77" i="13"/>
  <c r="J57" i="13"/>
  <c r="J70" i="13"/>
  <c r="J67" i="13"/>
  <c r="J63" i="13"/>
  <c r="J53" i="13"/>
  <c r="J85" i="13"/>
  <c r="J65" i="13"/>
  <c r="J78" i="13"/>
  <c r="J59" i="13"/>
  <c r="J66" i="13"/>
  <c r="J82" i="13"/>
  <c r="J55" i="13"/>
  <c r="J61" i="13"/>
  <c r="J73" i="13"/>
  <c r="J54" i="13"/>
  <c r="J83" i="13"/>
  <c r="J79" i="13"/>
  <c r="F78" i="13"/>
  <c r="F70" i="13"/>
  <c r="F62" i="13"/>
  <c r="F54" i="13"/>
  <c r="F82" i="13"/>
  <c r="F74" i="13"/>
  <c r="F66" i="13"/>
  <c r="F58" i="13"/>
  <c r="F83" i="13"/>
  <c r="F75" i="13"/>
  <c r="F67" i="13"/>
  <c r="F59" i="13"/>
  <c r="F55" i="13"/>
  <c r="F56" i="13"/>
  <c r="F65" i="13"/>
  <c r="F61" i="13"/>
  <c r="F84" i="13"/>
  <c r="F63" i="13"/>
  <c r="F57" i="13"/>
  <c r="F80" i="13"/>
  <c r="F53" i="13"/>
  <c r="F76" i="13"/>
  <c r="F85" i="13"/>
  <c r="F71" i="13"/>
  <c r="F72" i="13"/>
  <c r="F81" i="13"/>
  <c r="F68" i="13"/>
  <c r="F77" i="13"/>
  <c r="F79" i="13"/>
  <c r="F64" i="13"/>
  <c r="F73" i="13"/>
  <c r="F60" i="13"/>
  <c r="F69" i="13"/>
  <c r="J36" i="13"/>
  <c r="J28" i="13"/>
  <c r="J20" i="13"/>
  <c r="J12" i="13"/>
  <c r="J25" i="13"/>
  <c r="J24" i="13"/>
  <c r="J41" i="13"/>
  <c r="J40" i="13"/>
  <c r="J17" i="13"/>
  <c r="J16" i="13"/>
  <c r="J33" i="13"/>
  <c r="J32" i="13"/>
  <c r="J13" i="13"/>
  <c r="J31" i="13"/>
  <c r="J15" i="13"/>
  <c r="J23" i="13"/>
  <c r="J38" i="13"/>
  <c r="J11" i="13"/>
  <c r="J43" i="13"/>
  <c r="J26" i="13"/>
  <c r="J42" i="13"/>
  <c r="J37" i="13"/>
  <c r="J39" i="13"/>
  <c r="J14" i="13"/>
  <c r="J29" i="13"/>
  <c r="J35" i="13"/>
  <c r="J22" i="13"/>
  <c r="J27" i="13"/>
  <c r="J18" i="13"/>
  <c r="J34" i="13"/>
  <c r="J21" i="13"/>
  <c r="J30" i="13"/>
  <c r="J19" i="13"/>
  <c r="F42" i="13"/>
  <c r="F34" i="13"/>
  <c r="F26" i="13"/>
  <c r="F18" i="13"/>
  <c r="F38" i="13"/>
  <c r="F14" i="13"/>
  <c r="F30" i="13"/>
  <c r="F22" i="13"/>
  <c r="F43" i="13"/>
  <c r="F23" i="13"/>
  <c r="F13" i="13"/>
  <c r="F35" i="13"/>
  <c r="F24" i="13"/>
  <c r="F33" i="13"/>
  <c r="F15" i="13"/>
  <c r="F19" i="13"/>
  <c r="F37" i="13"/>
  <c r="F16" i="13"/>
  <c r="F25" i="13"/>
  <c r="F28" i="13"/>
  <c r="F39" i="13"/>
  <c r="F12" i="13"/>
  <c r="F21" i="13"/>
  <c r="F27" i="13"/>
  <c r="F20" i="13"/>
  <c r="F31" i="13"/>
  <c r="F17" i="13"/>
  <c r="F40" i="13"/>
  <c r="F36" i="13"/>
  <c r="F29" i="13"/>
  <c r="F11" i="13"/>
  <c r="F32" i="13"/>
  <c r="F41" i="13"/>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J79" i="12"/>
  <c r="J78" i="12"/>
  <c r="J77" i="12"/>
  <c r="J76" i="12"/>
  <c r="J75" i="12"/>
  <c r="J74" i="12"/>
  <c r="J73" i="12"/>
  <c r="J72" i="12"/>
  <c r="J71" i="12"/>
  <c r="J70" i="12"/>
  <c r="J69" i="12"/>
  <c r="J68" i="12"/>
  <c r="J67" i="12"/>
  <c r="J66" i="12"/>
  <c r="J65" i="12"/>
  <c r="J64" i="12"/>
  <c r="J63" i="12"/>
  <c r="J62" i="12"/>
  <c r="J61" i="12"/>
  <c r="J60" i="12"/>
  <c r="J59" i="12"/>
  <c r="J58" i="12"/>
  <c r="J57" i="12"/>
  <c r="J56" i="12"/>
  <c r="J55" i="12"/>
  <c r="J54" i="12"/>
  <c r="J53" i="12"/>
  <c r="J52" i="12"/>
  <c r="J51" i="12"/>
  <c r="J50" i="12"/>
  <c r="F40" i="12"/>
  <c r="F36" i="12"/>
  <c r="F32" i="12"/>
  <c r="F28" i="12"/>
  <c r="F24" i="12"/>
  <c r="F20" i="12"/>
  <c r="F12" i="12"/>
  <c r="F16" i="12"/>
  <c r="F21" i="12"/>
  <c r="F29" i="12"/>
  <c r="F37" i="12"/>
  <c r="F30" i="12"/>
  <c r="F13" i="12"/>
  <c r="F23" i="12"/>
  <c r="F31" i="12"/>
  <c r="F39" i="12"/>
  <c r="F18" i="12"/>
  <c r="F34" i="12"/>
  <c r="F14" i="12"/>
  <c r="F25" i="12"/>
  <c r="F33" i="12"/>
  <c r="F22" i="12"/>
  <c r="F38" i="12"/>
  <c r="F19" i="12"/>
  <c r="F27" i="12"/>
  <c r="F35" i="12"/>
  <c r="F15" i="12"/>
  <c r="F26" i="12"/>
  <c r="F11" i="12"/>
  <c r="F17" i="12"/>
  <c r="J38" i="12"/>
  <c r="J34" i="12"/>
  <c r="J30" i="12"/>
  <c r="J26" i="12"/>
  <c r="J22" i="12"/>
  <c r="J18" i="12"/>
  <c r="J14" i="12"/>
  <c r="J11" i="12"/>
  <c r="J21" i="12"/>
  <c r="J29" i="12"/>
  <c r="J37" i="12"/>
  <c r="J16" i="12"/>
  <c r="J12" i="12"/>
  <c r="J20" i="12"/>
  <c r="J36" i="12"/>
  <c r="J23" i="12"/>
  <c r="J31" i="12"/>
  <c r="J39" i="12"/>
  <c r="J24" i="12"/>
  <c r="J40" i="12"/>
  <c r="J17" i="12"/>
  <c r="J13" i="12"/>
  <c r="J25" i="12"/>
  <c r="J33" i="12"/>
  <c r="J15" i="12"/>
  <c r="J28" i="12"/>
  <c r="J19" i="12"/>
  <c r="J27" i="12"/>
  <c r="J35" i="12"/>
  <c r="J32" i="12"/>
  <c r="F85" i="11"/>
  <c r="F81" i="11"/>
  <c r="F77" i="11"/>
  <c r="F73" i="11"/>
  <c r="F61" i="11"/>
  <c r="F65" i="11"/>
  <c r="F69" i="11"/>
  <c r="F53" i="11"/>
  <c r="F57" i="11"/>
  <c r="F74" i="11"/>
  <c r="F82" i="11"/>
  <c r="F59" i="11"/>
  <c r="F55" i="11"/>
  <c r="F75" i="11"/>
  <c r="F67" i="11"/>
  <c r="F60" i="11"/>
  <c r="F66" i="11"/>
  <c r="F76" i="11"/>
  <c r="F84" i="11"/>
  <c r="F68" i="11"/>
  <c r="F79" i="11"/>
  <c r="F78" i="11"/>
  <c r="F56" i="11"/>
  <c r="F62" i="11"/>
  <c r="F58" i="11"/>
  <c r="F83" i="11"/>
  <c r="F64" i="11"/>
  <c r="F70" i="11"/>
  <c r="F63" i="11"/>
  <c r="F72" i="11"/>
  <c r="F80" i="11"/>
  <c r="F71" i="11"/>
  <c r="F54" i="11"/>
  <c r="J83" i="11"/>
  <c r="J79" i="11"/>
  <c r="J75" i="11"/>
  <c r="J71" i="11"/>
  <c r="J59" i="11"/>
  <c r="J63" i="11"/>
  <c r="J67" i="11"/>
  <c r="J55" i="11"/>
  <c r="J54" i="11"/>
  <c r="J64" i="11"/>
  <c r="J72" i="11"/>
  <c r="J80" i="11"/>
  <c r="J58" i="11"/>
  <c r="J77" i="11"/>
  <c r="J60" i="11"/>
  <c r="J74" i="11"/>
  <c r="J82" i="11"/>
  <c r="J56" i="11"/>
  <c r="J68" i="11"/>
  <c r="J81" i="11"/>
  <c r="J61" i="11"/>
  <c r="J70" i="11"/>
  <c r="J76" i="11"/>
  <c r="J84" i="11"/>
  <c r="J69" i="11"/>
  <c r="J85" i="11"/>
  <c r="J57" i="11"/>
  <c r="J66" i="11"/>
  <c r="J78" i="11"/>
  <c r="J53" i="11"/>
  <c r="J62" i="11"/>
  <c r="J65" i="11"/>
  <c r="J73" i="11"/>
  <c r="J40" i="11"/>
  <c r="J36" i="11"/>
  <c r="J32" i="11"/>
  <c r="J20" i="11"/>
  <c r="J24" i="11"/>
  <c r="J28" i="11"/>
  <c r="J12" i="11"/>
  <c r="J16" i="11"/>
  <c r="J18" i="11"/>
  <c r="J27" i="11"/>
  <c r="J42" i="11"/>
  <c r="J19" i="11"/>
  <c r="J35" i="11"/>
  <c r="J43" i="11"/>
  <c r="J15" i="11"/>
  <c r="J25" i="11"/>
  <c r="J30" i="11"/>
  <c r="J17" i="11"/>
  <c r="J29" i="11"/>
  <c r="J37" i="11"/>
  <c r="J11" i="11"/>
  <c r="J21" i="11"/>
  <c r="J34" i="11"/>
  <c r="J13" i="11"/>
  <c r="J31" i="11"/>
  <c r="J39" i="11"/>
  <c r="J22" i="11"/>
  <c r="J38" i="11"/>
  <c r="J14" i="11"/>
  <c r="J23" i="11"/>
  <c r="J26" i="11"/>
  <c r="J33" i="11"/>
  <c r="J41" i="11"/>
  <c r="F42" i="11"/>
  <c r="F38" i="11"/>
  <c r="F34" i="11"/>
  <c r="F30" i="11"/>
  <c r="F22" i="11"/>
  <c r="F26" i="11"/>
  <c r="F14" i="11"/>
  <c r="F18" i="11"/>
  <c r="F11" i="11"/>
  <c r="F24" i="11"/>
  <c r="F36" i="11"/>
  <c r="F16" i="11"/>
  <c r="F35" i="11"/>
  <c r="F43" i="11"/>
  <c r="F28" i="11"/>
  <c r="F40" i="11"/>
  <c r="F20" i="11"/>
  <c r="F29" i="11"/>
  <c r="F37" i="11"/>
  <c r="F12" i="11"/>
  <c r="F21" i="11"/>
  <c r="F27" i="11"/>
  <c r="F13" i="11"/>
  <c r="F19" i="11"/>
  <c r="F31" i="11"/>
  <c r="F39" i="11"/>
  <c r="F25" i="11"/>
  <c r="F32" i="11"/>
  <c r="F17" i="11"/>
  <c r="F23" i="11"/>
  <c r="F33" i="11"/>
  <c r="F41" i="11"/>
  <c r="F15" i="11"/>
  <c r="J95" i="10"/>
  <c r="J91" i="10"/>
  <c r="J87" i="10"/>
  <c r="J83" i="10"/>
  <c r="J79" i="10"/>
  <c r="J75" i="10"/>
  <c r="J71" i="10"/>
  <c r="J67" i="10"/>
  <c r="J63" i="10"/>
  <c r="J59" i="10"/>
  <c r="J93" i="10"/>
  <c r="J89" i="10"/>
  <c r="J85" i="10"/>
  <c r="J81" i="10"/>
  <c r="J77" i="10"/>
  <c r="J73" i="10"/>
  <c r="J69" i="10"/>
  <c r="J65" i="10"/>
  <c r="J61" i="10"/>
  <c r="J64" i="10"/>
  <c r="J74" i="10"/>
  <c r="J82" i="10"/>
  <c r="J90" i="10"/>
  <c r="J58" i="10"/>
  <c r="J66" i="10"/>
  <c r="J76" i="10"/>
  <c r="J84" i="10"/>
  <c r="J94" i="10"/>
  <c r="J68" i="10"/>
  <c r="J60" i="10"/>
  <c r="J70" i="10"/>
  <c r="J78" i="10"/>
  <c r="J86" i="10"/>
  <c r="J92" i="10"/>
  <c r="J62" i="10"/>
  <c r="J72" i="10"/>
  <c r="J80" i="10"/>
  <c r="J88" i="10"/>
  <c r="F93" i="10"/>
  <c r="F89" i="10"/>
  <c r="F85" i="10"/>
  <c r="F81" i="10"/>
  <c r="F77" i="10"/>
  <c r="F73" i="10"/>
  <c r="F69" i="10"/>
  <c r="F65" i="10"/>
  <c r="F61" i="10"/>
  <c r="F59" i="10"/>
  <c r="F95" i="10"/>
  <c r="F91" i="10"/>
  <c r="F87" i="10"/>
  <c r="F83" i="10"/>
  <c r="F79" i="10"/>
  <c r="F75" i="10"/>
  <c r="F71" i="10"/>
  <c r="F67" i="10"/>
  <c r="F63" i="10"/>
  <c r="F62" i="10"/>
  <c r="F94" i="10"/>
  <c r="F58" i="10"/>
  <c r="F70" i="10"/>
  <c r="F82" i="10"/>
  <c r="F90" i="10"/>
  <c r="F66" i="10"/>
  <c r="F60" i="10"/>
  <c r="F74" i="10"/>
  <c r="F84" i="10"/>
  <c r="F92" i="10"/>
  <c r="F72" i="10"/>
  <c r="F64" i="10"/>
  <c r="F76" i="10"/>
  <c r="F86" i="10"/>
  <c r="F80" i="10"/>
  <c r="F68" i="10"/>
  <c r="F78" i="10"/>
  <c r="F88" i="10"/>
  <c r="J48" i="10"/>
  <c r="J44" i="10"/>
  <c r="J40" i="10"/>
  <c r="J36" i="10"/>
  <c r="J32" i="10"/>
  <c r="J28" i="10"/>
  <c r="J24" i="10"/>
  <c r="J20" i="10"/>
  <c r="J16" i="10"/>
  <c r="J12" i="10"/>
  <c r="J34" i="10"/>
  <c r="J26" i="10"/>
  <c r="J22" i="10"/>
  <c r="J14" i="10"/>
  <c r="J46" i="10"/>
  <c r="J42" i="10"/>
  <c r="J38" i="10"/>
  <c r="J30" i="10"/>
  <c r="J18" i="10"/>
  <c r="J13" i="10"/>
  <c r="J21" i="10"/>
  <c r="J29" i="10"/>
  <c r="J37" i="10"/>
  <c r="J47" i="10"/>
  <c r="J19" i="10"/>
  <c r="J15" i="10"/>
  <c r="J23" i="10"/>
  <c r="J31" i="10"/>
  <c r="J41" i="10"/>
  <c r="J11" i="10"/>
  <c r="J35" i="10"/>
  <c r="J17" i="10"/>
  <c r="J25" i="10"/>
  <c r="J33" i="10"/>
  <c r="J43" i="10"/>
  <c r="J39" i="10"/>
  <c r="J27" i="10"/>
  <c r="J45" i="10"/>
  <c r="F46" i="10"/>
  <c r="F42" i="10"/>
  <c r="F38" i="10"/>
  <c r="F34" i="10"/>
  <c r="F30" i="10"/>
  <c r="F22" i="10"/>
  <c r="F14" i="10"/>
  <c r="F48" i="10"/>
  <c r="F44" i="10"/>
  <c r="F40" i="10"/>
  <c r="F26" i="10"/>
  <c r="F18" i="10"/>
  <c r="F24" i="10"/>
  <c r="F36" i="10"/>
  <c r="F32" i="10"/>
  <c r="F28" i="10"/>
  <c r="F20" i="10"/>
  <c r="F16" i="10"/>
  <c r="F12" i="10"/>
  <c r="F13" i="10"/>
  <c r="F33" i="10"/>
  <c r="F35" i="10"/>
  <c r="F41" i="10"/>
  <c r="F21" i="10"/>
  <c r="F19" i="10"/>
  <c r="F39" i="10"/>
  <c r="F11" i="10"/>
  <c r="F15" i="10"/>
  <c r="F47" i="10"/>
  <c r="F37" i="10"/>
  <c r="F27" i="10"/>
  <c r="F23" i="10"/>
  <c r="F43" i="10"/>
  <c r="F17" i="10"/>
  <c r="F25" i="10"/>
  <c r="F29" i="10"/>
  <c r="F31" i="10"/>
  <c r="F45" i="10"/>
  <c r="F48" i="9"/>
  <c r="F49" i="9"/>
  <c r="F45" i="9"/>
  <c r="F37" i="9"/>
  <c r="F41" i="9"/>
  <c r="F38" i="9"/>
  <c r="F36" i="9"/>
  <c r="F39" i="9"/>
  <c r="F44" i="9"/>
  <c r="F35" i="9"/>
  <c r="F46" i="9"/>
  <c r="F43" i="9"/>
  <c r="F40" i="9"/>
  <c r="F47" i="9"/>
  <c r="F42" i="9"/>
  <c r="J47" i="9"/>
  <c r="J43" i="9"/>
  <c r="J39" i="9"/>
  <c r="J35" i="9"/>
  <c r="J40" i="9"/>
  <c r="J37" i="9"/>
  <c r="J46" i="9"/>
  <c r="J44" i="9"/>
  <c r="J45" i="9"/>
  <c r="J48" i="9"/>
  <c r="J36" i="9"/>
  <c r="J42" i="9"/>
  <c r="J41" i="9"/>
  <c r="J38" i="9"/>
  <c r="J49" i="9"/>
  <c r="J25" i="9"/>
  <c r="J21" i="9"/>
  <c r="J17" i="9"/>
  <c r="J13" i="9"/>
  <c r="J23" i="9"/>
  <c r="J19" i="9"/>
  <c r="J15" i="9"/>
  <c r="J11" i="9"/>
  <c r="J12" i="9"/>
  <c r="J20" i="9"/>
  <c r="J14" i="9"/>
  <c r="J24" i="9"/>
  <c r="J22" i="9"/>
  <c r="J16" i="9"/>
  <c r="J18" i="9"/>
  <c r="F23" i="9"/>
  <c r="F19" i="9"/>
  <c r="F15" i="9"/>
  <c r="F11" i="9"/>
  <c r="F25" i="9"/>
  <c r="F21" i="9"/>
  <c r="F17" i="9"/>
  <c r="F13" i="9"/>
  <c r="F14" i="9"/>
  <c r="F16" i="9"/>
  <c r="F22" i="9"/>
  <c r="F18" i="9"/>
  <c r="F20" i="9"/>
  <c r="F12" i="9"/>
  <c r="F24" i="9"/>
  <c r="J35" i="8"/>
  <c r="J31" i="8"/>
  <c r="J30" i="8"/>
  <c r="J37" i="8"/>
  <c r="J32" i="8"/>
  <c r="J36" i="8"/>
  <c r="J34" i="8"/>
  <c r="J29" i="8"/>
  <c r="J33" i="8"/>
  <c r="F37" i="8"/>
  <c r="F33" i="8"/>
  <c r="F29" i="8"/>
  <c r="F30" i="8"/>
  <c r="F31" i="8"/>
  <c r="F32" i="8"/>
  <c r="F35" i="8"/>
  <c r="F34" i="8"/>
  <c r="F36" i="8"/>
  <c r="F19" i="8"/>
  <c r="F15" i="8"/>
  <c r="F11" i="8"/>
  <c r="F17" i="8"/>
  <c r="F13" i="8"/>
  <c r="F12" i="8"/>
  <c r="F14" i="8"/>
  <c r="F16" i="8"/>
  <c r="F18" i="8"/>
  <c r="J11" i="8"/>
  <c r="J17" i="8"/>
  <c r="J13" i="8"/>
  <c r="J19" i="8"/>
  <c r="J15" i="8"/>
  <c r="J12" i="8"/>
  <c r="J14" i="8"/>
  <c r="J16" i="8"/>
  <c r="J18" i="8"/>
  <c r="J38" i="7"/>
  <c r="J37" i="7"/>
  <c r="J33" i="7"/>
  <c r="J29" i="7"/>
  <c r="J35" i="7"/>
  <c r="J31" i="7"/>
  <c r="J30" i="7"/>
  <c r="J34" i="7"/>
  <c r="J32" i="7"/>
  <c r="J36" i="7"/>
  <c r="F38" i="7"/>
  <c r="F35" i="7"/>
  <c r="F31" i="7"/>
  <c r="F37" i="7"/>
  <c r="F33" i="7"/>
  <c r="F29" i="7"/>
  <c r="F32" i="7"/>
  <c r="F30" i="7"/>
  <c r="F34" i="7"/>
  <c r="F36" i="7"/>
  <c r="F17" i="7"/>
  <c r="F13" i="7"/>
  <c r="F19" i="7"/>
  <c r="F15" i="7"/>
  <c r="F11" i="7"/>
  <c r="F14" i="7"/>
  <c r="F18" i="7"/>
  <c r="F12" i="7"/>
  <c r="F16" i="7"/>
  <c r="J19" i="7"/>
  <c r="J15" i="7"/>
  <c r="J11" i="7"/>
  <c r="J17" i="7"/>
  <c r="J13" i="7"/>
  <c r="J16" i="7"/>
  <c r="J18" i="7"/>
  <c r="J14" i="7"/>
  <c r="J12" i="7"/>
  <c r="F15" i="6"/>
  <c r="F11" i="6"/>
  <c r="F17" i="6"/>
  <c r="F13" i="6"/>
  <c r="F12" i="6"/>
  <c r="F14" i="6"/>
  <c r="F16" i="6"/>
  <c r="J17" i="6"/>
  <c r="J13" i="6"/>
  <c r="J15" i="6"/>
  <c r="J11" i="6"/>
  <c r="J14" i="6"/>
  <c r="J12" i="6"/>
  <c r="J16" i="6"/>
  <c r="F41" i="16"/>
  <c r="F49" i="10"/>
  <c r="F21" i="17"/>
  <c r="K21" i="17"/>
  <c r="G22" i="17" s="1"/>
  <c r="J124" i="19"/>
  <c r="F124" i="19"/>
  <c r="K124" i="19"/>
  <c r="K63" i="19"/>
  <c r="F63" i="19"/>
  <c r="J63" i="19"/>
  <c r="J22" i="18"/>
  <c r="K22" i="18"/>
  <c r="F22" i="18"/>
  <c r="J42" i="18"/>
  <c r="F42" i="18"/>
  <c r="K42" i="18"/>
  <c r="F40" i="17"/>
  <c r="J40" i="17"/>
  <c r="J21" i="17"/>
  <c r="K40" i="17"/>
  <c r="F80" i="16"/>
  <c r="K80" i="16"/>
  <c r="D81" i="16" s="1"/>
  <c r="J41" i="16"/>
  <c r="K41" i="16"/>
  <c r="F23" i="15"/>
  <c r="K23" i="15"/>
  <c r="J23" i="15"/>
  <c r="J44" i="15"/>
  <c r="J84" i="14"/>
  <c r="F84" i="14"/>
  <c r="J43" i="14"/>
  <c r="F43" i="14"/>
  <c r="K43" i="14"/>
  <c r="K86" i="13"/>
  <c r="F86" i="13"/>
  <c r="K44" i="13"/>
  <c r="F44" i="13"/>
  <c r="J44" i="13"/>
  <c r="J86" i="13"/>
  <c r="J41" i="12"/>
  <c r="F80" i="12"/>
  <c r="K80" i="12"/>
  <c r="F41" i="12"/>
  <c r="K41" i="12"/>
  <c r="J80" i="12"/>
  <c r="K44" i="11"/>
  <c r="F44" i="11"/>
  <c r="J44" i="11"/>
  <c r="J86" i="11"/>
  <c r="F86" i="11"/>
  <c r="K86" i="11"/>
  <c r="K49" i="10"/>
  <c r="C50" i="10" s="1"/>
  <c r="J49" i="10"/>
  <c r="F96" i="10"/>
  <c r="K96" i="10"/>
  <c r="J96" i="10"/>
  <c r="F50" i="9"/>
  <c r="K50" i="9"/>
  <c r="F26" i="9"/>
  <c r="K26" i="9"/>
  <c r="J50" i="9"/>
  <c r="J26" i="9"/>
  <c r="F20" i="8"/>
  <c r="K20" i="8"/>
  <c r="J38" i="8"/>
  <c r="J20" i="8"/>
  <c r="F38" i="8"/>
  <c r="K38" i="8"/>
  <c r="J20" i="7"/>
  <c r="K20" i="7"/>
  <c r="C21" i="7" s="1"/>
  <c r="F20" i="7"/>
  <c r="K38" i="7"/>
  <c r="K34" i="6"/>
  <c r="D35" i="6" s="1"/>
  <c r="F18" i="6"/>
  <c r="K18" i="6"/>
  <c r="F34" i="6"/>
  <c r="J18" i="6"/>
  <c r="J34" i="6"/>
  <c r="H45" i="15" l="1"/>
  <c r="C45" i="15"/>
  <c r="D45" i="15"/>
  <c r="G50" i="10"/>
  <c r="M28" i="3"/>
  <c r="D50" i="10"/>
  <c r="E50" i="10" s="1"/>
  <c r="D28" i="3"/>
  <c r="C28" i="3"/>
  <c r="P28" i="3"/>
  <c r="L28" i="3"/>
  <c r="K28" i="3"/>
  <c r="G28" i="3"/>
  <c r="F28" i="3"/>
  <c r="N28" i="3"/>
  <c r="O28" i="3"/>
  <c r="H22" i="17"/>
  <c r="I22" i="17" s="1"/>
  <c r="D21" i="8"/>
  <c r="D22" i="17"/>
  <c r="C22" i="17"/>
  <c r="H21" i="7"/>
  <c r="H64" i="19"/>
  <c r="D64" i="19"/>
  <c r="G64" i="19"/>
  <c r="C64" i="19"/>
  <c r="G125" i="19"/>
  <c r="H125" i="19"/>
  <c r="D125" i="19"/>
  <c r="C125" i="19"/>
  <c r="D23" i="18"/>
  <c r="C23" i="18"/>
  <c r="G23" i="18"/>
  <c r="H23" i="18"/>
  <c r="H43" i="18"/>
  <c r="D43" i="18"/>
  <c r="C43" i="18"/>
  <c r="G43" i="18"/>
  <c r="H41" i="17"/>
  <c r="D41" i="17"/>
  <c r="C41" i="17"/>
  <c r="G41" i="17"/>
  <c r="H81" i="16"/>
  <c r="C81" i="16"/>
  <c r="E81" i="16" s="1"/>
  <c r="G81" i="16"/>
  <c r="D42" i="16"/>
  <c r="H42" i="16"/>
  <c r="C42" i="16"/>
  <c r="G42" i="16"/>
  <c r="I45" i="15"/>
  <c r="H24" i="15"/>
  <c r="D24" i="15"/>
  <c r="G24" i="15"/>
  <c r="C24" i="15"/>
  <c r="D85" i="14"/>
  <c r="H85" i="14"/>
  <c r="G85" i="14"/>
  <c r="C85" i="14"/>
  <c r="D44" i="14"/>
  <c r="H44" i="14"/>
  <c r="G44" i="14"/>
  <c r="C44" i="14"/>
  <c r="H45" i="13"/>
  <c r="D45" i="13"/>
  <c r="G45" i="13"/>
  <c r="C45" i="13"/>
  <c r="H87" i="13"/>
  <c r="G87" i="13"/>
  <c r="D87" i="13"/>
  <c r="C87" i="13"/>
  <c r="H81" i="12"/>
  <c r="D81" i="12"/>
  <c r="G81" i="12"/>
  <c r="C81" i="12"/>
  <c r="D42" i="12"/>
  <c r="G42" i="12"/>
  <c r="H42" i="12"/>
  <c r="C42" i="12"/>
  <c r="G45" i="11"/>
  <c r="D45" i="11"/>
  <c r="C45" i="11"/>
  <c r="H45" i="11"/>
  <c r="H87" i="11"/>
  <c r="C87" i="11"/>
  <c r="G87" i="11"/>
  <c r="D87" i="11"/>
  <c r="H50" i="10"/>
  <c r="D97" i="10"/>
  <c r="H97" i="10"/>
  <c r="G97" i="10"/>
  <c r="C97" i="10"/>
  <c r="H51" i="9"/>
  <c r="G51" i="9"/>
  <c r="D51" i="9"/>
  <c r="C51" i="9"/>
  <c r="H27" i="9"/>
  <c r="D27" i="9"/>
  <c r="C27" i="9"/>
  <c r="G27" i="9"/>
  <c r="G21" i="8"/>
  <c r="H21" i="8"/>
  <c r="C21" i="8"/>
  <c r="D39" i="8"/>
  <c r="H39" i="8"/>
  <c r="C39" i="8"/>
  <c r="G39" i="8"/>
  <c r="G21" i="7"/>
  <c r="D21" i="7"/>
  <c r="E21" i="7" s="1"/>
  <c r="H39" i="7"/>
  <c r="G39" i="7"/>
  <c r="C39" i="7"/>
  <c r="D39" i="7"/>
  <c r="G35" i="6"/>
  <c r="H35" i="6"/>
  <c r="C35" i="6"/>
  <c r="E35" i="6" s="1"/>
  <c r="H19" i="6"/>
  <c r="D19" i="6"/>
  <c r="C19" i="6"/>
  <c r="G19" i="6"/>
  <c r="H16" i="5"/>
  <c r="G16" i="5"/>
  <c r="I16" i="5"/>
  <c r="E16" i="5"/>
  <c r="D16" i="5"/>
  <c r="C16" i="5"/>
  <c r="C28" i="4"/>
  <c r="L28" i="4"/>
  <c r="N28" i="4"/>
  <c r="P28" i="4"/>
  <c r="M28" i="4"/>
  <c r="K28" i="4"/>
  <c r="F28" i="4"/>
  <c r="G28" i="4"/>
  <c r="O28" i="4"/>
  <c r="D28" i="4"/>
  <c r="I50" i="10" l="1"/>
  <c r="E45" i="15"/>
  <c r="K45" i="15" s="1"/>
  <c r="I51" i="9"/>
  <c r="I28" i="3"/>
  <c r="I81" i="16"/>
  <c r="K81" i="16" s="1"/>
  <c r="E81" i="12"/>
  <c r="E44" i="14"/>
  <c r="I21" i="7"/>
  <c r="K21" i="7" s="1"/>
  <c r="E22" i="17"/>
  <c r="K22" i="17" s="1"/>
  <c r="E21" i="8"/>
  <c r="I21" i="8"/>
  <c r="E97" i="10"/>
  <c r="I64" i="19"/>
  <c r="E125" i="19"/>
  <c r="E64" i="19"/>
  <c r="I125" i="19"/>
  <c r="E23" i="18"/>
  <c r="E43" i="18"/>
  <c r="I23" i="18"/>
  <c r="I43" i="18"/>
  <c r="I41" i="17"/>
  <c r="E41" i="17"/>
  <c r="E42" i="16"/>
  <c r="I42" i="16"/>
  <c r="E24" i="15"/>
  <c r="I24" i="15"/>
  <c r="I85" i="14"/>
  <c r="E85" i="14"/>
  <c r="I44" i="14"/>
  <c r="I45" i="13"/>
  <c r="I87" i="13"/>
  <c r="E87" i="13"/>
  <c r="E45" i="13"/>
  <c r="E42" i="12"/>
  <c r="I42" i="12"/>
  <c r="I81" i="12"/>
  <c r="E87" i="11"/>
  <c r="E45" i="11"/>
  <c r="I87" i="11"/>
  <c r="I45" i="11"/>
  <c r="K50" i="10"/>
  <c r="I97" i="10"/>
  <c r="I27" i="9"/>
  <c r="E51" i="9"/>
  <c r="E27" i="9"/>
  <c r="E39" i="8"/>
  <c r="I39" i="8"/>
  <c r="I39" i="7"/>
  <c r="E39" i="7"/>
  <c r="I35" i="6"/>
  <c r="K35" i="6" s="1"/>
  <c r="E19" i="6"/>
  <c r="I19" i="6"/>
  <c r="K16" i="5"/>
  <c r="I28" i="4"/>
  <c r="K51" i="9" l="1"/>
  <c r="K81" i="12"/>
  <c r="K44" i="14"/>
  <c r="K97" i="10"/>
  <c r="K87" i="13"/>
  <c r="K21" i="8"/>
  <c r="K39" i="7"/>
  <c r="K64" i="19"/>
  <c r="K125" i="19"/>
  <c r="K43" i="18"/>
  <c r="K23" i="18"/>
  <c r="K41" i="17"/>
  <c r="K42" i="16"/>
  <c r="K24" i="15"/>
  <c r="K85" i="14"/>
  <c r="K45" i="13"/>
  <c r="K42" i="12"/>
  <c r="K45" i="11"/>
  <c r="K87" i="11"/>
  <c r="K27" i="9"/>
  <c r="K39" i="8"/>
  <c r="K1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Ivonne Patricia Bueno Velasco</author>
  </authors>
  <commentList>
    <comment ref="E10" authorId="0" shapeId="0" xr:uid="{2971C6CB-C736-4984-8FE3-DBA91D432EF2}">
      <text>
        <r>
          <rPr>
            <b/>
            <sz val="9"/>
            <color indexed="81"/>
            <rFont val="Tahoma"/>
            <family val="2"/>
          </rPr>
          <t>Ivonne Patricia Bueno Velasco:</t>
        </r>
        <r>
          <rPr>
            <sz val="9"/>
            <color indexed="81"/>
            <rFont val="Tahoma"/>
            <family val="2"/>
          </rPr>
          <t xml:space="preserve">
Año en que migraron 104.495 solicitudes STJ contración </t>
        </r>
      </text>
    </comment>
  </commentList>
</comments>
</file>

<file path=xl/sharedStrings.xml><?xml version="1.0" encoding="utf-8"?>
<sst xmlns="http://schemas.openxmlformats.org/spreadsheetml/2006/main" count="1800" uniqueCount="666">
  <si>
    <t>TOTAL SOLICITUDES  (no incluye ex Pasis)</t>
  </si>
  <si>
    <t>PERIODO</t>
  </si>
  <si>
    <t>TOTAL PBS Y APS</t>
  </si>
  <si>
    <t>SEXO</t>
  </si>
  <si>
    <t>ORIGEN DE TRAMITACIÓN DEL BENEFICIO</t>
  </si>
  <si>
    <t xml:space="preserve">PBSV </t>
  </si>
  <si>
    <t xml:space="preserve">PBSI </t>
  </si>
  <si>
    <t>TOTAL PBS</t>
  </si>
  <si>
    <t>APSV</t>
  </si>
  <si>
    <t xml:space="preserve">APSI </t>
  </si>
  <si>
    <t>TOTAL APS</t>
  </si>
  <si>
    <t>Total PBS + APS</t>
  </si>
  <si>
    <t xml:space="preserve">Femenino </t>
  </si>
  <si>
    <t xml:space="preserve">Masculino </t>
  </si>
  <si>
    <t xml:space="preserve">En IPS </t>
  </si>
  <si>
    <t xml:space="preserve">En AFP </t>
  </si>
  <si>
    <t xml:space="preserve">En Cías. de Seguro </t>
  </si>
  <si>
    <t xml:space="preserve">En Municipio </t>
  </si>
  <si>
    <t>Jul a Dic 2008</t>
  </si>
  <si>
    <t>Total 2009</t>
  </si>
  <si>
    <t>Total 2010</t>
  </si>
  <si>
    <t>Total 2011</t>
  </si>
  <si>
    <t>Total 2012</t>
  </si>
  <si>
    <t>Total 2013</t>
  </si>
  <si>
    <t>Total 2014</t>
  </si>
  <si>
    <t>Total 2015</t>
  </si>
  <si>
    <t>Total 2016</t>
  </si>
  <si>
    <t>Enero'17</t>
  </si>
  <si>
    <t>Febrero</t>
  </si>
  <si>
    <t>Marzo</t>
  </si>
  <si>
    <t>Abril</t>
  </si>
  <si>
    <t>Mayo</t>
  </si>
  <si>
    <t>Junio</t>
  </si>
  <si>
    <t>Julio</t>
  </si>
  <si>
    <t>Agosto</t>
  </si>
  <si>
    <t>Septiembre</t>
  </si>
  <si>
    <t>Octubre</t>
  </si>
  <si>
    <t>Noviembre</t>
  </si>
  <si>
    <t>Diciembre</t>
  </si>
  <si>
    <t>Total 2017</t>
  </si>
  <si>
    <t>enero'18</t>
  </si>
  <si>
    <t>febrero'18</t>
  </si>
  <si>
    <t>marzo'18</t>
  </si>
  <si>
    <t>TOTAL</t>
  </si>
  <si>
    <t>TOTAL CONCEDIDAS  (no incluye ex Pasis)</t>
  </si>
  <si>
    <t>MES</t>
  </si>
  <si>
    <t>Total PBS+APS</t>
  </si>
  <si>
    <t>Femenino</t>
  </si>
  <si>
    <t xml:space="preserve">Abril </t>
  </si>
  <si>
    <t>REGIÓN</t>
  </si>
  <si>
    <t>% de Solicitudes PBS+APS</t>
  </si>
  <si>
    <t>ARICA Y PARINACOTA</t>
  </si>
  <si>
    <t>TARAPACA</t>
  </si>
  <si>
    <t>ANTOFAGASTA</t>
  </si>
  <si>
    <t>ATACAMA</t>
  </si>
  <si>
    <t>COQUIMBO</t>
  </si>
  <si>
    <t>VALPARAISO</t>
  </si>
  <si>
    <t>L. G. B. OHIGGINS</t>
  </si>
  <si>
    <t>MAULE</t>
  </si>
  <si>
    <t>BIO-BIO</t>
  </si>
  <si>
    <t>LA ARAUCANIA</t>
  </si>
  <si>
    <t>LOS RIOS</t>
  </si>
  <si>
    <t>LOS LAGOS</t>
  </si>
  <si>
    <t>AYSÉN</t>
  </si>
  <si>
    <t>MAGALLANES Y ANTARTICA</t>
  </si>
  <si>
    <t>METROPOLITANA</t>
  </si>
  <si>
    <t>Totales</t>
  </si>
  <si>
    <t>Participación sobre el total</t>
  </si>
  <si>
    <t>TOTAL CONCEDIDAS  (no incluye ex  Pasis)</t>
  </si>
  <si>
    <t>% de Concesiones PBS+APS</t>
  </si>
  <si>
    <t>Número de solicitudes del Sistema de Pensiones Solidarias según región, tipo de beneficio, sexo y origen de tramitación del beneficio</t>
  </si>
  <si>
    <t>Número de concesiones del Sistema de Pensiones Solidarias según región, tipo de beneficio, sexo y origen de tramitación del beneficio</t>
  </si>
  <si>
    <t>Número de solicitudes mensuales recibidas en el Sistema de Pensiones Solidarias, según tipo de beneficio, sexo y origen de tramitación del beneficio</t>
  </si>
  <si>
    <t>Distribución Regional Solicitudes del Pilar Solidario - no incluye ex Pasis</t>
  </si>
  <si>
    <t>COMUNA</t>
  </si>
  <si>
    <t>PBSV</t>
  </si>
  <si>
    <t>PBSI</t>
  </si>
  <si>
    <t>Total PBS</t>
  </si>
  <si>
    <t>% PBS</t>
  </si>
  <si>
    <t>APSI</t>
  </si>
  <si>
    <t>Total APS</t>
  </si>
  <si>
    <t>%APS</t>
  </si>
  <si>
    <t>% respecto del total de solicitudes</t>
  </si>
  <si>
    <t>Concesiones del Pilar Solidario  a nivel comunal</t>
  </si>
  <si>
    <t>% respecto del total de concesiones</t>
  </si>
  <si>
    <t>ARICA</t>
  </si>
  <si>
    <t>CAMARONES</t>
  </si>
  <si>
    <t>PUTRE</t>
  </si>
  <si>
    <t>GENERAL LAGOS</t>
  </si>
  <si>
    <t>Número de Solicitudes de Beneficios del Pilar Solidario según tipo de beneficio - XV Región de Arica y Parinacota</t>
  </si>
  <si>
    <t>ALTO HOSPICIO</t>
  </si>
  <si>
    <t>POZO ALMONTE</t>
  </si>
  <si>
    <t>CAMIÑA</t>
  </si>
  <si>
    <t>COLCHANE</t>
  </si>
  <si>
    <t>HUARA</t>
  </si>
  <si>
    <t>PICA</t>
  </si>
  <si>
    <t>Copiar extraccion TODOS desde casilla A140, luego formatear numeros con punto sindecimales</t>
  </si>
  <si>
    <t>Número de Solicitudes de Beneficios del Pilar Solidario según tipo de beneficio - I Región de Tarapacá</t>
  </si>
  <si>
    <t>Distribución Regional Solicitudes del Pilar Solidario  - no incluye ex Pasis</t>
  </si>
  <si>
    <t>Número de Solicitudes de Beneficios del Pilar Solidario según tipo de beneficio - II Región de Antofagasta</t>
  </si>
  <si>
    <t>Número de Concesiones de Beneficios del Pilar Solidario según tipo de beneficio - II Región de Antofagasta</t>
  </si>
  <si>
    <t>Número de Solicitudes de Beneficios del Pilar Solidario según tipo de beneficio - IV Región de Coquimbo</t>
  </si>
  <si>
    <t>Número de Concesiones de Beneficios del Pilar Solidario según tipo de beneficio - IV Región de Coquimbo</t>
  </si>
  <si>
    <t>Número de Solicitudes de Beneficios del Pilar Solidario según tipo de beneficio - V Región de Vaparaíso</t>
  </si>
  <si>
    <t>Número de Concesiones de Beneficios del Pilar Solidario según tipo de beneficio - V Región de Vaparaíso</t>
  </si>
  <si>
    <t>Número de Solicitudes de Beneficios del Pilar Solidario según tipo de beneficio - VI Región de L.G.B. O'Higgins</t>
  </si>
  <si>
    <t>Número de Solicitudes de Beneficios del Pilar Solidario según tipo de beneficio - VII Región del Maule</t>
  </si>
  <si>
    <t>Número de Concesiones de Beneficios del Pilar Solidario según tipo de beneficio - VII Región del Maule</t>
  </si>
  <si>
    <t>Número de Concesiones de Beneficios del Pilar Solidario según tipo de beneficio - VI Región de L.G.B. O'Higgins</t>
  </si>
  <si>
    <t>Número de Solicitudes de Beneficios del Pilar Solidario según tipo de beneficio - IX Región de la Araucanía</t>
  </si>
  <si>
    <t>Número de Concesiones de Beneficios del Pilar Solidario según tipo de beneficio - IX Región de la Araucanía</t>
  </si>
  <si>
    <t>Número de Solicitudes de Beneficios del Pilar Solidario según tipo de beneficio - XIV Región de Los Rios</t>
  </si>
  <si>
    <t>Número de Concesiones de Beneficios del Pilar Solidario según tipo de beneficio - XIV Región de Los Rios</t>
  </si>
  <si>
    <t>Número de Solicitudes de Beneficios del Pilar Solidario según tipo de beneficio - X Región de Los Lagos</t>
  </si>
  <si>
    <t>Número de Concesiones de Beneficios del Pilar Solidario según tipo de beneficio - X Región de Los Lagos</t>
  </si>
  <si>
    <t xml:space="preserve">TOTAL </t>
  </si>
  <si>
    <t>Número de Solicitudes de Beneficios del Pilar Solidario según tipo de beneficio - XI Región de Aysen</t>
  </si>
  <si>
    <t>Número de Conceciones de Beneficios del Pilar Solidario según tipo de beneficio - XI Región de Aysen</t>
  </si>
  <si>
    <t>Número de Solicitudes de Beneficios del Pilar Solidario según tipo de beneficio - XII Región de Magallanes</t>
  </si>
  <si>
    <t>Número de Concesiones de Beneficios del Pilar Solidario según tipo de beneficio - XII Región de Magallanes</t>
  </si>
  <si>
    <t xml:space="preserve"> </t>
  </si>
  <si>
    <t>Subsecretaría de Previsión Social</t>
  </si>
  <si>
    <t>Dirección de Estudios Previsionales</t>
  </si>
  <si>
    <t>XV Arica y Parinacota</t>
  </si>
  <si>
    <t>I Tarapaca</t>
  </si>
  <si>
    <t>III Atacama</t>
  </si>
  <si>
    <t>IV Coquimbo</t>
  </si>
  <si>
    <t>V Valparaiso</t>
  </si>
  <si>
    <t>VI Libertador General Bernardo O'Higgins</t>
  </si>
  <si>
    <t>VII Maule</t>
  </si>
  <si>
    <t>VIII Bio Bio</t>
  </si>
  <si>
    <t>II Antofagasta</t>
  </si>
  <si>
    <t>IX Araucania</t>
  </si>
  <si>
    <t>XIV Los Rios</t>
  </si>
  <si>
    <t>X Los Lagos</t>
  </si>
  <si>
    <t>XI Aysen</t>
  </si>
  <si>
    <t>XII Magallanes</t>
  </si>
  <si>
    <t>XIII Metropolitana</t>
  </si>
  <si>
    <t>Número de concesiones de Beneficios del Pilar Solidario según tipo de beneficio - III Región de Atacama</t>
  </si>
  <si>
    <t>Número de Solicitudes de Beneficios del Pilar Solidario según tipo de beneficio - III Región de Atacama</t>
  </si>
  <si>
    <t>Número de Solicitudes de Beneficios del Pilar Solidario según tipo de beneficio - VIII Región del Bio Bio</t>
  </si>
  <si>
    <t>Número de Concesiones de Beneficios del Pilar Solidario según tipo de beneficio - VIII Región del Bio Bio</t>
  </si>
  <si>
    <t>Número de Solicitudes de Beneficios del Pilar Solidario según tipo de beneficio - XIII Región Metropolitana</t>
  </si>
  <si>
    <t>Número de Concesiones de Beneficios del Pilar Solidario según tipo de beneficio - XIII Región Metropolitana</t>
  </si>
  <si>
    <t>Introducción</t>
  </si>
  <si>
    <t>Nacional</t>
  </si>
  <si>
    <t>Número de Concesiones de Beneficios del Pilar Solidario según tipo de beneficio - XV Región de Arica y Parinacota</t>
  </si>
  <si>
    <t>Regional</t>
  </si>
  <si>
    <t>Número de Concesiones de Beneficios del Pilar Solidario según tipo de beneficio - I Región de Tarapacá</t>
  </si>
  <si>
    <t>Fuente: Elaboración propia sobre la base de información del IPS.</t>
  </si>
  <si>
    <t>Nota: La información estadística reportada del número de solicitudes concesionadas, en trámite, rechazadas y anuladas varía mes a mes por actualización de cifras.</t>
  </si>
  <si>
    <t>IQUIQUE</t>
  </si>
  <si>
    <t>MEJILLONES</t>
  </si>
  <si>
    <t>SIERRA GORDA</t>
  </si>
  <si>
    <t>TALTAL</t>
  </si>
  <si>
    <t>CALAMA</t>
  </si>
  <si>
    <t>OLLAGUE</t>
  </si>
  <si>
    <t>SAN PEDRO DE ATACAMA</t>
  </si>
  <si>
    <t>TOCOPILLA</t>
  </si>
  <si>
    <t>MARIA ELENA</t>
  </si>
  <si>
    <t>COPIAPO</t>
  </si>
  <si>
    <t>CALDERA</t>
  </si>
  <si>
    <t>TIERRA AMARILLA</t>
  </si>
  <si>
    <t>CHAÑARAL</t>
  </si>
  <si>
    <t>DIEGO DE ALMAGRO</t>
  </si>
  <si>
    <t>VALLENAR</t>
  </si>
  <si>
    <t>ALTO DEL CARMEN</t>
  </si>
  <si>
    <t>FREIRINA</t>
  </si>
  <si>
    <t>HUASCO</t>
  </si>
  <si>
    <t>LA SERENA</t>
  </si>
  <si>
    <t>ANDACOLLO</t>
  </si>
  <si>
    <t>LA HIGUERA</t>
  </si>
  <si>
    <t>PAIHUANO</t>
  </si>
  <si>
    <t>VICUÑA</t>
  </si>
  <si>
    <t>ILLAPEL</t>
  </si>
  <si>
    <t>CANELA</t>
  </si>
  <si>
    <t>LOS VILOS</t>
  </si>
  <si>
    <t>SALAMANCA</t>
  </si>
  <si>
    <t>OVALLE</t>
  </si>
  <si>
    <t>COMBARBALA</t>
  </si>
  <si>
    <t>MONTE PATRIA</t>
  </si>
  <si>
    <t>PUNITAQUI</t>
  </si>
  <si>
    <t>RIO HURTADO</t>
  </si>
  <si>
    <t>CONCON</t>
  </si>
  <si>
    <t>PUCHUNCAVI</t>
  </si>
  <si>
    <t>VIÑA DEL MAR</t>
  </si>
  <si>
    <t>ISLA DE PASCUA</t>
  </si>
  <si>
    <t>LOS ANDES</t>
  </si>
  <si>
    <t>RINCONADA</t>
  </si>
  <si>
    <t>SAN ESTEBAN</t>
  </si>
  <si>
    <t>PAPUDO</t>
  </si>
  <si>
    <t>LA CALERA</t>
  </si>
  <si>
    <t>HIJUELAS</t>
  </si>
  <si>
    <t>LA CRUZ</t>
  </si>
  <si>
    <t>SAN ANTONIO</t>
  </si>
  <si>
    <t>CARTAGENA</t>
  </si>
  <si>
    <t>EL QUISCO</t>
  </si>
  <si>
    <t>SAN FELIPE</t>
  </si>
  <si>
    <t>LLAY LLAY</t>
  </si>
  <si>
    <t>PUTAENDO</t>
  </si>
  <si>
    <t>JUAN FERNANDEZ</t>
  </si>
  <si>
    <t>CASABLANCA</t>
  </si>
  <si>
    <t>QUINTERO</t>
  </si>
  <si>
    <t>QUILLOTA</t>
  </si>
  <si>
    <t>LA LIGUA</t>
  </si>
  <si>
    <t>CABILDO</t>
  </si>
  <si>
    <t>NOGALES</t>
  </si>
  <si>
    <t>ZAPALLAR</t>
  </si>
  <si>
    <t>PETORCA</t>
  </si>
  <si>
    <t>ALGARROBO</t>
  </si>
  <si>
    <t>EL TABO</t>
  </si>
  <si>
    <t>SANTO DOMINGO</t>
  </si>
  <si>
    <t>CALLE LARGA</t>
  </si>
  <si>
    <t>CATEMU</t>
  </si>
  <si>
    <t>PANQUEHUE</t>
  </si>
  <si>
    <t>SANTA MARIA</t>
  </si>
  <si>
    <t>QUILPUE</t>
  </si>
  <si>
    <t>LIMACHE</t>
  </si>
  <si>
    <t>OLMUE</t>
  </si>
  <si>
    <t>VILLA ALEMANA</t>
  </si>
  <si>
    <t>RANCAGUA</t>
  </si>
  <si>
    <t>COLTAUCO</t>
  </si>
  <si>
    <t>GRANEROS</t>
  </si>
  <si>
    <t>PICHIDEGUA</t>
  </si>
  <si>
    <t>REQUINOA</t>
  </si>
  <si>
    <t>LITUECHE</t>
  </si>
  <si>
    <t>PAREDONES</t>
  </si>
  <si>
    <t>CHEPICA</t>
  </si>
  <si>
    <t>PALMILLA</t>
  </si>
  <si>
    <t>PLACILLA</t>
  </si>
  <si>
    <t>SANTA CRUZ</t>
  </si>
  <si>
    <t>CODEGUA</t>
  </si>
  <si>
    <t>LAS CABRAS</t>
  </si>
  <si>
    <t>MOSTAZAL</t>
  </si>
  <si>
    <t>PEUMO</t>
  </si>
  <si>
    <t>QUINTA TILCOCO</t>
  </si>
  <si>
    <t>RENGO</t>
  </si>
  <si>
    <t>MARCHIGUE</t>
  </si>
  <si>
    <t>NAVIDAD</t>
  </si>
  <si>
    <t>CHIMBARONGO</t>
  </si>
  <si>
    <t>COINCO</t>
  </si>
  <si>
    <t>DOÑIHUE</t>
  </si>
  <si>
    <t>MACHALI</t>
  </si>
  <si>
    <t>OLIVAR</t>
  </si>
  <si>
    <t>MALLOA</t>
  </si>
  <si>
    <t>SAN FERNANDO</t>
  </si>
  <si>
    <t>NANCAGUA</t>
  </si>
  <si>
    <t>PERALILLO</t>
  </si>
  <si>
    <t>LOLOL</t>
  </si>
  <si>
    <t>PUMANQUE</t>
  </si>
  <si>
    <t>SAN VICENTE</t>
  </si>
  <si>
    <t>PICHILEMU</t>
  </si>
  <si>
    <t>LA ESTRELLA</t>
  </si>
  <si>
    <t>CUREPTO</t>
  </si>
  <si>
    <t>PELARCO</t>
  </si>
  <si>
    <t>SAN RAFAEL</t>
  </si>
  <si>
    <t>PELLUHUE</t>
  </si>
  <si>
    <t>LICANTEN</t>
  </si>
  <si>
    <t>ROMERAL</t>
  </si>
  <si>
    <t>LONGAVI</t>
  </si>
  <si>
    <t>YERBAS BUENAS</t>
  </si>
  <si>
    <t>EMPEDRADO</t>
  </si>
  <si>
    <t>SAN CLEMENTE</t>
  </si>
  <si>
    <t>CAUQUENES</t>
  </si>
  <si>
    <t>MOLINA</t>
  </si>
  <si>
    <t>RAUCO</t>
  </si>
  <si>
    <t>TENO</t>
  </si>
  <si>
    <t>VICHUQUEN</t>
  </si>
  <si>
    <t>LINARES</t>
  </si>
  <si>
    <t>RETIRO</t>
  </si>
  <si>
    <t>VILLA ALEGRE</t>
  </si>
  <si>
    <t>TALCA</t>
  </si>
  <si>
    <t>PENCAHUE</t>
  </si>
  <si>
    <t>RIO CLARO</t>
  </si>
  <si>
    <t>CURICO</t>
  </si>
  <si>
    <t>SAGRADA FAMILIA</t>
  </si>
  <si>
    <t>HUALAÑE</t>
  </si>
  <si>
    <t>CHANCO</t>
  </si>
  <si>
    <t>CONSTITUCION</t>
  </si>
  <si>
    <t>SAN JAVIER</t>
  </si>
  <si>
    <t>COLBUN</t>
  </si>
  <si>
    <t>PARRAL</t>
  </si>
  <si>
    <t>CHIGUAYANTE</t>
  </si>
  <si>
    <t>LOTA</t>
  </si>
  <si>
    <t>HUALPEN</t>
  </si>
  <si>
    <t>LOS ANGELES</t>
  </si>
  <si>
    <t>LAJA</t>
  </si>
  <si>
    <t>SANTA BARBARA</t>
  </si>
  <si>
    <t>ALTO BIOBIO</t>
  </si>
  <si>
    <t>CHILLAN VIEJO</t>
  </si>
  <si>
    <t>PEMUCO</t>
  </si>
  <si>
    <t>RANQUIL</t>
  </si>
  <si>
    <t>SAN NICOLAS</t>
  </si>
  <si>
    <t>CORONEL</t>
  </si>
  <si>
    <t>HUALQUI</t>
  </si>
  <si>
    <t>PENCO</t>
  </si>
  <si>
    <t>SANTA JUANA</t>
  </si>
  <si>
    <t>TALCAHUANO</t>
  </si>
  <si>
    <t>LEBU</t>
  </si>
  <si>
    <t>CONTULMO</t>
  </si>
  <si>
    <t>LOS ALAMOS</t>
  </si>
  <si>
    <t>TIRUA</t>
  </si>
  <si>
    <t>ANTUCO</t>
  </si>
  <si>
    <t>CABRERO</t>
  </si>
  <si>
    <t>MULCHEN</t>
  </si>
  <si>
    <t>NEGRETE</t>
  </si>
  <si>
    <t>QUILACO</t>
  </si>
  <si>
    <t>SAN ROSENDO</t>
  </si>
  <si>
    <t>TUCAPEL</t>
  </si>
  <si>
    <t>YUMBEL</t>
  </si>
  <si>
    <t>CHILLAN</t>
  </si>
  <si>
    <t>BULNES</t>
  </si>
  <si>
    <t>COELEMU</t>
  </si>
  <si>
    <t>COIHUECO</t>
  </si>
  <si>
    <t>EL CARMEN</t>
  </si>
  <si>
    <t>NINHUE</t>
  </si>
  <si>
    <t>ÑIQUEN</t>
  </si>
  <si>
    <t>PINTO</t>
  </si>
  <si>
    <t>QUILLON</t>
  </si>
  <si>
    <t>QUIRIHUE</t>
  </si>
  <si>
    <t>SAN CARLOS</t>
  </si>
  <si>
    <t>SAN IGNACIO</t>
  </si>
  <si>
    <t>TREHUACO</t>
  </si>
  <si>
    <t>YUNGAY</t>
  </si>
  <si>
    <t>CONCEPCION</t>
  </si>
  <si>
    <t>TOME</t>
  </si>
  <si>
    <t>SAN PEDRO DE LA PAZ</t>
  </si>
  <si>
    <t>FLORIDA</t>
  </si>
  <si>
    <t>ARAUCO</t>
  </si>
  <si>
    <t>CAÑETE</t>
  </si>
  <si>
    <t>CURANILAHUE</t>
  </si>
  <si>
    <t>COBQUECURA</t>
  </si>
  <si>
    <t>PORTEZUELO</t>
  </si>
  <si>
    <t>SAN FABIAN</t>
  </si>
  <si>
    <t>NACIMIENTO</t>
  </si>
  <si>
    <t>QUILLECO</t>
  </si>
  <si>
    <t>CARAHUE</t>
  </si>
  <si>
    <t>CURARREHUE</t>
  </si>
  <si>
    <t>PITRUFQUEN</t>
  </si>
  <si>
    <t>TEODORO SCHMIDT</t>
  </si>
  <si>
    <t>VILLARRICA</t>
  </si>
  <si>
    <t>COLLIPULLI</t>
  </si>
  <si>
    <t>TRAIGUEN</t>
  </si>
  <si>
    <t>TEMUCO</t>
  </si>
  <si>
    <t>CUNCO</t>
  </si>
  <si>
    <t>FREIRE</t>
  </si>
  <si>
    <t>GALVARINO</t>
  </si>
  <si>
    <t>LAUTARO</t>
  </si>
  <si>
    <t>MELIPEUCO</t>
  </si>
  <si>
    <t>PADRE LAS CASAS</t>
  </si>
  <si>
    <t>PERQUENCO</t>
  </si>
  <si>
    <t>PUCON</t>
  </si>
  <si>
    <t>SAAVEDRA</t>
  </si>
  <si>
    <t>TOLTEN</t>
  </si>
  <si>
    <t>VILCUN</t>
  </si>
  <si>
    <t>CHOLCHOL</t>
  </si>
  <si>
    <t>ANGOL</t>
  </si>
  <si>
    <t>CURACAUTIN</t>
  </si>
  <si>
    <t>ERCILLA</t>
  </si>
  <si>
    <t>LOS SAUCES</t>
  </si>
  <si>
    <t>LUMACO</t>
  </si>
  <si>
    <t>RENAICO</t>
  </si>
  <si>
    <t>VICTORIA</t>
  </si>
  <si>
    <t>NUEVA IMPERIAL</t>
  </si>
  <si>
    <t>GORBEA</t>
  </si>
  <si>
    <t>PUREN</t>
  </si>
  <si>
    <t>LONQUIMAY</t>
  </si>
  <si>
    <t>LONCOCHE</t>
  </si>
  <si>
    <t>VALDIVIA</t>
  </si>
  <si>
    <t>CORRAL</t>
  </si>
  <si>
    <t>LANCO</t>
  </si>
  <si>
    <t>MAFIL</t>
  </si>
  <si>
    <t>SAN JOSE DE LA MARIQUINA</t>
  </si>
  <si>
    <t>PAILLACO</t>
  </si>
  <si>
    <t>PANGUIPULLI</t>
  </si>
  <si>
    <t>LA UNION</t>
  </si>
  <si>
    <t>FUTRONO</t>
  </si>
  <si>
    <t>LAGO RANCO</t>
  </si>
  <si>
    <t>RIO BUENO</t>
  </si>
  <si>
    <t>CALBUCO</t>
  </si>
  <si>
    <t>PUERTO VARAS</t>
  </si>
  <si>
    <t>QUELLON</t>
  </si>
  <si>
    <t>QUINCHAO</t>
  </si>
  <si>
    <t>PURRANQUE</t>
  </si>
  <si>
    <t>RIO NEGRO</t>
  </si>
  <si>
    <t>FUTALEUFU</t>
  </si>
  <si>
    <t>PUERTO MONTT</t>
  </si>
  <si>
    <t>COCHAMO</t>
  </si>
  <si>
    <t>MAULLIN</t>
  </si>
  <si>
    <t>ANCUD</t>
  </si>
  <si>
    <t>PUQUELDON</t>
  </si>
  <si>
    <t>QUEILEN</t>
  </si>
  <si>
    <t>PUYEHUE</t>
  </si>
  <si>
    <t>SAN JUAN DE LA COSTA</t>
  </si>
  <si>
    <t>CHAITEN</t>
  </si>
  <si>
    <t>HUALAIHUE</t>
  </si>
  <si>
    <t>OSORNO</t>
  </si>
  <si>
    <t>SAN PABLO</t>
  </si>
  <si>
    <t>PUERTO OCTAY</t>
  </si>
  <si>
    <t>FRUTILLAR</t>
  </si>
  <si>
    <t>FRESIA</t>
  </si>
  <si>
    <t>LLANQUIHUE</t>
  </si>
  <si>
    <t>LOS MUERMOS</t>
  </si>
  <si>
    <t>CASTRO</t>
  </si>
  <si>
    <t>CHONCHI</t>
  </si>
  <si>
    <t>DALCAHUE</t>
  </si>
  <si>
    <t>CURACO DE VELEZ</t>
  </si>
  <si>
    <t>QUEMCHI</t>
  </si>
  <si>
    <t>PALENA</t>
  </si>
  <si>
    <t>COYHAIQUE</t>
  </si>
  <si>
    <t>LAGO VERDE</t>
  </si>
  <si>
    <t>PUERTO AYSEN</t>
  </si>
  <si>
    <t>CISNES</t>
  </si>
  <si>
    <t>GUAITECAS</t>
  </si>
  <si>
    <t>COCHRANE</t>
  </si>
  <si>
    <t>OHIGGINS</t>
  </si>
  <si>
    <t>TORTEL</t>
  </si>
  <si>
    <t>CHILE CHICO</t>
  </si>
  <si>
    <t>RIO IBAÑEZ</t>
  </si>
  <si>
    <t>PUNTA ARENAS</t>
  </si>
  <si>
    <t>LAGUNA BLANCA</t>
  </si>
  <si>
    <t>RIO VERDE</t>
  </si>
  <si>
    <t>SAN GREGORIO</t>
  </si>
  <si>
    <t>CABO DE HORNOS</t>
  </si>
  <si>
    <t>LA ANTARTICA</t>
  </si>
  <si>
    <t>PORVENIR</t>
  </si>
  <si>
    <t>PRIMAVERA</t>
  </si>
  <si>
    <t>TIMAUKEL</t>
  </si>
  <si>
    <t>NATALES</t>
  </si>
  <si>
    <t>TORRES DEL PAINE</t>
  </si>
  <si>
    <t>SANTIAGO</t>
  </si>
  <si>
    <t>CERRILLOS</t>
  </si>
  <si>
    <t>EL BOSQUE</t>
  </si>
  <si>
    <t>HUECHURABA</t>
  </si>
  <si>
    <t>INDEPENDENCIA</t>
  </si>
  <si>
    <t>LA CISTERNA</t>
  </si>
  <si>
    <t>LA PINTANA</t>
  </si>
  <si>
    <t>LAS CONDES</t>
  </si>
  <si>
    <t>LO BARNECHEA</t>
  </si>
  <si>
    <t>LO PRADO</t>
  </si>
  <si>
    <t>MACUL</t>
  </si>
  <si>
    <t>PEDRO AGUIRRE CERDA</t>
  </si>
  <si>
    <t>PEÑALOLEN</t>
  </si>
  <si>
    <t>QUINTA NORMAL</t>
  </si>
  <si>
    <t>RENCA</t>
  </si>
  <si>
    <t>SAN JOAQUIN</t>
  </si>
  <si>
    <t>PUENTE ALTO</t>
  </si>
  <si>
    <t>SAN JOSE DE MAIPO</t>
  </si>
  <si>
    <t>LAMPA</t>
  </si>
  <si>
    <t>TIL TIL</t>
  </si>
  <si>
    <t>BUIN</t>
  </si>
  <si>
    <t>CALERA DE TANGO</t>
  </si>
  <si>
    <t>ALHUE</t>
  </si>
  <si>
    <t>CURACAVI</t>
  </si>
  <si>
    <t>SAN PEDRO</t>
  </si>
  <si>
    <t>EL MONTE</t>
  </si>
  <si>
    <t>PADRE HURTADO</t>
  </si>
  <si>
    <t>PEÑAFLOR</t>
  </si>
  <si>
    <t>QUILICURA</t>
  </si>
  <si>
    <t>CERRO NAVIA</t>
  </si>
  <si>
    <t>CONCHALI</t>
  </si>
  <si>
    <t>RECOLETA</t>
  </si>
  <si>
    <t>COLINA</t>
  </si>
  <si>
    <t>SAN MIGUEL</t>
  </si>
  <si>
    <t>SAN RAMON</t>
  </si>
  <si>
    <t>LA GRANJA</t>
  </si>
  <si>
    <t>LO ESPEJO</t>
  </si>
  <si>
    <t>PIRQUE</t>
  </si>
  <si>
    <t>PAINE</t>
  </si>
  <si>
    <t>SAN BERNARDO</t>
  </si>
  <si>
    <t>ESTACION CENTRAL</t>
  </si>
  <si>
    <t>PUDAHUEL</t>
  </si>
  <si>
    <t>MAIPU</t>
  </si>
  <si>
    <t>TALAGANTE</t>
  </si>
  <si>
    <t>ISLA DE MAIPO</t>
  </si>
  <si>
    <t>MELIPILLA</t>
  </si>
  <si>
    <t>MARIA PINTO</t>
  </si>
  <si>
    <t>PROVIDENCIA</t>
  </si>
  <si>
    <t>VITACURA</t>
  </si>
  <si>
    <t>ÑUÑOA</t>
  </si>
  <si>
    <t>LA REINA</t>
  </si>
  <si>
    <t>LA FLORIDA</t>
  </si>
  <si>
    <t>Informe Estadístico Mensual del Pilar Solidario</t>
  </si>
  <si>
    <t>Mes</t>
  </si>
  <si>
    <t>Número de concesiones de Bono por Hijo, según tipo de pago y mes</t>
  </si>
  <si>
    <t>NÚMERO DE CONCESIONES DE BONO POR HIJO REALIZADAS CADA MES</t>
  </si>
  <si>
    <t>Pago Mensual Con PBS</t>
  </si>
  <si>
    <t>Pago Mensual Con APS</t>
  </si>
  <si>
    <t xml:space="preserve">Pago Único  </t>
  </si>
  <si>
    <t>Nº Beneficiarias</t>
  </si>
  <si>
    <t>Nº de Hijos</t>
  </si>
  <si>
    <t>Nº de Hijos (causantes)</t>
  </si>
  <si>
    <t>Ago-dic 2009</t>
  </si>
  <si>
    <t>Fuente: IPS</t>
  </si>
  <si>
    <t>Nota: La información corresponde al total de concesiones (beneficiarias) del Bono por Hijo de cada mes.</t>
  </si>
  <si>
    <t>El pago único corresponde a las pensionadas de las AFP y Compañías de Seguros.</t>
  </si>
  <si>
    <t>Número de solicitudes y concesiones de Bono por Hijo, según mes</t>
  </si>
  <si>
    <t>Solicitudes y Concesiones de Bono por Hijo, por mes</t>
  </si>
  <si>
    <t>Número de Solicitudes Concedidas</t>
  </si>
  <si>
    <t>Número de Solicitudes Rechazadas</t>
  </si>
  <si>
    <t>Total Solicitudes</t>
  </si>
  <si>
    <t>S/I</t>
  </si>
  <si>
    <t>Total  2015</t>
  </si>
  <si>
    <t>Nota: Esta estadística reporta el dato del último mes disponible, no se actualizan los meses anteriores.</t>
  </si>
  <si>
    <t>S/I: Sin información</t>
  </si>
  <si>
    <t>Número de concesiones de Bono por Hijo según región y origen de la solicitud</t>
  </si>
  <si>
    <t>Región</t>
  </si>
  <si>
    <t>Total</t>
  </si>
  <si>
    <t>PBS</t>
  </si>
  <si>
    <t>APS</t>
  </si>
  <si>
    <t>Arica y Parinacota</t>
  </si>
  <si>
    <t>Nº Beneficiarios</t>
  </si>
  <si>
    <t>XV</t>
  </si>
  <si>
    <t>Nº de Causantes (hijos)</t>
  </si>
  <si>
    <t>Tarapacá</t>
  </si>
  <si>
    <t>I</t>
  </si>
  <si>
    <t>Antofagasta</t>
  </si>
  <si>
    <t>II</t>
  </si>
  <si>
    <t>Atacama</t>
  </si>
  <si>
    <t>III</t>
  </si>
  <si>
    <t>Coquimbo</t>
  </si>
  <si>
    <t>IV</t>
  </si>
  <si>
    <t>Valparaíso</t>
  </si>
  <si>
    <t>V</t>
  </si>
  <si>
    <t>B.O'Higgins</t>
  </si>
  <si>
    <t>VI</t>
  </si>
  <si>
    <t>Maule</t>
  </si>
  <si>
    <t>VII</t>
  </si>
  <si>
    <t>Bío Bío</t>
  </si>
  <si>
    <t>VIII</t>
  </si>
  <si>
    <t>Araucanía</t>
  </si>
  <si>
    <t>IX</t>
  </si>
  <si>
    <t>Los Ríos</t>
  </si>
  <si>
    <t>XIV</t>
  </si>
  <si>
    <t>Los Lagos</t>
  </si>
  <si>
    <t>X</t>
  </si>
  <si>
    <t>Aysén</t>
  </si>
  <si>
    <t>XI</t>
  </si>
  <si>
    <t>Magallanes</t>
  </si>
  <si>
    <t>XII</t>
  </si>
  <si>
    <t>Metropolitana</t>
  </si>
  <si>
    <t>XIII</t>
  </si>
  <si>
    <t>Índice</t>
  </si>
  <si>
    <t>Número de solicitudes del Subsidio a la Contratación por parte del empleador, según sexo y mes</t>
  </si>
  <si>
    <t xml:space="preserve">MES </t>
  </si>
  <si>
    <t>TOTAL SOLICITUDES CADA MES 
(Subsidio a la Contratación)</t>
  </si>
  <si>
    <t>Total Trabajadores</t>
  </si>
  <si>
    <t xml:space="preserve">Total </t>
  </si>
  <si>
    <t>Mujeres</t>
  </si>
  <si>
    <t>Hombres</t>
  </si>
  <si>
    <t>Oct. a Dic. 2008</t>
  </si>
  <si>
    <t xml:space="preserve">Nota: El Subsidio a la Contratación comenzó a pagarse en marzo de 2009
Esta estadística reporta el dato del último mes disponible, no se actualizan los meses anteriores. </t>
  </si>
  <si>
    <t>Número de solicitudes de subsidio a la contratación, según estado de la solicitud y mes</t>
  </si>
  <si>
    <t>ESTADO DE LAS SOLICITUDES
 (Subsidio a la  Contratación)</t>
  </si>
  <si>
    <t>CONCEDIDAS</t>
  </si>
  <si>
    <t>RECHAZADAS</t>
  </si>
  <si>
    <t>EN TRÁMITE</t>
  </si>
  <si>
    <t>Ene. a Dic. 2012</t>
  </si>
  <si>
    <t>Ene. a Dic. 2013</t>
  </si>
  <si>
    <t>Ene. a Dic. 2014</t>
  </si>
  <si>
    <t>Total a Dic-15</t>
  </si>
  <si>
    <t>Total a Dic-16</t>
  </si>
  <si>
    <t>Total a Dic-17</t>
  </si>
  <si>
    <t>Número de solicitudes del Subsidio a la cotización según sexo y mes</t>
  </si>
  <si>
    <t>TOTAL SOLICITUDES CADA MES 
(Subsidio a la Cotización)</t>
  </si>
  <si>
    <t>Jul. a Dic. 2011</t>
  </si>
  <si>
    <t>Nota: A partir del 1 de julio de 2011 comenzó a pagarse el Subsidio a la Cotización.
Esta estadística reporta el dato del último mes disponible, no se actualizan los meses anteriores.</t>
  </si>
  <si>
    <t>Número mensual de solicitudes del subsidio a la cotización, según estado de las solicitudes, sexo y mes</t>
  </si>
  <si>
    <t>ESTADO DE LAS SOLICITUDES 
(Subsidio a la Cotización)</t>
  </si>
  <si>
    <t>Número de subsidios pagados según tipo de subsidio</t>
  </si>
  <si>
    <t>Subsidio a la Contratación</t>
  </si>
  <si>
    <t>Subsidio a la Cotización</t>
  </si>
  <si>
    <t xml:space="preserve">Número de subsidios pagados </t>
  </si>
  <si>
    <t>Número de empleadores que recibieron pago en el mes</t>
  </si>
  <si>
    <t xml:space="preserve">Número de trabajadores que recibieron pago en el mes  </t>
  </si>
  <si>
    <t xml:space="preserve">Hombre </t>
  </si>
  <si>
    <t>Mujer</t>
  </si>
  <si>
    <t>-</t>
  </si>
  <si>
    <t>jun-16*</t>
  </si>
  <si>
    <t>jun-17**</t>
  </si>
  <si>
    <t xml:space="preserve">A partir del 1 de julio de 2011 comenzó a solicitarse el subsidio a la Cotización. </t>
  </si>
  <si>
    <t xml:space="preserve">El número de subsidios pagados podría ser mayor que el número de trabajadores que originan el beneficio por cuanto algunos de ellos podrían tener más de un empleo con subsidio. Además incluye pagos retroactivos. </t>
  </si>
  <si>
    <t>S/I: Sin Información.</t>
  </si>
  <si>
    <t>A contar de esa fecha, es el propio Fondo de Salud, quien efectúa a través de Previred la recaudación de las cotizaciones de salud. Por este motivo, IPS no cuenta con la información del pago de salud efectuado a través de Previred, sólo dispone de la información de la recaudación manual y de otros portales de recaudación. En estos momentos se encuentra en tramitación un convenio de transferencia de datos con Fonasa que permita a IPS volver a operar con normalidad distintos procesos  como  el STJ.</t>
  </si>
  <si>
    <t xml:space="preserve">** En el mes de Junio 2017, el IPS cursó pagos retroactivos de Subsidios a la Contratación y Cotización.  Esto fue parte del  proceso de regularización de pagos que no se habían cursado por falta de información para otorgan el beneficio. </t>
  </si>
  <si>
    <t>Estadísticas del Sistema de Pensiones Solidarias</t>
  </si>
  <si>
    <t>Estadísticas del Subsidio Previsional a los Trabajadores Jóvenes (STJ)</t>
  </si>
  <si>
    <t>Estadísticas del Bono por Hijo (BxH)</t>
  </si>
  <si>
    <t>Estadísticas Bono por Hijo (BxH)</t>
  </si>
  <si>
    <t>Estadísticas Subsidio Previsional a los Trabajadores Jóvenes (STJ)</t>
  </si>
  <si>
    <t>Se entrega información de los subsidios a la contratación y a la cotización.</t>
  </si>
  <si>
    <t>Sistema de Pensiones Solidarias</t>
  </si>
  <si>
    <t>Volver Sistema de Pensiones Solidadias</t>
  </si>
  <si>
    <t>Volver a Bono por Hijo</t>
  </si>
  <si>
    <t>Volver Sistema de Pensiones Solidarias</t>
  </si>
  <si>
    <t>Volver a Subsidio Previsional a los Trabajadores Jóvenes</t>
  </si>
  <si>
    <t>Volver a Índice</t>
  </si>
  <si>
    <t>Subsecretaría de Previsión Social
Dirección de Estudios Previsionales</t>
  </si>
  <si>
    <r>
      <t>*</t>
    </r>
    <r>
      <rPr>
        <sz val="9"/>
        <color rgb="FF000000"/>
        <rFont val="Calibri"/>
        <family val="2"/>
        <scheme val="minor"/>
      </rPr>
      <t xml:space="preserve"> Con fecha febrero 2016 Fonasa puso término al convenio de recaudación que mantenía con IPS.</t>
    </r>
  </si>
  <si>
    <t>Número de beneficios concedidos mensuales en el Sistema de Pensiones Solidarias, según tipo de beneficio, sexo y origen de tramitación del beneficio</t>
  </si>
  <si>
    <t>abril'18</t>
  </si>
  <si>
    <t>Mayo'18</t>
  </si>
  <si>
    <t>mayo'18</t>
  </si>
  <si>
    <t>Junio'18</t>
  </si>
  <si>
    <t>junio'18</t>
  </si>
  <si>
    <t>Julio'18</t>
  </si>
  <si>
    <t>julio'18</t>
  </si>
  <si>
    <t>Agosto'18</t>
  </si>
  <si>
    <t>agosto'18</t>
  </si>
  <si>
    <t>Septiembre '18</t>
  </si>
  <si>
    <t>septiembre'18</t>
  </si>
  <si>
    <t>Número de Solicitudes de Beneficios del Pilar Solidario según tipo de beneficio - XVI Región de Ñuble</t>
  </si>
  <si>
    <t>Número de Concesiones de Beneficios del Pilar Solidario según tipo de beneficio - XVI Región de Ñuble</t>
  </si>
  <si>
    <t>Cuota Única</t>
  </si>
  <si>
    <t>Ñuble</t>
  </si>
  <si>
    <t>XVI</t>
  </si>
  <si>
    <t>ÑUBLE</t>
  </si>
  <si>
    <t>Octubre '18</t>
  </si>
  <si>
    <t>octubre' 18</t>
  </si>
  <si>
    <t>Noviembre '18</t>
  </si>
  <si>
    <t>Diciembre '18</t>
  </si>
  <si>
    <t>noviembre '18</t>
  </si>
  <si>
    <t>diciembre '18</t>
  </si>
  <si>
    <t>A dic-18</t>
  </si>
  <si>
    <t>Diciembre de 2018</t>
  </si>
  <si>
    <t>Total 2018</t>
  </si>
  <si>
    <t>Enero '19</t>
  </si>
  <si>
    <t>Total a Dic-18</t>
  </si>
  <si>
    <t>Febrero '19</t>
  </si>
  <si>
    <t>enero '19</t>
  </si>
  <si>
    <t>febrero '19</t>
  </si>
  <si>
    <t>El número de beneficios concesionados no coincide con el número de beneficios pagados por las siguientes razones:
•El total acumulado de concesiones de la Reforma Previsional incluye personas fallecidas:
El número de personas fallecidas durante el mes de enero -19 con PBS correspondió a 1.743.
El número aproximado de personas fallecidas con PBS durante el periodo jul-08 a enero-19 correspondió a 153.376. 
•Existen personas a quienes se les ha extinguido o suspendido el beneficio.
•El mes de concedida la pensión no necesariamente coincide con el primer mes de pago.</t>
  </si>
  <si>
    <t>Total a feb-19</t>
  </si>
  <si>
    <t>IPS</t>
  </si>
  <si>
    <t>AFP y Cías. de Seguros</t>
  </si>
  <si>
    <t>El presente archivo contiene los principales cuadros del Informe Estadístico Mensual del Pilar Solidario del mes de marzo de 2019. 
Correspondiente a:</t>
  </si>
  <si>
    <t>Este archivo contiene información al 2 de mayo de 2019.</t>
  </si>
  <si>
    <t>Solicitudes recibidas en el Sistema de Pensiones Solidarias, según mes, desde julio 2008 a marzo 2019</t>
  </si>
  <si>
    <t>Concesiones en el Sistema de Pensiones Solidarias, por mes, desde julio 2008 a marzo 2019</t>
  </si>
  <si>
    <t>Solicitudes recibidas en el Sistema de Pensiones Solidarias acumuladas desde julio 2008 a marzo 2019, según región</t>
  </si>
  <si>
    <t>Concesiones en el Sistema de Pensiones Solidarias acumuladas desde julio 2008 a marzo 2019, según región</t>
  </si>
  <si>
    <t>Solicitudes y Concesiones en el Sistema de Pensiones Solidarias acumulado a marzo 2019 por región y comuna:</t>
  </si>
  <si>
    <t>Julio de 2008 a marzo 2019</t>
  </si>
  <si>
    <t>Acumuladas de julio de 2008 a marzo de 2019</t>
  </si>
  <si>
    <t>A continuación se entregan los principales cuadros sobre Bono por Hijo que contiene el Informe Estadístico Mensual del Pilar Solidario del mes de marzo 2019, incluyendo información de Solicitudes, Concesiones y Rechazos de Bono por hijo a nivel nacional, desde su implementación a la fecha, y las concesiones a nivel regional.</t>
  </si>
  <si>
    <t>Concesiones de Bono por Hijo a nivel nacional, por mes, desde Agosto 2009 a marzo 2019</t>
  </si>
  <si>
    <t>Solicitudes, Rechazos y concesiones a nivel nacional, por mes, desde Agosto 2009 a marzo 2019</t>
  </si>
  <si>
    <t>Concesiones de Bono por Hijo a nivel regional en el mes de marzo 2019</t>
  </si>
  <si>
    <t>Agosto 2009 a marzo de 2019</t>
  </si>
  <si>
    <t>Total a mar-19</t>
  </si>
  <si>
    <t>A continuación se entregan los principales cuadros sobre el Subsidio Previsional a los Trabajadores Jóvenes del Informe Estadístico Mensual del Pilar Solidario a marzo de 2019</t>
  </si>
  <si>
    <t>Solicitudes del Subsidio a la Contratación por parte del empleador, por mes, desde octubre 2008 a marzo 2019</t>
  </si>
  <si>
    <t>Solicitudes de subsidio a la contratación, según estado de la solicitud, por mes, desde enero 2012 a marzo 2019</t>
  </si>
  <si>
    <t>Solicitudes del Subsidio a la cotización según sexo, por mes, julio 2011 a marzo 2019</t>
  </si>
  <si>
    <t>Solicitudes del subsidio a la cotización, según estado de las solicitudes, sexo, por mes, desde julio 2011 a marzo 2019</t>
  </si>
  <si>
    <t>Subsidios pagados según tipo de subsidio, por mes, desde abril 2009 a marzo 2019</t>
  </si>
  <si>
    <t>Octubre de 2008 a marzo 2019</t>
  </si>
  <si>
    <t>Marzo 2009 a marzo 2019</t>
  </si>
  <si>
    <t>Julio de 2011 a marzo de 2019</t>
  </si>
  <si>
    <t>Julio de 2011 a marzo 2019</t>
  </si>
  <si>
    <t>Enero de 2012 a marzo de 2019</t>
  </si>
  <si>
    <t>A Marzo-19</t>
  </si>
  <si>
    <t>Marzo '19</t>
  </si>
  <si>
    <t>A Marzo '19</t>
  </si>
  <si>
    <t>marzo '19</t>
  </si>
  <si>
    <t>El presente archivo contiene los principales cuadros sobre el Sistema de Pensiones Solidarias del Informe Estadístico Mensual del Pilar Solidario del mes marzo de 2019. 
Los cuadros entregan información de los beneficios solicitados y concedidos mensualmente a nivel nacional, desde julio de 2008 a marzo de 2019, asi como también la información de las solicitudes y concesiones a nivel regional y comunal acumulado a marzo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</si>
</sst>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_-* #,##0.00_-;\-* #,##0.00_-;_-* &quot;-&quot;??_-;_-@_-"/>
    <numFmt numFmtId="166" formatCode="_-* #,##0_-;\-* #,##0_-;_-* &quot;-&quot;??_-;_-@_-"/>
    <numFmt numFmtId="167" formatCode="0.0%"/>
    <numFmt numFmtId="168" formatCode="0.0"/>
    <numFmt numFmtId="169" formatCode="_-* #,##0_-;\-* #,##0_-;_-* &quot;-&quot;_-;_-@_-"/>
    <numFmt numFmtId="170" formatCode="_-&quot;$&quot;\ * #,##0.00_-;\-&quot;$&quot;\ * #,##0.00_-;_-&quot;$&quot;\ * &quot;-&quot;??_-;_-@_-"/>
    <numFmt numFmtId="171" formatCode="_-[$€-2]\ * #,##0.00_-;\-[$€-2]\ * #,##0.00_-;_-[$€-2]\ * &quot;-&quot;??_-"/>
  </numFmts>
  <fonts count="75" x14ac:knownFonts="1">
    <font>
      <sz val="11"/>
      <color theme="1"/>
      <name val="Calibri"/>
      <family val="2"/>
      <scheme val="minor"/>
    </font>
    <font>
      <sz val="11"/>
      <color theme="1"/>
      <name val="Calibri"/>
      <family val="2"/>
      <scheme val="minor"/>
    </font>
    <font>
      <sz val="11"/>
      <color theme="0"/>
      <name val="Calibri"/>
      <family val="2"/>
      <scheme val="minor"/>
    </font>
    <font>
      <b/>
      <sz val="9"/>
      <color theme="0"/>
      <name val="Calibri"/>
      <family val="2"/>
      <scheme val="minor"/>
    </font>
    <font>
      <sz val="9"/>
      <color theme="0"/>
      <name val="Calibri"/>
      <family val="2"/>
      <scheme val="minor"/>
    </font>
    <font>
      <b/>
      <sz val="9"/>
      <name val="Calibri"/>
      <family val="2"/>
      <scheme val="minor"/>
    </font>
    <font>
      <sz val="9"/>
      <name val="Calibri"/>
      <family val="2"/>
      <scheme val="minor"/>
    </font>
    <font>
      <b/>
      <sz val="9"/>
      <color theme="1"/>
      <name val="Calibri"/>
      <family val="2"/>
      <scheme val="minor"/>
    </font>
    <font>
      <sz val="9"/>
      <color theme="1"/>
      <name val="Calibri"/>
      <family val="2"/>
      <scheme val="minor"/>
    </font>
    <font>
      <sz val="10"/>
      <name val="Arial"/>
      <family val="2"/>
    </font>
    <font>
      <u/>
      <sz val="11"/>
      <color theme="10"/>
      <name val="Calibri"/>
      <family val="2"/>
    </font>
    <font>
      <sz val="9"/>
      <color indexed="8"/>
      <name val="Calibri"/>
      <family val="2"/>
      <scheme val="minor"/>
    </font>
    <font>
      <b/>
      <sz val="9"/>
      <color indexed="8"/>
      <name val="Calibri"/>
      <family val="2"/>
      <scheme val="minor"/>
    </font>
    <font>
      <u/>
      <sz val="9"/>
      <color theme="10"/>
      <name val="Calibri"/>
      <family val="2"/>
      <scheme val="minor"/>
    </font>
    <font>
      <b/>
      <sz val="9"/>
      <color theme="3"/>
      <name val="Calibri"/>
      <family val="2"/>
      <scheme val="minor"/>
    </font>
    <font>
      <b/>
      <u/>
      <sz val="9"/>
      <color indexed="8"/>
      <name val="Calibri"/>
      <family val="2"/>
      <scheme val="minor"/>
    </font>
    <font>
      <b/>
      <sz val="10"/>
      <color theme="1"/>
      <name val="Calibri"/>
      <family val="2"/>
      <scheme val="minor"/>
    </font>
    <font>
      <b/>
      <sz val="9"/>
      <color rgb="FFFFFFFF"/>
      <name val="Calibri"/>
      <family val="2"/>
      <scheme val="minor"/>
    </font>
    <font>
      <b/>
      <sz val="9"/>
      <color rgb="FF000000"/>
      <name val="Calibri"/>
      <family val="2"/>
      <scheme val="minor"/>
    </font>
    <font>
      <sz val="9"/>
      <color rgb="FF000000"/>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u/>
      <sz val="10"/>
      <color theme="10"/>
      <name val="Calibri"/>
      <family val="2"/>
    </font>
    <font>
      <b/>
      <sz val="10"/>
      <color indexed="8"/>
      <name val="Calibri"/>
      <family val="2"/>
      <scheme val="minor"/>
    </font>
    <font>
      <b/>
      <u/>
      <sz val="9"/>
      <color theme="10"/>
      <name val="Calibri"/>
      <family val="2"/>
    </font>
    <font>
      <b/>
      <u/>
      <sz val="10"/>
      <color theme="10"/>
      <name val="Calibri"/>
      <family val="2"/>
    </font>
    <font>
      <b/>
      <u/>
      <sz val="9"/>
      <color indexed="30"/>
      <name val="Calibri"/>
      <family val="2"/>
    </font>
    <font>
      <b/>
      <u/>
      <sz val="10"/>
      <color theme="10"/>
      <name val="Calibri"/>
      <family val="2"/>
      <scheme val="minor"/>
    </font>
    <font>
      <sz val="9"/>
      <color rgb="FF000000"/>
      <name val="Calibri"/>
      <family val="2"/>
    </font>
    <font>
      <sz val="8"/>
      <name val="Arial"/>
      <family val="2"/>
    </font>
    <font>
      <b/>
      <sz val="9"/>
      <color rgb="FF000000"/>
      <name val="Calibri"/>
      <family val="2"/>
    </font>
    <font>
      <sz val="8"/>
      <color rgb="FF000000"/>
      <name val="Calibri"/>
      <family val="2"/>
    </font>
    <font>
      <sz val="10"/>
      <name val="Arial"/>
    </font>
    <font>
      <b/>
      <sz val="8"/>
      <color rgb="FF000000"/>
      <name val="Calibri"/>
      <family val="2"/>
    </font>
    <font>
      <b/>
      <sz val="8"/>
      <color rgb="FFFFFFFF"/>
      <name val="Calibri"/>
      <family val="2"/>
    </font>
    <font>
      <b/>
      <sz val="9"/>
      <color rgb="FFFFFFFF"/>
      <name val="Calibri"/>
      <family val="2"/>
    </font>
    <font>
      <sz val="9"/>
      <color rgb="FFFFFFFF"/>
      <name val="Calibri"/>
      <family val="2"/>
    </font>
    <font>
      <b/>
      <sz val="9"/>
      <name val="Calibri"/>
      <family val="2"/>
    </font>
    <font>
      <sz val="9"/>
      <name val="Calibri"/>
      <family val="2"/>
    </font>
    <font>
      <b/>
      <sz val="9"/>
      <color indexed="81"/>
      <name val="Tahoma"/>
      <family val="2"/>
    </font>
    <font>
      <sz val="9"/>
      <color indexed="81"/>
      <name val="Tahoma"/>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rgb="FF9C6500"/>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name val="Comic Sans MS"/>
      <family val="4"/>
    </font>
    <font>
      <sz val="10"/>
      <name val="Verdan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b/>
      <sz val="18"/>
      <color theme="3"/>
      <name val="Calibri Light"/>
      <family val="2"/>
      <scheme val="major"/>
    </font>
  </fonts>
  <fills count="45">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C0504D"/>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bgColor indexed="64"/>
      </patternFill>
    </fill>
    <fill>
      <patternFill patternType="solid">
        <fgColor rgb="FFF68A8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style="medium">
        <color indexed="64"/>
      </right>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rgb="FF000000"/>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right style="thin">
        <color indexed="64"/>
      </right>
      <top style="medium">
        <color indexed="64"/>
      </top>
      <bottom/>
      <diagonal/>
    </border>
  </borders>
  <cellStyleXfs count="242">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9" fillId="0" borderId="0"/>
    <xf numFmtId="165" fontId="9" fillId="0" borderId="0" applyFont="0" applyFill="0" applyBorder="0" applyAlignment="0" applyProtection="0"/>
    <xf numFmtId="0" fontId="10" fillId="0" borderId="0" applyNumberFormat="0" applyFill="0" applyBorder="0" applyAlignment="0" applyProtection="0">
      <alignment vertical="top"/>
      <protection locked="0"/>
    </xf>
    <xf numFmtId="9" fontId="9" fillId="0" borderId="0" applyFont="0" applyFill="0" applyBorder="0" applyAlignment="0" applyProtection="0"/>
    <xf numFmtId="0" fontId="20" fillId="0" borderId="0" applyNumberFormat="0" applyFill="0" applyBorder="0" applyAlignment="0" applyProtection="0"/>
    <xf numFmtId="0" fontId="9" fillId="0" borderId="0"/>
    <xf numFmtId="0" fontId="9" fillId="0" borderId="0"/>
    <xf numFmtId="0" fontId="34" fillId="0" borderId="0"/>
    <xf numFmtId="0" fontId="1" fillId="0" borderId="0"/>
    <xf numFmtId="0" fontId="9" fillId="0" borderId="0"/>
    <xf numFmtId="0" fontId="1" fillId="0" borderId="0"/>
    <xf numFmtId="0" fontId="1" fillId="0" borderId="0"/>
    <xf numFmtId="0" fontId="44" fillId="0" borderId="62" applyNumberFormat="0" applyFill="0" applyAlignment="0" applyProtection="0"/>
    <xf numFmtId="0" fontId="45" fillId="0" borderId="63" applyNumberFormat="0" applyFill="0" applyAlignment="0" applyProtection="0"/>
    <xf numFmtId="0" fontId="45" fillId="0" borderId="0" applyNumberFormat="0" applyFill="0" applyBorder="0" applyAlignment="0" applyProtection="0"/>
    <xf numFmtId="0" fontId="47" fillId="16" borderId="0" applyNumberFormat="0" applyBorder="0" applyAlignment="0" applyProtection="0"/>
    <xf numFmtId="0" fontId="48" fillId="18" borderId="64" applyNumberFormat="0" applyAlignment="0" applyProtection="0"/>
    <xf numFmtId="0" fontId="49" fillId="19" borderId="65" applyNumberFormat="0" applyAlignment="0" applyProtection="0"/>
    <xf numFmtId="0" fontId="50" fillId="19" borderId="64" applyNumberFormat="0" applyAlignment="0" applyProtection="0"/>
    <xf numFmtId="0" fontId="51" fillId="0" borderId="66" applyNumberFormat="0" applyFill="0" applyAlignment="0" applyProtection="0"/>
    <xf numFmtId="0" fontId="52" fillId="20" borderId="67"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1" fillId="0" borderId="69" applyNumberFormat="0" applyFill="0" applyAlignment="0" applyProtection="0"/>
    <xf numFmtId="0" fontId="1" fillId="22" borderId="0" applyNumberFormat="0" applyBorder="0" applyAlignment="0" applyProtection="0"/>
    <xf numFmtId="0" fontId="1" fillId="23"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9" fontId="9" fillId="0" borderId="0" applyFont="0" applyFill="0" applyBorder="0" applyAlignment="0" applyProtection="0"/>
    <xf numFmtId="0" fontId="1" fillId="0" borderId="0"/>
    <xf numFmtId="0" fontId="9" fillId="0" borderId="0"/>
    <xf numFmtId="0" fontId="1" fillId="0" borderId="0"/>
    <xf numFmtId="0" fontId="1" fillId="0" borderId="0"/>
    <xf numFmtId="0" fontId="56" fillId="30"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56" fillId="26" borderId="0" applyNumberFormat="0" applyBorder="0" applyAlignment="0" applyProtection="0"/>
    <xf numFmtId="0" fontId="1" fillId="26" borderId="0" applyNumberFormat="0" applyBorder="0" applyAlignment="0" applyProtection="0"/>
    <xf numFmtId="0" fontId="56" fillId="22" borderId="0" applyNumberFormat="0" applyBorder="0" applyAlignment="0" applyProtection="0"/>
    <xf numFmtId="0" fontId="1" fillId="22" borderId="0" applyNumberFormat="0" applyBorder="0" applyAlignment="0" applyProtection="0"/>
    <xf numFmtId="0" fontId="56" fillId="34" borderId="0" applyNumberFormat="0" applyBorder="0" applyAlignment="0" applyProtection="0"/>
    <xf numFmtId="0" fontId="1" fillId="38" borderId="0" applyNumberFormat="0" applyBorder="0" applyAlignment="0" applyProtection="0"/>
    <xf numFmtId="0" fontId="56" fillId="38" borderId="0" applyNumberFormat="0" applyBorder="0" applyAlignment="0" applyProtection="0"/>
    <xf numFmtId="0" fontId="1" fillId="42" borderId="0" applyNumberFormat="0" applyBorder="0" applyAlignment="0" applyProtection="0"/>
    <xf numFmtId="0" fontId="56" fillId="42" borderId="0" applyNumberFormat="0" applyBorder="0" applyAlignment="0" applyProtection="0"/>
    <xf numFmtId="0" fontId="1" fillId="23" borderId="0" applyNumberFormat="0" applyBorder="0" applyAlignment="0" applyProtection="0"/>
    <xf numFmtId="0" fontId="56" fillId="23" borderId="0" applyNumberFormat="0" applyBorder="0" applyAlignment="0" applyProtection="0"/>
    <xf numFmtId="0" fontId="1" fillId="27" borderId="0" applyNumberFormat="0" applyBorder="0" applyAlignment="0" applyProtection="0"/>
    <xf numFmtId="0" fontId="56" fillId="27" borderId="0" applyNumberFormat="0" applyBorder="0" applyAlignment="0" applyProtection="0"/>
    <xf numFmtId="0" fontId="1" fillId="31" borderId="0" applyNumberFormat="0" applyBorder="0" applyAlignment="0" applyProtection="0"/>
    <xf numFmtId="0" fontId="56" fillId="31" borderId="0" applyNumberFormat="0" applyBorder="0" applyAlignment="0" applyProtection="0"/>
    <xf numFmtId="0" fontId="1" fillId="35" borderId="0" applyNumberFormat="0" applyBorder="0" applyAlignment="0" applyProtection="0"/>
    <xf numFmtId="0" fontId="56" fillId="35" borderId="0" applyNumberFormat="0" applyBorder="0" applyAlignment="0" applyProtection="0"/>
    <xf numFmtId="0" fontId="1" fillId="39" borderId="0" applyNumberFormat="0" applyBorder="0" applyAlignment="0" applyProtection="0"/>
    <xf numFmtId="0" fontId="56" fillId="39" borderId="0" applyNumberFormat="0" applyBorder="0" applyAlignment="0" applyProtection="0"/>
    <xf numFmtId="0" fontId="1" fillId="43" borderId="0" applyNumberFormat="0" applyBorder="0" applyAlignment="0" applyProtection="0"/>
    <xf numFmtId="0" fontId="56" fillId="43" borderId="0" applyNumberFormat="0" applyBorder="0" applyAlignment="0" applyProtection="0"/>
    <xf numFmtId="0" fontId="2" fillId="24" borderId="0" applyNumberFormat="0" applyBorder="0" applyAlignment="0" applyProtection="0"/>
    <xf numFmtId="0" fontId="57" fillId="24" borderId="0" applyNumberFormat="0" applyBorder="0" applyAlignment="0" applyProtection="0"/>
    <xf numFmtId="0" fontId="2" fillId="28" borderId="0" applyNumberFormat="0" applyBorder="0" applyAlignment="0" applyProtection="0"/>
    <xf numFmtId="0" fontId="57" fillId="28" borderId="0" applyNumberFormat="0" applyBorder="0" applyAlignment="0" applyProtection="0"/>
    <xf numFmtId="0" fontId="2" fillId="32" borderId="0" applyNumberFormat="0" applyBorder="0" applyAlignment="0" applyProtection="0"/>
    <xf numFmtId="0" fontId="57" fillId="32" borderId="0" applyNumberFormat="0" applyBorder="0" applyAlignment="0" applyProtection="0"/>
    <xf numFmtId="0" fontId="2" fillId="36" borderId="0" applyNumberFormat="0" applyBorder="0" applyAlignment="0" applyProtection="0"/>
    <xf numFmtId="0" fontId="57" fillId="36" borderId="0" applyNumberFormat="0" applyBorder="0" applyAlignment="0" applyProtection="0"/>
    <xf numFmtId="0" fontId="2" fillId="40" borderId="0" applyNumberFormat="0" applyBorder="0" applyAlignment="0" applyProtection="0"/>
    <xf numFmtId="0" fontId="57" fillId="40" borderId="0" applyNumberFormat="0" applyBorder="0" applyAlignment="0" applyProtection="0"/>
    <xf numFmtId="0" fontId="2" fillId="44" borderId="0" applyNumberFormat="0" applyBorder="0" applyAlignment="0" applyProtection="0"/>
    <xf numFmtId="0" fontId="57" fillId="44" borderId="0" applyNumberFormat="0" applyBorder="0" applyAlignment="0" applyProtection="0"/>
    <xf numFmtId="0" fontId="46" fillId="15" borderId="0" applyNumberFormat="0" applyBorder="0" applyAlignment="0" applyProtection="0"/>
    <xf numFmtId="0" fontId="58" fillId="15" borderId="0" applyNumberFormat="0" applyBorder="0" applyAlignment="0" applyProtection="0"/>
    <xf numFmtId="0" fontId="50" fillId="19" borderId="64" applyNumberFormat="0" applyAlignment="0" applyProtection="0"/>
    <xf numFmtId="0" fontId="59" fillId="19" borderId="64" applyNumberFormat="0" applyAlignment="0" applyProtection="0"/>
    <xf numFmtId="0" fontId="52" fillId="20" borderId="67" applyNumberFormat="0" applyAlignment="0" applyProtection="0"/>
    <xf numFmtId="0" fontId="60" fillId="20" borderId="67" applyNumberFormat="0" applyAlignment="0" applyProtection="0"/>
    <xf numFmtId="0" fontId="51" fillId="0" borderId="66" applyNumberFormat="0" applyFill="0" applyAlignment="0" applyProtection="0"/>
    <xf numFmtId="0" fontId="61" fillId="0" borderId="66" applyNumberFormat="0" applyFill="0" applyAlignment="0" applyProtection="0"/>
    <xf numFmtId="0" fontId="45" fillId="0" borderId="0" applyNumberFormat="0" applyFill="0" applyBorder="0" applyAlignment="0" applyProtection="0"/>
    <xf numFmtId="0" fontId="62" fillId="0" borderId="0" applyNumberFormat="0" applyFill="0" applyBorder="0" applyAlignment="0" applyProtection="0"/>
    <xf numFmtId="0" fontId="2" fillId="2" borderId="0" applyNumberFormat="0" applyBorder="0" applyAlignment="0" applyProtection="0"/>
    <xf numFmtId="0" fontId="57" fillId="2" borderId="0" applyNumberFormat="0" applyBorder="0" applyAlignment="0" applyProtection="0"/>
    <xf numFmtId="0" fontId="2" fillId="25" borderId="0" applyNumberFormat="0" applyBorder="0" applyAlignment="0" applyProtection="0"/>
    <xf numFmtId="0" fontId="57" fillId="25" borderId="0" applyNumberFormat="0" applyBorder="0" applyAlignment="0" applyProtection="0"/>
    <xf numFmtId="0" fontId="2" fillId="29" borderId="0" applyNumberFormat="0" applyBorder="0" applyAlignment="0" applyProtection="0"/>
    <xf numFmtId="0" fontId="57" fillId="29" borderId="0" applyNumberFormat="0" applyBorder="0" applyAlignment="0" applyProtection="0"/>
    <xf numFmtId="0" fontId="2" fillId="33" borderId="0" applyNumberFormat="0" applyBorder="0" applyAlignment="0" applyProtection="0"/>
    <xf numFmtId="0" fontId="57" fillId="33" borderId="0" applyNumberFormat="0" applyBorder="0" applyAlignment="0" applyProtection="0"/>
    <xf numFmtId="0" fontId="2" fillId="37" borderId="0" applyNumberFormat="0" applyBorder="0" applyAlignment="0" applyProtection="0"/>
    <xf numFmtId="0" fontId="57" fillId="37" borderId="0" applyNumberFormat="0" applyBorder="0" applyAlignment="0" applyProtection="0"/>
    <xf numFmtId="0" fontId="2" fillId="41" borderId="0" applyNumberFormat="0" applyBorder="0" applyAlignment="0" applyProtection="0"/>
    <xf numFmtId="0" fontId="57" fillId="41" borderId="0" applyNumberFormat="0" applyBorder="0" applyAlignment="0" applyProtection="0"/>
    <xf numFmtId="0" fontId="48" fillId="18" borderId="64" applyNumberFormat="0" applyAlignment="0" applyProtection="0"/>
    <xf numFmtId="0" fontId="63" fillId="18" borderId="64" applyNumberFormat="0" applyAlignment="0" applyProtection="0"/>
    <xf numFmtId="171" fontId="9" fillId="0" borderId="0" applyFont="0" applyFill="0" applyBorder="0" applyAlignment="0" applyProtection="0"/>
    <xf numFmtId="171" fontId="9" fillId="0" borderId="0" applyFont="0" applyFill="0" applyBorder="0" applyAlignment="0" applyProtection="0"/>
    <xf numFmtId="0" fontId="47" fillId="16" borderId="0" applyNumberFormat="0" applyBorder="0" applyAlignment="0" applyProtection="0"/>
    <xf numFmtId="0" fontId="64" fillId="16" borderId="0" applyNumberFormat="0" applyBorder="0" applyAlignment="0" applyProtection="0"/>
    <xf numFmtId="169"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0" fontId="55" fillId="17" borderId="0" applyNumberFormat="0" applyBorder="0" applyAlignment="0" applyProtection="0"/>
    <xf numFmtId="0" fontId="65" fillId="17"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6"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6" fillId="21" borderId="68" applyNumberFormat="0" applyFont="0" applyAlignment="0" applyProtection="0"/>
    <xf numFmtId="9" fontId="9" fillId="0" borderId="0" applyFont="0" applyFill="0" applyBorder="0" applyAlignment="0" applyProtection="0"/>
    <xf numFmtId="0" fontId="49" fillId="19" borderId="65" applyNumberFormat="0" applyAlignment="0" applyProtection="0"/>
    <xf numFmtId="0" fontId="68" fillId="19" borderId="65" applyNumberFormat="0" applyAlignment="0" applyProtection="0"/>
    <xf numFmtId="0" fontId="53" fillId="0" borderId="0" applyNumberFormat="0" applyFill="0" applyBorder="0" applyAlignment="0" applyProtection="0"/>
    <xf numFmtId="0" fontId="69" fillId="0" borderId="0" applyNumberFormat="0" applyFill="0" applyBorder="0" applyAlignment="0" applyProtection="0"/>
    <xf numFmtId="0" fontId="54" fillId="0" borderId="0" applyNumberFormat="0" applyFill="0" applyBorder="0" applyAlignment="0" applyProtection="0"/>
    <xf numFmtId="0" fontId="70" fillId="0" borderId="0" applyNumberFormat="0" applyFill="0" applyBorder="0" applyAlignment="0" applyProtection="0"/>
    <xf numFmtId="0" fontId="43" fillId="0" borderId="61" applyNumberFormat="0" applyFill="0" applyAlignment="0" applyProtection="0"/>
    <xf numFmtId="0" fontId="71" fillId="0" borderId="61" applyNumberFormat="0" applyFill="0" applyAlignment="0" applyProtection="0"/>
    <xf numFmtId="0" fontId="44" fillId="0" borderId="62" applyNumberFormat="0" applyFill="0" applyAlignment="0" applyProtection="0"/>
    <xf numFmtId="0" fontId="72" fillId="0" borderId="62" applyNumberFormat="0" applyFill="0" applyAlignment="0" applyProtection="0"/>
    <xf numFmtId="0" fontId="45" fillId="0" borderId="63" applyNumberFormat="0" applyFill="0" applyAlignment="0" applyProtection="0"/>
    <xf numFmtId="0" fontId="62" fillId="0" borderId="63" applyNumberFormat="0" applyFill="0" applyAlignment="0" applyProtection="0"/>
    <xf numFmtId="0" fontId="21" fillId="0" borderId="69" applyNumberFormat="0" applyFill="0" applyAlignment="0" applyProtection="0"/>
    <xf numFmtId="0" fontId="73" fillId="0" borderId="69" applyNumberFormat="0" applyFill="0" applyAlignment="0" applyProtection="0"/>
    <xf numFmtId="170"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0" fontId="9" fillId="0" borderId="0" applyFont="0" applyFill="0" applyBorder="0" applyAlignment="0" applyProtection="0"/>
    <xf numFmtId="0" fontId="9" fillId="0" borderId="0"/>
    <xf numFmtId="0" fontId="1" fillId="21" borderId="68" applyNumberFormat="0" applyFont="0" applyAlignment="0" applyProtection="0"/>
    <xf numFmtId="0" fontId="74" fillId="0" borderId="0" applyNumberForma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cellStyleXfs>
  <cellXfs count="456">
    <xf numFmtId="0" fontId="0" fillId="0" borderId="0" xfId="0"/>
    <xf numFmtId="166" fontId="6" fillId="3" borderId="9" xfId="3" applyNumberFormat="1" applyFont="1" applyFill="1" applyBorder="1" applyAlignment="1">
      <alignment horizontal="center" vertical="center"/>
    </xf>
    <xf numFmtId="166" fontId="5" fillId="3" borderId="14" xfId="3" applyNumberFormat="1" applyFont="1" applyFill="1" applyBorder="1" applyAlignment="1">
      <alignment vertical="center" wrapText="1"/>
    </xf>
    <xf numFmtId="166" fontId="6" fillId="0" borderId="14" xfId="3" applyNumberFormat="1" applyFont="1" applyFill="1" applyBorder="1" applyAlignment="1">
      <alignment vertical="center" wrapText="1"/>
    </xf>
    <xf numFmtId="166" fontId="6" fillId="4" borderId="14" xfId="3" applyNumberFormat="1" applyFont="1" applyFill="1" applyBorder="1" applyAlignment="1">
      <alignment vertical="center" wrapText="1"/>
    </xf>
    <xf numFmtId="166" fontId="4" fillId="5" borderId="10" xfId="3" applyNumberFormat="1" applyFont="1" applyFill="1" applyBorder="1" applyAlignment="1">
      <alignment horizontal="center" vertical="center"/>
    </xf>
    <xf numFmtId="166" fontId="3" fillId="5" borderId="10" xfId="3" applyNumberFormat="1" applyFont="1" applyFill="1" applyBorder="1" applyAlignment="1">
      <alignment horizontal="center" vertical="center" wrapText="1"/>
    </xf>
    <xf numFmtId="166" fontId="4" fillId="5" borderId="10" xfId="3" applyNumberFormat="1" applyFont="1" applyFill="1" applyBorder="1" applyAlignment="1">
      <alignment horizontal="center" vertical="center" wrapText="1"/>
    </xf>
    <xf numFmtId="0" fontId="3" fillId="5" borderId="11" xfId="3" applyNumberFormat="1" applyFont="1" applyFill="1" applyBorder="1" applyAlignment="1">
      <alignment horizontal="center" vertical="center" wrapText="1"/>
    </xf>
    <xf numFmtId="166" fontId="3" fillId="5" borderId="9" xfId="3" applyNumberFormat="1" applyFont="1" applyFill="1" applyBorder="1" applyAlignment="1">
      <alignment horizontal="center" vertical="center" wrapText="1"/>
    </xf>
    <xf numFmtId="166" fontId="3" fillId="5" borderId="12" xfId="3" applyNumberFormat="1" applyFont="1" applyFill="1" applyBorder="1" applyAlignment="1">
      <alignment horizontal="center" vertical="center" wrapText="1"/>
    </xf>
    <xf numFmtId="0" fontId="3" fillId="5" borderId="13" xfId="3" applyNumberFormat="1" applyFont="1" applyFill="1" applyBorder="1" applyAlignment="1">
      <alignment horizontal="center" vertical="center" wrapText="1"/>
    </xf>
    <xf numFmtId="0" fontId="3" fillId="5" borderId="10" xfId="3" applyNumberFormat="1" applyFont="1" applyFill="1" applyBorder="1" applyAlignment="1">
      <alignment horizontal="center" vertical="center" wrapText="1"/>
    </xf>
    <xf numFmtId="0" fontId="3" fillId="5" borderId="12" xfId="3" applyNumberFormat="1" applyFont="1" applyFill="1" applyBorder="1" applyAlignment="1">
      <alignment horizontal="center" vertical="center" wrapText="1"/>
    </xf>
    <xf numFmtId="166" fontId="5" fillId="3" borderId="16" xfId="3" applyNumberFormat="1" applyFont="1" applyFill="1" applyBorder="1" applyAlignment="1">
      <alignment horizontal="left" vertical="center" wrapText="1"/>
    </xf>
    <xf numFmtId="166" fontId="6" fillId="4" borderId="16" xfId="3" applyNumberFormat="1" applyFont="1" applyFill="1" applyBorder="1" applyAlignment="1">
      <alignment vertical="center" wrapText="1"/>
    </xf>
    <xf numFmtId="166" fontId="8" fillId="0" borderId="24" xfId="1" applyNumberFormat="1" applyFont="1" applyFill="1" applyBorder="1"/>
    <xf numFmtId="166" fontId="6" fillId="4" borderId="8" xfId="3" applyNumberFormat="1" applyFont="1" applyFill="1" applyBorder="1" applyAlignment="1">
      <alignment vertical="center" wrapText="1"/>
    </xf>
    <xf numFmtId="166" fontId="7" fillId="3" borderId="10" xfId="1" applyNumberFormat="1" applyFont="1" applyFill="1" applyBorder="1"/>
    <xf numFmtId="166" fontId="4" fillId="5" borderId="19" xfId="3" applyNumberFormat="1" applyFont="1" applyFill="1" applyBorder="1" applyAlignment="1">
      <alignment horizontal="center" vertical="center"/>
    </xf>
    <xf numFmtId="166" fontId="4" fillId="5" borderId="20" xfId="3" applyNumberFormat="1" applyFont="1" applyFill="1" applyBorder="1" applyAlignment="1">
      <alignment horizontal="center" vertical="center"/>
    </xf>
    <xf numFmtId="166" fontId="3" fillId="5" borderId="20" xfId="3" applyNumberFormat="1" applyFont="1" applyFill="1" applyBorder="1" applyAlignment="1">
      <alignment horizontal="center" vertical="center"/>
    </xf>
    <xf numFmtId="166" fontId="3" fillId="5" borderId="21" xfId="3" applyNumberFormat="1" applyFont="1" applyFill="1" applyBorder="1" applyAlignment="1">
      <alignment horizontal="center" vertical="center"/>
    </xf>
    <xf numFmtId="0" fontId="3" fillId="5" borderId="22" xfId="3" applyNumberFormat="1" applyFont="1" applyFill="1" applyBorder="1" applyAlignment="1">
      <alignment horizontal="center" vertical="center" wrapText="1"/>
    </xf>
    <xf numFmtId="166" fontId="3" fillId="5" borderId="19" xfId="3" applyNumberFormat="1" applyFont="1" applyFill="1" applyBorder="1" applyAlignment="1">
      <alignment horizontal="center" vertical="center" wrapText="1"/>
    </xf>
    <xf numFmtId="166" fontId="3" fillId="5" borderId="23" xfId="3" applyNumberFormat="1" applyFont="1" applyFill="1" applyBorder="1" applyAlignment="1">
      <alignment horizontal="center" vertical="center" wrapText="1"/>
    </xf>
    <xf numFmtId="0" fontId="3" fillId="5" borderId="19" xfId="3" applyNumberFormat="1" applyFont="1" applyFill="1" applyBorder="1" applyAlignment="1">
      <alignment horizontal="center" vertical="center" wrapText="1"/>
    </xf>
    <xf numFmtId="0" fontId="3" fillId="5" borderId="20" xfId="3" applyNumberFormat="1" applyFont="1" applyFill="1" applyBorder="1" applyAlignment="1">
      <alignment horizontal="center" vertical="center" wrapText="1"/>
    </xf>
    <xf numFmtId="0" fontId="3" fillId="5" borderId="23" xfId="3" applyNumberFormat="1" applyFont="1" applyFill="1" applyBorder="1" applyAlignment="1">
      <alignment horizontal="center" vertical="center" wrapText="1"/>
    </xf>
    <xf numFmtId="166" fontId="5" fillId="0" borderId="37" xfId="3" applyNumberFormat="1" applyFont="1" applyFill="1" applyBorder="1" applyAlignment="1">
      <alignment vertical="center" wrapText="1"/>
    </xf>
    <xf numFmtId="166" fontId="5" fillId="3" borderId="39" xfId="3" applyNumberFormat="1" applyFont="1" applyFill="1" applyBorder="1" applyAlignment="1">
      <alignment vertical="center" wrapText="1"/>
    </xf>
    <xf numFmtId="166" fontId="5" fillId="0" borderId="1" xfId="3" applyNumberFormat="1" applyFont="1" applyFill="1" applyBorder="1" applyAlignment="1">
      <alignment vertical="center" wrapText="1"/>
    </xf>
    <xf numFmtId="9" fontId="5" fillId="0" borderId="41" xfId="2" applyFont="1" applyFill="1" applyBorder="1" applyAlignment="1">
      <alignment vertical="center" wrapText="1"/>
    </xf>
    <xf numFmtId="9" fontId="5" fillId="0" borderId="42" xfId="2" applyFont="1" applyFill="1" applyBorder="1" applyAlignment="1">
      <alignment vertical="center" wrapText="1"/>
    </xf>
    <xf numFmtId="9" fontId="5" fillId="0" borderId="43" xfId="2" applyFont="1" applyFill="1" applyBorder="1" applyAlignment="1">
      <alignment vertical="center" wrapText="1"/>
    </xf>
    <xf numFmtId="0" fontId="3" fillId="5" borderId="32" xfId="3" applyNumberFormat="1" applyFont="1" applyFill="1" applyBorder="1" applyAlignment="1">
      <alignment horizontal="center" vertical="center" wrapText="1"/>
    </xf>
    <xf numFmtId="0" fontId="3" fillId="5" borderId="33" xfId="3" applyNumberFormat="1" applyFont="1" applyFill="1" applyBorder="1" applyAlignment="1">
      <alignment horizontal="center" vertical="center" wrapText="1"/>
    </xf>
    <xf numFmtId="0" fontId="3" fillId="5" borderId="34" xfId="3" applyNumberFormat="1" applyFont="1" applyFill="1" applyBorder="1" applyAlignment="1">
      <alignment horizontal="center" vertical="center" wrapText="1"/>
    </xf>
    <xf numFmtId="0" fontId="3" fillId="5" borderId="35" xfId="3" applyNumberFormat="1" applyFont="1" applyFill="1" applyBorder="1" applyAlignment="1">
      <alignment horizontal="center" vertical="center" wrapText="1"/>
    </xf>
    <xf numFmtId="0" fontId="3" fillId="5" borderId="36" xfId="3" applyNumberFormat="1" applyFont="1" applyFill="1" applyBorder="1" applyAlignment="1">
      <alignment horizontal="center" vertical="center" wrapText="1"/>
    </xf>
    <xf numFmtId="166" fontId="5" fillId="4" borderId="37" xfId="3" applyNumberFormat="1" applyFont="1" applyFill="1" applyBorder="1" applyAlignment="1">
      <alignment vertical="center" wrapText="1"/>
    </xf>
    <xf numFmtId="0" fontId="3" fillId="5" borderId="27" xfId="3" applyNumberFormat="1" applyFont="1" applyFill="1" applyBorder="1" applyAlignment="1">
      <alignment horizontal="center" vertical="center" wrapText="1"/>
    </xf>
    <xf numFmtId="0" fontId="3" fillId="5" borderId="28" xfId="3" applyNumberFormat="1" applyFont="1" applyFill="1" applyBorder="1" applyAlignment="1">
      <alignment horizontal="center" vertical="center" wrapText="1"/>
    </xf>
    <xf numFmtId="166" fontId="11" fillId="4" borderId="10" xfId="5" applyNumberFormat="1" applyFont="1" applyFill="1" applyBorder="1" applyAlignment="1">
      <alignment vertical="center" wrapText="1"/>
    </xf>
    <xf numFmtId="167" fontId="11" fillId="4" borderId="10" xfId="2" applyNumberFormat="1" applyFont="1" applyFill="1" applyBorder="1" applyAlignment="1">
      <alignment vertical="center" wrapText="1"/>
    </xf>
    <xf numFmtId="166" fontId="12" fillId="4" borderId="10" xfId="5" applyNumberFormat="1" applyFont="1" applyFill="1" applyBorder="1" applyAlignment="1">
      <alignment vertical="center" wrapText="1"/>
    </xf>
    <xf numFmtId="9" fontId="11" fillId="4" borderId="10" xfId="2" applyFont="1" applyFill="1" applyBorder="1" applyAlignment="1">
      <alignment vertical="center" wrapText="1"/>
    </xf>
    <xf numFmtId="9" fontId="11" fillId="4" borderId="10" xfId="2" applyNumberFormat="1" applyFont="1" applyFill="1" applyBorder="1" applyAlignment="1">
      <alignment vertical="center" wrapText="1"/>
    </xf>
    <xf numFmtId="166" fontId="4" fillId="5" borderId="10" xfId="5" applyNumberFormat="1" applyFont="1" applyFill="1" applyBorder="1" applyAlignment="1">
      <alignment horizontal="center" vertical="center" wrapText="1"/>
    </xf>
    <xf numFmtId="166" fontId="3" fillId="5" borderId="10" xfId="5" applyNumberFormat="1" applyFont="1" applyFill="1" applyBorder="1" applyAlignment="1">
      <alignment horizontal="center" vertical="center" wrapText="1"/>
    </xf>
    <xf numFmtId="0" fontId="8" fillId="0" borderId="0" xfId="0" applyFont="1"/>
    <xf numFmtId="166" fontId="11" fillId="6" borderId="0" xfId="5" applyNumberFormat="1" applyFont="1" applyFill="1"/>
    <xf numFmtId="166" fontId="11" fillId="6" borderId="0" xfId="5" applyNumberFormat="1" applyFont="1" applyFill="1" applyBorder="1"/>
    <xf numFmtId="0" fontId="13" fillId="0" borderId="0" xfId="6" applyFont="1" applyAlignment="1" applyProtection="1"/>
    <xf numFmtId="166" fontId="11" fillId="4" borderId="0" xfId="5" applyNumberFormat="1" applyFont="1" applyFill="1" applyAlignment="1"/>
    <xf numFmtId="166" fontId="11" fillId="4" borderId="0" xfId="5" applyNumberFormat="1" applyFont="1" applyFill="1"/>
    <xf numFmtId="167" fontId="11" fillId="6" borderId="0" xfId="2" applyNumberFormat="1" applyFont="1" applyFill="1"/>
    <xf numFmtId="166" fontId="12" fillId="3" borderId="10" xfId="5" applyNumberFormat="1" applyFont="1" applyFill="1" applyBorder="1" applyAlignment="1">
      <alignment vertical="center" wrapText="1"/>
    </xf>
    <xf numFmtId="9" fontId="11" fillId="3" borderId="10" xfId="2" applyFont="1" applyFill="1" applyBorder="1" applyAlignment="1">
      <alignment vertical="center" wrapText="1"/>
    </xf>
    <xf numFmtId="9" fontId="12" fillId="3" borderId="10" xfId="2" applyFont="1" applyFill="1" applyBorder="1" applyAlignment="1">
      <alignment vertical="center" wrapText="1"/>
    </xf>
    <xf numFmtId="166" fontId="12" fillId="0" borderId="0" xfId="5" applyNumberFormat="1" applyFont="1" applyFill="1" applyBorder="1" applyAlignment="1">
      <alignment vertical="center" wrapText="1"/>
    </xf>
    <xf numFmtId="9" fontId="11" fillId="0" borderId="0" xfId="2" applyFont="1" applyFill="1" applyBorder="1" applyAlignment="1">
      <alignment vertical="center" wrapText="1"/>
    </xf>
    <xf numFmtId="9" fontId="12" fillId="0" borderId="0" xfId="2" applyFont="1" applyFill="1" applyBorder="1" applyAlignment="1">
      <alignment vertical="center" wrapText="1"/>
    </xf>
    <xf numFmtId="166" fontId="11" fillId="6" borderId="0" xfId="5" applyNumberFormat="1" applyFont="1" applyFill="1" applyAlignment="1">
      <alignment wrapText="1"/>
    </xf>
    <xf numFmtId="166" fontId="14" fillId="6" borderId="0" xfId="5" applyNumberFormat="1" applyFont="1" applyFill="1" applyBorder="1" applyAlignment="1">
      <alignment vertical="center" wrapText="1"/>
    </xf>
    <xf numFmtId="0" fontId="8" fillId="0" borderId="0" xfId="0" applyFont="1" applyBorder="1"/>
    <xf numFmtId="167" fontId="11" fillId="4" borderId="29" xfId="2" applyNumberFormat="1" applyFont="1" applyFill="1" applyBorder="1" applyAlignment="1">
      <alignment vertical="center" wrapText="1"/>
    </xf>
    <xf numFmtId="9" fontId="11" fillId="4" borderId="29" xfId="2" applyNumberFormat="1" applyFont="1" applyFill="1" applyBorder="1" applyAlignment="1">
      <alignment vertical="center" wrapText="1"/>
    </xf>
    <xf numFmtId="9" fontId="12" fillId="3" borderId="29" xfId="2" applyFont="1" applyFill="1" applyBorder="1" applyAlignment="1">
      <alignment vertical="center" wrapText="1"/>
    </xf>
    <xf numFmtId="166" fontId="4" fillId="5" borderId="29" xfId="5" applyNumberFormat="1" applyFont="1" applyFill="1" applyBorder="1" applyAlignment="1">
      <alignment horizontal="center" vertical="center" wrapText="1"/>
    </xf>
    <xf numFmtId="166" fontId="14" fillId="0" borderId="0" xfId="5" applyNumberFormat="1" applyFont="1" applyFill="1" applyBorder="1" applyAlignment="1">
      <alignment vertical="center" wrapText="1"/>
    </xf>
    <xf numFmtId="166" fontId="6" fillId="4" borderId="10" xfId="5" applyNumberFormat="1" applyFont="1" applyFill="1" applyBorder="1" applyAlignment="1">
      <alignment vertical="center" wrapText="1"/>
    </xf>
    <xf numFmtId="167" fontId="6" fillId="4" borderId="10" xfId="2" applyNumberFormat="1" applyFont="1" applyFill="1" applyBorder="1" applyAlignment="1">
      <alignment vertical="center" wrapText="1"/>
    </xf>
    <xf numFmtId="166" fontId="5" fillId="4" borderId="10" xfId="5" applyNumberFormat="1" applyFont="1" applyFill="1" applyBorder="1" applyAlignment="1">
      <alignment vertical="center" wrapText="1"/>
    </xf>
    <xf numFmtId="9" fontId="6" fillId="4" borderId="10" xfId="2" applyNumberFormat="1" applyFont="1" applyFill="1" applyBorder="1" applyAlignment="1">
      <alignment vertical="center" wrapText="1"/>
    </xf>
    <xf numFmtId="167" fontId="12" fillId="3" borderId="10" xfId="2" applyNumberFormat="1" applyFont="1" applyFill="1" applyBorder="1" applyAlignment="1">
      <alignment vertical="center" wrapText="1"/>
    </xf>
    <xf numFmtId="9" fontId="12" fillId="4" borderId="10" xfId="2" applyNumberFormat="1" applyFont="1" applyFill="1" applyBorder="1" applyAlignment="1">
      <alignment vertical="center" wrapText="1"/>
    </xf>
    <xf numFmtId="9" fontId="6" fillId="3" borderId="10" xfId="2" applyFont="1" applyFill="1" applyBorder="1" applyAlignment="1">
      <alignment vertical="center" wrapText="1"/>
    </xf>
    <xf numFmtId="9" fontId="5" fillId="3" borderId="10" xfId="2" applyFont="1" applyFill="1" applyBorder="1" applyAlignment="1">
      <alignment vertical="center" wrapText="1"/>
    </xf>
    <xf numFmtId="0" fontId="7" fillId="0" borderId="0" xfId="0" applyFont="1"/>
    <xf numFmtId="0" fontId="8" fillId="0" borderId="0" xfId="0" applyFont="1" applyFill="1"/>
    <xf numFmtId="166" fontId="5" fillId="3" borderId="10" xfId="5" applyNumberFormat="1" applyFont="1" applyFill="1" applyBorder="1" applyAlignment="1">
      <alignment vertical="center" wrapText="1"/>
    </xf>
    <xf numFmtId="9" fontId="11" fillId="3" borderId="10" xfId="7" applyNumberFormat="1" applyFont="1" applyFill="1" applyBorder="1" applyAlignment="1">
      <alignment vertical="center" wrapText="1"/>
    </xf>
    <xf numFmtId="9" fontId="12" fillId="3" borderId="10" xfId="7" applyNumberFormat="1" applyFont="1" applyFill="1" applyBorder="1" applyAlignment="1">
      <alignment vertical="center" wrapText="1"/>
    </xf>
    <xf numFmtId="9" fontId="11" fillId="0" borderId="0" xfId="7" applyNumberFormat="1" applyFont="1" applyFill="1" applyBorder="1" applyAlignment="1">
      <alignment vertical="center" wrapText="1"/>
    </xf>
    <xf numFmtId="9" fontId="12" fillId="0" borderId="0" xfId="7" applyNumberFormat="1" applyFont="1" applyFill="1" applyBorder="1" applyAlignment="1">
      <alignment vertical="center" wrapText="1"/>
    </xf>
    <xf numFmtId="166" fontId="11" fillId="0" borderId="0" xfId="5" applyNumberFormat="1" applyFont="1" applyFill="1" applyAlignment="1">
      <alignment wrapText="1"/>
    </xf>
    <xf numFmtId="166" fontId="11" fillId="0" borderId="0" xfId="5" applyNumberFormat="1" applyFont="1" applyFill="1"/>
    <xf numFmtId="166" fontId="11" fillId="0" borderId="10" xfId="5" applyNumberFormat="1" applyFont="1" applyFill="1" applyBorder="1" applyAlignment="1">
      <alignment vertical="center" wrapText="1"/>
    </xf>
    <xf numFmtId="166" fontId="12" fillId="0" borderId="10" xfId="5" applyNumberFormat="1" applyFont="1" applyFill="1" applyBorder="1" applyAlignment="1">
      <alignment vertical="center" wrapText="1"/>
    </xf>
    <xf numFmtId="9" fontId="11" fillId="0" borderId="10" xfId="2" applyNumberFormat="1" applyFont="1" applyFill="1" applyBorder="1" applyAlignment="1">
      <alignment vertical="center" wrapText="1"/>
    </xf>
    <xf numFmtId="9" fontId="12" fillId="0" borderId="10" xfId="2" applyFont="1" applyFill="1" applyBorder="1" applyAlignment="1">
      <alignment vertical="center" wrapText="1"/>
    </xf>
    <xf numFmtId="166" fontId="11" fillId="4" borderId="0" xfId="5" applyNumberFormat="1" applyFont="1" applyFill="1" applyBorder="1" applyAlignment="1"/>
    <xf numFmtId="166" fontId="11" fillId="4" borderId="10" xfId="5" applyNumberFormat="1" applyFont="1" applyFill="1" applyBorder="1" applyAlignment="1">
      <alignment horizontal="right" vertical="center" wrapText="1"/>
    </xf>
    <xf numFmtId="167" fontId="11" fillId="4" borderId="10" xfId="2" applyNumberFormat="1" applyFont="1" applyFill="1" applyBorder="1" applyAlignment="1">
      <alignment horizontal="right" vertical="center" wrapText="1"/>
    </xf>
    <xf numFmtId="166" fontId="12" fillId="4" borderId="10" xfId="5" applyNumberFormat="1" applyFont="1" applyFill="1" applyBorder="1" applyAlignment="1">
      <alignment horizontal="right" vertical="center" wrapText="1"/>
    </xf>
    <xf numFmtId="9" fontId="11" fillId="4" borderId="10" xfId="2" applyNumberFormat="1" applyFont="1" applyFill="1" applyBorder="1" applyAlignment="1">
      <alignment horizontal="right" vertical="center" wrapText="1"/>
    </xf>
    <xf numFmtId="9" fontId="11" fillId="6" borderId="0" xfId="2" applyNumberFormat="1" applyFont="1" applyFill="1"/>
    <xf numFmtId="9" fontId="12" fillId="3" borderId="10" xfId="2" applyNumberFormat="1" applyFont="1" applyFill="1" applyBorder="1" applyAlignment="1">
      <alignment vertical="center" wrapText="1"/>
    </xf>
    <xf numFmtId="166" fontId="12" fillId="4" borderId="0" xfId="5" applyNumberFormat="1" applyFont="1" applyFill="1" applyBorder="1" applyAlignment="1"/>
    <xf numFmtId="167" fontId="11" fillId="3" borderId="10" xfId="2" applyNumberFormat="1" applyFont="1" applyFill="1" applyBorder="1" applyAlignment="1">
      <alignment vertical="center" wrapText="1"/>
    </xf>
    <xf numFmtId="166" fontId="11" fillId="4" borderId="0" xfId="5" applyNumberFormat="1" applyFont="1" applyFill="1" applyBorder="1"/>
    <xf numFmtId="166" fontId="15" fillId="6" borderId="0" xfId="5" applyNumberFormat="1" applyFont="1" applyFill="1" applyBorder="1" applyAlignment="1">
      <alignment horizontal="center" vertical="center" wrapText="1"/>
    </xf>
    <xf numFmtId="166" fontId="8" fillId="6" borderId="0" xfId="5" applyNumberFormat="1" applyFont="1" applyFill="1" applyBorder="1" applyAlignment="1">
      <alignment horizontal="center" vertical="center"/>
    </xf>
    <xf numFmtId="166" fontId="15" fillId="6" borderId="0" xfId="5" applyNumberFormat="1" applyFont="1" applyFill="1" applyBorder="1" applyAlignment="1">
      <alignment vertical="center" wrapText="1"/>
    </xf>
    <xf numFmtId="166" fontId="12" fillId="6" borderId="0" xfId="5" applyNumberFormat="1" applyFont="1" applyFill="1" applyBorder="1" applyAlignment="1">
      <alignment horizontal="center" vertical="center" wrapText="1"/>
    </xf>
    <xf numFmtId="10" fontId="12" fillId="6" borderId="0" xfId="7" applyNumberFormat="1" applyFont="1" applyFill="1" applyBorder="1" applyAlignment="1">
      <alignment vertical="center" wrapText="1"/>
    </xf>
    <xf numFmtId="0" fontId="8" fillId="0" borderId="0" xfId="0" applyFont="1" applyAlignment="1">
      <alignment vertical="top"/>
    </xf>
    <xf numFmtId="166" fontId="3" fillId="5" borderId="10" xfId="5" applyNumberFormat="1" applyFont="1" applyFill="1" applyBorder="1" applyAlignment="1">
      <alignment horizontal="center" vertical="center" wrapText="1"/>
    </xf>
    <xf numFmtId="0" fontId="16" fillId="0" borderId="0" xfId="0" applyFont="1"/>
    <xf numFmtId="0" fontId="8" fillId="0" borderId="0" xfId="0" applyFont="1" applyBorder="1" applyAlignment="1">
      <alignment horizontal="left" vertical="top" wrapText="1"/>
    </xf>
    <xf numFmtId="168" fontId="8" fillId="0" borderId="0" xfId="0" applyNumberFormat="1" applyFont="1"/>
    <xf numFmtId="167" fontId="8" fillId="0" borderId="0" xfId="2" applyNumberFormat="1" applyFont="1"/>
    <xf numFmtId="17" fontId="7" fillId="11" borderId="10" xfId="0" applyNumberFormat="1" applyFont="1" applyFill="1" applyBorder="1" applyAlignment="1">
      <alignment horizontal="left"/>
    </xf>
    <xf numFmtId="166" fontId="7" fillId="11" borderId="10" xfId="1" applyNumberFormat="1" applyFont="1" applyFill="1" applyBorder="1"/>
    <xf numFmtId="0" fontId="7" fillId="11" borderId="10" xfId="0" applyNumberFormat="1" applyFont="1" applyFill="1" applyBorder="1" applyAlignment="1">
      <alignment horizontal="left"/>
    </xf>
    <xf numFmtId="166" fontId="5" fillId="11" borderId="10" xfId="1" applyNumberFormat="1" applyFont="1" applyFill="1" applyBorder="1"/>
    <xf numFmtId="17" fontId="8" fillId="4" borderId="10" xfId="0" applyNumberFormat="1" applyFont="1" applyFill="1" applyBorder="1" applyAlignment="1">
      <alignment horizontal="left"/>
    </xf>
    <xf numFmtId="166" fontId="6" fillId="4" borderId="10" xfId="1" applyNumberFormat="1" applyFont="1" applyFill="1" applyBorder="1"/>
    <xf numFmtId="166" fontId="8" fillId="4" borderId="10" xfId="1" applyNumberFormat="1" applyFont="1" applyFill="1" applyBorder="1"/>
    <xf numFmtId="166" fontId="8" fillId="4" borderId="10" xfId="1" applyNumberFormat="1" applyFont="1" applyFill="1" applyBorder="1" applyAlignment="1">
      <alignment horizontal="right"/>
    </xf>
    <xf numFmtId="17" fontId="7" fillId="4" borderId="10" xfId="0" applyNumberFormat="1" applyFont="1" applyFill="1" applyBorder="1" applyAlignment="1">
      <alignment horizontal="left"/>
    </xf>
    <xf numFmtId="166" fontId="7" fillId="4" borderId="10" xfId="1" applyNumberFormat="1" applyFont="1" applyFill="1" applyBorder="1" applyAlignment="1">
      <alignment horizontal="right"/>
    </xf>
    <xf numFmtId="0" fontId="7" fillId="4" borderId="10" xfId="0" applyFont="1" applyFill="1" applyBorder="1" applyAlignment="1">
      <alignment horizontal="right"/>
    </xf>
    <xf numFmtId="166" fontId="7" fillId="3" borderId="10" xfId="1" applyNumberFormat="1" applyFont="1" applyFill="1" applyBorder="1" applyAlignment="1">
      <alignment horizontal="right"/>
    </xf>
    <xf numFmtId="0" fontId="8" fillId="4" borderId="10" xfId="0" applyFont="1" applyFill="1" applyBorder="1" applyAlignment="1">
      <alignment horizontal="right"/>
    </xf>
    <xf numFmtId="166" fontId="8" fillId="3" borderId="10" xfId="1" applyNumberFormat="1" applyFont="1" applyFill="1" applyBorder="1" applyAlignment="1">
      <alignment horizontal="right"/>
    </xf>
    <xf numFmtId="166" fontId="7" fillId="3" borderId="10" xfId="0" applyNumberFormat="1" applyFont="1" applyFill="1" applyBorder="1" applyAlignment="1">
      <alignment horizontal="right"/>
    </xf>
    <xf numFmtId="17" fontId="8" fillId="0" borderId="10" xfId="0" applyNumberFormat="1" applyFont="1" applyBorder="1" applyAlignment="1">
      <alignment horizontal="left"/>
    </xf>
    <xf numFmtId="17" fontId="7" fillId="0" borderId="10" xfId="0" applyNumberFormat="1" applyFont="1" applyBorder="1" applyAlignment="1">
      <alignment horizontal="left"/>
    </xf>
    <xf numFmtId="17" fontId="8" fillId="4" borderId="29" xfId="0" applyNumberFormat="1" applyFont="1" applyFill="1" applyBorder="1" applyAlignment="1">
      <alignment horizontal="left"/>
    </xf>
    <xf numFmtId="166" fontId="7" fillId="3" borderId="10" xfId="0" applyNumberFormat="1" applyFont="1" applyFill="1" applyBorder="1"/>
    <xf numFmtId="0" fontId="7" fillId="3" borderId="10" xfId="0" applyNumberFormat="1" applyFont="1" applyFill="1" applyBorder="1" applyAlignment="1">
      <alignment horizontal="left"/>
    </xf>
    <xf numFmtId="166" fontId="7" fillId="3" borderId="10" xfId="0" applyNumberFormat="1" applyFont="1" applyFill="1" applyBorder="1" applyAlignment="1"/>
    <xf numFmtId="17" fontId="8" fillId="8" borderId="10" xfId="0" applyNumberFormat="1" applyFont="1" applyFill="1" applyBorder="1" applyAlignment="1">
      <alignment horizontal="left" vertical="center"/>
    </xf>
    <xf numFmtId="3" fontId="8" fillId="8" borderId="10" xfId="0" applyNumberFormat="1" applyFont="1" applyFill="1" applyBorder="1" applyAlignment="1">
      <alignment horizontal="center" vertical="center"/>
    </xf>
    <xf numFmtId="0" fontId="8" fillId="8" borderId="10" xfId="0" applyFont="1" applyFill="1" applyBorder="1" applyAlignment="1">
      <alignment horizontal="center" vertical="center"/>
    </xf>
    <xf numFmtId="0" fontId="8" fillId="4" borderId="10" xfId="0" applyFont="1" applyFill="1" applyBorder="1" applyAlignment="1">
      <alignment horizontal="center" vertical="center"/>
    </xf>
    <xf numFmtId="3" fontId="8" fillId="4" borderId="10" xfId="0" applyNumberFormat="1" applyFont="1" applyFill="1" applyBorder="1" applyAlignment="1">
      <alignment horizontal="center" vertical="center"/>
    </xf>
    <xf numFmtId="0" fontId="8" fillId="0" borderId="0" xfId="0" applyFont="1" applyAlignment="1"/>
    <xf numFmtId="0" fontId="8" fillId="0" borderId="0" xfId="0" applyFont="1" applyBorder="1" applyAlignment="1">
      <alignment vertical="top" wrapText="1"/>
    </xf>
    <xf numFmtId="0" fontId="8" fillId="13" borderId="0" xfId="0" applyFont="1" applyFill="1"/>
    <xf numFmtId="0" fontId="0" fillId="13" borderId="0" xfId="0" applyFill="1"/>
    <xf numFmtId="0" fontId="10" fillId="0" borderId="0" xfId="6" applyAlignment="1" applyProtection="1"/>
    <xf numFmtId="166" fontId="13" fillId="6" borderId="0" xfId="5" applyNumberFormat="1" applyFont="1" applyFill="1" applyBorder="1"/>
    <xf numFmtId="0" fontId="13" fillId="0" borderId="0" xfId="0" applyFont="1"/>
    <xf numFmtId="0" fontId="22" fillId="0" borderId="0" xfId="0" applyFont="1"/>
    <xf numFmtId="0" fontId="21" fillId="0" borderId="0" xfId="0" applyFont="1" applyBorder="1"/>
    <xf numFmtId="0" fontId="10" fillId="0" borderId="0" xfId="6" quotePrefix="1" applyFont="1" applyBorder="1" applyAlignment="1" applyProtection="1">
      <alignment vertical="top"/>
    </xf>
    <xf numFmtId="0" fontId="10" fillId="0" borderId="0" xfId="6" quotePrefix="1" applyFont="1" applyFill="1" applyBorder="1" applyAlignment="1" applyProtection="1"/>
    <xf numFmtId="0" fontId="10" fillId="0" borderId="0" xfId="6" quotePrefix="1" applyFont="1" applyAlignment="1" applyProtection="1"/>
    <xf numFmtId="0" fontId="21" fillId="0" borderId="0" xfId="0" applyFont="1"/>
    <xf numFmtId="0" fontId="16" fillId="0" borderId="0" xfId="0" applyFont="1" applyAlignment="1">
      <alignment vertical="center" wrapText="1"/>
    </xf>
    <xf numFmtId="0" fontId="21" fillId="13" borderId="0" xfId="0" applyFont="1" applyFill="1"/>
    <xf numFmtId="0" fontId="23" fillId="0" borderId="0" xfId="0" applyFont="1"/>
    <xf numFmtId="0" fontId="16" fillId="0" borderId="40" xfId="0" applyFont="1" applyBorder="1"/>
    <xf numFmtId="0" fontId="23" fillId="0" borderId="48" xfId="0" applyFont="1" applyBorder="1"/>
    <xf numFmtId="0" fontId="23" fillId="0" borderId="15" xfId="0" applyFont="1" applyBorder="1"/>
    <xf numFmtId="0" fontId="23" fillId="0" borderId="49" xfId="0" applyFont="1" applyBorder="1"/>
    <xf numFmtId="0" fontId="23" fillId="0" borderId="24" xfId="0" applyFont="1" applyBorder="1"/>
    <xf numFmtId="0" fontId="24" fillId="0" borderId="0" xfId="6" quotePrefix="1" applyFont="1" applyAlignment="1" applyProtection="1"/>
    <xf numFmtId="0" fontId="24" fillId="0" borderId="0" xfId="6" applyFont="1" applyAlignment="1" applyProtection="1"/>
    <xf numFmtId="0" fontId="26" fillId="0" borderId="0" xfId="6" applyFont="1" applyAlignment="1" applyProtection="1"/>
    <xf numFmtId="0" fontId="16" fillId="0" borderId="0" xfId="0" applyFont="1" applyFill="1" applyBorder="1"/>
    <xf numFmtId="0" fontId="26" fillId="0" borderId="0" xfId="6" quotePrefix="1" applyFont="1" applyAlignment="1" applyProtection="1"/>
    <xf numFmtId="0" fontId="23" fillId="0" borderId="47" xfId="0" applyFont="1" applyBorder="1"/>
    <xf numFmtId="0" fontId="23" fillId="0" borderId="0" xfId="0" applyFont="1" applyBorder="1"/>
    <xf numFmtId="0" fontId="23" fillId="0" borderId="17" xfId="0" applyFont="1" applyBorder="1"/>
    <xf numFmtId="0" fontId="23" fillId="0" borderId="26" xfId="0" applyFont="1" applyBorder="1"/>
    <xf numFmtId="0" fontId="24" fillId="0" borderId="0" xfId="6" quotePrefix="1" applyFont="1" applyFill="1" applyBorder="1" applyAlignment="1" applyProtection="1"/>
    <xf numFmtId="0" fontId="19" fillId="0" borderId="0" xfId="0" applyFont="1" applyAlignment="1">
      <alignment vertical="center"/>
    </xf>
    <xf numFmtId="0" fontId="18" fillId="0" borderId="0" xfId="0" applyFont="1" applyAlignment="1">
      <alignment horizontal="left" vertical="center"/>
    </xf>
    <xf numFmtId="0" fontId="27" fillId="0" borderId="0" xfId="6" applyFont="1" applyAlignment="1" applyProtection="1"/>
    <xf numFmtId="0" fontId="28" fillId="0" borderId="0" xfId="6" applyFont="1" applyAlignment="1" applyProtection="1"/>
    <xf numFmtId="0" fontId="29" fillId="0" borderId="0" xfId="6" applyFont="1" applyAlignment="1" applyProtection="1"/>
    <xf numFmtId="0" fontId="31" fillId="0" borderId="10" xfId="9" applyFont="1" applyBorder="1" applyAlignment="1">
      <alignment horizontal="center" vertical="center"/>
    </xf>
    <xf numFmtId="0" fontId="23" fillId="0" borderId="26" xfId="0" applyFont="1" applyFill="1" applyBorder="1"/>
    <xf numFmtId="0" fontId="31" fillId="0" borderId="10" xfId="10" applyFont="1" applyBorder="1" applyAlignment="1">
      <alignment horizontal="center" vertical="center"/>
    </xf>
    <xf numFmtId="166" fontId="3" fillId="5" borderId="10" xfId="5" applyNumberFormat="1" applyFont="1" applyFill="1" applyBorder="1" applyAlignment="1">
      <alignment horizontal="center" vertical="center" wrapText="1"/>
    </xf>
    <xf numFmtId="17" fontId="33" fillId="0" borderId="10" xfId="0" applyNumberFormat="1" applyFont="1" applyFill="1" applyBorder="1" applyAlignment="1">
      <alignment horizontal="left" vertical="center"/>
    </xf>
    <xf numFmtId="3" fontId="33" fillId="0" borderId="10" xfId="0" applyNumberFormat="1" applyFont="1" applyFill="1" applyBorder="1" applyAlignment="1">
      <alignment horizontal="right" vertical="center"/>
    </xf>
    <xf numFmtId="3" fontId="33" fillId="0" borderId="10" xfId="0" applyNumberFormat="1" applyFont="1" applyBorder="1" applyAlignment="1">
      <alignment horizontal="right" vertical="center"/>
    </xf>
    <xf numFmtId="0" fontId="35" fillId="7" borderId="10" xfId="0" applyFont="1" applyFill="1" applyBorder="1" applyAlignment="1">
      <alignment horizontal="left" vertical="center"/>
    </xf>
    <xf numFmtId="3" fontId="35" fillId="3" borderId="10" xfId="0" applyNumberFormat="1" applyFont="1" applyFill="1" applyBorder="1" applyAlignment="1">
      <alignment horizontal="right" vertical="center"/>
    </xf>
    <xf numFmtId="0" fontId="11" fillId="0" borderId="10" xfId="10" applyFont="1" applyBorder="1" applyAlignment="1">
      <alignment horizontal="right"/>
    </xf>
    <xf numFmtId="3" fontId="8" fillId="0" borderId="10" xfId="13" applyNumberFormat="1" applyFont="1" applyBorder="1" applyAlignment="1">
      <alignment horizontal="right"/>
    </xf>
    <xf numFmtId="3" fontId="6" fillId="0" borderId="10" xfId="13" applyNumberFormat="1" applyFont="1" applyBorder="1" applyAlignment="1">
      <alignment horizontal="right"/>
    </xf>
    <xf numFmtId="3" fontId="11" fillId="0" borderId="10" xfId="10" applyNumberFormat="1" applyFont="1" applyBorder="1" applyAlignment="1">
      <alignment horizontal="right"/>
    </xf>
    <xf numFmtId="3" fontId="8" fillId="0" borderId="10" xfId="10" applyNumberFormat="1" applyFont="1" applyBorder="1" applyAlignment="1">
      <alignment horizontal="right"/>
    </xf>
    <xf numFmtId="3" fontId="6" fillId="0" borderId="10" xfId="10" applyNumberFormat="1" applyFont="1" applyBorder="1" applyAlignment="1">
      <alignment horizontal="right"/>
    </xf>
    <xf numFmtId="0" fontId="0" fillId="0" borderId="0" xfId="0" applyFont="1" applyBorder="1" applyAlignment="1">
      <alignment horizontal="left" vertical="top" wrapText="1"/>
    </xf>
    <xf numFmtId="0" fontId="3" fillId="5" borderId="10" xfId="0" applyFont="1" applyFill="1" applyBorder="1" applyAlignment="1">
      <alignment horizontal="center"/>
    </xf>
    <xf numFmtId="0" fontId="3" fillId="5" borderId="10"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166" fontId="6" fillId="0" borderId="9" xfId="3" applyNumberFormat="1" applyFont="1" applyFill="1" applyBorder="1" applyAlignment="1">
      <alignment horizontal="center" vertical="center"/>
    </xf>
    <xf numFmtId="166" fontId="6" fillId="0" borderId="15" xfId="3" applyNumberFormat="1" applyFont="1" applyFill="1" applyBorder="1" applyAlignment="1">
      <alignment horizontal="center" vertical="center"/>
    </xf>
    <xf numFmtId="166" fontId="7" fillId="3" borderId="24" xfId="1" applyNumberFormat="1" applyFont="1" applyFill="1" applyBorder="1"/>
    <xf numFmtId="166" fontId="7" fillId="0" borderId="24" xfId="1" applyNumberFormat="1" applyFont="1" applyFill="1" applyBorder="1"/>
    <xf numFmtId="3" fontId="6" fillId="0" borderId="10" xfId="10" applyNumberFormat="1" applyFont="1" applyBorder="1" applyAlignment="1">
      <alignment horizontal="center"/>
    </xf>
    <xf numFmtId="0" fontId="6" fillId="0" borderId="10" xfId="10" applyFont="1" applyBorder="1" applyAlignment="1">
      <alignment horizontal="center" vertical="center"/>
    </xf>
    <xf numFmtId="0" fontId="35" fillId="7" borderId="10" xfId="0" applyFont="1" applyFill="1" applyBorder="1" applyAlignment="1">
      <alignment horizontal="left" vertical="center" wrapText="1"/>
    </xf>
    <xf numFmtId="0" fontId="33" fillId="7" borderId="10" xfId="0" applyFont="1" applyFill="1" applyBorder="1" applyAlignment="1">
      <alignment horizontal="center" vertical="center" wrapText="1"/>
    </xf>
    <xf numFmtId="3" fontId="35" fillId="7" borderId="10" xfId="0" applyNumberFormat="1" applyFont="1" applyFill="1" applyBorder="1" applyAlignment="1">
      <alignment horizontal="right" vertical="center" wrapText="1"/>
    </xf>
    <xf numFmtId="17" fontId="33" fillId="0" borderId="10" xfId="0" applyNumberFormat="1" applyFont="1" applyBorder="1" applyAlignment="1">
      <alignment horizontal="left" vertical="center"/>
    </xf>
    <xf numFmtId="0" fontId="33" fillId="0" borderId="10" xfId="0" applyFont="1" applyBorder="1" applyAlignment="1">
      <alignment horizontal="right" vertical="center"/>
    </xf>
    <xf numFmtId="3" fontId="33" fillId="8" borderId="10" xfId="0" applyNumberFormat="1" applyFont="1" applyFill="1" applyBorder="1" applyAlignment="1">
      <alignment horizontal="right" vertical="center"/>
    </xf>
    <xf numFmtId="0" fontId="33" fillId="8" borderId="10" xfId="0" applyFont="1" applyFill="1" applyBorder="1" applyAlignment="1">
      <alignment horizontal="right" vertical="center"/>
    </xf>
    <xf numFmtId="3" fontId="35" fillId="7" borderId="10" xfId="0" applyNumberFormat="1" applyFont="1" applyFill="1" applyBorder="1" applyAlignment="1">
      <alignment horizontal="right" vertical="center"/>
    </xf>
    <xf numFmtId="0" fontId="36" fillId="5" borderId="10" xfId="0" applyFont="1" applyFill="1" applyBorder="1" applyAlignment="1">
      <alignment horizontal="center" vertical="center" wrapText="1"/>
    </xf>
    <xf numFmtId="0" fontId="37" fillId="5" borderId="1" xfId="0" applyFont="1" applyFill="1" applyBorder="1" applyAlignment="1">
      <alignment vertical="center"/>
    </xf>
    <xf numFmtId="0" fontId="32" fillId="9" borderId="58" xfId="0" applyFont="1" applyFill="1" applyBorder="1" applyAlignment="1">
      <alignment vertical="center"/>
    </xf>
    <xf numFmtId="0" fontId="39" fillId="9" borderId="58" xfId="0" applyFont="1" applyFill="1" applyBorder="1" applyAlignment="1">
      <alignment vertical="center"/>
    </xf>
    <xf numFmtId="166" fontId="8" fillId="11" borderId="10" xfId="1" applyNumberFormat="1" applyFont="1" applyFill="1" applyBorder="1"/>
    <xf numFmtId="3" fontId="19" fillId="8" borderId="10" xfId="14" applyNumberFormat="1" applyFont="1" applyFill="1" applyBorder="1" applyAlignment="1">
      <alignment horizontal="center" wrapText="1"/>
    </xf>
    <xf numFmtId="0" fontId="6" fillId="14" borderId="10" xfId="0" applyFont="1" applyFill="1" applyBorder="1" applyAlignment="1">
      <alignment horizontal="center" vertical="center" wrapText="1"/>
    </xf>
    <xf numFmtId="0" fontId="5" fillId="14" borderId="10" xfId="0" applyFont="1" applyFill="1" applyBorder="1" applyAlignment="1">
      <alignment horizontal="center" vertical="center" wrapText="1"/>
    </xf>
    <xf numFmtId="3" fontId="35" fillId="9" borderId="10" xfId="11" applyNumberFormat="1" applyFont="1" applyFill="1" applyBorder="1" applyAlignment="1">
      <alignment horizontal="right" vertical="center"/>
    </xf>
    <xf numFmtId="0" fontId="35" fillId="7" borderId="10" xfId="11" applyFont="1" applyFill="1" applyBorder="1" applyAlignment="1">
      <alignment horizontal="left" vertical="center"/>
    </xf>
    <xf numFmtId="3" fontId="33" fillId="0" borderId="10" xfId="11" applyNumberFormat="1" applyFont="1" applyFill="1" applyBorder="1" applyAlignment="1">
      <alignment horizontal="right" vertical="center"/>
    </xf>
    <xf numFmtId="3" fontId="35" fillId="3" borderId="10" xfId="11" applyNumberFormat="1" applyFont="1" applyFill="1" applyBorder="1" applyAlignment="1">
      <alignment horizontal="right" vertical="center"/>
    </xf>
    <xf numFmtId="17" fontId="35" fillId="0" borderId="10" xfId="11" applyNumberFormat="1" applyFont="1" applyFill="1" applyBorder="1" applyAlignment="1">
      <alignment horizontal="left" vertical="center"/>
    </xf>
    <xf numFmtId="3" fontId="39" fillId="9" borderId="58" xfId="10" applyNumberFormat="1" applyFont="1" applyFill="1" applyBorder="1" applyAlignment="1">
      <alignment horizontal="right" vertical="center"/>
    </xf>
    <xf numFmtId="17" fontId="8" fillId="4" borderId="10" xfId="0" applyNumberFormat="1" applyFont="1" applyFill="1" applyBorder="1" applyAlignment="1">
      <alignment horizontal="left"/>
    </xf>
    <xf numFmtId="166" fontId="8" fillId="4" borderId="10" xfId="1" applyNumberFormat="1" applyFont="1" applyFill="1" applyBorder="1"/>
    <xf numFmtId="0" fontId="8" fillId="0" borderId="0" xfId="0" applyFont="1"/>
    <xf numFmtId="166" fontId="7" fillId="11" borderId="10" xfId="1" applyNumberFormat="1" applyFont="1" applyFill="1" applyBorder="1"/>
    <xf numFmtId="0" fontId="7" fillId="11" borderId="10" xfId="0" applyNumberFormat="1" applyFont="1" applyFill="1" applyBorder="1" applyAlignment="1">
      <alignment horizontal="left"/>
    </xf>
    <xf numFmtId="17" fontId="7" fillId="12" borderId="10" xfId="0" applyNumberFormat="1" applyFont="1" applyFill="1" applyBorder="1" applyAlignment="1">
      <alignment horizontal="left"/>
    </xf>
    <xf numFmtId="166" fontId="7" fillId="12" borderId="10" xfId="0" applyNumberFormat="1" applyFont="1" applyFill="1" applyBorder="1"/>
    <xf numFmtId="0" fontId="8" fillId="0" borderId="0" xfId="0" applyFont="1"/>
    <xf numFmtId="166" fontId="8" fillId="3" borderId="10" xfId="1" applyNumberFormat="1" applyFont="1" applyFill="1" applyBorder="1" applyAlignment="1">
      <alignment horizontal="right"/>
    </xf>
    <xf numFmtId="17" fontId="8" fillId="0" borderId="10" xfId="0" applyNumberFormat="1" applyFont="1" applyBorder="1" applyAlignment="1">
      <alignment horizontal="left"/>
    </xf>
    <xf numFmtId="3" fontId="11" fillId="0" borderId="10" xfId="10" applyNumberFormat="1" applyFont="1" applyBorder="1" applyAlignment="1">
      <alignment horizontal="right"/>
    </xf>
    <xf numFmtId="17" fontId="8" fillId="4" borderId="10" xfId="0" applyNumberFormat="1" applyFont="1" applyFill="1" applyBorder="1" applyAlignment="1">
      <alignment horizontal="left"/>
    </xf>
    <xf numFmtId="0" fontId="8" fillId="0" borderId="0" xfId="0" applyFont="1"/>
    <xf numFmtId="17" fontId="8" fillId="8" borderId="10" xfId="0" applyNumberFormat="1" applyFont="1" applyFill="1" applyBorder="1" applyAlignment="1">
      <alignment horizontal="left" vertical="center"/>
    </xf>
    <xf numFmtId="17" fontId="7" fillId="8" borderId="10" xfId="0" applyNumberFormat="1" applyFont="1" applyFill="1" applyBorder="1" applyAlignment="1">
      <alignment horizontal="left" vertical="center"/>
    </xf>
    <xf numFmtId="166" fontId="7" fillId="12" borderId="10" xfId="0" applyNumberFormat="1" applyFont="1" applyFill="1" applyBorder="1" applyAlignment="1">
      <alignment horizontal="right"/>
    </xf>
    <xf numFmtId="3" fontId="6" fillId="0" borderId="10" xfId="10" applyNumberFormat="1" applyFont="1" applyBorder="1" applyAlignment="1">
      <alignment horizontal="right"/>
    </xf>
    <xf numFmtId="3" fontId="8" fillId="0" borderId="10" xfId="10" applyNumberFormat="1" applyFont="1" applyBorder="1" applyAlignment="1">
      <alignment horizontal="right"/>
    </xf>
    <xf numFmtId="0" fontId="5" fillId="0" borderId="10" xfId="10" applyFont="1" applyBorder="1" applyAlignment="1">
      <alignment horizontal="center" vertical="center"/>
    </xf>
    <xf numFmtId="3" fontId="5" fillId="0" borderId="10" xfId="10" applyNumberFormat="1" applyFont="1" applyBorder="1" applyAlignment="1">
      <alignment horizontal="center"/>
    </xf>
    <xf numFmtId="3" fontId="6" fillId="0" borderId="10" xfId="10" applyNumberFormat="1" applyFont="1" applyBorder="1" applyAlignment="1">
      <alignment horizontal="center"/>
    </xf>
    <xf numFmtId="0" fontId="6" fillId="0" borderId="10" xfId="10" applyFont="1" applyBorder="1" applyAlignment="1">
      <alignment horizontal="center" vertical="center"/>
    </xf>
    <xf numFmtId="3" fontId="19" fillId="8" borderId="10" xfId="14" applyNumberFormat="1" applyFont="1" applyFill="1" applyBorder="1" applyAlignment="1">
      <alignment horizontal="center" wrapText="1"/>
    </xf>
    <xf numFmtId="3" fontId="18" fillId="8" borderId="10" xfId="14" applyNumberFormat="1" applyFont="1" applyFill="1" applyBorder="1" applyAlignment="1">
      <alignment horizontal="center" wrapText="1"/>
    </xf>
    <xf numFmtId="166" fontId="5" fillId="3" borderId="37" xfId="3" applyNumberFormat="1" applyFont="1" applyFill="1" applyBorder="1" applyAlignment="1">
      <alignment horizontal="left" vertical="center" wrapText="1"/>
    </xf>
    <xf numFmtId="166" fontId="7" fillId="3" borderId="37" xfId="3" applyNumberFormat="1" applyFont="1" applyFill="1" applyBorder="1" applyAlignment="1">
      <alignment horizontal="left" vertical="center" wrapText="1"/>
    </xf>
    <xf numFmtId="166" fontId="5" fillId="3" borderId="37" xfId="3" applyNumberFormat="1" applyFont="1" applyFill="1" applyBorder="1" applyAlignment="1">
      <alignment vertical="center" wrapText="1"/>
    </xf>
    <xf numFmtId="166" fontId="6" fillId="0" borderId="71" xfId="3" applyNumberFormat="1" applyFont="1" applyFill="1" applyBorder="1" applyAlignment="1">
      <alignment vertical="center" wrapText="1"/>
    </xf>
    <xf numFmtId="166" fontId="6" fillId="0" borderId="37" xfId="3" applyNumberFormat="1" applyFont="1" applyFill="1" applyBorder="1" applyAlignment="1">
      <alignment vertical="center" wrapText="1"/>
    </xf>
    <xf numFmtId="166" fontId="6" fillId="4" borderId="37" xfId="3" applyNumberFormat="1" applyFont="1" applyFill="1" applyBorder="1" applyAlignment="1">
      <alignment vertical="center" wrapText="1"/>
    </xf>
    <xf numFmtId="166" fontId="6" fillId="3" borderId="37" xfId="3" applyNumberFormat="1" applyFont="1" applyFill="1" applyBorder="1" applyAlignment="1">
      <alignment vertical="center" wrapText="1"/>
    </xf>
    <xf numFmtId="166" fontId="6" fillId="3" borderId="37" xfId="3" applyNumberFormat="1" applyFont="1" applyFill="1" applyBorder="1" applyAlignment="1">
      <alignment horizontal="left" vertical="center" wrapText="1"/>
    </xf>
    <xf numFmtId="166" fontId="6" fillId="0" borderId="70" xfId="3" applyNumberFormat="1" applyFont="1" applyFill="1" applyBorder="1" applyAlignment="1">
      <alignment horizontal="left" vertical="center" wrapText="1"/>
    </xf>
    <xf numFmtId="166" fontId="6" fillId="3" borderId="10" xfId="3" applyNumberFormat="1" applyFont="1" applyFill="1" applyBorder="1" applyAlignment="1">
      <alignment horizontal="center" vertical="center"/>
    </xf>
    <xf numFmtId="166" fontId="6" fillId="0" borderId="10" xfId="3" applyNumberFormat="1" applyFont="1" applyFill="1" applyBorder="1" applyAlignment="1">
      <alignment horizontal="center" vertical="center"/>
    </xf>
    <xf numFmtId="166" fontId="6" fillId="4" borderId="10" xfId="3" applyNumberFormat="1" applyFont="1" applyFill="1" applyBorder="1" applyAlignment="1">
      <alignment vertical="center" wrapText="1"/>
    </xf>
    <xf numFmtId="166" fontId="6" fillId="4" borderId="12" xfId="3" applyNumberFormat="1" applyFont="1" applyFill="1" applyBorder="1" applyAlignment="1">
      <alignment vertical="center" wrapText="1"/>
    </xf>
    <xf numFmtId="166" fontId="6" fillId="4" borderId="9" xfId="3" applyNumberFormat="1" applyFont="1" applyFill="1" applyBorder="1" applyAlignment="1">
      <alignment vertical="center" wrapText="1"/>
    </xf>
    <xf numFmtId="166" fontId="4" fillId="5" borderId="34" xfId="3" applyNumberFormat="1" applyFont="1" applyFill="1" applyBorder="1" applyAlignment="1">
      <alignment horizontal="center" vertical="center"/>
    </xf>
    <xf numFmtId="166" fontId="4" fillId="5" borderId="35" xfId="3" applyNumberFormat="1" applyFont="1" applyFill="1" applyBorder="1" applyAlignment="1">
      <alignment horizontal="center" vertical="center"/>
    </xf>
    <xf numFmtId="166" fontId="3" fillId="5" borderId="35" xfId="3" applyNumberFormat="1" applyFont="1" applyFill="1" applyBorder="1" applyAlignment="1">
      <alignment horizontal="center" vertical="center"/>
    </xf>
    <xf numFmtId="166" fontId="3" fillId="5" borderId="36" xfId="3" applyNumberFormat="1" applyFont="1" applyFill="1" applyBorder="1" applyAlignment="1">
      <alignment horizontal="center" vertical="center"/>
    </xf>
    <xf numFmtId="166" fontId="6" fillId="4" borderId="13" xfId="3" applyNumberFormat="1" applyFont="1" applyFill="1" applyBorder="1" applyAlignment="1">
      <alignment vertical="center" wrapText="1"/>
    </xf>
    <xf numFmtId="9" fontId="5" fillId="0" borderId="58" xfId="2" applyFont="1" applyFill="1" applyBorder="1" applyAlignment="1">
      <alignment vertical="center" wrapText="1"/>
    </xf>
    <xf numFmtId="9" fontId="5" fillId="0" borderId="73" xfId="2" applyFont="1" applyFill="1" applyBorder="1" applyAlignment="1">
      <alignment vertical="center" wrapText="1"/>
    </xf>
    <xf numFmtId="10" fontId="6" fillId="4" borderId="12" xfId="2" applyNumberFormat="1" applyFont="1" applyFill="1" applyBorder="1" applyAlignment="1">
      <alignment vertical="center" wrapText="1"/>
    </xf>
    <xf numFmtId="0" fontId="3" fillId="5" borderId="17" xfId="3" applyNumberFormat="1" applyFont="1" applyFill="1" applyBorder="1" applyAlignment="1">
      <alignment horizontal="center" vertical="center" wrapText="1"/>
    </xf>
    <xf numFmtId="166" fontId="3" fillId="5" borderId="34" xfId="3" applyNumberFormat="1" applyFont="1" applyFill="1" applyBorder="1" applyAlignment="1">
      <alignment horizontal="center" vertical="center" wrapText="1"/>
    </xf>
    <xf numFmtId="166" fontId="3" fillId="5" borderId="36" xfId="3" applyNumberFormat="1" applyFont="1" applyFill="1" applyBorder="1" applyAlignment="1">
      <alignment horizontal="center" vertical="center" wrapText="1"/>
    </xf>
    <xf numFmtId="0" fontId="3" fillId="5" borderId="10" xfId="0" applyFont="1" applyFill="1" applyBorder="1" applyAlignment="1">
      <alignment horizontal="center"/>
    </xf>
    <xf numFmtId="0" fontId="3" fillId="5" borderId="10" xfId="0" applyFont="1" applyFill="1" applyBorder="1" applyAlignment="1">
      <alignment horizontal="center" vertical="center"/>
    </xf>
    <xf numFmtId="0" fontId="17" fillId="5" borderId="10" xfId="0" applyFont="1" applyFill="1" applyBorder="1" applyAlignment="1">
      <alignment horizontal="center" vertical="center"/>
    </xf>
    <xf numFmtId="0" fontId="17" fillId="5" borderId="10" xfId="0" applyFont="1" applyFill="1" applyBorder="1" applyAlignment="1">
      <alignment horizontal="center" vertical="center" wrapText="1"/>
    </xf>
    <xf numFmtId="166" fontId="7" fillId="4" borderId="10" xfId="1" applyNumberFormat="1" applyFont="1" applyFill="1" applyBorder="1"/>
    <xf numFmtId="0" fontId="7" fillId="4" borderId="10" xfId="0" applyNumberFormat="1" applyFont="1" applyFill="1" applyBorder="1" applyAlignment="1">
      <alignment horizontal="left"/>
    </xf>
    <xf numFmtId="166" fontId="8" fillId="0" borderId="10" xfId="1" applyNumberFormat="1" applyFont="1" applyFill="1" applyBorder="1"/>
    <xf numFmtId="0" fontId="8" fillId="0" borderId="10" xfId="0" applyFont="1" applyBorder="1"/>
    <xf numFmtId="166" fontId="8" fillId="0" borderId="10" xfId="1" applyNumberFormat="1" applyFont="1" applyBorder="1"/>
    <xf numFmtId="166" fontId="7" fillId="0" borderId="10" xfId="0" applyNumberFormat="1" applyFont="1" applyFill="1" applyBorder="1"/>
    <xf numFmtId="17" fontId="8" fillId="0" borderId="10" xfId="0" applyNumberFormat="1" applyFont="1" applyFill="1" applyBorder="1" applyAlignment="1">
      <alignment horizontal="left"/>
    </xf>
    <xf numFmtId="166" fontId="7" fillId="0" borderId="10" xfId="1" applyNumberFormat="1" applyFont="1" applyFill="1" applyBorder="1"/>
    <xf numFmtId="0" fontId="7" fillId="0" borderId="10" xfId="0" applyFont="1" applyBorder="1"/>
    <xf numFmtId="166" fontId="7" fillId="0" borderId="10" xfId="1" applyNumberFormat="1" applyFont="1" applyBorder="1"/>
    <xf numFmtId="0" fontId="37" fillId="5" borderId="45" xfId="0" applyFont="1" applyFill="1" applyBorder="1" applyAlignment="1">
      <alignment vertical="center"/>
    </xf>
    <xf numFmtId="3" fontId="40" fillId="0" borderId="74" xfId="10" applyNumberFormat="1" applyFont="1" applyBorder="1" applyAlignment="1">
      <alignment horizontal="right" vertical="center"/>
    </xf>
    <xf numFmtId="3" fontId="40" fillId="0" borderId="75" xfId="10" applyNumberFormat="1" applyFont="1" applyBorder="1" applyAlignment="1">
      <alignment horizontal="right" vertical="center"/>
    </xf>
    <xf numFmtId="3" fontId="40" fillId="0" borderId="13" xfId="10" applyNumberFormat="1" applyFont="1" applyBorder="1" applyAlignment="1">
      <alignment horizontal="right" vertical="center"/>
    </xf>
    <xf numFmtId="3" fontId="40" fillId="0" borderId="12" xfId="10" applyNumberFormat="1" applyFont="1" applyBorder="1" applyAlignment="1">
      <alignment horizontal="right" vertical="center"/>
    </xf>
    <xf numFmtId="3" fontId="40" fillId="0" borderId="76" xfId="10" applyNumberFormat="1" applyFont="1" applyBorder="1" applyAlignment="1">
      <alignment horizontal="right" vertical="center"/>
    </xf>
    <xf numFmtId="3" fontId="40" fillId="0" borderId="77" xfId="10" applyNumberFormat="1" applyFont="1" applyBorder="1" applyAlignment="1">
      <alignment horizontal="right" vertical="center"/>
    </xf>
    <xf numFmtId="3" fontId="40" fillId="0" borderId="78" xfId="10" applyNumberFormat="1" applyFont="1" applyBorder="1" applyAlignment="1">
      <alignment horizontal="right" vertical="center"/>
    </xf>
    <xf numFmtId="3" fontId="40" fillId="0" borderId="29" xfId="10" applyNumberFormat="1" applyFont="1" applyBorder="1" applyAlignment="1">
      <alignment horizontal="right" vertical="center"/>
    </xf>
    <xf numFmtId="3" fontId="40" fillId="0" borderId="79" xfId="10" applyNumberFormat="1" applyFont="1" applyBorder="1" applyAlignment="1">
      <alignment horizontal="right" vertical="center"/>
    </xf>
    <xf numFmtId="3" fontId="40" fillId="0" borderId="80" xfId="10" applyNumberFormat="1" applyFont="1" applyBorder="1" applyAlignment="1">
      <alignment horizontal="right" vertical="center"/>
    </xf>
    <xf numFmtId="3" fontId="40" fillId="0" borderId="14" xfId="10" applyNumberFormat="1" applyFont="1" applyBorder="1" applyAlignment="1">
      <alignment horizontal="right" vertical="center"/>
    </xf>
    <xf numFmtId="3" fontId="40" fillId="0" borderId="81" xfId="10" applyNumberFormat="1" applyFont="1" applyBorder="1" applyAlignment="1">
      <alignment horizontal="right" vertical="center"/>
    </xf>
    <xf numFmtId="3" fontId="40" fillId="0" borderId="82" xfId="10" applyNumberFormat="1" applyFont="1" applyBorder="1" applyAlignment="1">
      <alignment horizontal="right" vertical="center"/>
    </xf>
    <xf numFmtId="3" fontId="40" fillId="0" borderId="9" xfId="10" applyNumberFormat="1" applyFont="1" applyBorder="1" applyAlignment="1">
      <alignment horizontal="right" vertical="center"/>
    </xf>
    <xf numFmtId="3" fontId="40" fillId="0" borderId="83" xfId="10" applyNumberFormat="1" applyFont="1" applyBorder="1" applyAlignment="1">
      <alignment horizontal="right" vertical="center"/>
    </xf>
    <xf numFmtId="0" fontId="30" fillId="0" borderId="80" xfId="0" applyFont="1" applyBorder="1" applyAlignment="1">
      <alignment vertical="center"/>
    </xf>
    <xf numFmtId="0" fontId="40" fillId="0" borderId="14" xfId="0" applyFont="1" applyBorder="1" applyAlignment="1">
      <alignment vertical="center"/>
    </xf>
    <xf numFmtId="0" fontId="30" fillId="0" borderId="14" xfId="0" applyFont="1" applyBorder="1" applyAlignment="1">
      <alignment vertical="center"/>
    </xf>
    <xf numFmtId="0" fontId="40" fillId="0" borderId="81" xfId="0" applyFont="1" applyBorder="1" applyAlignment="1">
      <alignment vertical="center"/>
    </xf>
    <xf numFmtId="0" fontId="32" fillId="7" borderId="10" xfId="0" applyFont="1" applyFill="1" applyBorder="1" applyAlignment="1">
      <alignment horizontal="left" vertical="center" wrapText="1"/>
    </xf>
    <xf numFmtId="3" fontId="32" fillId="3" borderId="10" xfId="0" applyNumberFormat="1" applyFont="1" applyFill="1" applyBorder="1" applyAlignment="1">
      <alignment horizontal="right" vertical="center"/>
    </xf>
    <xf numFmtId="0" fontId="32" fillId="3" borderId="10" xfId="0" applyFont="1" applyFill="1" applyBorder="1" applyAlignment="1">
      <alignment horizontal="left" vertical="center"/>
    </xf>
    <xf numFmtId="17" fontId="30" fillId="0" borderId="10" xfId="0" applyNumberFormat="1" applyFont="1" applyBorder="1" applyAlignment="1">
      <alignment horizontal="left" vertical="center"/>
    </xf>
    <xf numFmtId="3" fontId="30" fillId="0" borderId="10" xfId="0" applyNumberFormat="1" applyFont="1" applyBorder="1" applyAlignment="1">
      <alignment horizontal="right" vertical="center"/>
    </xf>
    <xf numFmtId="0" fontId="30" fillId="0" borderId="10" xfId="0" applyFont="1" applyBorder="1" applyAlignment="1">
      <alignment horizontal="right" vertical="center"/>
    </xf>
    <xf numFmtId="3" fontId="30" fillId="0" borderId="10" xfId="0" applyNumberFormat="1" applyFont="1" applyFill="1" applyBorder="1" applyAlignment="1">
      <alignment horizontal="right" vertical="center"/>
    </xf>
    <xf numFmtId="17" fontId="32" fillId="3" borderId="10" xfId="0" applyNumberFormat="1" applyFont="1" applyFill="1" applyBorder="1" applyAlignment="1">
      <alignment horizontal="left" vertical="center"/>
    </xf>
    <xf numFmtId="17" fontId="30" fillId="0" borderId="10" xfId="11" applyNumberFormat="1" applyFont="1" applyBorder="1" applyAlignment="1">
      <alignment horizontal="left" vertical="center"/>
    </xf>
    <xf numFmtId="3" fontId="30" fillId="0" borderId="10" xfId="11" applyNumberFormat="1" applyFont="1" applyFill="1" applyBorder="1" applyAlignment="1">
      <alignment horizontal="right" vertical="center"/>
    </xf>
    <xf numFmtId="17" fontId="32" fillId="3" borderId="10" xfId="11" applyNumberFormat="1" applyFont="1" applyFill="1" applyBorder="1" applyAlignment="1">
      <alignment horizontal="left" vertical="center"/>
    </xf>
    <xf numFmtId="3" fontId="30" fillId="3" borderId="10" xfId="11" applyNumberFormat="1" applyFont="1" applyFill="1" applyBorder="1" applyAlignment="1">
      <alignment horizontal="right" vertical="center"/>
    </xf>
    <xf numFmtId="3" fontId="8" fillId="0" borderId="10" xfId="12" applyNumberFormat="1" applyFont="1" applyBorder="1"/>
    <xf numFmtId="3" fontId="30" fillId="3" borderId="10" xfId="0" applyNumberFormat="1" applyFont="1" applyFill="1" applyBorder="1" applyAlignment="1">
      <alignment horizontal="right" vertical="center"/>
    </xf>
    <xf numFmtId="3" fontId="8" fillId="0" borderId="30" xfId="15" applyNumberFormat="1" applyFont="1" applyBorder="1"/>
    <xf numFmtId="3" fontId="8" fillId="0" borderId="10" xfId="15" applyNumberFormat="1" applyFont="1" applyBorder="1"/>
    <xf numFmtId="17" fontId="30" fillId="0" borderId="10" xfId="10" applyNumberFormat="1" applyFont="1" applyBorder="1" applyAlignment="1">
      <alignment horizontal="left" vertical="center"/>
    </xf>
    <xf numFmtId="3" fontId="8" fillId="0" borderId="10" xfId="49" applyNumberFormat="1" applyFont="1" applyBorder="1"/>
    <xf numFmtId="17" fontId="32" fillId="3" borderId="10" xfId="10" applyNumberFormat="1" applyFont="1" applyFill="1" applyBorder="1" applyAlignment="1">
      <alignment horizontal="left" vertical="center"/>
    </xf>
    <xf numFmtId="3" fontId="30" fillId="3" borderId="10" xfId="10" applyNumberFormat="1" applyFont="1" applyFill="1" applyBorder="1" applyAlignment="1">
      <alignment horizontal="right" vertical="center"/>
    </xf>
    <xf numFmtId="0" fontId="32" fillId="10" borderId="10" xfId="10" applyFont="1" applyFill="1" applyBorder="1" applyAlignment="1">
      <alignment horizontal="left" vertical="center"/>
    </xf>
    <xf numFmtId="3" fontId="32" fillId="10" borderId="10" xfId="10" applyNumberFormat="1" applyFont="1" applyFill="1" applyBorder="1" applyAlignment="1">
      <alignment horizontal="right" vertical="center"/>
    </xf>
    <xf numFmtId="166" fontId="6" fillId="3" borderId="85" xfId="3" applyNumberFormat="1" applyFont="1" applyFill="1" applyBorder="1" applyAlignment="1">
      <alignment horizontal="center" vertical="center"/>
    </xf>
    <xf numFmtId="166" fontId="6" fillId="0" borderId="85" xfId="3" applyNumberFormat="1" applyFont="1" applyFill="1" applyBorder="1" applyAlignment="1">
      <alignment horizontal="center" vertical="center"/>
    </xf>
    <xf numFmtId="166" fontId="6" fillId="0" borderId="37" xfId="3" applyNumberFormat="1" applyFont="1" applyFill="1" applyBorder="1" applyAlignment="1">
      <alignment horizontal="left" vertical="center" wrapText="1"/>
    </xf>
    <xf numFmtId="166" fontId="5" fillId="3" borderId="39" xfId="3" applyNumberFormat="1" applyFont="1" applyFill="1" applyBorder="1" applyAlignment="1">
      <alignment horizontal="left" vertical="center" wrapText="1"/>
    </xf>
    <xf numFmtId="166" fontId="5" fillId="3" borderId="86" xfId="3" applyNumberFormat="1" applyFont="1" applyFill="1" applyBorder="1" applyAlignment="1">
      <alignment horizontal="center" vertical="center"/>
    </xf>
    <xf numFmtId="166" fontId="5" fillId="3" borderId="83" xfId="3" applyNumberFormat="1" applyFont="1" applyFill="1" applyBorder="1" applyAlignment="1">
      <alignment horizontal="center" vertical="center"/>
    </xf>
    <xf numFmtId="166" fontId="5" fillId="3" borderId="87" xfId="3" applyNumberFormat="1" applyFont="1" applyFill="1" applyBorder="1" applyAlignment="1">
      <alignment horizontal="center" vertical="center"/>
    </xf>
    <xf numFmtId="166" fontId="7" fillId="3" borderId="88" xfId="1" applyNumberFormat="1" applyFont="1" applyFill="1" applyBorder="1"/>
    <xf numFmtId="166" fontId="8" fillId="0" borderId="88" xfId="1" applyNumberFormat="1" applyFont="1" applyFill="1" applyBorder="1"/>
    <xf numFmtId="166" fontId="5" fillId="3" borderId="81" xfId="3" applyNumberFormat="1" applyFont="1" applyFill="1" applyBorder="1" applyAlignment="1">
      <alignment vertical="center" wrapText="1"/>
    </xf>
    <xf numFmtId="166" fontId="7" fillId="3" borderId="73" xfId="1" applyNumberFormat="1" applyFont="1" applyFill="1" applyBorder="1"/>
    <xf numFmtId="166" fontId="7" fillId="3" borderId="58" xfId="1" applyNumberFormat="1" applyFont="1" applyFill="1" applyBorder="1"/>
    <xf numFmtId="166" fontId="3" fillId="5" borderId="35" xfId="3" applyNumberFormat="1" applyFont="1" applyFill="1" applyBorder="1" applyAlignment="1">
      <alignment horizontal="center" vertical="center" wrapText="1"/>
    </xf>
    <xf numFmtId="166" fontId="3" fillId="5" borderId="89" xfId="3" applyNumberFormat="1" applyFont="1" applyFill="1" applyBorder="1" applyAlignment="1">
      <alignment horizontal="center" vertical="center" wrapText="1"/>
    </xf>
    <xf numFmtId="9" fontId="5" fillId="0" borderId="44" xfId="2" applyFont="1" applyFill="1" applyBorder="1" applyAlignment="1">
      <alignment vertical="center" wrapText="1"/>
    </xf>
    <xf numFmtId="166" fontId="6" fillId="0" borderId="10" xfId="3" applyNumberFormat="1" applyFont="1" applyFill="1" applyBorder="1" applyAlignment="1">
      <alignment vertical="center" wrapText="1"/>
    </xf>
    <xf numFmtId="166" fontId="6" fillId="0" borderId="74" xfId="3" applyNumberFormat="1" applyFont="1" applyFill="1" applyBorder="1" applyAlignment="1">
      <alignment vertical="center" wrapText="1"/>
    </xf>
    <xf numFmtId="166" fontId="6" fillId="0" borderId="90" xfId="3" applyNumberFormat="1" applyFont="1" applyFill="1" applyBorder="1" applyAlignment="1">
      <alignment vertical="center" wrapText="1"/>
    </xf>
    <xf numFmtId="166" fontId="6" fillId="0" borderId="75" xfId="3" applyNumberFormat="1" applyFont="1" applyFill="1" applyBorder="1" applyAlignment="1">
      <alignment vertical="center" wrapText="1"/>
    </xf>
    <xf numFmtId="166" fontId="6" fillId="0" borderId="13" xfId="3" applyNumberFormat="1" applyFont="1" applyFill="1" applyBorder="1" applyAlignment="1">
      <alignment vertical="center" wrapText="1"/>
    </xf>
    <xf numFmtId="166" fontId="6" fillId="0" borderId="12" xfId="3" applyNumberFormat="1" applyFont="1" applyFill="1" applyBorder="1" applyAlignment="1">
      <alignment vertical="center" wrapText="1"/>
    </xf>
    <xf numFmtId="166" fontId="6" fillId="0" borderId="76" xfId="3" applyNumberFormat="1" applyFont="1" applyFill="1" applyBorder="1" applyAlignment="1">
      <alignment vertical="center" wrapText="1"/>
    </xf>
    <xf numFmtId="166" fontId="6" fillId="0" borderId="86" xfId="3" applyNumberFormat="1" applyFont="1" applyFill="1" applyBorder="1" applyAlignment="1">
      <alignment vertical="center" wrapText="1"/>
    </xf>
    <xf numFmtId="166" fontId="6" fillId="0" borderId="77" xfId="3" applyNumberFormat="1" applyFont="1" applyFill="1" applyBorder="1" applyAlignment="1">
      <alignment vertical="center" wrapText="1"/>
    </xf>
    <xf numFmtId="166" fontId="6" fillId="0" borderId="78" xfId="3" applyNumberFormat="1" applyFont="1" applyFill="1" applyBorder="1" applyAlignment="1">
      <alignment vertical="center" wrapText="1"/>
    </xf>
    <xf numFmtId="166" fontId="6" fillId="0" borderId="29" xfId="3" applyNumberFormat="1" applyFont="1" applyFill="1" applyBorder="1" applyAlignment="1">
      <alignment vertical="center" wrapText="1"/>
    </xf>
    <xf numFmtId="166" fontId="6" fillId="0" borderId="79" xfId="3" applyNumberFormat="1" applyFont="1" applyFill="1" applyBorder="1" applyAlignment="1">
      <alignment vertical="center" wrapText="1"/>
    </xf>
    <xf numFmtId="10" fontId="6" fillId="0" borderId="78" xfId="2" applyNumberFormat="1" applyFont="1" applyFill="1" applyBorder="1" applyAlignment="1">
      <alignment vertical="center" wrapText="1"/>
    </xf>
    <xf numFmtId="10" fontId="6" fillId="0" borderId="29" xfId="2" applyNumberFormat="1" applyFont="1" applyFill="1" applyBorder="1" applyAlignment="1">
      <alignment vertical="center" wrapText="1"/>
    </xf>
    <xf numFmtId="10" fontId="6" fillId="0" borderId="79" xfId="2" applyNumberFormat="1" applyFont="1" applyFill="1" applyBorder="1" applyAlignment="1">
      <alignment vertical="center" wrapText="1"/>
    </xf>
    <xf numFmtId="166" fontId="3" fillId="5" borderId="93" xfId="3" applyNumberFormat="1" applyFont="1" applyFill="1" applyBorder="1" applyAlignment="1">
      <alignment horizontal="center" vertical="center" wrapText="1"/>
    </xf>
    <xf numFmtId="0" fontId="23" fillId="0" borderId="47" xfId="0" applyFont="1" applyBorder="1" applyAlignment="1">
      <alignment horizontal="left" vertical="top" wrapText="1"/>
    </xf>
    <xf numFmtId="0" fontId="23" fillId="0" borderId="0" xfId="0" applyFont="1" applyBorder="1" applyAlignment="1">
      <alignment horizontal="left" vertical="top" wrapText="1"/>
    </xf>
    <xf numFmtId="0" fontId="23" fillId="0" borderId="17" xfId="0" applyFont="1" applyBorder="1" applyAlignment="1">
      <alignment horizontal="left" vertical="top" wrapText="1"/>
    </xf>
    <xf numFmtId="0" fontId="24" fillId="0" borderId="0" xfId="6" quotePrefix="1" applyFont="1" applyAlignment="1" applyProtection="1">
      <alignment horizontal="left"/>
    </xf>
    <xf numFmtId="0" fontId="24" fillId="0" borderId="0" xfId="6" applyFont="1" applyAlignment="1" applyProtection="1">
      <alignment horizontal="left"/>
    </xf>
    <xf numFmtId="0" fontId="16"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166" fontId="3" fillId="5" borderId="4" xfId="3" applyNumberFormat="1" applyFont="1" applyFill="1" applyBorder="1" applyAlignment="1">
      <alignment horizontal="center" vertical="center" wrapText="1"/>
    </xf>
    <xf numFmtId="166" fontId="3" fillId="5" borderId="70" xfId="3" applyNumberFormat="1" applyFont="1" applyFill="1"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8" fillId="0" borderId="0" xfId="0" applyFont="1" applyAlignment="1">
      <alignment horizontal="left" vertical="top" wrapText="1"/>
    </xf>
    <xf numFmtId="166" fontId="3" fillId="5" borderId="18" xfId="3" applyNumberFormat="1" applyFont="1" applyFill="1" applyBorder="1" applyAlignment="1">
      <alignment horizontal="center" vertical="center" wrapText="1"/>
    </xf>
    <xf numFmtId="9" fontId="5" fillId="0" borderId="91" xfId="2" applyFont="1" applyFill="1" applyBorder="1" applyAlignment="1">
      <alignment horizontal="center" vertical="center" wrapText="1"/>
    </xf>
    <xf numFmtId="9" fontId="5" fillId="0" borderId="92" xfId="2" applyFont="1" applyFill="1" applyBorder="1" applyAlignment="1">
      <alignment horizontal="center" vertical="center" wrapText="1"/>
    </xf>
    <xf numFmtId="17" fontId="16" fillId="0" borderId="0" xfId="0" applyNumberFormat="1" applyFont="1" applyAlignment="1">
      <alignment horizontal="center"/>
    </xf>
    <xf numFmtId="0" fontId="5" fillId="0" borderId="31" xfId="0" applyFont="1" applyBorder="1" applyAlignment="1">
      <alignment horizontal="center"/>
    </xf>
    <xf numFmtId="0" fontId="5" fillId="0" borderId="21" xfId="0" applyFont="1" applyBorder="1" applyAlignment="1">
      <alignment horizontal="center"/>
    </xf>
    <xf numFmtId="0" fontId="5" fillId="0" borderId="20" xfId="0" applyFont="1" applyBorder="1" applyAlignment="1">
      <alignment horizontal="center"/>
    </xf>
    <xf numFmtId="0" fontId="5" fillId="0" borderId="23" xfId="0" applyFont="1" applyBorder="1" applyAlignment="1">
      <alignment horizontal="center"/>
    </xf>
    <xf numFmtId="0" fontId="25" fillId="0" borderId="0" xfId="0" applyFont="1" applyAlignment="1">
      <alignment horizontal="center"/>
    </xf>
    <xf numFmtId="9" fontId="5" fillId="0" borderId="72" xfId="4" applyNumberFormat="1" applyFont="1" applyBorder="1" applyAlignment="1">
      <alignment horizontal="center"/>
    </xf>
    <xf numFmtId="9" fontId="5" fillId="0" borderId="58" xfId="4" applyNumberFormat="1" applyFont="1" applyBorder="1" applyAlignment="1">
      <alignment horizontal="center"/>
    </xf>
    <xf numFmtId="166" fontId="3" fillId="5" borderId="8" xfId="3" applyNumberFormat="1" applyFont="1" applyFill="1" applyBorder="1" applyAlignment="1">
      <alignment horizontal="center" vertical="center" wrapText="1"/>
    </xf>
    <xf numFmtId="166" fontId="3" fillId="5" borderId="71" xfId="3" applyNumberFormat="1" applyFont="1" applyFill="1" applyBorder="1" applyAlignment="1">
      <alignment horizontal="center" vertical="center" wrapText="1"/>
    </xf>
    <xf numFmtId="0" fontId="5" fillId="0" borderId="41" xfId="0" applyFont="1" applyBorder="1" applyAlignment="1">
      <alignment horizontal="center"/>
    </xf>
    <xf numFmtId="0" fontId="5" fillId="0" borderId="42"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5" fillId="0" borderId="43" xfId="0" applyFont="1" applyBorder="1" applyAlignment="1">
      <alignment horizontal="center"/>
    </xf>
    <xf numFmtId="166" fontId="3" fillId="5" borderId="10" xfId="5" applyNumberFormat="1" applyFont="1" applyFill="1" applyBorder="1" applyAlignment="1">
      <alignment horizontal="center" vertical="center" wrapText="1"/>
    </xf>
    <xf numFmtId="166" fontId="3" fillId="5" borderId="29" xfId="5" applyNumberFormat="1" applyFont="1" applyFill="1" applyBorder="1" applyAlignment="1">
      <alignment horizontal="center" vertical="center" wrapText="1"/>
    </xf>
    <xf numFmtId="166" fontId="3" fillId="5" borderId="38" xfId="5" applyNumberFormat="1" applyFont="1" applyFill="1" applyBorder="1" applyAlignment="1">
      <alignment horizontal="center" vertical="center" wrapText="1"/>
    </xf>
    <xf numFmtId="166" fontId="3" fillId="5" borderId="9" xfId="5" applyNumberFormat="1" applyFont="1" applyFill="1" applyBorder="1" applyAlignment="1">
      <alignment horizontal="center" vertical="center" wrapText="1"/>
    </xf>
    <xf numFmtId="166" fontId="25" fillId="0" borderId="0" xfId="5" applyNumberFormat="1" applyFont="1" applyFill="1" applyBorder="1" applyAlignment="1">
      <alignment horizontal="center" vertical="center"/>
    </xf>
    <xf numFmtId="166" fontId="3" fillId="5" borderId="25" xfId="5" applyNumberFormat="1" applyFont="1" applyFill="1" applyBorder="1" applyAlignment="1">
      <alignment horizontal="center" vertical="center" wrapText="1"/>
    </xf>
    <xf numFmtId="166" fontId="3" fillId="5" borderId="30" xfId="5" applyNumberFormat="1" applyFont="1" applyFill="1" applyBorder="1" applyAlignment="1">
      <alignment horizontal="center" vertical="center" wrapText="1"/>
    </xf>
    <xf numFmtId="0" fontId="23" fillId="0" borderId="26" xfId="0" applyFont="1" applyBorder="1" applyAlignment="1">
      <alignment horizontal="left" vertical="top" wrapText="1"/>
    </xf>
    <xf numFmtId="0" fontId="23" fillId="0" borderId="49" xfId="0" applyFont="1" applyBorder="1" applyAlignment="1">
      <alignment horizontal="left" vertical="top" wrapText="1"/>
    </xf>
    <xf numFmtId="0" fontId="23" fillId="0" borderId="24" xfId="0" applyFont="1" applyBorder="1" applyAlignment="1">
      <alignment horizontal="left" vertical="top" wrapText="1"/>
    </xf>
    <xf numFmtId="0" fontId="35" fillId="0" borderId="10" xfId="11" applyFont="1" applyBorder="1" applyAlignment="1">
      <alignment horizontal="center" vertical="center"/>
    </xf>
    <xf numFmtId="0" fontId="36" fillId="5" borderId="10" xfId="0" applyFont="1" applyFill="1" applyBorder="1" applyAlignment="1">
      <alignment horizontal="center" vertical="center" wrapText="1"/>
    </xf>
    <xf numFmtId="0" fontId="36" fillId="5" borderId="10" xfId="0" applyFont="1" applyFill="1" applyBorder="1" applyAlignment="1">
      <alignment horizontal="center" vertical="center"/>
    </xf>
    <xf numFmtId="0" fontId="3" fillId="5" borderId="10" xfId="0" applyFont="1" applyFill="1" applyBorder="1" applyAlignment="1">
      <alignment horizontal="center"/>
    </xf>
    <xf numFmtId="17" fontId="16" fillId="0" borderId="0" xfId="0" quotePrefix="1" applyNumberFormat="1" applyFont="1" applyAlignment="1">
      <alignment horizontal="center"/>
    </xf>
    <xf numFmtId="0" fontId="16" fillId="0" borderId="0" xfId="0" quotePrefix="1" applyFont="1" applyAlignment="1">
      <alignment horizontal="center"/>
    </xf>
    <xf numFmtId="0" fontId="37" fillId="5" borderId="45" xfId="0" applyFont="1" applyFill="1" applyBorder="1" applyAlignment="1">
      <alignment horizontal="center" vertical="center"/>
    </xf>
    <xf numFmtId="0" fontId="37" fillId="5" borderId="50" xfId="0" applyFont="1" applyFill="1" applyBorder="1" applyAlignment="1">
      <alignment horizontal="center" vertical="center"/>
    </xf>
    <xf numFmtId="0" fontId="37" fillId="5" borderId="54" xfId="0" applyFont="1" applyFill="1" applyBorder="1" applyAlignment="1">
      <alignment horizontal="center" vertical="center"/>
    </xf>
    <xf numFmtId="0" fontId="37" fillId="5" borderId="55" xfId="0" applyFont="1" applyFill="1" applyBorder="1" applyAlignment="1">
      <alignment horizontal="center" vertical="center"/>
    </xf>
    <xf numFmtId="0" fontId="38" fillId="5" borderId="51" xfId="0" applyFont="1" applyFill="1" applyBorder="1" applyAlignment="1">
      <alignment horizontal="center" vertical="center"/>
    </xf>
    <xf numFmtId="0" fontId="38" fillId="5" borderId="84" xfId="0" applyFont="1" applyFill="1" applyBorder="1" applyAlignment="1">
      <alignment horizontal="center" vertical="center"/>
    </xf>
    <xf numFmtId="0" fontId="37" fillId="5" borderId="1" xfId="0" applyFont="1" applyFill="1" applyBorder="1" applyAlignment="1">
      <alignment horizontal="center" vertical="center"/>
    </xf>
    <xf numFmtId="0" fontId="37" fillId="5" borderId="52" xfId="0" applyFont="1" applyFill="1" applyBorder="1" applyAlignment="1">
      <alignment horizontal="center" vertical="center"/>
    </xf>
    <xf numFmtId="0" fontId="37" fillId="5" borderId="53" xfId="0" applyFont="1" applyFill="1" applyBorder="1" applyAlignment="1">
      <alignment horizontal="center" vertical="center"/>
    </xf>
    <xf numFmtId="0" fontId="37" fillId="5" borderId="3" xfId="0" applyFont="1" applyFill="1" applyBorder="1" applyAlignment="1">
      <alignment horizontal="center" vertical="center"/>
    </xf>
    <xf numFmtId="0" fontId="37" fillId="5" borderId="4" xfId="0" applyFont="1" applyFill="1" applyBorder="1" applyAlignment="1">
      <alignment horizontal="center" vertical="center"/>
    </xf>
    <xf numFmtId="0" fontId="37" fillId="5" borderId="8" xfId="0" applyFont="1" applyFill="1" applyBorder="1" applyAlignment="1">
      <alignment horizontal="center" vertical="center"/>
    </xf>
    <xf numFmtId="0" fontId="39" fillId="0" borderId="57" xfId="0" applyFont="1" applyBorder="1" applyAlignment="1">
      <alignment horizontal="center" vertical="center"/>
    </xf>
    <xf numFmtId="0" fontId="39" fillId="0" borderId="56" xfId="0" applyFont="1" applyBorder="1" applyAlignment="1">
      <alignment horizontal="center" vertical="center"/>
    </xf>
    <xf numFmtId="0" fontId="39" fillId="0" borderId="59" xfId="0" applyFont="1" applyBorder="1" applyAlignment="1">
      <alignment horizontal="center" vertical="center"/>
    </xf>
    <xf numFmtId="0" fontId="39" fillId="0" borderId="54" xfId="0" applyFont="1" applyBorder="1" applyAlignment="1">
      <alignment horizontal="center" vertical="center"/>
    </xf>
    <xf numFmtId="0" fontId="39" fillId="9" borderId="59" xfId="0" applyFont="1" applyFill="1" applyBorder="1" applyAlignment="1">
      <alignment horizontal="center" vertical="center"/>
    </xf>
    <xf numFmtId="0" fontId="39" fillId="9" borderId="60" xfId="0" applyFont="1" applyFill="1" applyBorder="1" applyAlignment="1">
      <alignment horizontal="center" vertical="center"/>
    </xf>
    <xf numFmtId="0" fontId="39" fillId="9" borderId="54" xfId="0" applyFont="1" applyFill="1" applyBorder="1" applyAlignment="1">
      <alignment horizontal="center" vertical="center"/>
    </xf>
    <xf numFmtId="0" fontId="39" fillId="9" borderId="55" xfId="0" applyFont="1" applyFill="1" applyBorder="1" applyAlignment="1">
      <alignment horizontal="center" vertical="center"/>
    </xf>
    <xf numFmtId="0" fontId="16" fillId="0" borderId="0" xfId="0" applyFont="1" applyAlignment="1">
      <alignment horizontal="center" vertical="top" wrapText="1"/>
    </xf>
    <xf numFmtId="0" fontId="3" fillId="5" borderId="10"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0" xfId="0" applyFont="1" applyFill="1" applyBorder="1" applyAlignment="1">
      <alignment horizontal="center" vertical="center"/>
    </xf>
    <xf numFmtId="0" fontId="16" fillId="0" borderId="0" xfId="0" applyFont="1" applyAlignment="1">
      <alignment horizontal="center" wrapText="1"/>
    </xf>
    <xf numFmtId="0" fontId="16" fillId="0" borderId="0" xfId="0" applyFont="1" applyAlignment="1">
      <alignment horizontal="center" vertical="center"/>
    </xf>
    <xf numFmtId="0" fontId="3" fillId="5" borderId="29" xfId="0" applyFont="1" applyFill="1" applyBorder="1" applyAlignment="1">
      <alignment horizontal="center" vertical="center" wrapText="1"/>
    </xf>
    <xf numFmtId="0" fontId="3" fillId="5" borderId="3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30" xfId="0" applyNumberFormat="1" applyFont="1" applyFill="1" applyBorder="1" applyAlignment="1">
      <alignment horizontal="center" vertical="center" wrapText="1"/>
    </xf>
    <xf numFmtId="0" fontId="3" fillId="5" borderId="25" xfId="0" applyNumberFormat="1"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9" xfId="0" applyFont="1" applyFill="1" applyBorder="1" applyAlignment="1">
      <alignment horizontal="center" vertical="center" wrapText="1"/>
    </xf>
    <xf numFmtId="17" fontId="7" fillId="3" borderId="29" xfId="0" applyNumberFormat="1" applyFont="1" applyFill="1" applyBorder="1" applyAlignment="1">
      <alignment horizontal="left"/>
    </xf>
    <xf numFmtId="17" fontId="7" fillId="3" borderId="38" xfId="0" applyNumberFormat="1" applyFont="1" applyFill="1" applyBorder="1" applyAlignment="1">
      <alignment horizontal="left"/>
    </xf>
    <xf numFmtId="17" fontId="7" fillId="3" borderId="9" xfId="0" applyNumberFormat="1" applyFont="1" applyFill="1" applyBorder="1" applyAlignment="1">
      <alignment horizontal="left"/>
    </xf>
    <xf numFmtId="0" fontId="7" fillId="3" borderId="29" xfId="0" applyNumberFormat="1" applyFont="1" applyFill="1" applyBorder="1" applyAlignment="1">
      <alignment horizontal="left"/>
    </xf>
    <xf numFmtId="0" fontId="7" fillId="3" borderId="38" xfId="0" applyNumberFormat="1" applyFont="1" applyFill="1" applyBorder="1" applyAlignment="1">
      <alignment horizontal="left"/>
    </xf>
    <xf numFmtId="0" fontId="7" fillId="3" borderId="9" xfId="0" applyNumberFormat="1" applyFont="1" applyFill="1" applyBorder="1" applyAlignment="1">
      <alignment horizontal="left"/>
    </xf>
    <xf numFmtId="17" fontId="7" fillId="12" borderId="10" xfId="0" applyNumberFormat="1" applyFont="1" applyFill="1" applyBorder="1" applyAlignment="1">
      <alignment horizontal="center"/>
    </xf>
    <xf numFmtId="0" fontId="19" fillId="0" borderId="0" xfId="0" applyFont="1" applyAlignment="1">
      <alignment vertical="center"/>
    </xf>
    <xf numFmtId="0" fontId="19" fillId="0" borderId="0" xfId="0" applyFont="1" applyAlignment="1">
      <alignment horizontal="left" vertical="center" wrapText="1"/>
    </xf>
    <xf numFmtId="0" fontId="19" fillId="0" borderId="0" xfId="0" applyFont="1" applyAlignment="1">
      <alignment horizontal="left" vertical="top" wrapText="1"/>
    </xf>
    <xf numFmtId="0" fontId="7" fillId="0" borderId="10" xfId="0" applyFont="1" applyBorder="1" applyAlignment="1">
      <alignment horizontal="center" vertical="center" wrapText="1"/>
    </xf>
    <xf numFmtId="0" fontId="17" fillId="5" borderId="10" xfId="0" applyFont="1" applyFill="1" applyBorder="1" applyAlignment="1">
      <alignment horizontal="center" vertical="center"/>
    </xf>
    <xf numFmtId="0" fontId="5" fillId="14" borderId="10" xfId="0" applyFont="1" applyFill="1" applyBorder="1" applyAlignment="1">
      <alignment horizontal="center" vertical="center"/>
    </xf>
    <xf numFmtId="0" fontId="17" fillId="5" borderId="10" xfId="0" applyFont="1" applyFill="1" applyBorder="1" applyAlignment="1">
      <alignment horizontal="center" vertical="center" wrapText="1"/>
    </xf>
    <xf numFmtId="0" fontId="5" fillId="14" borderId="10" xfId="0" applyFont="1" applyFill="1" applyBorder="1" applyAlignment="1">
      <alignment horizontal="center" vertical="center" wrapText="1"/>
    </xf>
  </cellXfs>
  <cellStyles count="242">
    <cellStyle name="20% - Énfasis1" xfId="28" builtinId="30" customBuiltin="1"/>
    <cellStyle name="20% - Énfasis1 2" xfId="56" xr:uid="{00000000-0005-0000-0000-000000000000}"/>
    <cellStyle name="20% - Énfasis1 3" xfId="55" xr:uid="{00000000-0005-0000-0000-000001000000}"/>
    <cellStyle name="20% - Énfasis2" xfId="31" builtinId="34" customBuiltin="1"/>
    <cellStyle name="20% - Énfasis2 2" xfId="54" xr:uid="{00000000-0005-0000-0000-000002000000}"/>
    <cellStyle name="20% - Énfasis2 3" xfId="53" xr:uid="{00000000-0005-0000-0000-000003000000}"/>
    <cellStyle name="20% - Énfasis3" xfId="34" builtinId="38" customBuiltin="1"/>
    <cellStyle name="20% - Énfasis3 2" xfId="52" xr:uid="{00000000-0005-0000-0000-000004000000}"/>
    <cellStyle name="20% - Énfasis3 3" xfId="50" xr:uid="{00000000-0005-0000-0000-000005000000}"/>
    <cellStyle name="20% - Énfasis4" xfId="37" builtinId="42" customBuiltin="1"/>
    <cellStyle name="20% - Énfasis4 2" xfId="51" xr:uid="{00000000-0005-0000-0000-000006000000}"/>
    <cellStyle name="20% - Énfasis4 3" xfId="57" xr:uid="{00000000-0005-0000-0000-000007000000}"/>
    <cellStyle name="20% - Énfasis5" xfId="40" builtinId="46" customBuiltin="1"/>
    <cellStyle name="20% - Énfasis5 2" xfId="58" xr:uid="{00000000-0005-0000-0000-000008000000}"/>
    <cellStyle name="20% - Énfasis5 3" xfId="59" xr:uid="{00000000-0005-0000-0000-000009000000}"/>
    <cellStyle name="20% - Énfasis6" xfId="43" builtinId="50" customBuiltin="1"/>
    <cellStyle name="20% - Énfasis6 2" xfId="60" xr:uid="{00000000-0005-0000-0000-00000A000000}"/>
    <cellStyle name="20% - Énfasis6 3" xfId="61" xr:uid="{00000000-0005-0000-0000-00000B000000}"/>
    <cellStyle name="40% - Énfasis1" xfId="29" builtinId="31" customBuiltin="1"/>
    <cellStyle name="40% - Énfasis1 2" xfId="62" xr:uid="{00000000-0005-0000-0000-00000C000000}"/>
    <cellStyle name="40% - Énfasis1 3" xfId="63" xr:uid="{00000000-0005-0000-0000-00000D000000}"/>
    <cellStyle name="40% - Énfasis2" xfId="32" builtinId="35" customBuiltin="1"/>
    <cellStyle name="40% - Énfasis2 2" xfId="64" xr:uid="{00000000-0005-0000-0000-00000E000000}"/>
    <cellStyle name="40% - Énfasis2 3" xfId="65" xr:uid="{00000000-0005-0000-0000-00000F000000}"/>
    <cellStyle name="40% - Énfasis3" xfId="35" builtinId="39" customBuiltin="1"/>
    <cellStyle name="40% - Énfasis3 2" xfId="66" xr:uid="{00000000-0005-0000-0000-000010000000}"/>
    <cellStyle name="40% - Énfasis3 3" xfId="67" xr:uid="{00000000-0005-0000-0000-000011000000}"/>
    <cellStyle name="40% - Énfasis4" xfId="38" builtinId="43" customBuiltin="1"/>
    <cellStyle name="40% - Énfasis4 2" xfId="68" xr:uid="{00000000-0005-0000-0000-000012000000}"/>
    <cellStyle name="40% - Énfasis4 3" xfId="69" xr:uid="{00000000-0005-0000-0000-000013000000}"/>
    <cellStyle name="40% - Énfasis5" xfId="41" builtinId="47" customBuiltin="1"/>
    <cellStyle name="40% - Énfasis5 2" xfId="70" xr:uid="{00000000-0005-0000-0000-000014000000}"/>
    <cellStyle name="40% - Énfasis5 3" xfId="71" xr:uid="{00000000-0005-0000-0000-000015000000}"/>
    <cellStyle name="40% - Énfasis6" xfId="44" builtinId="51" customBuiltin="1"/>
    <cellStyle name="40% - Énfasis6 2" xfId="72" xr:uid="{00000000-0005-0000-0000-000016000000}"/>
    <cellStyle name="40% - Énfasis6 3" xfId="73" xr:uid="{00000000-0005-0000-0000-000017000000}"/>
    <cellStyle name="60% - Énfasis1 2" xfId="74" xr:uid="{00000000-0005-0000-0000-000018000000}"/>
    <cellStyle name="60% - Énfasis1 3" xfId="75" xr:uid="{00000000-0005-0000-0000-000019000000}"/>
    <cellStyle name="60% - Énfasis2 2" xfId="76" xr:uid="{00000000-0005-0000-0000-00001A000000}"/>
    <cellStyle name="60% - Énfasis2 3" xfId="77" xr:uid="{00000000-0005-0000-0000-00001B000000}"/>
    <cellStyle name="60% - Énfasis3 2" xfId="78" xr:uid="{00000000-0005-0000-0000-00001C000000}"/>
    <cellStyle name="60% - Énfasis3 3" xfId="79" xr:uid="{00000000-0005-0000-0000-00001D000000}"/>
    <cellStyle name="60% - Énfasis4 2" xfId="80" xr:uid="{00000000-0005-0000-0000-00001E000000}"/>
    <cellStyle name="60% - Énfasis4 3" xfId="81" xr:uid="{00000000-0005-0000-0000-00001F000000}"/>
    <cellStyle name="60% - Énfasis5 2" xfId="82" xr:uid="{00000000-0005-0000-0000-000020000000}"/>
    <cellStyle name="60% - Énfasis5 3" xfId="83" xr:uid="{00000000-0005-0000-0000-000021000000}"/>
    <cellStyle name="60% - Énfasis6 2" xfId="84" xr:uid="{00000000-0005-0000-0000-000022000000}"/>
    <cellStyle name="60% - Énfasis6 3" xfId="85" xr:uid="{00000000-0005-0000-0000-000023000000}"/>
    <cellStyle name="Buena 2" xfId="86" xr:uid="{00000000-0005-0000-0000-000024000000}"/>
    <cellStyle name="Buena 3" xfId="87" xr:uid="{00000000-0005-0000-0000-000025000000}"/>
    <cellStyle name="Cálculo" xfId="22" builtinId="22" customBuiltin="1"/>
    <cellStyle name="Cálculo 2" xfId="88" xr:uid="{00000000-0005-0000-0000-000026000000}"/>
    <cellStyle name="Cálculo 3" xfId="89" xr:uid="{00000000-0005-0000-0000-000027000000}"/>
    <cellStyle name="Celda de comprobación" xfId="24" builtinId="23" customBuiltin="1"/>
    <cellStyle name="Celda de comprobación 2" xfId="90" xr:uid="{00000000-0005-0000-0000-000028000000}"/>
    <cellStyle name="Celda de comprobación 3" xfId="91" xr:uid="{00000000-0005-0000-0000-000029000000}"/>
    <cellStyle name="Celda vinculada" xfId="23" builtinId="24" customBuiltin="1"/>
    <cellStyle name="Celda vinculada 2" xfId="92" xr:uid="{00000000-0005-0000-0000-00002A000000}"/>
    <cellStyle name="Celda vinculada 3" xfId="93" xr:uid="{00000000-0005-0000-0000-00002B000000}"/>
    <cellStyle name="Encabezado 4" xfId="18" builtinId="19" customBuiltin="1"/>
    <cellStyle name="Encabezado 4 2" xfId="94" xr:uid="{00000000-0005-0000-0000-00002C000000}"/>
    <cellStyle name="Encabezado 4 3" xfId="95" xr:uid="{00000000-0005-0000-0000-00002D000000}"/>
    <cellStyle name="Énfasis1" xfId="3" builtinId="29" customBuiltin="1"/>
    <cellStyle name="Énfasis1 2" xfId="96" xr:uid="{00000000-0005-0000-0000-00002E000000}"/>
    <cellStyle name="Énfasis1 3" xfId="97" xr:uid="{00000000-0005-0000-0000-00002F000000}"/>
    <cellStyle name="Énfasis2" xfId="30" builtinId="33" customBuiltin="1"/>
    <cellStyle name="Énfasis2 2" xfId="98" xr:uid="{00000000-0005-0000-0000-000030000000}"/>
    <cellStyle name="Énfasis2 3" xfId="99" xr:uid="{00000000-0005-0000-0000-000031000000}"/>
    <cellStyle name="Énfasis3" xfId="33" builtinId="37" customBuiltin="1"/>
    <cellStyle name="Énfasis3 2" xfId="100" xr:uid="{00000000-0005-0000-0000-000032000000}"/>
    <cellStyle name="Énfasis3 3" xfId="101" xr:uid="{00000000-0005-0000-0000-000033000000}"/>
    <cellStyle name="Énfasis4" xfId="36" builtinId="41" customBuiltin="1"/>
    <cellStyle name="Énfasis4 2" xfId="102" xr:uid="{00000000-0005-0000-0000-000034000000}"/>
    <cellStyle name="Énfasis4 3" xfId="103" xr:uid="{00000000-0005-0000-0000-000035000000}"/>
    <cellStyle name="Énfasis5" xfId="39" builtinId="45" customBuiltin="1"/>
    <cellStyle name="Énfasis5 2" xfId="104" xr:uid="{00000000-0005-0000-0000-000036000000}"/>
    <cellStyle name="Énfasis5 3" xfId="105" xr:uid="{00000000-0005-0000-0000-000037000000}"/>
    <cellStyle name="Énfasis6" xfId="42" builtinId="49" customBuiltin="1"/>
    <cellStyle name="Énfasis6 2" xfId="106" xr:uid="{00000000-0005-0000-0000-000038000000}"/>
    <cellStyle name="Énfasis6 3" xfId="107" xr:uid="{00000000-0005-0000-0000-000039000000}"/>
    <cellStyle name="Entrada" xfId="20" builtinId="20" customBuiltin="1"/>
    <cellStyle name="Entrada 2" xfId="108" xr:uid="{00000000-0005-0000-0000-00003A000000}"/>
    <cellStyle name="Entrada 3" xfId="109" xr:uid="{00000000-0005-0000-0000-00003B000000}"/>
    <cellStyle name="Euro" xfId="110" xr:uid="{00000000-0005-0000-0000-00003C000000}"/>
    <cellStyle name="Euro 2" xfId="111" xr:uid="{00000000-0005-0000-0000-00003D000000}"/>
    <cellStyle name="Hipervínculo" xfId="6" builtinId="8"/>
    <cellStyle name="Hipervínculo 2" xfId="8" xr:uid="{00000000-0005-0000-0000-000002000000}"/>
    <cellStyle name="Incorrecto" xfId="19" builtinId="27" customBuiltin="1"/>
    <cellStyle name="Incorrecto 2" xfId="112" xr:uid="{00000000-0005-0000-0000-00003E000000}"/>
    <cellStyle name="Incorrecto 3" xfId="113" xr:uid="{00000000-0005-0000-0000-00003F000000}"/>
    <cellStyle name="Millares" xfId="1" builtinId="3"/>
    <cellStyle name="Millares [0] 2" xfId="114" xr:uid="{00000000-0005-0000-0000-000041000000}"/>
    <cellStyle name="Millares 10" xfId="211" xr:uid="{00000000-0005-0000-0000-0000E3000000}"/>
    <cellStyle name="Millares 11" xfId="223" xr:uid="{00000000-0005-0000-0000-0000E4000000}"/>
    <cellStyle name="Millares 12" xfId="212" xr:uid="{00000000-0005-0000-0000-0000E5000000}"/>
    <cellStyle name="Millares 13" xfId="225" xr:uid="{00000000-0005-0000-0000-0000E6000000}"/>
    <cellStyle name="Millares 14" xfId="224" xr:uid="{00000000-0005-0000-0000-0000E7000000}"/>
    <cellStyle name="Millares 15" xfId="226" xr:uid="{00000000-0005-0000-0000-0000E8000000}"/>
    <cellStyle name="Millares 16" xfId="231" xr:uid="{00000000-0005-0000-0000-0000E9000000}"/>
    <cellStyle name="Millares 17" xfId="230" xr:uid="{00000000-0005-0000-0000-0000EA000000}"/>
    <cellStyle name="Millares 18" xfId="232" xr:uid="{00000000-0005-0000-0000-0000EB000000}"/>
    <cellStyle name="Millares 19" xfId="229" xr:uid="{00000000-0005-0000-0000-0000EC000000}"/>
    <cellStyle name="Millares 2" xfId="115" xr:uid="{00000000-0005-0000-0000-000042000000}"/>
    <cellStyle name="Millares 2 3" xfId="5" xr:uid="{00000000-0005-0000-0000-000004000000}"/>
    <cellStyle name="Millares 20" xfId="233" xr:uid="{00000000-0005-0000-0000-0000ED000000}"/>
    <cellStyle name="Millares 21" xfId="228" xr:uid="{00000000-0005-0000-0000-0000EE000000}"/>
    <cellStyle name="Millares 22" xfId="227" xr:uid="{00000000-0005-0000-0000-0000EF000000}"/>
    <cellStyle name="Millares 23" xfId="234" xr:uid="{00000000-0005-0000-0000-0000F0000000}"/>
    <cellStyle name="Millares 24" xfId="235" xr:uid="{00000000-0005-0000-0000-0000F1000000}"/>
    <cellStyle name="Millares 25" xfId="236" xr:uid="{00000000-0005-0000-0000-0000F2000000}"/>
    <cellStyle name="Millares 26" xfId="237" xr:uid="{00000000-0005-0000-0000-0000F3000000}"/>
    <cellStyle name="Millares 27" xfId="238" xr:uid="{00000000-0005-0000-0000-0000F4000000}"/>
    <cellStyle name="Millares 28" xfId="239" xr:uid="{00000000-0005-0000-0000-0000F5000000}"/>
    <cellStyle name="Millares 29" xfId="240" xr:uid="{00000000-0005-0000-0000-0000F6000000}"/>
    <cellStyle name="Millares 3" xfId="116" xr:uid="{00000000-0005-0000-0000-000043000000}"/>
    <cellStyle name="Millares 30" xfId="241" xr:uid="{00000000-0005-0000-0000-000000010000}"/>
    <cellStyle name="Millares 4" xfId="215" xr:uid="{00000000-0005-0000-0000-0000D7000000}"/>
    <cellStyle name="Millares 5" xfId="221" xr:uid="{00000000-0005-0000-0000-0000DE000000}"/>
    <cellStyle name="Millares 6" xfId="213" xr:uid="{00000000-0005-0000-0000-0000DF000000}"/>
    <cellStyle name="Millares 7" xfId="220" xr:uid="{00000000-0005-0000-0000-0000E0000000}"/>
    <cellStyle name="Millares 8" xfId="214" xr:uid="{00000000-0005-0000-0000-0000E1000000}"/>
    <cellStyle name="Millares 9" xfId="222" xr:uid="{00000000-0005-0000-0000-0000E2000000}"/>
    <cellStyle name="Moneda 2" xfId="209" xr:uid="{00000000-0005-0000-0000-000044000000}"/>
    <cellStyle name="Moneda 3" xfId="216" xr:uid="{00000000-0005-0000-0000-0000D8000000}"/>
    <cellStyle name="Neutral 2" xfId="117" xr:uid="{00000000-0005-0000-0000-000045000000}"/>
    <cellStyle name="Neutral 3" xfId="118" xr:uid="{00000000-0005-0000-0000-000046000000}"/>
    <cellStyle name="Normal" xfId="0" builtinId="0"/>
    <cellStyle name="Normal 10" xfId="10" xr:uid="{00000000-0005-0000-0000-000006000000}"/>
    <cellStyle name="Normal 11" xfId="119" xr:uid="{00000000-0005-0000-0000-000049000000}"/>
    <cellStyle name="Normal 12" xfId="120" xr:uid="{00000000-0005-0000-0000-00004A000000}"/>
    <cellStyle name="Normal 13" xfId="121" xr:uid="{00000000-0005-0000-0000-00004B000000}"/>
    <cellStyle name="Normal 14" xfId="122" xr:uid="{00000000-0005-0000-0000-00004C000000}"/>
    <cellStyle name="Normal 15" xfId="123" xr:uid="{00000000-0005-0000-0000-00004D000000}"/>
    <cellStyle name="Normal 16" xfId="124" xr:uid="{00000000-0005-0000-0000-00004E000000}"/>
    <cellStyle name="Normal 17" xfId="125" xr:uid="{00000000-0005-0000-0000-00004F000000}"/>
    <cellStyle name="Normal 18" xfId="126" xr:uid="{00000000-0005-0000-0000-000050000000}"/>
    <cellStyle name="Normal 19" xfId="127" xr:uid="{00000000-0005-0000-0000-000051000000}"/>
    <cellStyle name="Normal 2" xfId="4" xr:uid="{00000000-0005-0000-0000-000007000000}"/>
    <cellStyle name="Normal 2 2" xfId="12" xr:uid="{AD8D70B4-15B0-46A9-B495-D2EED57924BF}"/>
    <cellStyle name="Normal 2 2 2" xfId="128" xr:uid="{00000000-0005-0000-0000-000053000000}"/>
    <cellStyle name="Normal 2 3" xfId="129" xr:uid="{00000000-0005-0000-0000-000054000000}"/>
    <cellStyle name="Normal 2 4" xfId="217" xr:uid="{00000000-0005-0000-0000-0000DA000000}"/>
    <cellStyle name="Normal 20" xfId="130" xr:uid="{00000000-0005-0000-0000-000055000000}"/>
    <cellStyle name="Normal 21" xfId="131" xr:uid="{00000000-0005-0000-0000-000056000000}"/>
    <cellStyle name="Normal 22" xfId="132" xr:uid="{00000000-0005-0000-0000-000057000000}"/>
    <cellStyle name="Normal 23" xfId="133" xr:uid="{00000000-0005-0000-0000-000058000000}"/>
    <cellStyle name="Normal 24" xfId="134" xr:uid="{00000000-0005-0000-0000-000059000000}"/>
    <cellStyle name="Normal 25" xfId="135" xr:uid="{00000000-0005-0000-0000-00005A000000}"/>
    <cellStyle name="Normal 26" xfId="136" xr:uid="{00000000-0005-0000-0000-00005B000000}"/>
    <cellStyle name="Normal 27" xfId="137" xr:uid="{00000000-0005-0000-0000-00005C000000}"/>
    <cellStyle name="Normal 28" xfId="138" xr:uid="{00000000-0005-0000-0000-00005D000000}"/>
    <cellStyle name="Normal 29" xfId="139" xr:uid="{00000000-0005-0000-0000-00005E000000}"/>
    <cellStyle name="Normal 3" xfId="46" xr:uid="{00000000-0005-0000-0000-000030000000}"/>
    <cellStyle name="Normal 3 2" xfId="141" xr:uid="{00000000-0005-0000-0000-000060000000}"/>
    <cellStyle name="Normal 3 3" xfId="142" xr:uid="{00000000-0005-0000-0000-000061000000}"/>
    <cellStyle name="Normal 3 4" xfId="143" xr:uid="{00000000-0005-0000-0000-000062000000}"/>
    <cellStyle name="Normal 3 5" xfId="14" xr:uid="{B5E88061-3E82-4911-99DC-4A6F142C6635}"/>
    <cellStyle name="Normal 3 6" xfId="140" xr:uid="{00000000-0005-0000-0000-00005F000000}"/>
    <cellStyle name="Normal 30" xfId="144" xr:uid="{00000000-0005-0000-0000-000063000000}"/>
    <cellStyle name="Normal 31" xfId="145" xr:uid="{00000000-0005-0000-0000-000064000000}"/>
    <cellStyle name="Normal 32" xfId="146" xr:uid="{00000000-0005-0000-0000-000065000000}"/>
    <cellStyle name="Normal 33" xfId="147" xr:uid="{00000000-0005-0000-0000-000066000000}"/>
    <cellStyle name="Normal 34" xfId="148" xr:uid="{00000000-0005-0000-0000-000067000000}"/>
    <cellStyle name="Normal 35" xfId="149" xr:uid="{00000000-0005-0000-0000-000068000000}"/>
    <cellStyle name="Normal 36" xfId="150" xr:uid="{00000000-0005-0000-0000-000069000000}"/>
    <cellStyle name="Normal 37" xfId="151" xr:uid="{00000000-0005-0000-0000-00006A000000}"/>
    <cellStyle name="Normal 38" xfId="152" xr:uid="{00000000-0005-0000-0000-00006B000000}"/>
    <cellStyle name="Normal 39" xfId="153" xr:uid="{00000000-0005-0000-0000-00006C000000}"/>
    <cellStyle name="Normal 4" xfId="11" xr:uid="{8AFD6744-2EF9-46B9-8B9B-F1A116C0DB66}"/>
    <cellStyle name="Normal 4 2" xfId="47" xr:uid="{00000000-0005-0000-0000-000033000000}"/>
    <cellStyle name="Normal 40" xfId="154" xr:uid="{00000000-0005-0000-0000-00006F000000}"/>
    <cellStyle name="Normal 41" xfId="155" xr:uid="{00000000-0005-0000-0000-000070000000}"/>
    <cellStyle name="Normal 42" xfId="156" xr:uid="{00000000-0005-0000-0000-000071000000}"/>
    <cellStyle name="Normal 43" xfId="157" xr:uid="{00000000-0005-0000-0000-000072000000}"/>
    <cellStyle name="Normal 44" xfId="158" xr:uid="{00000000-0005-0000-0000-000073000000}"/>
    <cellStyle name="Normal 45" xfId="159" xr:uid="{00000000-0005-0000-0000-000074000000}"/>
    <cellStyle name="Normal 46" xfId="9" xr:uid="{00000000-0005-0000-0000-000008000000}"/>
    <cellStyle name="Normal 47" xfId="160" xr:uid="{00000000-0005-0000-0000-000076000000}"/>
    <cellStyle name="Normal 48" xfId="161" xr:uid="{00000000-0005-0000-0000-000077000000}"/>
    <cellStyle name="Normal 49" xfId="162" xr:uid="{00000000-0005-0000-0000-000078000000}"/>
    <cellStyle name="Normal 5" xfId="48" xr:uid="{00000000-0005-0000-0000-000032000000}"/>
    <cellStyle name="Normal 5 2" xfId="163" xr:uid="{00000000-0005-0000-0000-000079000000}"/>
    <cellStyle name="Normal 50" xfId="164" xr:uid="{00000000-0005-0000-0000-00007A000000}"/>
    <cellStyle name="Normal 51" xfId="165" xr:uid="{00000000-0005-0000-0000-00007B000000}"/>
    <cellStyle name="Normal 52" xfId="166" xr:uid="{00000000-0005-0000-0000-00007C000000}"/>
    <cellStyle name="Normal 53" xfId="167" xr:uid="{00000000-0005-0000-0000-00007D000000}"/>
    <cellStyle name="Normal 54" xfId="168" xr:uid="{00000000-0005-0000-0000-00007E000000}"/>
    <cellStyle name="Normal 55" xfId="169" xr:uid="{00000000-0005-0000-0000-00007F000000}"/>
    <cellStyle name="Normal 56" xfId="170" xr:uid="{00000000-0005-0000-0000-000080000000}"/>
    <cellStyle name="Normal 57" xfId="171" xr:uid="{00000000-0005-0000-0000-000081000000}"/>
    <cellStyle name="Normal 58" xfId="172" xr:uid="{00000000-0005-0000-0000-000082000000}"/>
    <cellStyle name="Normal 59" xfId="173" xr:uid="{00000000-0005-0000-0000-000083000000}"/>
    <cellStyle name="Normal 6" xfId="15" xr:uid="{2386CD2D-1CA8-43A2-9EAB-1ED60A171689}"/>
    <cellStyle name="Normal 6 2" xfId="174" xr:uid="{00000000-0005-0000-0000-000084000000}"/>
    <cellStyle name="Normal 60" xfId="175" xr:uid="{00000000-0005-0000-0000-000085000000}"/>
    <cellStyle name="Normal 61" xfId="176" xr:uid="{00000000-0005-0000-0000-000086000000}"/>
    <cellStyle name="Normal 62" xfId="177" xr:uid="{00000000-0005-0000-0000-000087000000}"/>
    <cellStyle name="Normal 63" xfId="178" xr:uid="{00000000-0005-0000-0000-000088000000}"/>
    <cellStyle name="Normal 64" xfId="179" xr:uid="{00000000-0005-0000-0000-000089000000}"/>
    <cellStyle name="Normal 65" xfId="180" xr:uid="{00000000-0005-0000-0000-00008A000000}"/>
    <cellStyle name="Normal 66" xfId="181" xr:uid="{00000000-0005-0000-0000-00008B000000}"/>
    <cellStyle name="Normal 67" xfId="182" xr:uid="{00000000-0005-0000-0000-00008C000000}"/>
    <cellStyle name="Normal 68" xfId="183" xr:uid="{00000000-0005-0000-0000-00008D000000}"/>
    <cellStyle name="Normal 69" xfId="184" xr:uid="{00000000-0005-0000-0000-00008E000000}"/>
    <cellStyle name="Normal 7" xfId="49" xr:uid="{00000000-0005-0000-0000-000034000000}"/>
    <cellStyle name="Normal 7 2" xfId="210" xr:uid="{00000000-0005-0000-0000-00008F000000}"/>
    <cellStyle name="Normal 70" xfId="185" xr:uid="{00000000-0005-0000-0000-000090000000}"/>
    <cellStyle name="Normal 71" xfId="186" xr:uid="{00000000-0005-0000-0000-000091000000}"/>
    <cellStyle name="Normal 72" xfId="187" xr:uid="{00000000-0005-0000-0000-000092000000}"/>
    <cellStyle name="Normal 73" xfId="188" xr:uid="{00000000-0005-0000-0000-000093000000}"/>
    <cellStyle name="Normal 74" xfId="189" xr:uid="{00000000-0005-0000-0000-000094000000}"/>
    <cellStyle name="Normal 75" xfId="190" xr:uid="{00000000-0005-0000-0000-000095000000}"/>
    <cellStyle name="Normal 76" xfId="13" xr:uid="{D108788F-6AE9-4F6A-A51A-1BA12445A123}"/>
    <cellStyle name="Normal 8" xfId="191" xr:uid="{00000000-0005-0000-0000-000096000000}"/>
    <cellStyle name="Normal 9" xfId="192" xr:uid="{00000000-0005-0000-0000-000097000000}"/>
    <cellStyle name="Notas 2" xfId="193" xr:uid="{00000000-0005-0000-0000-000098000000}"/>
    <cellStyle name="Notas 2 2" xfId="218" xr:uid="{00000000-0005-0000-0000-0000DC000000}"/>
    <cellStyle name="Porcentaje" xfId="2" builtinId="5"/>
    <cellStyle name="Porcentaje 2" xfId="45" xr:uid="{00000000-0005-0000-0000-000040000000}"/>
    <cellStyle name="Porcentaje 3" xfId="194" xr:uid="{00000000-0005-0000-0000-00009B000000}"/>
    <cellStyle name="Porcentual 2" xfId="7" xr:uid="{00000000-0005-0000-0000-00000A000000}"/>
    <cellStyle name="Salida" xfId="21" builtinId="21" customBuiltin="1"/>
    <cellStyle name="Salida 2" xfId="195" xr:uid="{00000000-0005-0000-0000-00009D000000}"/>
    <cellStyle name="Salida 3" xfId="196" xr:uid="{00000000-0005-0000-0000-00009E000000}"/>
    <cellStyle name="Texto de advertencia" xfId="25" builtinId="11" customBuiltin="1"/>
    <cellStyle name="Texto de advertencia 2" xfId="197" xr:uid="{00000000-0005-0000-0000-00009F000000}"/>
    <cellStyle name="Texto de advertencia 3" xfId="198" xr:uid="{00000000-0005-0000-0000-0000A0000000}"/>
    <cellStyle name="Texto explicativo" xfId="26" builtinId="53" customBuiltin="1"/>
    <cellStyle name="Texto explicativo 2" xfId="199" xr:uid="{00000000-0005-0000-0000-0000A1000000}"/>
    <cellStyle name="Texto explicativo 3" xfId="200" xr:uid="{00000000-0005-0000-0000-0000A2000000}"/>
    <cellStyle name="Título 1 2" xfId="201" xr:uid="{00000000-0005-0000-0000-0000A3000000}"/>
    <cellStyle name="Título 1 3" xfId="202" xr:uid="{00000000-0005-0000-0000-0000A4000000}"/>
    <cellStyle name="Título 2" xfId="16" builtinId="17" customBuiltin="1"/>
    <cellStyle name="Título 2 2" xfId="203" xr:uid="{00000000-0005-0000-0000-0000A5000000}"/>
    <cellStyle name="Título 2 3" xfId="204" xr:uid="{00000000-0005-0000-0000-0000A6000000}"/>
    <cellStyle name="Título 3" xfId="17" builtinId="18" customBuiltin="1"/>
    <cellStyle name="Título 3 2" xfId="205" xr:uid="{00000000-0005-0000-0000-0000A7000000}"/>
    <cellStyle name="Título 3 3" xfId="206" xr:uid="{00000000-0005-0000-0000-0000A8000000}"/>
    <cellStyle name="Título 4" xfId="219" xr:uid="{00000000-0005-0000-0000-0000DD000000}"/>
    <cellStyle name="Total" xfId="27" builtinId="25" customBuiltin="1"/>
    <cellStyle name="Total 2" xfId="207" xr:uid="{00000000-0005-0000-0000-0000A9000000}"/>
    <cellStyle name="Total 3" xfId="208" xr:uid="{00000000-0005-0000-0000-0000AA000000}"/>
  </cellStyles>
  <dxfs count="0"/>
  <tableStyles count="0" defaultTableStyle="TableStyleMedium2" defaultPivotStyle="PivotStyleLight16"/>
  <colors>
    <mruColors>
      <color rgb="FFF68A8A"/>
      <color rgb="FFFF7C80"/>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885825</xdr:colOff>
      <xdr:row>1</xdr:row>
      <xdr:rowOff>0</xdr:rowOff>
    </xdr:to>
    <xdr:pic>
      <xdr:nvPicPr>
        <xdr:cNvPr id="2" name="Imagen 1" descr="cid:image001.png@01CC8988.715F248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bwMode="auto">
        <a:xfrm>
          <a:off x="0" y="0"/>
          <a:ext cx="885825" cy="790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
  <sheetViews>
    <sheetView workbookViewId="0">
      <selection activeCell="B3" sqref="B3"/>
    </sheetView>
  </sheetViews>
  <sheetFormatPr baseColWidth="10" defaultRowHeight="15" x14ac:dyDescent="0.25"/>
  <sheetData>
    <row r="2" spans="1:2" x14ac:dyDescent="0.25">
      <c r="A2" t="s">
        <v>483</v>
      </c>
      <c r="B2" t="s">
        <v>624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7">
    <pageSetUpPr fitToPage="1"/>
  </sheetPr>
  <dimension ref="A1:Q131"/>
  <sheetViews>
    <sheetView showGridLines="0" topLeftCell="A22" zoomScaleNormal="100" workbookViewId="0">
      <selection activeCell="K37" sqref="K37"/>
    </sheetView>
  </sheetViews>
  <sheetFormatPr baseColWidth="10" defaultRowHeight="12" x14ac:dyDescent="0.2"/>
  <cols>
    <col min="1" max="1" width="6" style="51" customWidth="1"/>
    <col min="2" max="2" width="18.140625" style="51" customWidth="1"/>
    <col min="3" max="4" width="8.5703125" style="51" bestFit="1" customWidth="1"/>
    <col min="5" max="6" width="8.5703125" style="51" customWidth="1"/>
    <col min="7" max="7" width="9.42578125" style="51" bestFit="1" customWidth="1"/>
    <col min="8" max="8" width="7.5703125" style="51" bestFit="1" customWidth="1"/>
    <col min="9" max="10" width="7.5703125" style="51" customWidth="1"/>
    <col min="11" max="11" width="9.7109375" style="51" customWidth="1"/>
    <col min="12" max="12" width="11.140625" style="51" customWidth="1"/>
    <col min="13" max="14" width="11.42578125" style="51"/>
    <col min="15" max="15" width="12.42578125" style="51" bestFit="1" customWidth="1"/>
    <col min="16" max="251" width="11.42578125" style="51"/>
    <col min="252" max="252" width="18.140625" style="51" customWidth="1"/>
    <col min="253" max="254" width="8.5703125" style="51" bestFit="1" customWidth="1"/>
    <col min="255" max="256" width="8.5703125" style="51" customWidth="1"/>
    <col min="257" max="257" width="9.42578125" style="51" bestFit="1" customWidth="1"/>
    <col min="258" max="258" width="7.5703125" style="51" bestFit="1" customWidth="1"/>
    <col min="259" max="260" width="7.5703125" style="51" customWidth="1"/>
    <col min="261" max="261" width="9.7109375" style="51" customWidth="1"/>
    <col min="262" max="267" width="0" style="51" hidden="1" customWidth="1"/>
    <col min="268" max="268" width="11.140625" style="51" customWidth="1"/>
    <col min="269" max="270" width="11.42578125" style="51"/>
    <col min="271" max="271" width="12.42578125" style="51" bestFit="1" customWidth="1"/>
    <col min="272" max="507" width="11.42578125" style="51"/>
    <col min="508" max="508" width="18.140625" style="51" customWidth="1"/>
    <col min="509" max="510" width="8.5703125" style="51" bestFit="1" customWidth="1"/>
    <col min="511" max="512" width="8.5703125" style="51" customWidth="1"/>
    <col min="513" max="513" width="9.42578125" style="51" bestFit="1" customWidth="1"/>
    <col min="514" max="514" width="7.5703125" style="51" bestFit="1" customWidth="1"/>
    <col min="515" max="516" width="7.5703125" style="51" customWidth="1"/>
    <col min="517" max="517" width="9.7109375" style="51" customWidth="1"/>
    <col min="518" max="523" width="0" style="51" hidden="1" customWidth="1"/>
    <col min="524" max="524" width="11.140625" style="51" customWidth="1"/>
    <col min="525" max="526" width="11.42578125" style="51"/>
    <col min="527" max="527" width="12.42578125" style="51" bestFit="1" customWidth="1"/>
    <col min="528" max="763" width="11.42578125" style="51"/>
    <col min="764" max="764" width="18.140625" style="51" customWidth="1"/>
    <col min="765" max="766" width="8.5703125" style="51" bestFit="1" customWidth="1"/>
    <col min="767" max="768" width="8.5703125" style="51" customWidth="1"/>
    <col min="769" max="769" width="9.42578125" style="51" bestFit="1" customWidth="1"/>
    <col min="770" max="770" width="7.5703125" style="51" bestFit="1" customWidth="1"/>
    <col min="771" max="772" width="7.5703125" style="51" customWidth="1"/>
    <col min="773" max="773" width="9.7109375" style="51" customWidth="1"/>
    <col min="774" max="779" width="0" style="51" hidden="1" customWidth="1"/>
    <col min="780" max="780" width="11.140625" style="51" customWidth="1"/>
    <col min="781" max="782" width="11.42578125" style="51"/>
    <col min="783" max="783" width="12.42578125" style="51" bestFit="1" customWidth="1"/>
    <col min="784" max="1019" width="11.42578125" style="51"/>
    <col min="1020" max="1020" width="18.140625" style="51" customWidth="1"/>
    <col min="1021" max="1022" width="8.5703125" style="51" bestFit="1" customWidth="1"/>
    <col min="1023" max="1024" width="8.5703125" style="51" customWidth="1"/>
    <col min="1025" max="1025" width="9.42578125" style="51" bestFit="1" customWidth="1"/>
    <col min="1026" max="1026" width="7.5703125" style="51" bestFit="1" customWidth="1"/>
    <col min="1027" max="1028" width="7.5703125" style="51" customWidth="1"/>
    <col min="1029" max="1029" width="9.7109375" style="51" customWidth="1"/>
    <col min="1030" max="1035" width="0" style="51" hidden="1" customWidth="1"/>
    <col min="1036" max="1036" width="11.140625" style="51" customWidth="1"/>
    <col min="1037" max="1038" width="11.42578125" style="51"/>
    <col min="1039" max="1039" width="12.42578125" style="51" bestFit="1" customWidth="1"/>
    <col min="1040" max="1275" width="11.42578125" style="51"/>
    <col min="1276" max="1276" width="18.140625" style="51" customWidth="1"/>
    <col min="1277" max="1278" width="8.5703125" style="51" bestFit="1" customWidth="1"/>
    <col min="1279" max="1280" width="8.5703125" style="51" customWidth="1"/>
    <col min="1281" max="1281" width="9.42578125" style="51" bestFit="1" customWidth="1"/>
    <col min="1282" max="1282" width="7.5703125" style="51" bestFit="1" customWidth="1"/>
    <col min="1283" max="1284" width="7.5703125" style="51" customWidth="1"/>
    <col min="1285" max="1285" width="9.7109375" style="51" customWidth="1"/>
    <col min="1286" max="1291" width="0" style="51" hidden="1" customWidth="1"/>
    <col min="1292" max="1292" width="11.140625" style="51" customWidth="1"/>
    <col min="1293" max="1294" width="11.42578125" style="51"/>
    <col min="1295" max="1295" width="12.42578125" style="51" bestFit="1" customWidth="1"/>
    <col min="1296" max="1531" width="11.42578125" style="51"/>
    <col min="1532" max="1532" width="18.140625" style="51" customWidth="1"/>
    <col min="1533" max="1534" width="8.5703125" style="51" bestFit="1" customWidth="1"/>
    <col min="1535" max="1536" width="8.5703125" style="51" customWidth="1"/>
    <col min="1537" max="1537" width="9.42578125" style="51" bestFit="1" customWidth="1"/>
    <col min="1538" max="1538" width="7.5703125" style="51" bestFit="1" customWidth="1"/>
    <col min="1539" max="1540" width="7.5703125" style="51" customWidth="1"/>
    <col min="1541" max="1541" width="9.7109375" style="51" customWidth="1"/>
    <col min="1542" max="1547" width="0" style="51" hidden="1" customWidth="1"/>
    <col min="1548" max="1548" width="11.140625" style="51" customWidth="1"/>
    <col min="1549" max="1550" width="11.42578125" style="51"/>
    <col min="1551" max="1551" width="12.42578125" style="51" bestFit="1" customWidth="1"/>
    <col min="1552" max="1787" width="11.42578125" style="51"/>
    <col min="1788" max="1788" width="18.140625" style="51" customWidth="1"/>
    <col min="1789" max="1790" width="8.5703125" style="51" bestFit="1" customWidth="1"/>
    <col min="1791" max="1792" width="8.5703125" style="51" customWidth="1"/>
    <col min="1793" max="1793" width="9.42578125" style="51" bestFit="1" customWidth="1"/>
    <col min="1794" max="1794" width="7.5703125" style="51" bestFit="1" customWidth="1"/>
    <col min="1795" max="1796" width="7.5703125" style="51" customWidth="1"/>
    <col min="1797" max="1797" width="9.7109375" style="51" customWidth="1"/>
    <col min="1798" max="1803" width="0" style="51" hidden="1" customWidth="1"/>
    <col min="1804" max="1804" width="11.140625" style="51" customWidth="1"/>
    <col min="1805" max="1806" width="11.42578125" style="51"/>
    <col min="1807" max="1807" width="12.42578125" style="51" bestFit="1" customWidth="1"/>
    <col min="1808" max="2043" width="11.42578125" style="51"/>
    <col min="2044" max="2044" width="18.140625" style="51" customWidth="1"/>
    <col min="2045" max="2046" width="8.5703125" style="51" bestFit="1" customWidth="1"/>
    <col min="2047" max="2048" width="8.5703125" style="51" customWidth="1"/>
    <col min="2049" max="2049" width="9.42578125" style="51" bestFit="1" customWidth="1"/>
    <col min="2050" max="2050" width="7.5703125" style="51" bestFit="1" customWidth="1"/>
    <col min="2051" max="2052" width="7.5703125" style="51" customWidth="1"/>
    <col min="2053" max="2053" width="9.7109375" style="51" customWidth="1"/>
    <col min="2054" max="2059" width="0" style="51" hidden="1" customWidth="1"/>
    <col min="2060" max="2060" width="11.140625" style="51" customWidth="1"/>
    <col min="2061" max="2062" width="11.42578125" style="51"/>
    <col min="2063" max="2063" width="12.42578125" style="51" bestFit="1" customWidth="1"/>
    <col min="2064" max="2299" width="11.42578125" style="51"/>
    <col min="2300" max="2300" width="18.140625" style="51" customWidth="1"/>
    <col min="2301" max="2302" width="8.5703125" style="51" bestFit="1" customWidth="1"/>
    <col min="2303" max="2304" width="8.5703125" style="51" customWidth="1"/>
    <col min="2305" max="2305" width="9.42578125" style="51" bestFit="1" customWidth="1"/>
    <col min="2306" max="2306" width="7.5703125" style="51" bestFit="1" customWidth="1"/>
    <col min="2307" max="2308" width="7.5703125" style="51" customWidth="1"/>
    <col min="2309" max="2309" width="9.7109375" style="51" customWidth="1"/>
    <col min="2310" max="2315" width="0" style="51" hidden="1" customWidth="1"/>
    <col min="2316" max="2316" width="11.140625" style="51" customWidth="1"/>
    <col min="2317" max="2318" width="11.42578125" style="51"/>
    <col min="2319" max="2319" width="12.42578125" style="51" bestFit="1" customWidth="1"/>
    <col min="2320" max="2555" width="11.42578125" style="51"/>
    <col min="2556" max="2556" width="18.140625" style="51" customWidth="1"/>
    <col min="2557" max="2558" width="8.5703125" style="51" bestFit="1" customWidth="1"/>
    <col min="2559" max="2560" width="8.5703125" style="51" customWidth="1"/>
    <col min="2561" max="2561" width="9.42578125" style="51" bestFit="1" customWidth="1"/>
    <col min="2562" max="2562" width="7.5703125" style="51" bestFit="1" customWidth="1"/>
    <col min="2563" max="2564" width="7.5703125" style="51" customWidth="1"/>
    <col min="2565" max="2565" width="9.7109375" style="51" customWidth="1"/>
    <col min="2566" max="2571" width="0" style="51" hidden="1" customWidth="1"/>
    <col min="2572" max="2572" width="11.140625" style="51" customWidth="1"/>
    <col min="2573" max="2574" width="11.42578125" style="51"/>
    <col min="2575" max="2575" width="12.42578125" style="51" bestFit="1" customWidth="1"/>
    <col min="2576" max="2811" width="11.42578125" style="51"/>
    <col min="2812" max="2812" width="18.140625" style="51" customWidth="1"/>
    <col min="2813" max="2814" width="8.5703125" style="51" bestFit="1" customWidth="1"/>
    <col min="2815" max="2816" width="8.5703125" style="51" customWidth="1"/>
    <col min="2817" max="2817" width="9.42578125" style="51" bestFit="1" customWidth="1"/>
    <col min="2818" max="2818" width="7.5703125" style="51" bestFit="1" customWidth="1"/>
    <col min="2819" max="2820" width="7.5703125" style="51" customWidth="1"/>
    <col min="2821" max="2821" width="9.7109375" style="51" customWidth="1"/>
    <col min="2822" max="2827" width="0" style="51" hidden="1" customWidth="1"/>
    <col min="2828" max="2828" width="11.140625" style="51" customWidth="1"/>
    <col min="2829" max="2830" width="11.42578125" style="51"/>
    <col min="2831" max="2831" width="12.42578125" style="51" bestFit="1" customWidth="1"/>
    <col min="2832" max="3067" width="11.42578125" style="51"/>
    <col min="3068" max="3068" width="18.140625" style="51" customWidth="1"/>
    <col min="3069" max="3070" width="8.5703125" style="51" bestFit="1" customWidth="1"/>
    <col min="3071" max="3072" width="8.5703125" style="51" customWidth="1"/>
    <col min="3073" max="3073" width="9.42578125" style="51" bestFit="1" customWidth="1"/>
    <col min="3074" max="3074" width="7.5703125" style="51" bestFit="1" customWidth="1"/>
    <col min="3075" max="3076" width="7.5703125" style="51" customWidth="1"/>
    <col min="3077" max="3077" width="9.7109375" style="51" customWidth="1"/>
    <col min="3078" max="3083" width="0" style="51" hidden="1" customWidth="1"/>
    <col min="3084" max="3084" width="11.140625" style="51" customWidth="1"/>
    <col min="3085" max="3086" width="11.42578125" style="51"/>
    <col min="3087" max="3087" width="12.42578125" style="51" bestFit="1" customWidth="1"/>
    <col min="3088" max="3323" width="11.42578125" style="51"/>
    <col min="3324" max="3324" width="18.140625" style="51" customWidth="1"/>
    <col min="3325" max="3326" width="8.5703125" style="51" bestFit="1" customWidth="1"/>
    <col min="3327" max="3328" width="8.5703125" style="51" customWidth="1"/>
    <col min="3329" max="3329" width="9.42578125" style="51" bestFit="1" customWidth="1"/>
    <col min="3330" max="3330" width="7.5703125" style="51" bestFit="1" customWidth="1"/>
    <col min="3331" max="3332" width="7.5703125" style="51" customWidth="1"/>
    <col min="3333" max="3333" width="9.7109375" style="51" customWidth="1"/>
    <col min="3334" max="3339" width="0" style="51" hidden="1" customWidth="1"/>
    <col min="3340" max="3340" width="11.140625" style="51" customWidth="1"/>
    <col min="3341" max="3342" width="11.42578125" style="51"/>
    <col min="3343" max="3343" width="12.42578125" style="51" bestFit="1" customWidth="1"/>
    <col min="3344" max="3579" width="11.42578125" style="51"/>
    <col min="3580" max="3580" width="18.140625" style="51" customWidth="1"/>
    <col min="3581" max="3582" width="8.5703125" style="51" bestFit="1" customWidth="1"/>
    <col min="3583" max="3584" width="8.5703125" style="51" customWidth="1"/>
    <col min="3585" max="3585" width="9.42578125" style="51" bestFit="1" customWidth="1"/>
    <col min="3586" max="3586" width="7.5703125" style="51" bestFit="1" customWidth="1"/>
    <col min="3587" max="3588" width="7.5703125" style="51" customWidth="1"/>
    <col min="3589" max="3589" width="9.7109375" style="51" customWidth="1"/>
    <col min="3590" max="3595" width="0" style="51" hidden="1" customWidth="1"/>
    <col min="3596" max="3596" width="11.140625" style="51" customWidth="1"/>
    <col min="3597" max="3598" width="11.42578125" style="51"/>
    <col min="3599" max="3599" width="12.42578125" style="51" bestFit="1" customWidth="1"/>
    <col min="3600" max="3835" width="11.42578125" style="51"/>
    <col min="3836" max="3836" width="18.140625" style="51" customWidth="1"/>
    <col min="3837" max="3838" width="8.5703125" style="51" bestFit="1" customWidth="1"/>
    <col min="3839" max="3840" width="8.5703125" style="51" customWidth="1"/>
    <col min="3841" max="3841" width="9.42578125" style="51" bestFit="1" customWidth="1"/>
    <col min="3842" max="3842" width="7.5703125" style="51" bestFit="1" customWidth="1"/>
    <col min="3843" max="3844" width="7.5703125" style="51" customWidth="1"/>
    <col min="3845" max="3845" width="9.7109375" style="51" customWidth="1"/>
    <col min="3846" max="3851" width="0" style="51" hidden="1" customWidth="1"/>
    <col min="3852" max="3852" width="11.140625" style="51" customWidth="1"/>
    <col min="3853" max="3854" width="11.42578125" style="51"/>
    <col min="3855" max="3855" width="12.42578125" style="51" bestFit="1" customWidth="1"/>
    <col min="3856" max="4091" width="11.42578125" style="51"/>
    <col min="4092" max="4092" width="18.140625" style="51" customWidth="1"/>
    <col min="4093" max="4094" width="8.5703125" style="51" bestFit="1" customWidth="1"/>
    <col min="4095" max="4096" width="8.5703125" style="51" customWidth="1"/>
    <col min="4097" max="4097" width="9.42578125" style="51" bestFit="1" customWidth="1"/>
    <col min="4098" max="4098" width="7.5703125" style="51" bestFit="1" customWidth="1"/>
    <col min="4099" max="4100" width="7.5703125" style="51" customWidth="1"/>
    <col min="4101" max="4101" width="9.7109375" style="51" customWidth="1"/>
    <col min="4102" max="4107" width="0" style="51" hidden="1" customWidth="1"/>
    <col min="4108" max="4108" width="11.140625" style="51" customWidth="1"/>
    <col min="4109" max="4110" width="11.42578125" style="51"/>
    <col min="4111" max="4111" width="12.42578125" style="51" bestFit="1" customWidth="1"/>
    <col min="4112" max="4347" width="11.42578125" style="51"/>
    <col min="4348" max="4348" width="18.140625" style="51" customWidth="1"/>
    <col min="4349" max="4350" width="8.5703125" style="51" bestFit="1" customWidth="1"/>
    <col min="4351" max="4352" width="8.5703125" style="51" customWidth="1"/>
    <col min="4353" max="4353" width="9.42578125" style="51" bestFit="1" customWidth="1"/>
    <col min="4354" max="4354" width="7.5703125" style="51" bestFit="1" customWidth="1"/>
    <col min="4355" max="4356" width="7.5703125" style="51" customWidth="1"/>
    <col min="4357" max="4357" width="9.7109375" style="51" customWidth="1"/>
    <col min="4358" max="4363" width="0" style="51" hidden="1" customWidth="1"/>
    <col min="4364" max="4364" width="11.140625" style="51" customWidth="1"/>
    <col min="4365" max="4366" width="11.42578125" style="51"/>
    <col min="4367" max="4367" width="12.42578125" style="51" bestFit="1" customWidth="1"/>
    <col min="4368" max="4603" width="11.42578125" style="51"/>
    <col min="4604" max="4604" width="18.140625" style="51" customWidth="1"/>
    <col min="4605" max="4606" width="8.5703125" style="51" bestFit="1" customWidth="1"/>
    <col min="4607" max="4608" width="8.5703125" style="51" customWidth="1"/>
    <col min="4609" max="4609" width="9.42578125" style="51" bestFit="1" customWidth="1"/>
    <col min="4610" max="4610" width="7.5703125" style="51" bestFit="1" customWidth="1"/>
    <col min="4611" max="4612" width="7.5703125" style="51" customWidth="1"/>
    <col min="4613" max="4613" width="9.7109375" style="51" customWidth="1"/>
    <col min="4614" max="4619" width="0" style="51" hidden="1" customWidth="1"/>
    <col min="4620" max="4620" width="11.140625" style="51" customWidth="1"/>
    <col min="4621" max="4622" width="11.42578125" style="51"/>
    <col min="4623" max="4623" width="12.42578125" style="51" bestFit="1" customWidth="1"/>
    <col min="4624" max="4859" width="11.42578125" style="51"/>
    <col min="4860" max="4860" width="18.140625" style="51" customWidth="1"/>
    <col min="4861" max="4862" width="8.5703125" style="51" bestFit="1" customWidth="1"/>
    <col min="4863" max="4864" width="8.5703125" style="51" customWidth="1"/>
    <col min="4865" max="4865" width="9.42578125" style="51" bestFit="1" customWidth="1"/>
    <col min="4866" max="4866" width="7.5703125" style="51" bestFit="1" customWidth="1"/>
    <col min="4867" max="4868" width="7.5703125" style="51" customWidth="1"/>
    <col min="4869" max="4869" width="9.7109375" style="51" customWidth="1"/>
    <col min="4870" max="4875" width="0" style="51" hidden="1" customWidth="1"/>
    <col min="4876" max="4876" width="11.140625" style="51" customWidth="1"/>
    <col min="4877" max="4878" width="11.42578125" style="51"/>
    <col min="4879" max="4879" width="12.42578125" style="51" bestFit="1" customWidth="1"/>
    <col min="4880" max="5115" width="11.42578125" style="51"/>
    <col min="5116" max="5116" width="18.140625" style="51" customWidth="1"/>
    <col min="5117" max="5118" width="8.5703125" style="51" bestFit="1" customWidth="1"/>
    <col min="5119" max="5120" width="8.5703125" style="51" customWidth="1"/>
    <col min="5121" max="5121" width="9.42578125" style="51" bestFit="1" customWidth="1"/>
    <col min="5122" max="5122" width="7.5703125" style="51" bestFit="1" customWidth="1"/>
    <col min="5123" max="5124" width="7.5703125" style="51" customWidth="1"/>
    <col min="5125" max="5125" width="9.7109375" style="51" customWidth="1"/>
    <col min="5126" max="5131" width="0" style="51" hidden="1" customWidth="1"/>
    <col min="5132" max="5132" width="11.140625" style="51" customWidth="1"/>
    <col min="5133" max="5134" width="11.42578125" style="51"/>
    <col min="5135" max="5135" width="12.42578125" style="51" bestFit="1" customWidth="1"/>
    <col min="5136" max="5371" width="11.42578125" style="51"/>
    <col min="5372" max="5372" width="18.140625" style="51" customWidth="1"/>
    <col min="5373" max="5374" width="8.5703125" style="51" bestFit="1" customWidth="1"/>
    <col min="5375" max="5376" width="8.5703125" style="51" customWidth="1"/>
    <col min="5377" max="5377" width="9.42578125" style="51" bestFit="1" customWidth="1"/>
    <col min="5378" max="5378" width="7.5703125" style="51" bestFit="1" customWidth="1"/>
    <col min="5379" max="5380" width="7.5703125" style="51" customWidth="1"/>
    <col min="5381" max="5381" width="9.7109375" style="51" customWidth="1"/>
    <col min="5382" max="5387" width="0" style="51" hidden="1" customWidth="1"/>
    <col min="5388" max="5388" width="11.140625" style="51" customWidth="1"/>
    <col min="5389" max="5390" width="11.42578125" style="51"/>
    <col min="5391" max="5391" width="12.42578125" style="51" bestFit="1" customWidth="1"/>
    <col min="5392" max="5627" width="11.42578125" style="51"/>
    <col min="5628" max="5628" width="18.140625" style="51" customWidth="1"/>
    <col min="5629" max="5630" width="8.5703125" style="51" bestFit="1" customWidth="1"/>
    <col min="5631" max="5632" width="8.5703125" style="51" customWidth="1"/>
    <col min="5633" max="5633" width="9.42578125" style="51" bestFit="1" customWidth="1"/>
    <col min="5634" max="5634" width="7.5703125" style="51" bestFit="1" customWidth="1"/>
    <col min="5635" max="5636" width="7.5703125" style="51" customWidth="1"/>
    <col min="5637" max="5637" width="9.7109375" style="51" customWidth="1"/>
    <col min="5638" max="5643" width="0" style="51" hidden="1" customWidth="1"/>
    <col min="5644" max="5644" width="11.140625" style="51" customWidth="1"/>
    <col min="5645" max="5646" width="11.42578125" style="51"/>
    <col min="5647" max="5647" width="12.42578125" style="51" bestFit="1" customWidth="1"/>
    <col min="5648" max="5883" width="11.42578125" style="51"/>
    <col min="5884" max="5884" width="18.140625" style="51" customWidth="1"/>
    <col min="5885" max="5886" width="8.5703125" style="51" bestFit="1" customWidth="1"/>
    <col min="5887" max="5888" width="8.5703125" style="51" customWidth="1"/>
    <col min="5889" max="5889" width="9.42578125" style="51" bestFit="1" customWidth="1"/>
    <col min="5890" max="5890" width="7.5703125" style="51" bestFit="1" customWidth="1"/>
    <col min="5891" max="5892" width="7.5703125" style="51" customWidth="1"/>
    <col min="5893" max="5893" width="9.7109375" style="51" customWidth="1"/>
    <col min="5894" max="5899" width="0" style="51" hidden="1" customWidth="1"/>
    <col min="5900" max="5900" width="11.140625" style="51" customWidth="1"/>
    <col min="5901" max="5902" width="11.42578125" style="51"/>
    <col min="5903" max="5903" width="12.42578125" style="51" bestFit="1" customWidth="1"/>
    <col min="5904" max="6139" width="11.42578125" style="51"/>
    <col min="6140" max="6140" width="18.140625" style="51" customWidth="1"/>
    <col min="6141" max="6142" width="8.5703125" style="51" bestFit="1" customWidth="1"/>
    <col min="6143" max="6144" width="8.5703125" style="51" customWidth="1"/>
    <col min="6145" max="6145" width="9.42578125" style="51" bestFit="1" customWidth="1"/>
    <col min="6146" max="6146" width="7.5703125" style="51" bestFit="1" customWidth="1"/>
    <col min="6147" max="6148" width="7.5703125" style="51" customWidth="1"/>
    <col min="6149" max="6149" width="9.7109375" style="51" customWidth="1"/>
    <col min="6150" max="6155" width="0" style="51" hidden="1" customWidth="1"/>
    <col min="6156" max="6156" width="11.140625" style="51" customWidth="1"/>
    <col min="6157" max="6158" width="11.42578125" style="51"/>
    <col min="6159" max="6159" width="12.42578125" style="51" bestFit="1" customWidth="1"/>
    <col min="6160" max="6395" width="11.42578125" style="51"/>
    <col min="6396" max="6396" width="18.140625" style="51" customWidth="1"/>
    <col min="6397" max="6398" width="8.5703125" style="51" bestFit="1" customWidth="1"/>
    <col min="6399" max="6400" width="8.5703125" style="51" customWidth="1"/>
    <col min="6401" max="6401" width="9.42578125" style="51" bestFit="1" customWidth="1"/>
    <col min="6402" max="6402" width="7.5703125" style="51" bestFit="1" customWidth="1"/>
    <col min="6403" max="6404" width="7.5703125" style="51" customWidth="1"/>
    <col min="6405" max="6405" width="9.7109375" style="51" customWidth="1"/>
    <col min="6406" max="6411" width="0" style="51" hidden="1" customWidth="1"/>
    <col min="6412" max="6412" width="11.140625" style="51" customWidth="1"/>
    <col min="6413" max="6414" width="11.42578125" style="51"/>
    <col min="6415" max="6415" width="12.42578125" style="51" bestFit="1" customWidth="1"/>
    <col min="6416" max="6651" width="11.42578125" style="51"/>
    <col min="6652" max="6652" width="18.140625" style="51" customWidth="1"/>
    <col min="6653" max="6654" width="8.5703125" style="51" bestFit="1" customWidth="1"/>
    <col min="6655" max="6656" width="8.5703125" style="51" customWidth="1"/>
    <col min="6657" max="6657" width="9.42578125" style="51" bestFit="1" customWidth="1"/>
    <col min="6658" max="6658" width="7.5703125" style="51" bestFit="1" customWidth="1"/>
    <col min="6659" max="6660" width="7.5703125" style="51" customWidth="1"/>
    <col min="6661" max="6661" width="9.7109375" style="51" customWidth="1"/>
    <col min="6662" max="6667" width="0" style="51" hidden="1" customWidth="1"/>
    <col min="6668" max="6668" width="11.140625" style="51" customWidth="1"/>
    <col min="6669" max="6670" width="11.42578125" style="51"/>
    <col min="6671" max="6671" width="12.42578125" style="51" bestFit="1" customWidth="1"/>
    <col min="6672" max="6907" width="11.42578125" style="51"/>
    <col min="6908" max="6908" width="18.140625" style="51" customWidth="1"/>
    <col min="6909" max="6910" width="8.5703125" style="51" bestFit="1" customWidth="1"/>
    <col min="6911" max="6912" width="8.5703125" style="51" customWidth="1"/>
    <col min="6913" max="6913" width="9.42578125" style="51" bestFit="1" customWidth="1"/>
    <col min="6914" max="6914" width="7.5703125" style="51" bestFit="1" customWidth="1"/>
    <col min="6915" max="6916" width="7.5703125" style="51" customWidth="1"/>
    <col min="6917" max="6917" width="9.7109375" style="51" customWidth="1"/>
    <col min="6918" max="6923" width="0" style="51" hidden="1" customWidth="1"/>
    <col min="6924" max="6924" width="11.140625" style="51" customWidth="1"/>
    <col min="6925" max="6926" width="11.42578125" style="51"/>
    <col min="6927" max="6927" width="12.42578125" style="51" bestFit="1" customWidth="1"/>
    <col min="6928" max="7163" width="11.42578125" style="51"/>
    <col min="7164" max="7164" width="18.140625" style="51" customWidth="1"/>
    <col min="7165" max="7166" width="8.5703125" style="51" bestFit="1" customWidth="1"/>
    <col min="7167" max="7168" width="8.5703125" style="51" customWidth="1"/>
    <col min="7169" max="7169" width="9.42578125" style="51" bestFit="1" customWidth="1"/>
    <col min="7170" max="7170" width="7.5703125" style="51" bestFit="1" customWidth="1"/>
    <col min="7171" max="7172" width="7.5703125" style="51" customWidth="1"/>
    <col min="7173" max="7173" width="9.7109375" style="51" customWidth="1"/>
    <col min="7174" max="7179" width="0" style="51" hidden="1" customWidth="1"/>
    <col min="7180" max="7180" width="11.140625" style="51" customWidth="1"/>
    <col min="7181" max="7182" width="11.42578125" style="51"/>
    <col min="7183" max="7183" width="12.42578125" style="51" bestFit="1" customWidth="1"/>
    <col min="7184" max="7419" width="11.42578125" style="51"/>
    <col min="7420" max="7420" width="18.140625" style="51" customWidth="1"/>
    <col min="7421" max="7422" width="8.5703125" style="51" bestFit="1" customWidth="1"/>
    <col min="7423" max="7424" width="8.5703125" style="51" customWidth="1"/>
    <col min="7425" max="7425" width="9.42578125" style="51" bestFit="1" customWidth="1"/>
    <col min="7426" max="7426" width="7.5703125" style="51" bestFit="1" customWidth="1"/>
    <col min="7427" max="7428" width="7.5703125" style="51" customWidth="1"/>
    <col min="7429" max="7429" width="9.7109375" style="51" customWidth="1"/>
    <col min="7430" max="7435" width="0" style="51" hidden="1" customWidth="1"/>
    <col min="7436" max="7436" width="11.140625" style="51" customWidth="1"/>
    <col min="7437" max="7438" width="11.42578125" style="51"/>
    <col min="7439" max="7439" width="12.42578125" style="51" bestFit="1" customWidth="1"/>
    <col min="7440" max="7675" width="11.42578125" style="51"/>
    <col min="7676" max="7676" width="18.140625" style="51" customWidth="1"/>
    <col min="7677" max="7678" width="8.5703125" style="51" bestFit="1" customWidth="1"/>
    <col min="7679" max="7680" width="8.5703125" style="51" customWidth="1"/>
    <col min="7681" max="7681" width="9.42578125" style="51" bestFit="1" customWidth="1"/>
    <col min="7682" max="7682" width="7.5703125" style="51" bestFit="1" customWidth="1"/>
    <col min="7683" max="7684" width="7.5703125" style="51" customWidth="1"/>
    <col min="7685" max="7685" width="9.7109375" style="51" customWidth="1"/>
    <col min="7686" max="7691" width="0" style="51" hidden="1" customWidth="1"/>
    <col min="7692" max="7692" width="11.140625" style="51" customWidth="1"/>
    <col min="7693" max="7694" width="11.42578125" style="51"/>
    <col min="7695" max="7695" width="12.42578125" style="51" bestFit="1" customWidth="1"/>
    <col min="7696" max="7931" width="11.42578125" style="51"/>
    <col min="7932" max="7932" width="18.140625" style="51" customWidth="1"/>
    <col min="7933" max="7934" width="8.5703125" style="51" bestFit="1" customWidth="1"/>
    <col min="7935" max="7936" width="8.5703125" style="51" customWidth="1"/>
    <col min="7937" max="7937" width="9.42578125" style="51" bestFit="1" customWidth="1"/>
    <col min="7938" max="7938" width="7.5703125" style="51" bestFit="1" customWidth="1"/>
    <col min="7939" max="7940" width="7.5703125" style="51" customWidth="1"/>
    <col min="7941" max="7941" width="9.7109375" style="51" customWidth="1"/>
    <col min="7942" max="7947" width="0" style="51" hidden="1" customWidth="1"/>
    <col min="7948" max="7948" width="11.140625" style="51" customWidth="1"/>
    <col min="7949" max="7950" width="11.42578125" style="51"/>
    <col min="7951" max="7951" width="12.42578125" style="51" bestFit="1" customWidth="1"/>
    <col min="7952" max="8187" width="11.42578125" style="51"/>
    <col min="8188" max="8188" width="18.140625" style="51" customWidth="1"/>
    <col min="8189" max="8190" width="8.5703125" style="51" bestFit="1" customWidth="1"/>
    <col min="8191" max="8192" width="8.5703125" style="51" customWidth="1"/>
    <col min="8193" max="8193" width="9.42578125" style="51" bestFit="1" customWidth="1"/>
    <col min="8194" max="8194" width="7.5703125" style="51" bestFit="1" customWidth="1"/>
    <col min="8195" max="8196" width="7.5703125" style="51" customWidth="1"/>
    <col min="8197" max="8197" width="9.7109375" style="51" customWidth="1"/>
    <col min="8198" max="8203" width="0" style="51" hidden="1" customWidth="1"/>
    <col min="8204" max="8204" width="11.140625" style="51" customWidth="1"/>
    <col min="8205" max="8206" width="11.42578125" style="51"/>
    <col min="8207" max="8207" width="12.42578125" style="51" bestFit="1" customWidth="1"/>
    <col min="8208" max="8443" width="11.42578125" style="51"/>
    <col min="8444" max="8444" width="18.140625" style="51" customWidth="1"/>
    <col min="8445" max="8446" width="8.5703125" style="51" bestFit="1" customWidth="1"/>
    <col min="8447" max="8448" width="8.5703125" style="51" customWidth="1"/>
    <col min="8449" max="8449" width="9.42578125" style="51" bestFit="1" customWidth="1"/>
    <col min="8450" max="8450" width="7.5703125" style="51" bestFit="1" customWidth="1"/>
    <col min="8451" max="8452" width="7.5703125" style="51" customWidth="1"/>
    <col min="8453" max="8453" width="9.7109375" style="51" customWidth="1"/>
    <col min="8454" max="8459" width="0" style="51" hidden="1" customWidth="1"/>
    <col min="8460" max="8460" width="11.140625" style="51" customWidth="1"/>
    <col min="8461" max="8462" width="11.42578125" style="51"/>
    <col min="8463" max="8463" width="12.42578125" style="51" bestFit="1" customWidth="1"/>
    <col min="8464" max="8699" width="11.42578125" style="51"/>
    <col min="8700" max="8700" width="18.140625" style="51" customWidth="1"/>
    <col min="8701" max="8702" width="8.5703125" style="51" bestFit="1" customWidth="1"/>
    <col min="8703" max="8704" width="8.5703125" style="51" customWidth="1"/>
    <col min="8705" max="8705" width="9.42578125" style="51" bestFit="1" customWidth="1"/>
    <col min="8706" max="8706" width="7.5703125" style="51" bestFit="1" customWidth="1"/>
    <col min="8707" max="8708" width="7.5703125" style="51" customWidth="1"/>
    <col min="8709" max="8709" width="9.7109375" style="51" customWidth="1"/>
    <col min="8710" max="8715" width="0" style="51" hidden="1" customWidth="1"/>
    <col min="8716" max="8716" width="11.140625" style="51" customWidth="1"/>
    <col min="8717" max="8718" width="11.42578125" style="51"/>
    <col min="8719" max="8719" width="12.42578125" style="51" bestFit="1" customWidth="1"/>
    <col min="8720" max="8955" width="11.42578125" style="51"/>
    <col min="8956" max="8956" width="18.140625" style="51" customWidth="1"/>
    <col min="8957" max="8958" width="8.5703125" style="51" bestFit="1" customWidth="1"/>
    <col min="8959" max="8960" width="8.5703125" style="51" customWidth="1"/>
    <col min="8961" max="8961" width="9.42578125" style="51" bestFit="1" customWidth="1"/>
    <col min="8962" max="8962" width="7.5703125" style="51" bestFit="1" customWidth="1"/>
    <col min="8963" max="8964" width="7.5703125" style="51" customWidth="1"/>
    <col min="8965" max="8965" width="9.7109375" style="51" customWidth="1"/>
    <col min="8966" max="8971" width="0" style="51" hidden="1" customWidth="1"/>
    <col min="8972" max="8972" width="11.140625" style="51" customWidth="1"/>
    <col min="8973" max="8974" width="11.42578125" style="51"/>
    <col min="8975" max="8975" width="12.42578125" style="51" bestFit="1" customWidth="1"/>
    <col min="8976" max="9211" width="11.42578125" style="51"/>
    <col min="9212" max="9212" width="18.140625" style="51" customWidth="1"/>
    <col min="9213" max="9214" width="8.5703125" style="51" bestFit="1" customWidth="1"/>
    <col min="9215" max="9216" width="8.5703125" style="51" customWidth="1"/>
    <col min="9217" max="9217" width="9.42578125" style="51" bestFit="1" customWidth="1"/>
    <col min="9218" max="9218" width="7.5703125" style="51" bestFit="1" customWidth="1"/>
    <col min="9219" max="9220" width="7.5703125" style="51" customWidth="1"/>
    <col min="9221" max="9221" width="9.7109375" style="51" customWidth="1"/>
    <col min="9222" max="9227" width="0" style="51" hidden="1" customWidth="1"/>
    <col min="9228" max="9228" width="11.140625" style="51" customWidth="1"/>
    <col min="9229" max="9230" width="11.42578125" style="51"/>
    <col min="9231" max="9231" width="12.42578125" style="51" bestFit="1" customWidth="1"/>
    <col min="9232" max="9467" width="11.42578125" style="51"/>
    <col min="9468" max="9468" width="18.140625" style="51" customWidth="1"/>
    <col min="9469" max="9470" width="8.5703125" style="51" bestFit="1" customWidth="1"/>
    <col min="9471" max="9472" width="8.5703125" style="51" customWidth="1"/>
    <col min="9473" max="9473" width="9.42578125" style="51" bestFit="1" customWidth="1"/>
    <col min="9474" max="9474" width="7.5703125" style="51" bestFit="1" customWidth="1"/>
    <col min="9475" max="9476" width="7.5703125" style="51" customWidth="1"/>
    <col min="9477" max="9477" width="9.7109375" style="51" customWidth="1"/>
    <col min="9478" max="9483" width="0" style="51" hidden="1" customWidth="1"/>
    <col min="9484" max="9484" width="11.140625" style="51" customWidth="1"/>
    <col min="9485" max="9486" width="11.42578125" style="51"/>
    <col min="9487" max="9487" width="12.42578125" style="51" bestFit="1" customWidth="1"/>
    <col min="9488" max="9723" width="11.42578125" style="51"/>
    <col min="9724" max="9724" width="18.140625" style="51" customWidth="1"/>
    <col min="9725" max="9726" width="8.5703125" style="51" bestFit="1" customWidth="1"/>
    <col min="9727" max="9728" width="8.5703125" style="51" customWidth="1"/>
    <col min="9729" max="9729" width="9.42578125" style="51" bestFit="1" customWidth="1"/>
    <col min="9730" max="9730" width="7.5703125" style="51" bestFit="1" customWidth="1"/>
    <col min="9731" max="9732" width="7.5703125" style="51" customWidth="1"/>
    <col min="9733" max="9733" width="9.7109375" style="51" customWidth="1"/>
    <col min="9734" max="9739" width="0" style="51" hidden="1" customWidth="1"/>
    <col min="9740" max="9740" width="11.140625" style="51" customWidth="1"/>
    <col min="9741" max="9742" width="11.42578125" style="51"/>
    <col min="9743" max="9743" width="12.42578125" style="51" bestFit="1" customWidth="1"/>
    <col min="9744" max="9979" width="11.42578125" style="51"/>
    <col min="9980" max="9980" width="18.140625" style="51" customWidth="1"/>
    <col min="9981" max="9982" width="8.5703125" style="51" bestFit="1" customWidth="1"/>
    <col min="9983" max="9984" width="8.5703125" style="51" customWidth="1"/>
    <col min="9985" max="9985" width="9.42578125" style="51" bestFit="1" customWidth="1"/>
    <col min="9986" max="9986" width="7.5703125" style="51" bestFit="1" customWidth="1"/>
    <col min="9987" max="9988" width="7.5703125" style="51" customWidth="1"/>
    <col min="9989" max="9989" width="9.7109375" style="51" customWidth="1"/>
    <col min="9990" max="9995" width="0" style="51" hidden="1" customWidth="1"/>
    <col min="9996" max="9996" width="11.140625" style="51" customWidth="1"/>
    <col min="9997" max="9998" width="11.42578125" style="51"/>
    <col min="9999" max="9999" width="12.42578125" style="51" bestFit="1" customWidth="1"/>
    <col min="10000" max="10235" width="11.42578125" style="51"/>
    <col min="10236" max="10236" width="18.140625" style="51" customWidth="1"/>
    <col min="10237" max="10238" width="8.5703125" style="51" bestFit="1" customWidth="1"/>
    <col min="10239" max="10240" width="8.5703125" style="51" customWidth="1"/>
    <col min="10241" max="10241" width="9.42578125" style="51" bestFit="1" customWidth="1"/>
    <col min="10242" max="10242" width="7.5703125" style="51" bestFit="1" customWidth="1"/>
    <col min="10243" max="10244" width="7.5703125" style="51" customWidth="1"/>
    <col min="10245" max="10245" width="9.7109375" style="51" customWidth="1"/>
    <col min="10246" max="10251" width="0" style="51" hidden="1" customWidth="1"/>
    <col min="10252" max="10252" width="11.140625" style="51" customWidth="1"/>
    <col min="10253" max="10254" width="11.42578125" style="51"/>
    <col min="10255" max="10255" width="12.42578125" style="51" bestFit="1" customWidth="1"/>
    <col min="10256" max="10491" width="11.42578125" style="51"/>
    <col min="10492" max="10492" width="18.140625" style="51" customWidth="1"/>
    <col min="10493" max="10494" width="8.5703125" style="51" bestFit="1" customWidth="1"/>
    <col min="10495" max="10496" width="8.5703125" style="51" customWidth="1"/>
    <col min="10497" max="10497" width="9.42578125" style="51" bestFit="1" customWidth="1"/>
    <col min="10498" max="10498" width="7.5703125" style="51" bestFit="1" customWidth="1"/>
    <col min="10499" max="10500" width="7.5703125" style="51" customWidth="1"/>
    <col min="10501" max="10501" width="9.7109375" style="51" customWidth="1"/>
    <col min="10502" max="10507" width="0" style="51" hidden="1" customWidth="1"/>
    <col min="10508" max="10508" width="11.140625" style="51" customWidth="1"/>
    <col min="10509" max="10510" width="11.42578125" style="51"/>
    <col min="10511" max="10511" width="12.42578125" style="51" bestFit="1" customWidth="1"/>
    <col min="10512" max="10747" width="11.42578125" style="51"/>
    <col min="10748" max="10748" width="18.140625" style="51" customWidth="1"/>
    <col min="10749" max="10750" width="8.5703125" style="51" bestFit="1" customWidth="1"/>
    <col min="10751" max="10752" width="8.5703125" style="51" customWidth="1"/>
    <col min="10753" max="10753" width="9.42578125" style="51" bestFit="1" customWidth="1"/>
    <col min="10754" max="10754" width="7.5703125" style="51" bestFit="1" customWidth="1"/>
    <col min="10755" max="10756" width="7.5703125" style="51" customWidth="1"/>
    <col min="10757" max="10757" width="9.7109375" style="51" customWidth="1"/>
    <col min="10758" max="10763" width="0" style="51" hidden="1" customWidth="1"/>
    <col min="10764" max="10764" width="11.140625" style="51" customWidth="1"/>
    <col min="10765" max="10766" width="11.42578125" style="51"/>
    <col min="10767" max="10767" width="12.42578125" style="51" bestFit="1" customWidth="1"/>
    <col min="10768" max="11003" width="11.42578125" style="51"/>
    <col min="11004" max="11004" width="18.140625" style="51" customWidth="1"/>
    <col min="11005" max="11006" width="8.5703125" style="51" bestFit="1" customWidth="1"/>
    <col min="11007" max="11008" width="8.5703125" style="51" customWidth="1"/>
    <col min="11009" max="11009" width="9.42578125" style="51" bestFit="1" customWidth="1"/>
    <col min="11010" max="11010" width="7.5703125" style="51" bestFit="1" customWidth="1"/>
    <col min="11011" max="11012" width="7.5703125" style="51" customWidth="1"/>
    <col min="11013" max="11013" width="9.7109375" style="51" customWidth="1"/>
    <col min="11014" max="11019" width="0" style="51" hidden="1" customWidth="1"/>
    <col min="11020" max="11020" width="11.140625" style="51" customWidth="1"/>
    <col min="11021" max="11022" width="11.42578125" style="51"/>
    <col min="11023" max="11023" width="12.42578125" style="51" bestFit="1" customWidth="1"/>
    <col min="11024" max="11259" width="11.42578125" style="51"/>
    <col min="11260" max="11260" width="18.140625" style="51" customWidth="1"/>
    <col min="11261" max="11262" width="8.5703125" style="51" bestFit="1" customWidth="1"/>
    <col min="11263" max="11264" width="8.5703125" style="51" customWidth="1"/>
    <col min="11265" max="11265" width="9.42578125" style="51" bestFit="1" customWidth="1"/>
    <col min="11266" max="11266" width="7.5703125" style="51" bestFit="1" customWidth="1"/>
    <col min="11267" max="11268" width="7.5703125" style="51" customWidth="1"/>
    <col min="11269" max="11269" width="9.7109375" style="51" customWidth="1"/>
    <col min="11270" max="11275" width="0" style="51" hidden="1" customWidth="1"/>
    <col min="11276" max="11276" width="11.140625" style="51" customWidth="1"/>
    <col min="11277" max="11278" width="11.42578125" style="51"/>
    <col min="11279" max="11279" width="12.42578125" style="51" bestFit="1" customWidth="1"/>
    <col min="11280" max="11515" width="11.42578125" style="51"/>
    <col min="11516" max="11516" width="18.140625" style="51" customWidth="1"/>
    <col min="11517" max="11518" width="8.5703125" style="51" bestFit="1" customWidth="1"/>
    <col min="11519" max="11520" width="8.5703125" style="51" customWidth="1"/>
    <col min="11521" max="11521" width="9.42578125" style="51" bestFit="1" customWidth="1"/>
    <col min="11522" max="11522" width="7.5703125" style="51" bestFit="1" customWidth="1"/>
    <col min="11523" max="11524" width="7.5703125" style="51" customWidth="1"/>
    <col min="11525" max="11525" width="9.7109375" style="51" customWidth="1"/>
    <col min="11526" max="11531" width="0" style="51" hidden="1" customWidth="1"/>
    <col min="11532" max="11532" width="11.140625" style="51" customWidth="1"/>
    <col min="11533" max="11534" width="11.42578125" style="51"/>
    <col min="11535" max="11535" width="12.42578125" style="51" bestFit="1" customWidth="1"/>
    <col min="11536" max="11771" width="11.42578125" style="51"/>
    <col min="11772" max="11772" width="18.140625" style="51" customWidth="1"/>
    <col min="11773" max="11774" width="8.5703125" style="51" bestFit="1" customWidth="1"/>
    <col min="11775" max="11776" width="8.5703125" style="51" customWidth="1"/>
    <col min="11777" max="11777" width="9.42578125" style="51" bestFit="1" customWidth="1"/>
    <col min="11778" max="11778" width="7.5703125" style="51" bestFit="1" customWidth="1"/>
    <col min="11779" max="11780" width="7.5703125" style="51" customWidth="1"/>
    <col min="11781" max="11781" width="9.7109375" style="51" customWidth="1"/>
    <col min="11782" max="11787" width="0" style="51" hidden="1" customWidth="1"/>
    <col min="11788" max="11788" width="11.140625" style="51" customWidth="1"/>
    <col min="11789" max="11790" width="11.42578125" style="51"/>
    <col min="11791" max="11791" width="12.42578125" style="51" bestFit="1" customWidth="1"/>
    <col min="11792" max="12027" width="11.42578125" style="51"/>
    <col min="12028" max="12028" width="18.140625" style="51" customWidth="1"/>
    <col min="12029" max="12030" width="8.5703125" style="51" bestFit="1" customWidth="1"/>
    <col min="12031" max="12032" width="8.5703125" style="51" customWidth="1"/>
    <col min="12033" max="12033" width="9.42578125" style="51" bestFit="1" customWidth="1"/>
    <col min="12034" max="12034" width="7.5703125" style="51" bestFit="1" customWidth="1"/>
    <col min="12035" max="12036" width="7.5703125" style="51" customWidth="1"/>
    <col min="12037" max="12037" width="9.7109375" style="51" customWidth="1"/>
    <col min="12038" max="12043" width="0" style="51" hidden="1" customWidth="1"/>
    <col min="12044" max="12044" width="11.140625" style="51" customWidth="1"/>
    <col min="12045" max="12046" width="11.42578125" style="51"/>
    <col min="12047" max="12047" width="12.42578125" style="51" bestFit="1" customWidth="1"/>
    <col min="12048" max="12283" width="11.42578125" style="51"/>
    <col min="12284" max="12284" width="18.140625" style="51" customWidth="1"/>
    <col min="12285" max="12286" width="8.5703125" style="51" bestFit="1" customWidth="1"/>
    <col min="12287" max="12288" width="8.5703125" style="51" customWidth="1"/>
    <col min="12289" max="12289" width="9.42578125" style="51" bestFit="1" customWidth="1"/>
    <col min="12290" max="12290" width="7.5703125" style="51" bestFit="1" customWidth="1"/>
    <col min="12291" max="12292" width="7.5703125" style="51" customWidth="1"/>
    <col min="12293" max="12293" width="9.7109375" style="51" customWidth="1"/>
    <col min="12294" max="12299" width="0" style="51" hidden="1" customWidth="1"/>
    <col min="12300" max="12300" width="11.140625" style="51" customWidth="1"/>
    <col min="12301" max="12302" width="11.42578125" style="51"/>
    <col min="12303" max="12303" width="12.42578125" style="51" bestFit="1" customWidth="1"/>
    <col min="12304" max="12539" width="11.42578125" style="51"/>
    <col min="12540" max="12540" width="18.140625" style="51" customWidth="1"/>
    <col min="12541" max="12542" width="8.5703125" style="51" bestFit="1" customWidth="1"/>
    <col min="12543" max="12544" width="8.5703125" style="51" customWidth="1"/>
    <col min="12545" max="12545" width="9.42578125" style="51" bestFit="1" customWidth="1"/>
    <col min="12546" max="12546" width="7.5703125" style="51" bestFit="1" customWidth="1"/>
    <col min="12547" max="12548" width="7.5703125" style="51" customWidth="1"/>
    <col min="12549" max="12549" width="9.7109375" style="51" customWidth="1"/>
    <col min="12550" max="12555" width="0" style="51" hidden="1" customWidth="1"/>
    <col min="12556" max="12556" width="11.140625" style="51" customWidth="1"/>
    <col min="12557" max="12558" width="11.42578125" style="51"/>
    <col min="12559" max="12559" width="12.42578125" style="51" bestFit="1" customWidth="1"/>
    <col min="12560" max="12795" width="11.42578125" style="51"/>
    <col min="12796" max="12796" width="18.140625" style="51" customWidth="1"/>
    <col min="12797" max="12798" width="8.5703125" style="51" bestFit="1" customWidth="1"/>
    <col min="12799" max="12800" width="8.5703125" style="51" customWidth="1"/>
    <col min="12801" max="12801" width="9.42578125" style="51" bestFit="1" customWidth="1"/>
    <col min="12802" max="12802" width="7.5703125" style="51" bestFit="1" customWidth="1"/>
    <col min="12803" max="12804" width="7.5703125" style="51" customWidth="1"/>
    <col min="12805" max="12805" width="9.7109375" style="51" customWidth="1"/>
    <col min="12806" max="12811" width="0" style="51" hidden="1" customWidth="1"/>
    <col min="12812" max="12812" width="11.140625" style="51" customWidth="1"/>
    <col min="12813" max="12814" width="11.42578125" style="51"/>
    <col min="12815" max="12815" width="12.42578125" style="51" bestFit="1" customWidth="1"/>
    <col min="12816" max="13051" width="11.42578125" style="51"/>
    <col min="13052" max="13052" width="18.140625" style="51" customWidth="1"/>
    <col min="13053" max="13054" width="8.5703125" style="51" bestFit="1" customWidth="1"/>
    <col min="13055" max="13056" width="8.5703125" style="51" customWidth="1"/>
    <col min="13057" max="13057" width="9.42578125" style="51" bestFit="1" customWidth="1"/>
    <col min="13058" max="13058" width="7.5703125" style="51" bestFit="1" customWidth="1"/>
    <col min="13059" max="13060" width="7.5703125" style="51" customWidth="1"/>
    <col min="13061" max="13061" width="9.7109375" style="51" customWidth="1"/>
    <col min="13062" max="13067" width="0" style="51" hidden="1" customWidth="1"/>
    <col min="13068" max="13068" width="11.140625" style="51" customWidth="1"/>
    <col min="13069" max="13070" width="11.42578125" style="51"/>
    <col min="13071" max="13071" width="12.42578125" style="51" bestFit="1" customWidth="1"/>
    <col min="13072" max="13307" width="11.42578125" style="51"/>
    <col min="13308" max="13308" width="18.140625" style="51" customWidth="1"/>
    <col min="13309" max="13310" width="8.5703125" style="51" bestFit="1" customWidth="1"/>
    <col min="13311" max="13312" width="8.5703125" style="51" customWidth="1"/>
    <col min="13313" max="13313" width="9.42578125" style="51" bestFit="1" customWidth="1"/>
    <col min="13314" max="13314" width="7.5703125" style="51" bestFit="1" customWidth="1"/>
    <col min="13315" max="13316" width="7.5703125" style="51" customWidth="1"/>
    <col min="13317" max="13317" width="9.7109375" style="51" customWidth="1"/>
    <col min="13318" max="13323" width="0" style="51" hidden="1" customWidth="1"/>
    <col min="13324" max="13324" width="11.140625" style="51" customWidth="1"/>
    <col min="13325" max="13326" width="11.42578125" style="51"/>
    <col min="13327" max="13327" width="12.42578125" style="51" bestFit="1" customWidth="1"/>
    <col min="13328" max="13563" width="11.42578125" style="51"/>
    <col min="13564" max="13564" width="18.140625" style="51" customWidth="1"/>
    <col min="13565" max="13566" width="8.5703125" style="51" bestFit="1" customWidth="1"/>
    <col min="13567" max="13568" width="8.5703125" style="51" customWidth="1"/>
    <col min="13569" max="13569" width="9.42578125" style="51" bestFit="1" customWidth="1"/>
    <col min="13570" max="13570" width="7.5703125" style="51" bestFit="1" customWidth="1"/>
    <col min="13571" max="13572" width="7.5703125" style="51" customWidth="1"/>
    <col min="13573" max="13573" width="9.7109375" style="51" customWidth="1"/>
    <col min="13574" max="13579" width="0" style="51" hidden="1" customWidth="1"/>
    <col min="13580" max="13580" width="11.140625" style="51" customWidth="1"/>
    <col min="13581" max="13582" width="11.42578125" style="51"/>
    <col min="13583" max="13583" width="12.42578125" style="51" bestFit="1" customWidth="1"/>
    <col min="13584" max="13819" width="11.42578125" style="51"/>
    <col min="13820" max="13820" width="18.140625" style="51" customWidth="1"/>
    <col min="13821" max="13822" width="8.5703125" style="51" bestFit="1" customWidth="1"/>
    <col min="13823" max="13824" width="8.5703125" style="51" customWidth="1"/>
    <col min="13825" max="13825" width="9.42578125" style="51" bestFit="1" customWidth="1"/>
    <col min="13826" max="13826" width="7.5703125" style="51" bestFit="1" customWidth="1"/>
    <col min="13827" max="13828" width="7.5703125" style="51" customWidth="1"/>
    <col min="13829" max="13829" width="9.7109375" style="51" customWidth="1"/>
    <col min="13830" max="13835" width="0" style="51" hidden="1" customWidth="1"/>
    <col min="13836" max="13836" width="11.140625" style="51" customWidth="1"/>
    <col min="13837" max="13838" width="11.42578125" style="51"/>
    <col min="13839" max="13839" width="12.42578125" style="51" bestFit="1" customWidth="1"/>
    <col min="13840" max="14075" width="11.42578125" style="51"/>
    <col min="14076" max="14076" width="18.140625" style="51" customWidth="1"/>
    <col min="14077" max="14078" width="8.5703125" style="51" bestFit="1" customWidth="1"/>
    <col min="14079" max="14080" width="8.5703125" style="51" customWidth="1"/>
    <col min="14081" max="14081" width="9.42578125" style="51" bestFit="1" customWidth="1"/>
    <col min="14082" max="14082" width="7.5703125" style="51" bestFit="1" customWidth="1"/>
    <col min="14083" max="14084" width="7.5703125" style="51" customWidth="1"/>
    <col min="14085" max="14085" width="9.7109375" style="51" customWidth="1"/>
    <col min="14086" max="14091" width="0" style="51" hidden="1" customWidth="1"/>
    <col min="14092" max="14092" width="11.140625" style="51" customWidth="1"/>
    <col min="14093" max="14094" width="11.42578125" style="51"/>
    <col min="14095" max="14095" width="12.42578125" style="51" bestFit="1" customWidth="1"/>
    <col min="14096" max="14331" width="11.42578125" style="51"/>
    <col min="14332" max="14332" width="18.140625" style="51" customWidth="1"/>
    <col min="14333" max="14334" width="8.5703125" style="51" bestFit="1" customWidth="1"/>
    <col min="14335" max="14336" width="8.5703125" style="51" customWidth="1"/>
    <col min="14337" max="14337" width="9.42578125" style="51" bestFit="1" customWidth="1"/>
    <col min="14338" max="14338" width="7.5703125" style="51" bestFit="1" customWidth="1"/>
    <col min="14339" max="14340" width="7.5703125" style="51" customWidth="1"/>
    <col min="14341" max="14341" width="9.7109375" style="51" customWidth="1"/>
    <col min="14342" max="14347" width="0" style="51" hidden="1" customWidth="1"/>
    <col min="14348" max="14348" width="11.140625" style="51" customWidth="1"/>
    <col min="14349" max="14350" width="11.42578125" style="51"/>
    <col min="14351" max="14351" width="12.42578125" style="51" bestFit="1" customWidth="1"/>
    <col min="14352" max="14587" width="11.42578125" style="51"/>
    <col min="14588" max="14588" width="18.140625" style="51" customWidth="1"/>
    <col min="14589" max="14590" width="8.5703125" style="51" bestFit="1" customWidth="1"/>
    <col min="14591" max="14592" width="8.5703125" style="51" customWidth="1"/>
    <col min="14593" max="14593" width="9.42578125" style="51" bestFit="1" customWidth="1"/>
    <col min="14594" max="14594" width="7.5703125" style="51" bestFit="1" customWidth="1"/>
    <col min="14595" max="14596" width="7.5703125" style="51" customWidth="1"/>
    <col min="14597" max="14597" width="9.7109375" style="51" customWidth="1"/>
    <col min="14598" max="14603" width="0" style="51" hidden="1" customWidth="1"/>
    <col min="14604" max="14604" width="11.140625" style="51" customWidth="1"/>
    <col min="14605" max="14606" width="11.42578125" style="51"/>
    <col min="14607" max="14607" width="12.42578125" style="51" bestFit="1" customWidth="1"/>
    <col min="14608" max="14843" width="11.42578125" style="51"/>
    <col min="14844" max="14844" width="18.140625" style="51" customWidth="1"/>
    <col min="14845" max="14846" width="8.5703125" style="51" bestFit="1" customWidth="1"/>
    <col min="14847" max="14848" width="8.5703125" style="51" customWidth="1"/>
    <col min="14849" max="14849" width="9.42578125" style="51" bestFit="1" customWidth="1"/>
    <col min="14850" max="14850" width="7.5703125" style="51" bestFit="1" customWidth="1"/>
    <col min="14851" max="14852" width="7.5703125" style="51" customWidth="1"/>
    <col min="14853" max="14853" width="9.7109375" style="51" customWidth="1"/>
    <col min="14854" max="14859" width="0" style="51" hidden="1" customWidth="1"/>
    <col min="14860" max="14860" width="11.140625" style="51" customWidth="1"/>
    <col min="14861" max="14862" width="11.42578125" style="51"/>
    <col min="14863" max="14863" width="12.42578125" style="51" bestFit="1" customWidth="1"/>
    <col min="14864" max="15099" width="11.42578125" style="51"/>
    <col min="15100" max="15100" width="18.140625" style="51" customWidth="1"/>
    <col min="15101" max="15102" width="8.5703125" style="51" bestFit="1" customWidth="1"/>
    <col min="15103" max="15104" width="8.5703125" style="51" customWidth="1"/>
    <col min="15105" max="15105" width="9.42578125" style="51" bestFit="1" customWidth="1"/>
    <col min="15106" max="15106" width="7.5703125" style="51" bestFit="1" customWidth="1"/>
    <col min="15107" max="15108" width="7.5703125" style="51" customWidth="1"/>
    <col min="15109" max="15109" width="9.7109375" style="51" customWidth="1"/>
    <col min="15110" max="15115" width="0" style="51" hidden="1" customWidth="1"/>
    <col min="15116" max="15116" width="11.140625" style="51" customWidth="1"/>
    <col min="15117" max="15118" width="11.42578125" style="51"/>
    <col min="15119" max="15119" width="12.42578125" style="51" bestFit="1" customWidth="1"/>
    <col min="15120" max="15355" width="11.42578125" style="51"/>
    <col min="15356" max="15356" width="18.140625" style="51" customWidth="1"/>
    <col min="15357" max="15358" width="8.5703125" style="51" bestFit="1" customWidth="1"/>
    <col min="15359" max="15360" width="8.5703125" style="51" customWidth="1"/>
    <col min="15361" max="15361" width="9.42578125" style="51" bestFit="1" customWidth="1"/>
    <col min="15362" max="15362" width="7.5703125" style="51" bestFit="1" customWidth="1"/>
    <col min="15363" max="15364" width="7.5703125" style="51" customWidth="1"/>
    <col min="15365" max="15365" width="9.7109375" style="51" customWidth="1"/>
    <col min="15366" max="15371" width="0" style="51" hidden="1" customWidth="1"/>
    <col min="15372" max="15372" width="11.140625" style="51" customWidth="1"/>
    <col min="15373" max="15374" width="11.42578125" style="51"/>
    <col min="15375" max="15375" width="12.42578125" style="51" bestFit="1" customWidth="1"/>
    <col min="15376" max="15611" width="11.42578125" style="51"/>
    <col min="15612" max="15612" width="18.140625" style="51" customWidth="1"/>
    <col min="15613" max="15614" width="8.5703125" style="51" bestFit="1" customWidth="1"/>
    <col min="15615" max="15616" width="8.5703125" style="51" customWidth="1"/>
    <col min="15617" max="15617" width="9.42578125" style="51" bestFit="1" customWidth="1"/>
    <col min="15618" max="15618" width="7.5703125" style="51" bestFit="1" customWidth="1"/>
    <col min="15619" max="15620" width="7.5703125" style="51" customWidth="1"/>
    <col min="15621" max="15621" width="9.7109375" style="51" customWidth="1"/>
    <col min="15622" max="15627" width="0" style="51" hidden="1" customWidth="1"/>
    <col min="15628" max="15628" width="11.140625" style="51" customWidth="1"/>
    <col min="15629" max="15630" width="11.42578125" style="51"/>
    <col min="15631" max="15631" width="12.42578125" style="51" bestFit="1" customWidth="1"/>
    <col min="15632" max="15867" width="11.42578125" style="51"/>
    <col min="15868" max="15868" width="18.140625" style="51" customWidth="1"/>
    <col min="15869" max="15870" width="8.5703125" style="51" bestFit="1" customWidth="1"/>
    <col min="15871" max="15872" width="8.5703125" style="51" customWidth="1"/>
    <col min="15873" max="15873" width="9.42578125" style="51" bestFit="1" customWidth="1"/>
    <col min="15874" max="15874" width="7.5703125" style="51" bestFit="1" customWidth="1"/>
    <col min="15875" max="15876" width="7.5703125" style="51" customWidth="1"/>
    <col min="15877" max="15877" width="9.7109375" style="51" customWidth="1"/>
    <col min="15878" max="15883" width="0" style="51" hidden="1" customWidth="1"/>
    <col min="15884" max="15884" width="11.140625" style="51" customWidth="1"/>
    <col min="15885" max="15886" width="11.42578125" style="51"/>
    <col min="15887" max="15887" width="12.42578125" style="51" bestFit="1" customWidth="1"/>
    <col min="15888" max="16123" width="11.42578125" style="51"/>
    <col min="16124" max="16124" width="18.140625" style="51" customWidth="1"/>
    <col min="16125" max="16126" width="8.5703125" style="51" bestFit="1" customWidth="1"/>
    <col min="16127" max="16128" width="8.5703125" style="51" customWidth="1"/>
    <col min="16129" max="16129" width="9.42578125" style="51" bestFit="1" customWidth="1"/>
    <col min="16130" max="16130" width="7.5703125" style="51" bestFit="1" customWidth="1"/>
    <col min="16131" max="16132" width="7.5703125" style="51" customWidth="1"/>
    <col min="16133" max="16133" width="9.7109375" style="51" customWidth="1"/>
    <col min="16134" max="16139" width="0" style="51" hidden="1" customWidth="1"/>
    <col min="16140" max="16140" width="11.140625" style="51" customWidth="1"/>
    <col min="16141" max="16142" width="11.42578125" style="51"/>
    <col min="16143" max="16143" width="12.42578125" style="51" bestFit="1" customWidth="1"/>
    <col min="16144" max="16384" width="11.42578125" style="51"/>
  </cols>
  <sheetData>
    <row r="1" spans="1:17" s="52" customFormat="1" x14ac:dyDescent="0.2"/>
    <row r="2" spans="1:17" s="52" customFormat="1" x14ac:dyDescent="0.2">
      <c r="A2" s="79" t="s">
        <v>121</v>
      </c>
    </row>
    <row r="3" spans="1:17" s="52" customFormat="1" ht="15" x14ac:dyDescent="0.25">
      <c r="A3" s="79" t="s">
        <v>122</v>
      </c>
      <c r="J3" s="143"/>
    </row>
    <row r="4" spans="1:17" s="52" customFormat="1" x14ac:dyDescent="0.2"/>
    <row r="5" spans="1:17" s="52" customFormat="1" ht="12.75" x14ac:dyDescent="0.2">
      <c r="B5" s="363" t="s">
        <v>99</v>
      </c>
      <c r="C5" s="363"/>
      <c r="D5" s="363"/>
      <c r="E5" s="363"/>
      <c r="F5" s="363"/>
      <c r="G5" s="363"/>
      <c r="H5" s="363"/>
      <c r="I5" s="363"/>
      <c r="J5" s="363"/>
      <c r="K5" s="363"/>
      <c r="M5" s="173" t="s">
        <v>592</v>
      </c>
      <c r="O5" s="144"/>
    </row>
    <row r="6" spans="1:17" s="52" customFormat="1" ht="12.75" x14ac:dyDescent="0.2">
      <c r="B6" s="376" t="str">
        <f>'Solicitudes Regiones'!$B$6:$P$6</f>
        <v>Acumuladas de julio de 2008 a marzo de 2019</v>
      </c>
      <c r="C6" s="376"/>
      <c r="D6" s="376"/>
      <c r="E6" s="376"/>
      <c r="F6" s="376"/>
      <c r="G6" s="376"/>
      <c r="H6" s="376"/>
      <c r="I6" s="376"/>
      <c r="J6" s="376"/>
      <c r="K6" s="376"/>
    </row>
    <row r="7" spans="1:17" s="55" customFormat="1" x14ac:dyDescent="0.2">
      <c r="B7" s="53"/>
      <c r="C7" s="54"/>
      <c r="D7" s="54"/>
      <c r="E7" s="54"/>
      <c r="F7" s="54"/>
      <c r="G7" s="54"/>
      <c r="H7" s="54"/>
      <c r="I7" s="54"/>
      <c r="J7" s="54"/>
      <c r="K7" s="54"/>
      <c r="L7" s="54"/>
    </row>
    <row r="8" spans="1:17" ht="15" customHeight="1" x14ac:dyDescent="0.2">
      <c r="B8" s="392" t="s">
        <v>98</v>
      </c>
      <c r="C8" s="392"/>
      <c r="D8" s="392"/>
      <c r="E8" s="392"/>
      <c r="F8" s="392"/>
      <c r="G8" s="392"/>
      <c r="H8" s="392"/>
      <c r="I8" s="392"/>
      <c r="J8" s="392"/>
      <c r="K8" s="392"/>
    </row>
    <row r="9" spans="1:17" ht="20.25" customHeight="1" x14ac:dyDescent="0.2">
      <c r="B9" s="392" t="s">
        <v>74</v>
      </c>
      <c r="C9" s="393" t="s">
        <v>2</v>
      </c>
      <c r="D9" s="394"/>
      <c r="E9" s="394"/>
      <c r="F9" s="394"/>
      <c r="G9" s="394"/>
      <c r="H9" s="394"/>
      <c r="I9" s="394"/>
      <c r="J9" s="394"/>
      <c r="K9" s="395"/>
    </row>
    <row r="10" spans="1:17" ht="24" x14ac:dyDescent="0.2">
      <c r="B10" s="392"/>
      <c r="C10" s="48" t="s">
        <v>75</v>
      </c>
      <c r="D10" s="48" t="s">
        <v>76</v>
      </c>
      <c r="E10" s="48" t="s">
        <v>77</v>
      </c>
      <c r="F10" s="48" t="s">
        <v>78</v>
      </c>
      <c r="G10" s="48" t="s">
        <v>8</v>
      </c>
      <c r="H10" s="48" t="s">
        <v>79</v>
      </c>
      <c r="I10" s="48" t="s">
        <v>80</v>
      </c>
      <c r="J10" s="48" t="s">
        <v>81</v>
      </c>
      <c r="K10" s="49" t="s">
        <v>46</v>
      </c>
    </row>
    <row r="11" spans="1:17" x14ac:dyDescent="0.2">
      <c r="B11" s="43" t="s">
        <v>53</v>
      </c>
      <c r="C11" s="43">
        <v>6466</v>
      </c>
      <c r="D11" s="43">
        <v>3086</v>
      </c>
      <c r="E11" s="43">
        <f>C11+D11</f>
        <v>9552</v>
      </c>
      <c r="F11" s="44">
        <f>E11/$E$20</f>
        <v>0.62362081347522358</v>
      </c>
      <c r="G11" s="43">
        <v>20376</v>
      </c>
      <c r="H11" s="43">
        <v>1108</v>
      </c>
      <c r="I11" s="43">
        <f>G11+H11</f>
        <v>21484</v>
      </c>
      <c r="J11" s="44">
        <f>I11/$I$20</f>
        <v>0.65412251857264647</v>
      </c>
      <c r="K11" s="43">
        <f t="shared" ref="K11:K19" si="0">E11+I11</f>
        <v>31036</v>
      </c>
      <c r="Q11" s="56"/>
    </row>
    <row r="12" spans="1:17" x14ac:dyDescent="0.2">
      <c r="B12" s="43" t="s">
        <v>152</v>
      </c>
      <c r="C12" s="43">
        <v>186</v>
      </c>
      <c r="D12" s="43">
        <v>71</v>
      </c>
      <c r="E12" s="43">
        <f t="shared" ref="E12:E19" si="1">C12+D12</f>
        <v>257</v>
      </c>
      <c r="F12" s="44">
        <f t="shared" ref="F12:F19" si="2">E12/$E$20</f>
        <v>1.6778742573611019E-2</v>
      </c>
      <c r="G12" s="43">
        <v>577</v>
      </c>
      <c r="H12" s="43">
        <v>26</v>
      </c>
      <c r="I12" s="43">
        <f t="shared" ref="I12:I19" si="3">G12+H12</f>
        <v>603</v>
      </c>
      <c r="J12" s="44">
        <f t="shared" ref="J12:J19" si="4">I12/$I$20</f>
        <v>1.835951772013153E-2</v>
      </c>
      <c r="K12" s="43">
        <f t="shared" si="0"/>
        <v>860</v>
      </c>
      <c r="Q12" s="56"/>
    </row>
    <row r="13" spans="1:17" x14ac:dyDescent="0.2">
      <c r="B13" s="43" t="s">
        <v>153</v>
      </c>
      <c r="C13" s="43">
        <v>22</v>
      </c>
      <c r="D13" s="43">
        <v>5</v>
      </c>
      <c r="E13" s="43">
        <f t="shared" si="1"/>
        <v>27</v>
      </c>
      <c r="F13" s="44">
        <f t="shared" si="2"/>
        <v>1.7627472742704185E-3</v>
      </c>
      <c r="G13" s="43">
        <v>39</v>
      </c>
      <c r="H13" s="43">
        <v>3</v>
      </c>
      <c r="I13" s="43">
        <f t="shared" si="3"/>
        <v>42</v>
      </c>
      <c r="J13" s="44">
        <f t="shared" si="4"/>
        <v>1.2787723785166241E-3</v>
      </c>
      <c r="K13" s="43">
        <f t="shared" si="0"/>
        <v>69</v>
      </c>
      <c r="Q13" s="56"/>
    </row>
    <row r="14" spans="1:17" x14ac:dyDescent="0.2">
      <c r="B14" s="43" t="s">
        <v>154</v>
      </c>
      <c r="C14" s="43">
        <v>296</v>
      </c>
      <c r="D14" s="43">
        <v>223</v>
      </c>
      <c r="E14" s="43">
        <f t="shared" si="1"/>
        <v>519</v>
      </c>
      <c r="F14" s="44">
        <f t="shared" si="2"/>
        <v>3.3883919827642488E-2</v>
      </c>
      <c r="G14" s="43">
        <v>996</v>
      </c>
      <c r="H14" s="43">
        <v>47</v>
      </c>
      <c r="I14" s="43">
        <f t="shared" si="3"/>
        <v>1043</v>
      </c>
      <c r="J14" s="44">
        <f t="shared" si="4"/>
        <v>3.1756180733162831E-2</v>
      </c>
      <c r="K14" s="43">
        <f t="shared" si="0"/>
        <v>1562</v>
      </c>
      <c r="Q14" s="56"/>
    </row>
    <row r="15" spans="1:17" x14ac:dyDescent="0.2">
      <c r="B15" s="43" t="s">
        <v>155</v>
      </c>
      <c r="C15" s="43">
        <v>2606</v>
      </c>
      <c r="D15" s="43">
        <v>898</v>
      </c>
      <c r="E15" s="43">
        <f t="shared" si="1"/>
        <v>3504</v>
      </c>
      <c r="F15" s="44">
        <f t="shared" si="2"/>
        <v>0.22876542403864986</v>
      </c>
      <c r="G15" s="43">
        <v>6519</v>
      </c>
      <c r="H15" s="43">
        <v>296</v>
      </c>
      <c r="I15" s="43">
        <f t="shared" si="3"/>
        <v>6815</v>
      </c>
      <c r="J15" s="44">
        <f t="shared" si="4"/>
        <v>0.20749604189501888</v>
      </c>
      <c r="K15" s="43">
        <f t="shared" si="0"/>
        <v>10319</v>
      </c>
      <c r="Q15" s="56"/>
    </row>
    <row r="16" spans="1:17" x14ac:dyDescent="0.2">
      <c r="B16" s="43" t="s">
        <v>156</v>
      </c>
      <c r="C16" s="43">
        <v>15</v>
      </c>
      <c r="D16" s="43">
        <v>1</v>
      </c>
      <c r="E16" s="43">
        <f t="shared" si="1"/>
        <v>16</v>
      </c>
      <c r="F16" s="44">
        <f t="shared" si="2"/>
        <v>1.0445909773454331E-3</v>
      </c>
      <c r="G16" s="43">
        <v>13</v>
      </c>
      <c r="H16" s="43">
        <v>0</v>
      </c>
      <c r="I16" s="43">
        <f t="shared" si="3"/>
        <v>13</v>
      </c>
      <c r="J16" s="44">
        <f t="shared" si="4"/>
        <v>3.9581049811228842E-4</v>
      </c>
      <c r="K16" s="43">
        <f t="shared" si="0"/>
        <v>29</v>
      </c>
      <c r="Q16" s="56"/>
    </row>
    <row r="17" spans="2:17" ht="24" x14ac:dyDescent="0.2">
      <c r="B17" s="43" t="s">
        <v>157</v>
      </c>
      <c r="C17" s="43">
        <v>152</v>
      </c>
      <c r="D17" s="43">
        <v>41</v>
      </c>
      <c r="E17" s="43">
        <f t="shared" si="1"/>
        <v>193</v>
      </c>
      <c r="F17" s="44">
        <f t="shared" si="2"/>
        <v>1.2600378664229289E-2</v>
      </c>
      <c r="G17" s="43">
        <v>273</v>
      </c>
      <c r="H17" s="43">
        <v>10</v>
      </c>
      <c r="I17" s="43">
        <f t="shared" si="3"/>
        <v>283</v>
      </c>
      <c r="J17" s="44">
        <f t="shared" si="4"/>
        <v>8.6164900742905851E-3</v>
      </c>
      <c r="K17" s="43">
        <f t="shared" si="0"/>
        <v>476</v>
      </c>
      <c r="Q17" s="56"/>
    </row>
    <row r="18" spans="2:17" x14ac:dyDescent="0.2">
      <c r="B18" s="43" t="s">
        <v>158</v>
      </c>
      <c r="C18" s="43">
        <v>719</v>
      </c>
      <c r="D18" s="43">
        <v>438</v>
      </c>
      <c r="E18" s="43">
        <f t="shared" si="1"/>
        <v>1157</v>
      </c>
      <c r="F18" s="44">
        <f t="shared" si="2"/>
        <v>7.5536985049291641E-2</v>
      </c>
      <c r="G18" s="43">
        <v>2253</v>
      </c>
      <c r="H18" s="43">
        <v>110</v>
      </c>
      <c r="I18" s="43">
        <f t="shared" si="3"/>
        <v>2363</v>
      </c>
      <c r="J18" s="44">
        <f t="shared" si="4"/>
        <v>7.1946169772256735E-2</v>
      </c>
      <c r="K18" s="43">
        <f t="shared" si="0"/>
        <v>3520</v>
      </c>
      <c r="Q18" s="56"/>
    </row>
    <row r="19" spans="2:17" x14ac:dyDescent="0.2">
      <c r="B19" s="43" t="s">
        <v>159</v>
      </c>
      <c r="C19" s="43">
        <v>72</v>
      </c>
      <c r="D19" s="43">
        <v>20</v>
      </c>
      <c r="E19" s="43">
        <f t="shared" si="1"/>
        <v>92</v>
      </c>
      <c r="F19" s="44">
        <f t="shared" si="2"/>
        <v>6.0063981197362405E-3</v>
      </c>
      <c r="G19" s="43">
        <v>191</v>
      </c>
      <c r="H19" s="43">
        <v>7</v>
      </c>
      <c r="I19" s="43">
        <f t="shared" si="3"/>
        <v>198</v>
      </c>
      <c r="J19" s="44">
        <f t="shared" si="4"/>
        <v>6.0284983558640849E-3</v>
      </c>
      <c r="K19" s="43">
        <f t="shared" si="0"/>
        <v>290</v>
      </c>
      <c r="Q19" s="56"/>
    </row>
    <row r="20" spans="2:17" x14ac:dyDescent="0.2">
      <c r="B20" s="45" t="s">
        <v>66</v>
      </c>
      <c r="C20" s="43">
        <f>SUM(C11:C19)</f>
        <v>10534</v>
      </c>
      <c r="D20" s="43">
        <f>SUM(D11:D19)</f>
        <v>4783</v>
      </c>
      <c r="E20" s="45">
        <f t="shared" ref="E20" si="5">C20+D20</f>
        <v>15317</v>
      </c>
      <c r="F20" s="47">
        <f t="shared" ref="F20" si="6">E20/$E$20</f>
        <v>1</v>
      </c>
      <c r="G20" s="43">
        <f t="shared" ref="G20:H20" si="7">SUM(G11:G19)</f>
        <v>31237</v>
      </c>
      <c r="H20" s="43">
        <f t="shared" si="7"/>
        <v>1607</v>
      </c>
      <c r="I20" s="45">
        <f t="shared" ref="I20" si="8">G20+H20</f>
        <v>32844</v>
      </c>
      <c r="J20" s="47">
        <f t="shared" ref="J20" si="9">I20/$I$20</f>
        <v>1</v>
      </c>
      <c r="K20" s="45">
        <f t="shared" ref="K20:K21" si="10">E20+I20</f>
        <v>48161</v>
      </c>
      <c r="Q20" s="56"/>
    </row>
    <row r="21" spans="2:17" ht="25.5" customHeight="1" x14ac:dyDescent="0.2">
      <c r="B21" s="57" t="s">
        <v>82</v>
      </c>
      <c r="C21" s="58">
        <f>+C20/$K$20</f>
        <v>0.21872469425468741</v>
      </c>
      <c r="D21" s="58">
        <f>+D20/$K$20</f>
        <v>9.9312721911920435E-2</v>
      </c>
      <c r="E21" s="59">
        <f>C21+D21</f>
        <v>0.31803741616660786</v>
      </c>
      <c r="F21" s="59"/>
      <c r="G21" s="58">
        <f>+G20/$K$20</f>
        <v>0.64859533647557155</v>
      </c>
      <c r="H21" s="58">
        <f>+H20/$K$20</f>
        <v>3.3367247357820644E-2</v>
      </c>
      <c r="I21" s="59">
        <f>G21+H21</f>
        <v>0.68196258383339214</v>
      </c>
      <c r="J21" s="59"/>
      <c r="K21" s="59">
        <f t="shared" si="10"/>
        <v>1</v>
      </c>
    </row>
    <row r="22" spans="2:17" ht="15.75" customHeight="1" x14ac:dyDescent="0.2">
      <c r="B22" s="60"/>
      <c r="C22" s="61"/>
      <c r="D22" s="61"/>
      <c r="E22" s="62"/>
      <c r="F22" s="62"/>
      <c r="G22" s="61"/>
      <c r="H22" s="61"/>
      <c r="I22" s="62"/>
      <c r="J22" s="62"/>
      <c r="K22" s="62"/>
      <c r="L22" s="62"/>
    </row>
    <row r="23" spans="2:17" ht="15.75" customHeight="1" x14ac:dyDescent="0.2">
      <c r="B23" s="363" t="s">
        <v>100</v>
      </c>
      <c r="C23" s="363"/>
      <c r="D23" s="363"/>
      <c r="E23" s="363"/>
      <c r="F23" s="363"/>
      <c r="G23" s="363"/>
      <c r="H23" s="363"/>
      <c r="I23" s="363"/>
      <c r="J23" s="363"/>
      <c r="K23" s="363"/>
      <c r="L23" s="62"/>
    </row>
    <row r="24" spans="2:17" ht="15.75" customHeight="1" x14ac:dyDescent="0.2">
      <c r="B24" s="376" t="str">
        <f>'Solicitudes Regiones'!$B$6:$P$6</f>
        <v>Acumuladas de julio de 2008 a marzo de 2019</v>
      </c>
      <c r="C24" s="376"/>
      <c r="D24" s="376"/>
      <c r="E24" s="376"/>
      <c r="F24" s="376"/>
      <c r="G24" s="376"/>
      <c r="H24" s="376"/>
      <c r="I24" s="376"/>
      <c r="J24" s="376"/>
      <c r="K24" s="376"/>
      <c r="L24" s="62"/>
    </row>
    <row r="25" spans="2:17" x14ac:dyDescent="0.2">
      <c r="B25" s="63"/>
      <c r="C25" s="63"/>
      <c r="D25" s="63"/>
      <c r="E25" s="63"/>
      <c r="F25" s="63"/>
      <c r="G25" s="63"/>
      <c r="H25" s="63"/>
      <c r="I25" s="63"/>
      <c r="J25" s="63"/>
      <c r="K25" s="63"/>
    </row>
    <row r="26" spans="2:17" ht="12.75" customHeight="1" x14ac:dyDescent="0.2">
      <c r="B26" s="392" t="s">
        <v>83</v>
      </c>
      <c r="C26" s="392"/>
      <c r="D26" s="392"/>
      <c r="E26" s="392"/>
      <c r="F26" s="392"/>
      <c r="G26" s="392"/>
      <c r="H26" s="392"/>
      <c r="I26" s="392"/>
      <c r="J26" s="392"/>
      <c r="K26" s="392"/>
      <c r="L26" s="64"/>
    </row>
    <row r="27" spans="2:17" ht="20.25" customHeight="1" x14ac:dyDescent="0.2">
      <c r="B27" s="392" t="s">
        <v>74</v>
      </c>
      <c r="C27" s="392" t="s">
        <v>2</v>
      </c>
      <c r="D27" s="392"/>
      <c r="E27" s="392"/>
      <c r="F27" s="392"/>
      <c r="G27" s="392"/>
      <c r="H27" s="392"/>
      <c r="I27" s="392"/>
      <c r="J27" s="392"/>
      <c r="K27" s="392"/>
    </row>
    <row r="28" spans="2:17" ht="24" customHeight="1" x14ac:dyDescent="0.2">
      <c r="B28" s="392"/>
      <c r="C28" s="48" t="s">
        <v>75</v>
      </c>
      <c r="D28" s="48" t="s">
        <v>76</v>
      </c>
      <c r="E28" s="48" t="s">
        <v>77</v>
      </c>
      <c r="F28" s="48" t="s">
        <v>78</v>
      </c>
      <c r="G28" s="48" t="s">
        <v>8</v>
      </c>
      <c r="H28" s="48" t="s">
        <v>79</v>
      </c>
      <c r="I28" s="48" t="s">
        <v>80</v>
      </c>
      <c r="J28" s="48" t="s">
        <v>81</v>
      </c>
      <c r="K28" s="49" t="s">
        <v>46</v>
      </c>
    </row>
    <row r="29" spans="2:17" ht="15.75" customHeight="1" x14ac:dyDescent="0.2">
      <c r="B29" s="43" t="s">
        <v>53</v>
      </c>
      <c r="C29" s="43">
        <v>5295</v>
      </c>
      <c r="D29" s="43">
        <v>1947</v>
      </c>
      <c r="E29" s="43">
        <f>D29+C29</f>
        <v>7242</v>
      </c>
      <c r="F29" s="44">
        <f>E29/$E$38</f>
        <v>0.62211150244824331</v>
      </c>
      <c r="G29" s="43">
        <v>16068</v>
      </c>
      <c r="H29" s="43">
        <v>863</v>
      </c>
      <c r="I29" s="43">
        <f>G29+H29</f>
        <v>16931</v>
      </c>
      <c r="J29" s="44">
        <f>I29/$I$38</f>
        <v>0.65234645911998146</v>
      </c>
      <c r="K29" s="43">
        <f t="shared" ref="K29:K37" si="11">E29+I29</f>
        <v>24173</v>
      </c>
    </row>
    <row r="30" spans="2:17" x14ac:dyDescent="0.2">
      <c r="B30" s="43" t="s">
        <v>152</v>
      </c>
      <c r="C30" s="43">
        <v>140</v>
      </c>
      <c r="D30" s="43">
        <v>44</v>
      </c>
      <c r="E30" s="43">
        <f t="shared" ref="E30:E37" si="12">D30+C30</f>
        <v>184</v>
      </c>
      <c r="F30" s="44">
        <f t="shared" ref="F30:F37" si="13">E30/$E$38</f>
        <v>1.5806202216304441E-2</v>
      </c>
      <c r="G30" s="43">
        <v>443</v>
      </c>
      <c r="H30" s="43">
        <v>21</v>
      </c>
      <c r="I30" s="43">
        <f t="shared" ref="I30:I37" si="14">G30+H30</f>
        <v>464</v>
      </c>
      <c r="J30" s="44">
        <f t="shared" ref="J30:J37" si="15">I30/$I$38</f>
        <v>1.7877783771287663E-2</v>
      </c>
      <c r="K30" s="43">
        <f t="shared" si="11"/>
        <v>648</v>
      </c>
    </row>
    <row r="31" spans="2:17" x14ac:dyDescent="0.2">
      <c r="B31" s="43" t="s">
        <v>153</v>
      </c>
      <c r="C31" s="43">
        <v>19</v>
      </c>
      <c r="D31" s="43">
        <v>2</v>
      </c>
      <c r="E31" s="43">
        <f t="shared" si="12"/>
        <v>21</v>
      </c>
      <c r="F31" s="44">
        <f t="shared" si="13"/>
        <v>1.8039687312086591E-3</v>
      </c>
      <c r="G31" s="43">
        <v>29</v>
      </c>
      <c r="H31" s="43">
        <v>2</v>
      </c>
      <c r="I31" s="43">
        <f t="shared" si="14"/>
        <v>31</v>
      </c>
      <c r="J31" s="44">
        <f t="shared" si="15"/>
        <v>1.1944208985127534E-3</v>
      </c>
      <c r="K31" s="43">
        <f t="shared" si="11"/>
        <v>52</v>
      </c>
    </row>
    <row r="32" spans="2:17" x14ac:dyDescent="0.2">
      <c r="B32" s="43" t="s">
        <v>154</v>
      </c>
      <c r="C32" s="43">
        <v>231</v>
      </c>
      <c r="D32" s="43">
        <v>113</v>
      </c>
      <c r="E32" s="43">
        <f t="shared" si="12"/>
        <v>344</v>
      </c>
      <c r="F32" s="44">
        <f t="shared" si="13"/>
        <v>2.9550725882656129E-2</v>
      </c>
      <c r="G32" s="43">
        <v>772</v>
      </c>
      <c r="H32" s="43">
        <v>31</v>
      </c>
      <c r="I32" s="43">
        <f t="shared" si="14"/>
        <v>803</v>
      </c>
      <c r="J32" s="44">
        <f t="shared" si="15"/>
        <v>3.0939354242120676E-2</v>
      </c>
      <c r="K32" s="43">
        <f t="shared" si="11"/>
        <v>1147</v>
      </c>
    </row>
    <row r="33" spans="2:11" x14ac:dyDescent="0.2">
      <c r="B33" s="43" t="s">
        <v>155</v>
      </c>
      <c r="C33" s="43">
        <v>2124</v>
      </c>
      <c r="D33" s="43">
        <v>647</v>
      </c>
      <c r="E33" s="43">
        <f t="shared" si="12"/>
        <v>2771</v>
      </c>
      <c r="F33" s="44">
        <f t="shared" si="13"/>
        <v>0.23803796924662829</v>
      </c>
      <c r="G33" s="43">
        <v>5183</v>
      </c>
      <c r="H33" s="43">
        <v>223</v>
      </c>
      <c r="I33" s="43">
        <f t="shared" si="14"/>
        <v>5406</v>
      </c>
      <c r="J33" s="44">
        <f t="shared" si="15"/>
        <v>0.20829159281806273</v>
      </c>
      <c r="K33" s="43">
        <f t="shared" si="11"/>
        <v>8177</v>
      </c>
    </row>
    <row r="34" spans="2:11" x14ac:dyDescent="0.2">
      <c r="B34" s="43" t="s">
        <v>156</v>
      </c>
      <c r="C34" s="43">
        <v>14</v>
      </c>
      <c r="D34" s="43">
        <v>1</v>
      </c>
      <c r="E34" s="43">
        <f t="shared" si="12"/>
        <v>15</v>
      </c>
      <c r="F34" s="44">
        <f t="shared" si="13"/>
        <v>1.2885490937204708E-3</v>
      </c>
      <c r="G34" s="43">
        <v>13</v>
      </c>
      <c r="H34" s="43">
        <v>0</v>
      </c>
      <c r="I34" s="43">
        <f t="shared" si="14"/>
        <v>13</v>
      </c>
      <c r="J34" s="44">
        <f t="shared" si="15"/>
        <v>5.0088618324728364E-4</v>
      </c>
      <c r="K34" s="43">
        <f t="shared" si="11"/>
        <v>28</v>
      </c>
    </row>
    <row r="35" spans="2:11" ht="24" x14ac:dyDescent="0.2">
      <c r="B35" s="43" t="s">
        <v>157</v>
      </c>
      <c r="C35" s="43">
        <v>134</v>
      </c>
      <c r="D35" s="43">
        <v>27</v>
      </c>
      <c r="E35" s="43">
        <f t="shared" si="12"/>
        <v>161</v>
      </c>
      <c r="F35" s="44">
        <f t="shared" si="13"/>
        <v>1.3830426939266387E-2</v>
      </c>
      <c r="G35" s="43">
        <v>228</v>
      </c>
      <c r="H35" s="43">
        <v>7</v>
      </c>
      <c r="I35" s="43">
        <f t="shared" si="14"/>
        <v>235</v>
      </c>
      <c r="J35" s="44">
        <f t="shared" si="15"/>
        <v>9.054481004854743E-3</v>
      </c>
      <c r="K35" s="43">
        <f t="shared" si="11"/>
        <v>396</v>
      </c>
    </row>
    <row r="36" spans="2:11" x14ac:dyDescent="0.2">
      <c r="B36" s="43" t="s">
        <v>158</v>
      </c>
      <c r="C36" s="43">
        <v>603</v>
      </c>
      <c r="D36" s="43">
        <v>235</v>
      </c>
      <c r="E36" s="43">
        <f t="shared" si="12"/>
        <v>838</v>
      </c>
      <c r="F36" s="44">
        <f t="shared" si="13"/>
        <v>7.1986942702516959E-2</v>
      </c>
      <c r="G36" s="43">
        <v>1838</v>
      </c>
      <c r="H36" s="43">
        <v>82</v>
      </c>
      <c r="I36" s="43">
        <f t="shared" si="14"/>
        <v>1920</v>
      </c>
      <c r="J36" s="44">
        <f t="shared" si="15"/>
        <v>7.3977036294983436E-2</v>
      </c>
      <c r="K36" s="43">
        <f t="shared" si="11"/>
        <v>2758</v>
      </c>
    </row>
    <row r="37" spans="2:11" x14ac:dyDescent="0.2">
      <c r="B37" s="43" t="s">
        <v>159</v>
      </c>
      <c r="C37" s="43">
        <v>52</v>
      </c>
      <c r="D37" s="43">
        <v>13</v>
      </c>
      <c r="E37" s="43">
        <f t="shared" si="12"/>
        <v>65</v>
      </c>
      <c r="F37" s="44">
        <f t="shared" si="13"/>
        <v>5.583712739455373E-3</v>
      </c>
      <c r="G37" s="43">
        <v>146</v>
      </c>
      <c r="H37" s="43">
        <v>5</v>
      </c>
      <c r="I37" s="43">
        <f t="shared" si="14"/>
        <v>151</v>
      </c>
      <c r="J37" s="44">
        <f t="shared" si="15"/>
        <v>5.8179856669492176E-3</v>
      </c>
      <c r="K37" s="43">
        <f t="shared" si="11"/>
        <v>216</v>
      </c>
    </row>
    <row r="38" spans="2:11" x14ac:dyDescent="0.2">
      <c r="B38" s="45" t="s">
        <v>66</v>
      </c>
      <c r="C38" s="43">
        <f t="shared" ref="C38:H38" si="16">SUM(C29:C37)</f>
        <v>8612</v>
      </c>
      <c r="D38" s="43">
        <f t="shared" si="16"/>
        <v>3029</v>
      </c>
      <c r="E38" s="45">
        <f t="shared" ref="E38" si="17">D38+C38</f>
        <v>11641</v>
      </c>
      <c r="F38" s="47">
        <f t="shared" ref="F38" si="18">E38/$E$38</f>
        <v>1</v>
      </c>
      <c r="G38" s="43">
        <f t="shared" si="16"/>
        <v>24720</v>
      </c>
      <c r="H38" s="43">
        <f t="shared" si="16"/>
        <v>1234</v>
      </c>
      <c r="I38" s="45">
        <f t="shared" ref="I38" si="19">G38+H38</f>
        <v>25954</v>
      </c>
      <c r="J38" s="47">
        <f t="shared" ref="J38" si="20">I38/$I$38</f>
        <v>1</v>
      </c>
      <c r="K38" s="45">
        <f>SUM(K29:K37)</f>
        <v>37595</v>
      </c>
    </row>
    <row r="39" spans="2:11" ht="24" x14ac:dyDescent="0.2">
      <c r="B39" s="57" t="s">
        <v>84</v>
      </c>
      <c r="C39" s="58">
        <f>+C38/$K$38</f>
        <v>0.22907301502859423</v>
      </c>
      <c r="D39" s="58">
        <f>+D38/$K$38</f>
        <v>8.0569224630934966E-2</v>
      </c>
      <c r="E39" s="59">
        <f>C39+D39</f>
        <v>0.30964223965952919</v>
      </c>
      <c r="F39" s="59"/>
      <c r="G39" s="58">
        <f>+G38/$K$38</f>
        <v>0.65753424657534243</v>
      </c>
      <c r="H39" s="58">
        <f>+H38/$K$38</f>
        <v>3.2823513765128341E-2</v>
      </c>
      <c r="I39" s="59">
        <f>G39+H39</f>
        <v>0.69035776034047081</v>
      </c>
      <c r="J39" s="59"/>
      <c r="K39" s="59">
        <f>E39+I39</f>
        <v>1</v>
      </c>
    </row>
    <row r="40" spans="2:11" x14ac:dyDescent="0.2">
      <c r="B40" s="50" t="s">
        <v>149</v>
      </c>
    </row>
    <row r="41" spans="2:11" x14ac:dyDescent="0.2">
      <c r="B41" s="50" t="s">
        <v>150</v>
      </c>
    </row>
    <row r="131" spans="2:2" x14ac:dyDescent="0.2">
      <c r="B131" s="51" t="s">
        <v>96</v>
      </c>
    </row>
  </sheetData>
  <mergeCells count="10">
    <mergeCell ref="B6:K6"/>
    <mergeCell ref="B5:K5"/>
    <mergeCell ref="B23:K23"/>
    <mergeCell ref="B24:K24"/>
    <mergeCell ref="B27:B28"/>
    <mergeCell ref="C27:K27"/>
    <mergeCell ref="B8:K8"/>
    <mergeCell ref="B9:B10"/>
    <mergeCell ref="C9:K9"/>
    <mergeCell ref="B26:K26"/>
  </mergeCells>
  <hyperlinks>
    <hyperlink ref="M5" location="'Índice Pensiones Solidarias'!A1" display="Volver Sistema de Pensiones Solidadias" xr:uid="{00000000-0004-0000-0900-000000000000}"/>
  </hyperlinks>
  <pageMargins left="0.74803149606299213" right="0.74803149606299213" top="0.98425196850393704" bottom="0.98425196850393704" header="0" footer="0"/>
  <pageSetup scale="78" orientation="portrait" r:id="rId1"/>
  <headerFooter alignWithMargins="0"/>
  <ignoredErrors>
    <ignoredError sqref="K3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1">
    <pageSetUpPr fitToPage="1"/>
  </sheetPr>
  <dimension ref="A1:Q131"/>
  <sheetViews>
    <sheetView showGridLines="0" topLeftCell="A19" zoomScaleNormal="100" workbookViewId="0">
      <selection activeCell="M12" sqref="M12"/>
    </sheetView>
  </sheetViews>
  <sheetFormatPr baseColWidth="10" defaultRowHeight="12" x14ac:dyDescent="0.2"/>
  <cols>
    <col min="1" max="1" width="6" style="51" customWidth="1"/>
    <col min="2" max="2" width="18.140625" style="51" customWidth="1"/>
    <col min="3" max="3" width="8.42578125" style="51" bestFit="1" customWidth="1"/>
    <col min="4" max="4" width="8.28515625" style="51" bestFit="1" customWidth="1"/>
    <col min="5" max="6" width="8.28515625" style="51" customWidth="1"/>
    <col min="7" max="7" width="8.42578125" style="51" bestFit="1" customWidth="1"/>
    <col min="8" max="8" width="7.42578125" style="51" bestFit="1" customWidth="1"/>
    <col min="9" max="11" width="7.42578125" style="51" customWidth="1"/>
    <col min="12" max="12" width="10.140625" style="51" customWidth="1"/>
    <col min="13" max="14" width="11.42578125" style="51"/>
    <col min="15" max="15" width="12.42578125" style="51" bestFit="1" customWidth="1"/>
    <col min="16" max="251" width="11.42578125" style="51"/>
    <col min="252" max="252" width="18.140625" style="51" customWidth="1"/>
    <col min="253" max="253" width="8.42578125" style="51" bestFit="1" customWidth="1"/>
    <col min="254" max="254" width="8.28515625" style="51" bestFit="1" customWidth="1"/>
    <col min="255" max="256" width="8.28515625" style="51" customWidth="1"/>
    <col min="257" max="257" width="8.42578125" style="51" bestFit="1" customWidth="1"/>
    <col min="258" max="258" width="7.42578125" style="51" bestFit="1" customWidth="1"/>
    <col min="259" max="261" width="7.42578125" style="51" customWidth="1"/>
    <col min="262" max="267" width="0" style="51" hidden="1" customWidth="1"/>
    <col min="268" max="268" width="10.140625" style="51" customWidth="1"/>
    <col min="269" max="270" width="11.42578125" style="51"/>
    <col min="271" max="271" width="12.42578125" style="51" bestFit="1" customWidth="1"/>
    <col min="272" max="507" width="11.42578125" style="51"/>
    <col min="508" max="508" width="18.140625" style="51" customWidth="1"/>
    <col min="509" max="509" width="8.42578125" style="51" bestFit="1" customWidth="1"/>
    <col min="510" max="510" width="8.28515625" style="51" bestFit="1" customWidth="1"/>
    <col min="511" max="512" width="8.28515625" style="51" customWidth="1"/>
    <col min="513" max="513" width="8.42578125" style="51" bestFit="1" customWidth="1"/>
    <col min="514" max="514" width="7.42578125" style="51" bestFit="1" customWidth="1"/>
    <col min="515" max="517" width="7.42578125" style="51" customWidth="1"/>
    <col min="518" max="523" width="0" style="51" hidden="1" customWidth="1"/>
    <col min="524" max="524" width="10.140625" style="51" customWidth="1"/>
    <col min="525" max="526" width="11.42578125" style="51"/>
    <col min="527" max="527" width="12.42578125" style="51" bestFit="1" customWidth="1"/>
    <col min="528" max="763" width="11.42578125" style="51"/>
    <col min="764" max="764" width="18.140625" style="51" customWidth="1"/>
    <col min="765" max="765" width="8.42578125" style="51" bestFit="1" customWidth="1"/>
    <col min="766" max="766" width="8.28515625" style="51" bestFit="1" customWidth="1"/>
    <col min="767" max="768" width="8.28515625" style="51" customWidth="1"/>
    <col min="769" max="769" width="8.42578125" style="51" bestFit="1" customWidth="1"/>
    <col min="770" max="770" width="7.42578125" style="51" bestFit="1" customWidth="1"/>
    <col min="771" max="773" width="7.42578125" style="51" customWidth="1"/>
    <col min="774" max="779" width="0" style="51" hidden="1" customWidth="1"/>
    <col min="780" max="780" width="10.140625" style="51" customWidth="1"/>
    <col min="781" max="782" width="11.42578125" style="51"/>
    <col min="783" max="783" width="12.42578125" style="51" bestFit="1" customWidth="1"/>
    <col min="784" max="1019" width="11.42578125" style="51"/>
    <col min="1020" max="1020" width="18.140625" style="51" customWidth="1"/>
    <col min="1021" max="1021" width="8.42578125" style="51" bestFit="1" customWidth="1"/>
    <col min="1022" max="1022" width="8.28515625" style="51" bestFit="1" customWidth="1"/>
    <col min="1023" max="1024" width="8.28515625" style="51" customWidth="1"/>
    <col min="1025" max="1025" width="8.42578125" style="51" bestFit="1" customWidth="1"/>
    <col min="1026" max="1026" width="7.42578125" style="51" bestFit="1" customWidth="1"/>
    <col min="1027" max="1029" width="7.42578125" style="51" customWidth="1"/>
    <col min="1030" max="1035" width="0" style="51" hidden="1" customWidth="1"/>
    <col min="1036" max="1036" width="10.140625" style="51" customWidth="1"/>
    <col min="1037" max="1038" width="11.42578125" style="51"/>
    <col min="1039" max="1039" width="12.42578125" style="51" bestFit="1" customWidth="1"/>
    <col min="1040" max="1275" width="11.42578125" style="51"/>
    <col min="1276" max="1276" width="18.140625" style="51" customWidth="1"/>
    <col min="1277" max="1277" width="8.42578125" style="51" bestFit="1" customWidth="1"/>
    <col min="1278" max="1278" width="8.28515625" style="51" bestFit="1" customWidth="1"/>
    <col min="1279" max="1280" width="8.28515625" style="51" customWidth="1"/>
    <col min="1281" max="1281" width="8.42578125" style="51" bestFit="1" customWidth="1"/>
    <col min="1282" max="1282" width="7.42578125" style="51" bestFit="1" customWidth="1"/>
    <col min="1283" max="1285" width="7.42578125" style="51" customWidth="1"/>
    <col min="1286" max="1291" width="0" style="51" hidden="1" customWidth="1"/>
    <col min="1292" max="1292" width="10.140625" style="51" customWidth="1"/>
    <col min="1293" max="1294" width="11.42578125" style="51"/>
    <col min="1295" max="1295" width="12.42578125" style="51" bestFit="1" customWidth="1"/>
    <col min="1296" max="1531" width="11.42578125" style="51"/>
    <col min="1532" max="1532" width="18.140625" style="51" customWidth="1"/>
    <col min="1533" max="1533" width="8.42578125" style="51" bestFit="1" customWidth="1"/>
    <col min="1534" max="1534" width="8.28515625" style="51" bestFit="1" customWidth="1"/>
    <col min="1535" max="1536" width="8.28515625" style="51" customWidth="1"/>
    <col min="1537" max="1537" width="8.42578125" style="51" bestFit="1" customWidth="1"/>
    <col min="1538" max="1538" width="7.42578125" style="51" bestFit="1" customWidth="1"/>
    <col min="1539" max="1541" width="7.42578125" style="51" customWidth="1"/>
    <col min="1542" max="1547" width="0" style="51" hidden="1" customWidth="1"/>
    <col min="1548" max="1548" width="10.140625" style="51" customWidth="1"/>
    <col min="1549" max="1550" width="11.42578125" style="51"/>
    <col min="1551" max="1551" width="12.42578125" style="51" bestFit="1" customWidth="1"/>
    <col min="1552" max="1787" width="11.42578125" style="51"/>
    <col min="1788" max="1788" width="18.140625" style="51" customWidth="1"/>
    <col min="1789" max="1789" width="8.42578125" style="51" bestFit="1" customWidth="1"/>
    <col min="1790" max="1790" width="8.28515625" style="51" bestFit="1" customWidth="1"/>
    <col min="1791" max="1792" width="8.28515625" style="51" customWidth="1"/>
    <col min="1793" max="1793" width="8.42578125" style="51" bestFit="1" customWidth="1"/>
    <col min="1794" max="1794" width="7.42578125" style="51" bestFit="1" customWidth="1"/>
    <col min="1795" max="1797" width="7.42578125" style="51" customWidth="1"/>
    <col min="1798" max="1803" width="0" style="51" hidden="1" customWidth="1"/>
    <col min="1804" max="1804" width="10.140625" style="51" customWidth="1"/>
    <col min="1805" max="1806" width="11.42578125" style="51"/>
    <col min="1807" max="1807" width="12.42578125" style="51" bestFit="1" customWidth="1"/>
    <col min="1808" max="2043" width="11.42578125" style="51"/>
    <col min="2044" max="2044" width="18.140625" style="51" customWidth="1"/>
    <col min="2045" max="2045" width="8.42578125" style="51" bestFit="1" customWidth="1"/>
    <col min="2046" max="2046" width="8.28515625" style="51" bestFit="1" customWidth="1"/>
    <col min="2047" max="2048" width="8.28515625" style="51" customWidth="1"/>
    <col min="2049" max="2049" width="8.42578125" style="51" bestFit="1" customWidth="1"/>
    <col min="2050" max="2050" width="7.42578125" style="51" bestFit="1" customWidth="1"/>
    <col min="2051" max="2053" width="7.42578125" style="51" customWidth="1"/>
    <col min="2054" max="2059" width="0" style="51" hidden="1" customWidth="1"/>
    <col min="2060" max="2060" width="10.140625" style="51" customWidth="1"/>
    <col min="2061" max="2062" width="11.42578125" style="51"/>
    <col min="2063" max="2063" width="12.42578125" style="51" bestFit="1" customWidth="1"/>
    <col min="2064" max="2299" width="11.42578125" style="51"/>
    <col min="2300" max="2300" width="18.140625" style="51" customWidth="1"/>
    <col min="2301" max="2301" width="8.42578125" style="51" bestFit="1" customWidth="1"/>
    <col min="2302" max="2302" width="8.28515625" style="51" bestFit="1" customWidth="1"/>
    <col min="2303" max="2304" width="8.28515625" style="51" customWidth="1"/>
    <col min="2305" max="2305" width="8.42578125" style="51" bestFit="1" customWidth="1"/>
    <col min="2306" max="2306" width="7.42578125" style="51" bestFit="1" customWidth="1"/>
    <col min="2307" max="2309" width="7.42578125" style="51" customWidth="1"/>
    <col min="2310" max="2315" width="0" style="51" hidden="1" customWidth="1"/>
    <col min="2316" max="2316" width="10.140625" style="51" customWidth="1"/>
    <col min="2317" max="2318" width="11.42578125" style="51"/>
    <col min="2319" max="2319" width="12.42578125" style="51" bestFit="1" customWidth="1"/>
    <col min="2320" max="2555" width="11.42578125" style="51"/>
    <col min="2556" max="2556" width="18.140625" style="51" customWidth="1"/>
    <col min="2557" max="2557" width="8.42578125" style="51" bestFit="1" customWidth="1"/>
    <col min="2558" max="2558" width="8.28515625" style="51" bestFit="1" customWidth="1"/>
    <col min="2559" max="2560" width="8.28515625" style="51" customWidth="1"/>
    <col min="2561" max="2561" width="8.42578125" style="51" bestFit="1" customWidth="1"/>
    <col min="2562" max="2562" width="7.42578125" style="51" bestFit="1" customWidth="1"/>
    <col min="2563" max="2565" width="7.42578125" style="51" customWidth="1"/>
    <col min="2566" max="2571" width="0" style="51" hidden="1" customWidth="1"/>
    <col min="2572" max="2572" width="10.140625" style="51" customWidth="1"/>
    <col min="2573" max="2574" width="11.42578125" style="51"/>
    <col min="2575" max="2575" width="12.42578125" style="51" bestFit="1" customWidth="1"/>
    <col min="2576" max="2811" width="11.42578125" style="51"/>
    <col min="2812" max="2812" width="18.140625" style="51" customWidth="1"/>
    <col min="2813" max="2813" width="8.42578125" style="51" bestFit="1" customWidth="1"/>
    <col min="2814" max="2814" width="8.28515625" style="51" bestFit="1" customWidth="1"/>
    <col min="2815" max="2816" width="8.28515625" style="51" customWidth="1"/>
    <col min="2817" max="2817" width="8.42578125" style="51" bestFit="1" customWidth="1"/>
    <col min="2818" max="2818" width="7.42578125" style="51" bestFit="1" customWidth="1"/>
    <col min="2819" max="2821" width="7.42578125" style="51" customWidth="1"/>
    <col min="2822" max="2827" width="0" style="51" hidden="1" customWidth="1"/>
    <col min="2828" max="2828" width="10.140625" style="51" customWidth="1"/>
    <col min="2829" max="2830" width="11.42578125" style="51"/>
    <col min="2831" max="2831" width="12.42578125" style="51" bestFit="1" customWidth="1"/>
    <col min="2832" max="3067" width="11.42578125" style="51"/>
    <col min="3068" max="3068" width="18.140625" style="51" customWidth="1"/>
    <col min="3069" max="3069" width="8.42578125" style="51" bestFit="1" customWidth="1"/>
    <col min="3070" max="3070" width="8.28515625" style="51" bestFit="1" customWidth="1"/>
    <col min="3071" max="3072" width="8.28515625" style="51" customWidth="1"/>
    <col min="3073" max="3073" width="8.42578125" style="51" bestFit="1" customWidth="1"/>
    <col min="3074" max="3074" width="7.42578125" style="51" bestFit="1" customWidth="1"/>
    <col min="3075" max="3077" width="7.42578125" style="51" customWidth="1"/>
    <col min="3078" max="3083" width="0" style="51" hidden="1" customWidth="1"/>
    <col min="3084" max="3084" width="10.140625" style="51" customWidth="1"/>
    <col min="3085" max="3086" width="11.42578125" style="51"/>
    <col min="3087" max="3087" width="12.42578125" style="51" bestFit="1" customWidth="1"/>
    <col min="3088" max="3323" width="11.42578125" style="51"/>
    <col min="3324" max="3324" width="18.140625" style="51" customWidth="1"/>
    <col min="3325" max="3325" width="8.42578125" style="51" bestFit="1" customWidth="1"/>
    <col min="3326" max="3326" width="8.28515625" style="51" bestFit="1" customWidth="1"/>
    <col min="3327" max="3328" width="8.28515625" style="51" customWidth="1"/>
    <col min="3329" max="3329" width="8.42578125" style="51" bestFit="1" customWidth="1"/>
    <col min="3330" max="3330" width="7.42578125" style="51" bestFit="1" customWidth="1"/>
    <col min="3331" max="3333" width="7.42578125" style="51" customWidth="1"/>
    <col min="3334" max="3339" width="0" style="51" hidden="1" customWidth="1"/>
    <col min="3340" max="3340" width="10.140625" style="51" customWidth="1"/>
    <col min="3341" max="3342" width="11.42578125" style="51"/>
    <col min="3343" max="3343" width="12.42578125" style="51" bestFit="1" customWidth="1"/>
    <col min="3344" max="3579" width="11.42578125" style="51"/>
    <col min="3580" max="3580" width="18.140625" style="51" customWidth="1"/>
    <col min="3581" max="3581" width="8.42578125" style="51" bestFit="1" customWidth="1"/>
    <col min="3582" max="3582" width="8.28515625" style="51" bestFit="1" customWidth="1"/>
    <col min="3583" max="3584" width="8.28515625" style="51" customWidth="1"/>
    <col min="3585" max="3585" width="8.42578125" style="51" bestFit="1" customWidth="1"/>
    <col min="3586" max="3586" width="7.42578125" style="51" bestFit="1" customWidth="1"/>
    <col min="3587" max="3589" width="7.42578125" style="51" customWidth="1"/>
    <col min="3590" max="3595" width="0" style="51" hidden="1" customWidth="1"/>
    <col min="3596" max="3596" width="10.140625" style="51" customWidth="1"/>
    <col min="3597" max="3598" width="11.42578125" style="51"/>
    <col min="3599" max="3599" width="12.42578125" style="51" bestFit="1" customWidth="1"/>
    <col min="3600" max="3835" width="11.42578125" style="51"/>
    <col min="3836" max="3836" width="18.140625" style="51" customWidth="1"/>
    <col min="3837" max="3837" width="8.42578125" style="51" bestFit="1" customWidth="1"/>
    <col min="3838" max="3838" width="8.28515625" style="51" bestFit="1" customWidth="1"/>
    <col min="3839" max="3840" width="8.28515625" style="51" customWidth="1"/>
    <col min="3841" max="3841" width="8.42578125" style="51" bestFit="1" customWidth="1"/>
    <col min="3842" max="3842" width="7.42578125" style="51" bestFit="1" customWidth="1"/>
    <col min="3843" max="3845" width="7.42578125" style="51" customWidth="1"/>
    <col min="3846" max="3851" width="0" style="51" hidden="1" customWidth="1"/>
    <col min="3852" max="3852" width="10.140625" style="51" customWidth="1"/>
    <col min="3853" max="3854" width="11.42578125" style="51"/>
    <col min="3855" max="3855" width="12.42578125" style="51" bestFit="1" customWidth="1"/>
    <col min="3856" max="4091" width="11.42578125" style="51"/>
    <col min="4092" max="4092" width="18.140625" style="51" customWidth="1"/>
    <col min="4093" max="4093" width="8.42578125" style="51" bestFit="1" customWidth="1"/>
    <col min="4094" max="4094" width="8.28515625" style="51" bestFit="1" customWidth="1"/>
    <col min="4095" max="4096" width="8.28515625" style="51" customWidth="1"/>
    <col min="4097" max="4097" width="8.42578125" style="51" bestFit="1" customWidth="1"/>
    <col min="4098" max="4098" width="7.42578125" style="51" bestFit="1" customWidth="1"/>
    <col min="4099" max="4101" width="7.42578125" style="51" customWidth="1"/>
    <col min="4102" max="4107" width="0" style="51" hidden="1" customWidth="1"/>
    <col min="4108" max="4108" width="10.140625" style="51" customWidth="1"/>
    <col min="4109" max="4110" width="11.42578125" style="51"/>
    <col min="4111" max="4111" width="12.42578125" style="51" bestFit="1" customWidth="1"/>
    <col min="4112" max="4347" width="11.42578125" style="51"/>
    <col min="4348" max="4348" width="18.140625" style="51" customWidth="1"/>
    <col min="4349" max="4349" width="8.42578125" style="51" bestFit="1" customWidth="1"/>
    <col min="4350" max="4350" width="8.28515625" style="51" bestFit="1" customWidth="1"/>
    <col min="4351" max="4352" width="8.28515625" style="51" customWidth="1"/>
    <col min="4353" max="4353" width="8.42578125" style="51" bestFit="1" customWidth="1"/>
    <col min="4354" max="4354" width="7.42578125" style="51" bestFit="1" customWidth="1"/>
    <col min="4355" max="4357" width="7.42578125" style="51" customWidth="1"/>
    <col min="4358" max="4363" width="0" style="51" hidden="1" customWidth="1"/>
    <col min="4364" max="4364" width="10.140625" style="51" customWidth="1"/>
    <col min="4365" max="4366" width="11.42578125" style="51"/>
    <col min="4367" max="4367" width="12.42578125" style="51" bestFit="1" customWidth="1"/>
    <col min="4368" max="4603" width="11.42578125" style="51"/>
    <col min="4604" max="4604" width="18.140625" style="51" customWidth="1"/>
    <col min="4605" max="4605" width="8.42578125" style="51" bestFit="1" customWidth="1"/>
    <col min="4606" max="4606" width="8.28515625" style="51" bestFit="1" customWidth="1"/>
    <col min="4607" max="4608" width="8.28515625" style="51" customWidth="1"/>
    <col min="4609" max="4609" width="8.42578125" style="51" bestFit="1" customWidth="1"/>
    <col min="4610" max="4610" width="7.42578125" style="51" bestFit="1" customWidth="1"/>
    <col min="4611" max="4613" width="7.42578125" style="51" customWidth="1"/>
    <col min="4614" max="4619" width="0" style="51" hidden="1" customWidth="1"/>
    <col min="4620" max="4620" width="10.140625" style="51" customWidth="1"/>
    <col min="4621" max="4622" width="11.42578125" style="51"/>
    <col min="4623" max="4623" width="12.42578125" style="51" bestFit="1" customWidth="1"/>
    <col min="4624" max="4859" width="11.42578125" style="51"/>
    <col min="4860" max="4860" width="18.140625" style="51" customWidth="1"/>
    <col min="4861" max="4861" width="8.42578125" style="51" bestFit="1" customWidth="1"/>
    <col min="4862" max="4862" width="8.28515625" style="51" bestFit="1" customWidth="1"/>
    <col min="4863" max="4864" width="8.28515625" style="51" customWidth="1"/>
    <col min="4865" max="4865" width="8.42578125" style="51" bestFit="1" customWidth="1"/>
    <col min="4866" max="4866" width="7.42578125" style="51" bestFit="1" customWidth="1"/>
    <col min="4867" max="4869" width="7.42578125" style="51" customWidth="1"/>
    <col min="4870" max="4875" width="0" style="51" hidden="1" customWidth="1"/>
    <col min="4876" max="4876" width="10.140625" style="51" customWidth="1"/>
    <col min="4877" max="4878" width="11.42578125" style="51"/>
    <col min="4879" max="4879" width="12.42578125" style="51" bestFit="1" customWidth="1"/>
    <col min="4880" max="5115" width="11.42578125" style="51"/>
    <col min="5116" max="5116" width="18.140625" style="51" customWidth="1"/>
    <col min="5117" max="5117" width="8.42578125" style="51" bestFit="1" customWidth="1"/>
    <col min="5118" max="5118" width="8.28515625" style="51" bestFit="1" customWidth="1"/>
    <col min="5119" max="5120" width="8.28515625" style="51" customWidth="1"/>
    <col min="5121" max="5121" width="8.42578125" style="51" bestFit="1" customWidth="1"/>
    <col min="5122" max="5122" width="7.42578125" style="51" bestFit="1" customWidth="1"/>
    <col min="5123" max="5125" width="7.42578125" style="51" customWidth="1"/>
    <col min="5126" max="5131" width="0" style="51" hidden="1" customWidth="1"/>
    <col min="5132" max="5132" width="10.140625" style="51" customWidth="1"/>
    <col min="5133" max="5134" width="11.42578125" style="51"/>
    <col min="5135" max="5135" width="12.42578125" style="51" bestFit="1" customWidth="1"/>
    <col min="5136" max="5371" width="11.42578125" style="51"/>
    <col min="5372" max="5372" width="18.140625" style="51" customWidth="1"/>
    <col min="5373" max="5373" width="8.42578125" style="51" bestFit="1" customWidth="1"/>
    <col min="5374" max="5374" width="8.28515625" style="51" bestFit="1" customWidth="1"/>
    <col min="5375" max="5376" width="8.28515625" style="51" customWidth="1"/>
    <col min="5377" max="5377" width="8.42578125" style="51" bestFit="1" customWidth="1"/>
    <col min="5378" max="5378" width="7.42578125" style="51" bestFit="1" customWidth="1"/>
    <col min="5379" max="5381" width="7.42578125" style="51" customWidth="1"/>
    <col min="5382" max="5387" width="0" style="51" hidden="1" customWidth="1"/>
    <col min="5388" max="5388" width="10.140625" style="51" customWidth="1"/>
    <col min="5389" max="5390" width="11.42578125" style="51"/>
    <col min="5391" max="5391" width="12.42578125" style="51" bestFit="1" customWidth="1"/>
    <col min="5392" max="5627" width="11.42578125" style="51"/>
    <col min="5628" max="5628" width="18.140625" style="51" customWidth="1"/>
    <col min="5629" max="5629" width="8.42578125" style="51" bestFit="1" customWidth="1"/>
    <col min="5630" max="5630" width="8.28515625" style="51" bestFit="1" customWidth="1"/>
    <col min="5631" max="5632" width="8.28515625" style="51" customWidth="1"/>
    <col min="5633" max="5633" width="8.42578125" style="51" bestFit="1" customWidth="1"/>
    <col min="5634" max="5634" width="7.42578125" style="51" bestFit="1" customWidth="1"/>
    <col min="5635" max="5637" width="7.42578125" style="51" customWidth="1"/>
    <col min="5638" max="5643" width="0" style="51" hidden="1" customWidth="1"/>
    <col min="5644" max="5644" width="10.140625" style="51" customWidth="1"/>
    <col min="5645" max="5646" width="11.42578125" style="51"/>
    <col min="5647" max="5647" width="12.42578125" style="51" bestFit="1" customWidth="1"/>
    <col min="5648" max="5883" width="11.42578125" style="51"/>
    <col min="5884" max="5884" width="18.140625" style="51" customWidth="1"/>
    <col min="5885" max="5885" width="8.42578125" style="51" bestFit="1" customWidth="1"/>
    <col min="5886" max="5886" width="8.28515625" style="51" bestFit="1" customWidth="1"/>
    <col min="5887" max="5888" width="8.28515625" style="51" customWidth="1"/>
    <col min="5889" max="5889" width="8.42578125" style="51" bestFit="1" customWidth="1"/>
    <col min="5890" max="5890" width="7.42578125" style="51" bestFit="1" customWidth="1"/>
    <col min="5891" max="5893" width="7.42578125" style="51" customWidth="1"/>
    <col min="5894" max="5899" width="0" style="51" hidden="1" customWidth="1"/>
    <col min="5900" max="5900" width="10.140625" style="51" customWidth="1"/>
    <col min="5901" max="5902" width="11.42578125" style="51"/>
    <col min="5903" max="5903" width="12.42578125" style="51" bestFit="1" customWidth="1"/>
    <col min="5904" max="6139" width="11.42578125" style="51"/>
    <col min="6140" max="6140" width="18.140625" style="51" customWidth="1"/>
    <col min="6141" max="6141" width="8.42578125" style="51" bestFit="1" customWidth="1"/>
    <col min="6142" max="6142" width="8.28515625" style="51" bestFit="1" customWidth="1"/>
    <col min="6143" max="6144" width="8.28515625" style="51" customWidth="1"/>
    <col min="6145" max="6145" width="8.42578125" style="51" bestFit="1" customWidth="1"/>
    <col min="6146" max="6146" width="7.42578125" style="51" bestFit="1" customWidth="1"/>
    <col min="6147" max="6149" width="7.42578125" style="51" customWidth="1"/>
    <col min="6150" max="6155" width="0" style="51" hidden="1" customWidth="1"/>
    <col min="6156" max="6156" width="10.140625" style="51" customWidth="1"/>
    <col min="6157" max="6158" width="11.42578125" style="51"/>
    <col min="6159" max="6159" width="12.42578125" style="51" bestFit="1" customWidth="1"/>
    <col min="6160" max="6395" width="11.42578125" style="51"/>
    <col min="6396" max="6396" width="18.140625" style="51" customWidth="1"/>
    <col min="6397" max="6397" width="8.42578125" style="51" bestFit="1" customWidth="1"/>
    <col min="6398" max="6398" width="8.28515625" style="51" bestFit="1" customWidth="1"/>
    <col min="6399" max="6400" width="8.28515625" style="51" customWidth="1"/>
    <col min="6401" max="6401" width="8.42578125" style="51" bestFit="1" customWidth="1"/>
    <col min="6402" max="6402" width="7.42578125" style="51" bestFit="1" customWidth="1"/>
    <col min="6403" max="6405" width="7.42578125" style="51" customWidth="1"/>
    <col min="6406" max="6411" width="0" style="51" hidden="1" customWidth="1"/>
    <col min="6412" max="6412" width="10.140625" style="51" customWidth="1"/>
    <col min="6413" max="6414" width="11.42578125" style="51"/>
    <col min="6415" max="6415" width="12.42578125" style="51" bestFit="1" customWidth="1"/>
    <col min="6416" max="6651" width="11.42578125" style="51"/>
    <col min="6652" max="6652" width="18.140625" style="51" customWidth="1"/>
    <col min="6653" max="6653" width="8.42578125" style="51" bestFit="1" customWidth="1"/>
    <col min="6654" max="6654" width="8.28515625" style="51" bestFit="1" customWidth="1"/>
    <col min="6655" max="6656" width="8.28515625" style="51" customWidth="1"/>
    <col min="6657" max="6657" width="8.42578125" style="51" bestFit="1" customWidth="1"/>
    <col min="6658" max="6658" width="7.42578125" style="51" bestFit="1" customWidth="1"/>
    <col min="6659" max="6661" width="7.42578125" style="51" customWidth="1"/>
    <col min="6662" max="6667" width="0" style="51" hidden="1" customWidth="1"/>
    <col min="6668" max="6668" width="10.140625" style="51" customWidth="1"/>
    <col min="6669" max="6670" width="11.42578125" style="51"/>
    <col min="6671" max="6671" width="12.42578125" style="51" bestFit="1" customWidth="1"/>
    <col min="6672" max="6907" width="11.42578125" style="51"/>
    <col min="6908" max="6908" width="18.140625" style="51" customWidth="1"/>
    <col min="6909" max="6909" width="8.42578125" style="51" bestFit="1" customWidth="1"/>
    <col min="6910" max="6910" width="8.28515625" style="51" bestFit="1" customWidth="1"/>
    <col min="6911" max="6912" width="8.28515625" style="51" customWidth="1"/>
    <col min="6913" max="6913" width="8.42578125" style="51" bestFit="1" customWidth="1"/>
    <col min="6914" max="6914" width="7.42578125" style="51" bestFit="1" customWidth="1"/>
    <col min="6915" max="6917" width="7.42578125" style="51" customWidth="1"/>
    <col min="6918" max="6923" width="0" style="51" hidden="1" customWidth="1"/>
    <col min="6924" max="6924" width="10.140625" style="51" customWidth="1"/>
    <col min="6925" max="6926" width="11.42578125" style="51"/>
    <col min="6927" max="6927" width="12.42578125" style="51" bestFit="1" customWidth="1"/>
    <col min="6928" max="7163" width="11.42578125" style="51"/>
    <col min="7164" max="7164" width="18.140625" style="51" customWidth="1"/>
    <col min="7165" max="7165" width="8.42578125" style="51" bestFit="1" customWidth="1"/>
    <col min="7166" max="7166" width="8.28515625" style="51" bestFit="1" customWidth="1"/>
    <col min="7167" max="7168" width="8.28515625" style="51" customWidth="1"/>
    <col min="7169" max="7169" width="8.42578125" style="51" bestFit="1" customWidth="1"/>
    <col min="7170" max="7170" width="7.42578125" style="51" bestFit="1" customWidth="1"/>
    <col min="7171" max="7173" width="7.42578125" style="51" customWidth="1"/>
    <col min="7174" max="7179" width="0" style="51" hidden="1" customWidth="1"/>
    <col min="7180" max="7180" width="10.140625" style="51" customWidth="1"/>
    <col min="7181" max="7182" width="11.42578125" style="51"/>
    <col min="7183" max="7183" width="12.42578125" style="51" bestFit="1" customWidth="1"/>
    <col min="7184" max="7419" width="11.42578125" style="51"/>
    <col min="7420" max="7420" width="18.140625" style="51" customWidth="1"/>
    <col min="7421" max="7421" width="8.42578125" style="51" bestFit="1" customWidth="1"/>
    <col min="7422" max="7422" width="8.28515625" style="51" bestFit="1" customWidth="1"/>
    <col min="7423" max="7424" width="8.28515625" style="51" customWidth="1"/>
    <col min="7425" max="7425" width="8.42578125" style="51" bestFit="1" customWidth="1"/>
    <col min="7426" max="7426" width="7.42578125" style="51" bestFit="1" customWidth="1"/>
    <col min="7427" max="7429" width="7.42578125" style="51" customWidth="1"/>
    <col min="7430" max="7435" width="0" style="51" hidden="1" customWidth="1"/>
    <col min="7436" max="7436" width="10.140625" style="51" customWidth="1"/>
    <col min="7437" max="7438" width="11.42578125" style="51"/>
    <col min="7439" max="7439" width="12.42578125" style="51" bestFit="1" customWidth="1"/>
    <col min="7440" max="7675" width="11.42578125" style="51"/>
    <col min="7676" max="7676" width="18.140625" style="51" customWidth="1"/>
    <col min="7677" max="7677" width="8.42578125" style="51" bestFit="1" customWidth="1"/>
    <col min="7678" max="7678" width="8.28515625" style="51" bestFit="1" customWidth="1"/>
    <col min="7679" max="7680" width="8.28515625" style="51" customWidth="1"/>
    <col min="7681" max="7681" width="8.42578125" style="51" bestFit="1" customWidth="1"/>
    <col min="7682" max="7682" width="7.42578125" style="51" bestFit="1" customWidth="1"/>
    <col min="7683" max="7685" width="7.42578125" style="51" customWidth="1"/>
    <col min="7686" max="7691" width="0" style="51" hidden="1" customWidth="1"/>
    <col min="7692" max="7692" width="10.140625" style="51" customWidth="1"/>
    <col min="7693" max="7694" width="11.42578125" style="51"/>
    <col min="7695" max="7695" width="12.42578125" style="51" bestFit="1" customWidth="1"/>
    <col min="7696" max="7931" width="11.42578125" style="51"/>
    <col min="7932" max="7932" width="18.140625" style="51" customWidth="1"/>
    <col min="7933" max="7933" width="8.42578125" style="51" bestFit="1" customWidth="1"/>
    <col min="7934" max="7934" width="8.28515625" style="51" bestFit="1" customWidth="1"/>
    <col min="7935" max="7936" width="8.28515625" style="51" customWidth="1"/>
    <col min="7937" max="7937" width="8.42578125" style="51" bestFit="1" customWidth="1"/>
    <col min="7938" max="7938" width="7.42578125" style="51" bestFit="1" customWidth="1"/>
    <col min="7939" max="7941" width="7.42578125" style="51" customWidth="1"/>
    <col min="7942" max="7947" width="0" style="51" hidden="1" customWidth="1"/>
    <col min="7948" max="7948" width="10.140625" style="51" customWidth="1"/>
    <col min="7949" max="7950" width="11.42578125" style="51"/>
    <col min="7951" max="7951" width="12.42578125" style="51" bestFit="1" customWidth="1"/>
    <col min="7952" max="8187" width="11.42578125" style="51"/>
    <col min="8188" max="8188" width="18.140625" style="51" customWidth="1"/>
    <col min="8189" max="8189" width="8.42578125" style="51" bestFit="1" customWidth="1"/>
    <col min="8190" max="8190" width="8.28515625" style="51" bestFit="1" customWidth="1"/>
    <col min="8191" max="8192" width="8.28515625" style="51" customWidth="1"/>
    <col min="8193" max="8193" width="8.42578125" style="51" bestFit="1" customWidth="1"/>
    <col min="8194" max="8194" width="7.42578125" style="51" bestFit="1" customWidth="1"/>
    <col min="8195" max="8197" width="7.42578125" style="51" customWidth="1"/>
    <col min="8198" max="8203" width="0" style="51" hidden="1" customWidth="1"/>
    <col min="8204" max="8204" width="10.140625" style="51" customWidth="1"/>
    <col min="8205" max="8206" width="11.42578125" style="51"/>
    <col min="8207" max="8207" width="12.42578125" style="51" bestFit="1" customWidth="1"/>
    <col min="8208" max="8443" width="11.42578125" style="51"/>
    <col min="8444" max="8444" width="18.140625" style="51" customWidth="1"/>
    <col min="8445" max="8445" width="8.42578125" style="51" bestFit="1" customWidth="1"/>
    <col min="8446" max="8446" width="8.28515625" style="51" bestFit="1" customWidth="1"/>
    <col min="8447" max="8448" width="8.28515625" style="51" customWidth="1"/>
    <col min="8449" max="8449" width="8.42578125" style="51" bestFit="1" customWidth="1"/>
    <col min="8450" max="8450" width="7.42578125" style="51" bestFit="1" customWidth="1"/>
    <col min="8451" max="8453" width="7.42578125" style="51" customWidth="1"/>
    <col min="8454" max="8459" width="0" style="51" hidden="1" customWidth="1"/>
    <col min="8460" max="8460" width="10.140625" style="51" customWidth="1"/>
    <col min="8461" max="8462" width="11.42578125" style="51"/>
    <col min="8463" max="8463" width="12.42578125" style="51" bestFit="1" customWidth="1"/>
    <col min="8464" max="8699" width="11.42578125" style="51"/>
    <col min="8700" max="8700" width="18.140625" style="51" customWidth="1"/>
    <col min="8701" max="8701" width="8.42578125" style="51" bestFit="1" customWidth="1"/>
    <col min="8702" max="8702" width="8.28515625" style="51" bestFit="1" customWidth="1"/>
    <col min="8703" max="8704" width="8.28515625" style="51" customWidth="1"/>
    <col min="8705" max="8705" width="8.42578125" style="51" bestFit="1" customWidth="1"/>
    <col min="8706" max="8706" width="7.42578125" style="51" bestFit="1" customWidth="1"/>
    <col min="8707" max="8709" width="7.42578125" style="51" customWidth="1"/>
    <col min="8710" max="8715" width="0" style="51" hidden="1" customWidth="1"/>
    <col min="8716" max="8716" width="10.140625" style="51" customWidth="1"/>
    <col min="8717" max="8718" width="11.42578125" style="51"/>
    <col min="8719" max="8719" width="12.42578125" style="51" bestFit="1" customWidth="1"/>
    <col min="8720" max="8955" width="11.42578125" style="51"/>
    <col min="8956" max="8956" width="18.140625" style="51" customWidth="1"/>
    <col min="8957" max="8957" width="8.42578125" style="51" bestFit="1" customWidth="1"/>
    <col min="8958" max="8958" width="8.28515625" style="51" bestFit="1" customWidth="1"/>
    <col min="8959" max="8960" width="8.28515625" style="51" customWidth="1"/>
    <col min="8961" max="8961" width="8.42578125" style="51" bestFit="1" customWidth="1"/>
    <col min="8962" max="8962" width="7.42578125" style="51" bestFit="1" customWidth="1"/>
    <col min="8963" max="8965" width="7.42578125" style="51" customWidth="1"/>
    <col min="8966" max="8971" width="0" style="51" hidden="1" customWidth="1"/>
    <col min="8972" max="8972" width="10.140625" style="51" customWidth="1"/>
    <col min="8973" max="8974" width="11.42578125" style="51"/>
    <col min="8975" max="8975" width="12.42578125" style="51" bestFit="1" customWidth="1"/>
    <col min="8976" max="9211" width="11.42578125" style="51"/>
    <col min="9212" max="9212" width="18.140625" style="51" customWidth="1"/>
    <col min="9213" max="9213" width="8.42578125" style="51" bestFit="1" customWidth="1"/>
    <col min="9214" max="9214" width="8.28515625" style="51" bestFit="1" customWidth="1"/>
    <col min="9215" max="9216" width="8.28515625" style="51" customWidth="1"/>
    <col min="9217" max="9217" width="8.42578125" style="51" bestFit="1" customWidth="1"/>
    <col min="9218" max="9218" width="7.42578125" style="51" bestFit="1" customWidth="1"/>
    <col min="9219" max="9221" width="7.42578125" style="51" customWidth="1"/>
    <col min="9222" max="9227" width="0" style="51" hidden="1" customWidth="1"/>
    <col min="9228" max="9228" width="10.140625" style="51" customWidth="1"/>
    <col min="9229" max="9230" width="11.42578125" style="51"/>
    <col min="9231" max="9231" width="12.42578125" style="51" bestFit="1" customWidth="1"/>
    <col min="9232" max="9467" width="11.42578125" style="51"/>
    <col min="9468" max="9468" width="18.140625" style="51" customWidth="1"/>
    <col min="9469" max="9469" width="8.42578125" style="51" bestFit="1" customWidth="1"/>
    <col min="9470" max="9470" width="8.28515625" style="51" bestFit="1" customWidth="1"/>
    <col min="9471" max="9472" width="8.28515625" style="51" customWidth="1"/>
    <col min="9473" max="9473" width="8.42578125" style="51" bestFit="1" customWidth="1"/>
    <col min="9474" max="9474" width="7.42578125" style="51" bestFit="1" customWidth="1"/>
    <col min="9475" max="9477" width="7.42578125" style="51" customWidth="1"/>
    <col min="9478" max="9483" width="0" style="51" hidden="1" customWidth="1"/>
    <col min="9484" max="9484" width="10.140625" style="51" customWidth="1"/>
    <col min="9485" max="9486" width="11.42578125" style="51"/>
    <col min="9487" max="9487" width="12.42578125" style="51" bestFit="1" customWidth="1"/>
    <col min="9488" max="9723" width="11.42578125" style="51"/>
    <col min="9724" max="9724" width="18.140625" style="51" customWidth="1"/>
    <col min="9725" max="9725" width="8.42578125" style="51" bestFit="1" customWidth="1"/>
    <col min="9726" max="9726" width="8.28515625" style="51" bestFit="1" customWidth="1"/>
    <col min="9727" max="9728" width="8.28515625" style="51" customWidth="1"/>
    <col min="9729" max="9729" width="8.42578125" style="51" bestFit="1" customWidth="1"/>
    <col min="9730" max="9730" width="7.42578125" style="51" bestFit="1" customWidth="1"/>
    <col min="9731" max="9733" width="7.42578125" style="51" customWidth="1"/>
    <col min="9734" max="9739" width="0" style="51" hidden="1" customWidth="1"/>
    <col min="9740" max="9740" width="10.140625" style="51" customWidth="1"/>
    <col min="9741" max="9742" width="11.42578125" style="51"/>
    <col min="9743" max="9743" width="12.42578125" style="51" bestFit="1" customWidth="1"/>
    <col min="9744" max="9979" width="11.42578125" style="51"/>
    <col min="9980" max="9980" width="18.140625" style="51" customWidth="1"/>
    <col min="9981" max="9981" width="8.42578125" style="51" bestFit="1" customWidth="1"/>
    <col min="9982" max="9982" width="8.28515625" style="51" bestFit="1" customWidth="1"/>
    <col min="9983" max="9984" width="8.28515625" style="51" customWidth="1"/>
    <col min="9985" max="9985" width="8.42578125" style="51" bestFit="1" customWidth="1"/>
    <col min="9986" max="9986" width="7.42578125" style="51" bestFit="1" customWidth="1"/>
    <col min="9987" max="9989" width="7.42578125" style="51" customWidth="1"/>
    <col min="9990" max="9995" width="0" style="51" hidden="1" customWidth="1"/>
    <col min="9996" max="9996" width="10.140625" style="51" customWidth="1"/>
    <col min="9997" max="9998" width="11.42578125" style="51"/>
    <col min="9999" max="9999" width="12.42578125" style="51" bestFit="1" customWidth="1"/>
    <col min="10000" max="10235" width="11.42578125" style="51"/>
    <col min="10236" max="10236" width="18.140625" style="51" customWidth="1"/>
    <col min="10237" max="10237" width="8.42578125" style="51" bestFit="1" customWidth="1"/>
    <col min="10238" max="10238" width="8.28515625" style="51" bestFit="1" customWidth="1"/>
    <col min="10239" max="10240" width="8.28515625" style="51" customWidth="1"/>
    <col min="10241" max="10241" width="8.42578125" style="51" bestFit="1" customWidth="1"/>
    <col min="10242" max="10242" width="7.42578125" style="51" bestFit="1" customWidth="1"/>
    <col min="10243" max="10245" width="7.42578125" style="51" customWidth="1"/>
    <col min="10246" max="10251" width="0" style="51" hidden="1" customWidth="1"/>
    <col min="10252" max="10252" width="10.140625" style="51" customWidth="1"/>
    <col min="10253" max="10254" width="11.42578125" style="51"/>
    <col min="10255" max="10255" width="12.42578125" style="51" bestFit="1" customWidth="1"/>
    <col min="10256" max="10491" width="11.42578125" style="51"/>
    <col min="10492" max="10492" width="18.140625" style="51" customWidth="1"/>
    <col min="10493" max="10493" width="8.42578125" style="51" bestFit="1" customWidth="1"/>
    <col min="10494" max="10494" width="8.28515625" style="51" bestFit="1" customWidth="1"/>
    <col min="10495" max="10496" width="8.28515625" style="51" customWidth="1"/>
    <col min="10497" max="10497" width="8.42578125" style="51" bestFit="1" customWidth="1"/>
    <col min="10498" max="10498" width="7.42578125" style="51" bestFit="1" customWidth="1"/>
    <col min="10499" max="10501" width="7.42578125" style="51" customWidth="1"/>
    <col min="10502" max="10507" width="0" style="51" hidden="1" customWidth="1"/>
    <col min="10508" max="10508" width="10.140625" style="51" customWidth="1"/>
    <col min="10509" max="10510" width="11.42578125" style="51"/>
    <col min="10511" max="10511" width="12.42578125" style="51" bestFit="1" customWidth="1"/>
    <col min="10512" max="10747" width="11.42578125" style="51"/>
    <col min="10748" max="10748" width="18.140625" style="51" customWidth="1"/>
    <col min="10749" max="10749" width="8.42578125" style="51" bestFit="1" customWidth="1"/>
    <col min="10750" max="10750" width="8.28515625" style="51" bestFit="1" customWidth="1"/>
    <col min="10751" max="10752" width="8.28515625" style="51" customWidth="1"/>
    <col min="10753" max="10753" width="8.42578125" style="51" bestFit="1" customWidth="1"/>
    <col min="10754" max="10754" width="7.42578125" style="51" bestFit="1" customWidth="1"/>
    <col min="10755" max="10757" width="7.42578125" style="51" customWidth="1"/>
    <col min="10758" max="10763" width="0" style="51" hidden="1" customWidth="1"/>
    <col min="10764" max="10764" width="10.140625" style="51" customWidth="1"/>
    <col min="10765" max="10766" width="11.42578125" style="51"/>
    <col min="10767" max="10767" width="12.42578125" style="51" bestFit="1" customWidth="1"/>
    <col min="10768" max="11003" width="11.42578125" style="51"/>
    <col min="11004" max="11004" width="18.140625" style="51" customWidth="1"/>
    <col min="11005" max="11005" width="8.42578125" style="51" bestFit="1" customWidth="1"/>
    <col min="11006" max="11006" width="8.28515625" style="51" bestFit="1" customWidth="1"/>
    <col min="11007" max="11008" width="8.28515625" style="51" customWidth="1"/>
    <col min="11009" max="11009" width="8.42578125" style="51" bestFit="1" customWidth="1"/>
    <col min="11010" max="11010" width="7.42578125" style="51" bestFit="1" customWidth="1"/>
    <col min="11011" max="11013" width="7.42578125" style="51" customWidth="1"/>
    <col min="11014" max="11019" width="0" style="51" hidden="1" customWidth="1"/>
    <col min="11020" max="11020" width="10.140625" style="51" customWidth="1"/>
    <col min="11021" max="11022" width="11.42578125" style="51"/>
    <col min="11023" max="11023" width="12.42578125" style="51" bestFit="1" customWidth="1"/>
    <col min="11024" max="11259" width="11.42578125" style="51"/>
    <col min="11260" max="11260" width="18.140625" style="51" customWidth="1"/>
    <col min="11261" max="11261" width="8.42578125" style="51" bestFit="1" customWidth="1"/>
    <col min="11262" max="11262" width="8.28515625" style="51" bestFit="1" customWidth="1"/>
    <col min="11263" max="11264" width="8.28515625" style="51" customWidth="1"/>
    <col min="11265" max="11265" width="8.42578125" style="51" bestFit="1" customWidth="1"/>
    <col min="11266" max="11266" width="7.42578125" style="51" bestFit="1" customWidth="1"/>
    <col min="11267" max="11269" width="7.42578125" style="51" customWidth="1"/>
    <col min="11270" max="11275" width="0" style="51" hidden="1" customWidth="1"/>
    <col min="11276" max="11276" width="10.140625" style="51" customWidth="1"/>
    <col min="11277" max="11278" width="11.42578125" style="51"/>
    <col min="11279" max="11279" width="12.42578125" style="51" bestFit="1" customWidth="1"/>
    <col min="11280" max="11515" width="11.42578125" style="51"/>
    <col min="11516" max="11516" width="18.140625" style="51" customWidth="1"/>
    <col min="11517" max="11517" width="8.42578125" style="51" bestFit="1" customWidth="1"/>
    <col min="11518" max="11518" width="8.28515625" style="51" bestFit="1" customWidth="1"/>
    <col min="11519" max="11520" width="8.28515625" style="51" customWidth="1"/>
    <col min="11521" max="11521" width="8.42578125" style="51" bestFit="1" customWidth="1"/>
    <col min="11522" max="11522" width="7.42578125" style="51" bestFit="1" customWidth="1"/>
    <col min="11523" max="11525" width="7.42578125" style="51" customWidth="1"/>
    <col min="11526" max="11531" width="0" style="51" hidden="1" customWidth="1"/>
    <col min="11532" max="11532" width="10.140625" style="51" customWidth="1"/>
    <col min="11533" max="11534" width="11.42578125" style="51"/>
    <col min="11535" max="11535" width="12.42578125" style="51" bestFit="1" customWidth="1"/>
    <col min="11536" max="11771" width="11.42578125" style="51"/>
    <col min="11772" max="11772" width="18.140625" style="51" customWidth="1"/>
    <col min="11773" max="11773" width="8.42578125" style="51" bestFit="1" customWidth="1"/>
    <col min="11774" max="11774" width="8.28515625" style="51" bestFit="1" customWidth="1"/>
    <col min="11775" max="11776" width="8.28515625" style="51" customWidth="1"/>
    <col min="11777" max="11777" width="8.42578125" style="51" bestFit="1" customWidth="1"/>
    <col min="11778" max="11778" width="7.42578125" style="51" bestFit="1" customWidth="1"/>
    <col min="11779" max="11781" width="7.42578125" style="51" customWidth="1"/>
    <col min="11782" max="11787" width="0" style="51" hidden="1" customWidth="1"/>
    <col min="11788" max="11788" width="10.140625" style="51" customWidth="1"/>
    <col min="11789" max="11790" width="11.42578125" style="51"/>
    <col min="11791" max="11791" width="12.42578125" style="51" bestFit="1" customWidth="1"/>
    <col min="11792" max="12027" width="11.42578125" style="51"/>
    <col min="12028" max="12028" width="18.140625" style="51" customWidth="1"/>
    <col min="12029" max="12029" width="8.42578125" style="51" bestFit="1" customWidth="1"/>
    <col min="12030" max="12030" width="8.28515625" style="51" bestFit="1" customWidth="1"/>
    <col min="12031" max="12032" width="8.28515625" style="51" customWidth="1"/>
    <col min="12033" max="12033" width="8.42578125" style="51" bestFit="1" customWidth="1"/>
    <col min="12034" max="12034" width="7.42578125" style="51" bestFit="1" customWidth="1"/>
    <col min="12035" max="12037" width="7.42578125" style="51" customWidth="1"/>
    <col min="12038" max="12043" width="0" style="51" hidden="1" customWidth="1"/>
    <col min="12044" max="12044" width="10.140625" style="51" customWidth="1"/>
    <col min="12045" max="12046" width="11.42578125" style="51"/>
    <col min="12047" max="12047" width="12.42578125" style="51" bestFit="1" customWidth="1"/>
    <col min="12048" max="12283" width="11.42578125" style="51"/>
    <col min="12284" max="12284" width="18.140625" style="51" customWidth="1"/>
    <col min="12285" max="12285" width="8.42578125" style="51" bestFit="1" customWidth="1"/>
    <col min="12286" max="12286" width="8.28515625" style="51" bestFit="1" customWidth="1"/>
    <col min="12287" max="12288" width="8.28515625" style="51" customWidth="1"/>
    <col min="12289" max="12289" width="8.42578125" style="51" bestFit="1" customWidth="1"/>
    <col min="12290" max="12290" width="7.42578125" style="51" bestFit="1" customWidth="1"/>
    <col min="12291" max="12293" width="7.42578125" style="51" customWidth="1"/>
    <col min="12294" max="12299" width="0" style="51" hidden="1" customWidth="1"/>
    <col min="12300" max="12300" width="10.140625" style="51" customWidth="1"/>
    <col min="12301" max="12302" width="11.42578125" style="51"/>
    <col min="12303" max="12303" width="12.42578125" style="51" bestFit="1" customWidth="1"/>
    <col min="12304" max="12539" width="11.42578125" style="51"/>
    <col min="12540" max="12540" width="18.140625" style="51" customWidth="1"/>
    <col min="12541" max="12541" width="8.42578125" style="51" bestFit="1" customWidth="1"/>
    <col min="12542" max="12542" width="8.28515625" style="51" bestFit="1" customWidth="1"/>
    <col min="12543" max="12544" width="8.28515625" style="51" customWidth="1"/>
    <col min="12545" max="12545" width="8.42578125" style="51" bestFit="1" customWidth="1"/>
    <col min="12546" max="12546" width="7.42578125" style="51" bestFit="1" customWidth="1"/>
    <col min="12547" max="12549" width="7.42578125" style="51" customWidth="1"/>
    <col min="12550" max="12555" width="0" style="51" hidden="1" customWidth="1"/>
    <col min="12556" max="12556" width="10.140625" style="51" customWidth="1"/>
    <col min="12557" max="12558" width="11.42578125" style="51"/>
    <col min="12559" max="12559" width="12.42578125" style="51" bestFit="1" customWidth="1"/>
    <col min="12560" max="12795" width="11.42578125" style="51"/>
    <col min="12796" max="12796" width="18.140625" style="51" customWidth="1"/>
    <col min="12797" max="12797" width="8.42578125" style="51" bestFit="1" customWidth="1"/>
    <col min="12798" max="12798" width="8.28515625" style="51" bestFit="1" customWidth="1"/>
    <col min="12799" max="12800" width="8.28515625" style="51" customWidth="1"/>
    <col min="12801" max="12801" width="8.42578125" style="51" bestFit="1" customWidth="1"/>
    <col min="12802" max="12802" width="7.42578125" style="51" bestFit="1" customWidth="1"/>
    <col min="12803" max="12805" width="7.42578125" style="51" customWidth="1"/>
    <col min="12806" max="12811" width="0" style="51" hidden="1" customWidth="1"/>
    <col min="12812" max="12812" width="10.140625" style="51" customWidth="1"/>
    <col min="12813" max="12814" width="11.42578125" style="51"/>
    <col min="12815" max="12815" width="12.42578125" style="51" bestFit="1" customWidth="1"/>
    <col min="12816" max="13051" width="11.42578125" style="51"/>
    <col min="13052" max="13052" width="18.140625" style="51" customWidth="1"/>
    <col min="13053" max="13053" width="8.42578125" style="51" bestFit="1" customWidth="1"/>
    <col min="13054" max="13054" width="8.28515625" style="51" bestFit="1" customWidth="1"/>
    <col min="13055" max="13056" width="8.28515625" style="51" customWidth="1"/>
    <col min="13057" max="13057" width="8.42578125" style="51" bestFit="1" customWidth="1"/>
    <col min="13058" max="13058" width="7.42578125" style="51" bestFit="1" customWidth="1"/>
    <col min="13059" max="13061" width="7.42578125" style="51" customWidth="1"/>
    <col min="13062" max="13067" width="0" style="51" hidden="1" customWidth="1"/>
    <col min="13068" max="13068" width="10.140625" style="51" customWidth="1"/>
    <col min="13069" max="13070" width="11.42578125" style="51"/>
    <col min="13071" max="13071" width="12.42578125" style="51" bestFit="1" customWidth="1"/>
    <col min="13072" max="13307" width="11.42578125" style="51"/>
    <col min="13308" max="13308" width="18.140625" style="51" customWidth="1"/>
    <col min="13309" max="13309" width="8.42578125" style="51" bestFit="1" customWidth="1"/>
    <col min="13310" max="13310" width="8.28515625" style="51" bestFit="1" customWidth="1"/>
    <col min="13311" max="13312" width="8.28515625" style="51" customWidth="1"/>
    <col min="13313" max="13313" width="8.42578125" style="51" bestFit="1" customWidth="1"/>
    <col min="13314" max="13314" width="7.42578125" style="51" bestFit="1" customWidth="1"/>
    <col min="13315" max="13317" width="7.42578125" style="51" customWidth="1"/>
    <col min="13318" max="13323" width="0" style="51" hidden="1" customWidth="1"/>
    <col min="13324" max="13324" width="10.140625" style="51" customWidth="1"/>
    <col min="13325" max="13326" width="11.42578125" style="51"/>
    <col min="13327" max="13327" width="12.42578125" style="51" bestFit="1" customWidth="1"/>
    <col min="13328" max="13563" width="11.42578125" style="51"/>
    <col min="13564" max="13564" width="18.140625" style="51" customWidth="1"/>
    <col min="13565" max="13565" width="8.42578125" style="51" bestFit="1" customWidth="1"/>
    <col min="13566" max="13566" width="8.28515625" style="51" bestFit="1" customWidth="1"/>
    <col min="13567" max="13568" width="8.28515625" style="51" customWidth="1"/>
    <col min="13569" max="13569" width="8.42578125" style="51" bestFit="1" customWidth="1"/>
    <col min="13570" max="13570" width="7.42578125" style="51" bestFit="1" customWidth="1"/>
    <col min="13571" max="13573" width="7.42578125" style="51" customWidth="1"/>
    <col min="13574" max="13579" width="0" style="51" hidden="1" customWidth="1"/>
    <col min="13580" max="13580" width="10.140625" style="51" customWidth="1"/>
    <col min="13581" max="13582" width="11.42578125" style="51"/>
    <col min="13583" max="13583" width="12.42578125" style="51" bestFit="1" customWidth="1"/>
    <col min="13584" max="13819" width="11.42578125" style="51"/>
    <col min="13820" max="13820" width="18.140625" style="51" customWidth="1"/>
    <col min="13821" max="13821" width="8.42578125" style="51" bestFit="1" customWidth="1"/>
    <col min="13822" max="13822" width="8.28515625" style="51" bestFit="1" customWidth="1"/>
    <col min="13823" max="13824" width="8.28515625" style="51" customWidth="1"/>
    <col min="13825" max="13825" width="8.42578125" style="51" bestFit="1" customWidth="1"/>
    <col min="13826" max="13826" width="7.42578125" style="51" bestFit="1" customWidth="1"/>
    <col min="13827" max="13829" width="7.42578125" style="51" customWidth="1"/>
    <col min="13830" max="13835" width="0" style="51" hidden="1" customWidth="1"/>
    <col min="13836" max="13836" width="10.140625" style="51" customWidth="1"/>
    <col min="13837" max="13838" width="11.42578125" style="51"/>
    <col min="13839" max="13839" width="12.42578125" style="51" bestFit="1" customWidth="1"/>
    <col min="13840" max="14075" width="11.42578125" style="51"/>
    <col min="14076" max="14076" width="18.140625" style="51" customWidth="1"/>
    <col min="14077" max="14077" width="8.42578125" style="51" bestFit="1" customWidth="1"/>
    <col min="14078" max="14078" width="8.28515625" style="51" bestFit="1" customWidth="1"/>
    <col min="14079" max="14080" width="8.28515625" style="51" customWidth="1"/>
    <col min="14081" max="14081" width="8.42578125" style="51" bestFit="1" customWidth="1"/>
    <col min="14082" max="14082" width="7.42578125" style="51" bestFit="1" customWidth="1"/>
    <col min="14083" max="14085" width="7.42578125" style="51" customWidth="1"/>
    <col min="14086" max="14091" width="0" style="51" hidden="1" customWidth="1"/>
    <col min="14092" max="14092" width="10.140625" style="51" customWidth="1"/>
    <col min="14093" max="14094" width="11.42578125" style="51"/>
    <col min="14095" max="14095" width="12.42578125" style="51" bestFit="1" customWidth="1"/>
    <col min="14096" max="14331" width="11.42578125" style="51"/>
    <col min="14332" max="14332" width="18.140625" style="51" customWidth="1"/>
    <col min="14333" max="14333" width="8.42578125" style="51" bestFit="1" customWidth="1"/>
    <col min="14334" max="14334" width="8.28515625" style="51" bestFit="1" customWidth="1"/>
    <col min="14335" max="14336" width="8.28515625" style="51" customWidth="1"/>
    <col min="14337" max="14337" width="8.42578125" style="51" bestFit="1" customWidth="1"/>
    <col min="14338" max="14338" width="7.42578125" style="51" bestFit="1" customWidth="1"/>
    <col min="14339" max="14341" width="7.42578125" style="51" customWidth="1"/>
    <col min="14342" max="14347" width="0" style="51" hidden="1" customWidth="1"/>
    <col min="14348" max="14348" width="10.140625" style="51" customWidth="1"/>
    <col min="14349" max="14350" width="11.42578125" style="51"/>
    <col min="14351" max="14351" width="12.42578125" style="51" bestFit="1" customWidth="1"/>
    <col min="14352" max="14587" width="11.42578125" style="51"/>
    <col min="14588" max="14588" width="18.140625" style="51" customWidth="1"/>
    <col min="14589" max="14589" width="8.42578125" style="51" bestFit="1" customWidth="1"/>
    <col min="14590" max="14590" width="8.28515625" style="51" bestFit="1" customWidth="1"/>
    <col min="14591" max="14592" width="8.28515625" style="51" customWidth="1"/>
    <col min="14593" max="14593" width="8.42578125" style="51" bestFit="1" customWidth="1"/>
    <col min="14594" max="14594" width="7.42578125" style="51" bestFit="1" customWidth="1"/>
    <col min="14595" max="14597" width="7.42578125" style="51" customWidth="1"/>
    <col min="14598" max="14603" width="0" style="51" hidden="1" customWidth="1"/>
    <col min="14604" max="14604" width="10.140625" style="51" customWidth="1"/>
    <col min="14605" max="14606" width="11.42578125" style="51"/>
    <col min="14607" max="14607" width="12.42578125" style="51" bestFit="1" customWidth="1"/>
    <col min="14608" max="14843" width="11.42578125" style="51"/>
    <col min="14844" max="14844" width="18.140625" style="51" customWidth="1"/>
    <col min="14845" max="14845" width="8.42578125" style="51" bestFit="1" customWidth="1"/>
    <col min="14846" max="14846" width="8.28515625" style="51" bestFit="1" customWidth="1"/>
    <col min="14847" max="14848" width="8.28515625" style="51" customWidth="1"/>
    <col min="14849" max="14849" width="8.42578125" style="51" bestFit="1" customWidth="1"/>
    <col min="14850" max="14850" width="7.42578125" style="51" bestFit="1" customWidth="1"/>
    <col min="14851" max="14853" width="7.42578125" style="51" customWidth="1"/>
    <col min="14854" max="14859" width="0" style="51" hidden="1" customWidth="1"/>
    <col min="14860" max="14860" width="10.140625" style="51" customWidth="1"/>
    <col min="14861" max="14862" width="11.42578125" style="51"/>
    <col min="14863" max="14863" width="12.42578125" style="51" bestFit="1" customWidth="1"/>
    <col min="14864" max="15099" width="11.42578125" style="51"/>
    <col min="15100" max="15100" width="18.140625" style="51" customWidth="1"/>
    <col min="15101" max="15101" width="8.42578125" style="51" bestFit="1" customWidth="1"/>
    <col min="15102" max="15102" width="8.28515625" style="51" bestFit="1" customWidth="1"/>
    <col min="15103" max="15104" width="8.28515625" style="51" customWidth="1"/>
    <col min="15105" max="15105" width="8.42578125" style="51" bestFit="1" customWidth="1"/>
    <col min="15106" max="15106" width="7.42578125" style="51" bestFit="1" customWidth="1"/>
    <col min="15107" max="15109" width="7.42578125" style="51" customWidth="1"/>
    <col min="15110" max="15115" width="0" style="51" hidden="1" customWidth="1"/>
    <col min="15116" max="15116" width="10.140625" style="51" customWidth="1"/>
    <col min="15117" max="15118" width="11.42578125" style="51"/>
    <col min="15119" max="15119" width="12.42578125" style="51" bestFit="1" customWidth="1"/>
    <col min="15120" max="15355" width="11.42578125" style="51"/>
    <col min="15356" max="15356" width="18.140625" style="51" customWidth="1"/>
    <col min="15357" max="15357" width="8.42578125" style="51" bestFit="1" customWidth="1"/>
    <col min="15358" max="15358" width="8.28515625" style="51" bestFit="1" customWidth="1"/>
    <col min="15359" max="15360" width="8.28515625" style="51" customWidth="1"/>
    <col min="15361" max="15361" width="8.42578125" style="51" bestFit="1" customWidth="1"/>
    <col min="15362" max="15362" width="7.42578125" style="51" bestFit="1" customWidth="1"/>
    <col min="15363" max="15365" width="7.42578125" style="51" customWidth="1"/>
    <col min="15366" max="15371" width="0" style="51" hidden="1" customWidth="1"/>
    <col min="15372" max="15372" width="10.140625" style="51" customWidth="1"/>
    <col min="15373" max="15374" width="11.42578125" style="51"/>
    <col min="15375" max="15375" width="12.42578125" style="51" bestFit="1" customWidth="1"/>
    <col min="15376" max="15611" width="11.42578125" style="51"/>
    <col min="15612" max="15612" width="18.140625" style="51" customWidth="1"/>
    <col min="15613" max="15613" width="8.42578125" style="51" bestFit="1" customWidth="1"/>
    <col min="15614" max="15614" width="8.28515625" style="51" bestFit="1" customWidth="1"/>
    <col min="15615" max="15616" width="8.28515625" style="51" customWidth="1"/>
    <col min="15617" max="15617" width="8.42578125" style="51" bestFit="1" customWidth="1"/>
    <col min="15618" max="15618" width="7.42578125" style="51" bestFit="1" customWidth="1"/>
    <col min="15619" max="15621" width="7.42578125" style="51" customWidth="1"/>
    <col min="15622" max="15627" width="0" style="51" hidden="1" customWidth="1"/>
    <col min="15628" max="15628" width="10.140625" style="51" customWidth="1"/>
    <col min="15629" max="15630" width="11.42578125" style="51"/>
    <col min="15631" max="15631" width="12.42578125" style="51" bestFit="1" customWidth="1"/>
    <col min="15632" max="15867" width="11.42578125" style="51"/>
    <col min="15868" max="15868" width="18.140625" style="51" customWidth="1"/>
    <col min="15869" max="15869" width="8.42578125" style="51" bestFit="1" customWidth="1"/>
    <col min="15870" max="15870" width="8.28515625" style="51" bestFit="1" customWidth="1"/>
    <col min="15871" max="15872" width="8.28515625" style="51" customWidth="1"/>
    <col min="15873" max="15873" width="8.42578125" style="51" bestFit="1" customWidth="1"/>
    <col min="15874" max="15874" width="7.42578125" style="51" bestFit="1" customWidth="1"/>
    <col min="15875" max="15877" width="7.42578125" style="51" customWidth="1"/>
    <col min="15878" max="15883" width="0" style="51" hidden="1" customWidth="1"/>
    <col min="15884" max="15884" width="10.140625" style="51" customWidth="1"/>
    <col min="15885" max="15886" width="11.42578125" style="51"/>
    <col min="15887" max="15887" width="12.42578125" style="51" bestFit="1" customWidth="1"/>
    <col min="15888" max="16123" width="11.42578125" style="51"/>
    <col min="16124" max="16124" width="18.140625" style="51" customWidth="1"/>
    <col min="16125" max="16125" width="8.42578125" style="51" bestFit="1" customWidth="1"/>
    <col min="16126" max="16126" width="8.28515625" style="51" bestFit="1" customWidth="1"/>
    <col min="16127" max="16128" width="8.28515625" style="51" customWidth="1"/>
    <col min="16129" max="16129" width="8.42578125" style="51" bestFit="1" customWidth="1"/>
    <col min="16130" max="16130" width="7.42578125" style="51" bestFit="1" customWidth="1"/>
    <col min="16131" max="16133" width="7.42578125" style="51" customWidth="1"/>
    <col min="16134" max="16139" width="0" style="51" hidden="1" customWidth="1"/>
    <col min="16140" max="16140" width="10.140625" style="51" customWidth="1"/>
    <col min="16141" max="16142" width="11.42578125" style="51"/>
    <col min="16143" max="16143" width="12.42578125" style="51" bestFit="1" customWidth="1"/>
    <col min="16144" max="16384" width="11.42578125" style="51"/>
  </cols>
  <sheetData>
    <row r="1" spans="1:17" s="52" customFormat="1" x14ac:dyDescent="0.2">
      <c r="B1" s="65"/>
      <c r="C1" s="65"/>
      <c r="D1" s="65"/>
      <c r="E1" s="65"/>
      <c r="F1" s="65"/>
      <c r="G1" s="65"/>
      <c r="H1" s="65"/>
      <c r="I1" s="65"/>
      <c r="J1" s="65"/>
      <c r="K1" s="65"/>
      <c r="L1" s="65"/>
    </row>
    <row r="2" spans="1:17" s="52" customFormat="1" x14ac:dyDescent="0.2">
      <c r="A2" s="79" t="s">
        <v>121</v>
      </c>
      <c r="B2" s="65"/>
      <c r="C2" s="65"/>
      <c r="D2" s="65"/>
      <c r="E2" s="65"/>
      <c r="F2" s="65"/>
      <c r="G2" s="65"/>
      <c r="H2" s="65"/>
      <c r="I2" s="65"/>
      <c r="K2" s="65"/>
      <c r="L2" s="65"/>
    </row>
    <row r="3" spans="1:17" s="52" customFormat="1" ht="15" x14ac:dyDescent="0.25">
      <c r="A3" s="79" t="s">
        <v>122</v>
      </c>
      <c r="B3" s="65"/>
      <c r="C3" s="65"/>
      <c r="D3" s="65"/>
      <c r="E3" s="65"/>
      <c r="F3" s="65"/>
      <c r="G3" s="65"/>
      <c r="H3" s="65"/>
      <c r="I3" s="65"/>
      <c r="J3" s="143"/>
      <c r="K3" s="65"/>
      <c r="L3" s="65"/>
    </row>
    <row r="4" spans="1:17" s="52" customFormat="1" x14ac:dyDescent="0.2">
      <c r="B4" s="65"/>
      <c r="C4" s="65"/>
      <c r="D4" s="65"/>
      <c r="E4" s="65"/>
      <c r="F4" s="65"/>
      <c r="G4" s="65"/>
      <c r="H4" s="65"/>
      <c r="I4" s="65"/>
      <c r="J4" s="65"/>
      <c r="K4" s="65"/>
      <c r="L4" s="65"/>
    </row>
    <row r="5" spans="1:17" s="52" customFormat="1" ht="12.75" x14ac:dyDescent="0.2">
      <c r="B5" s="363" t="s">
        <v>139</v>
      </c>
      <c r="C5" s="363"/>
      <c r="D5" s="363"/>
      <c r="E5" s="363"/>
      <c r="F5" s="363"/>
      <c r="G5" s="363"/>
      <c r="H5" s="363"/>
      <c r="I5" s="363"/>
      <c r="J5" s="363"/>
      <c r="K5" s="363"/>
      <c r="L5" s="65"/>
      <c r="M5" s="173" t="s">
        <v>592</v>
      </c>
      <c r="O5" s="144"/>
    </row>
    <row r="6" spans="1:17" s="52" customFormat="1" ht="12.75" x14ac:dyDescent="0.2">
      <c r="B6" s="376" t="str">
        <f>'Solicitudes Regiones'!$B$6:$P$6</f>
        <v>Acumuladas de julio de 2008 a marzo de 2019</v>
      </c>
      <c r="C6" s="376"/>
      <c r="D6" s="376"/>
      <c r="E6" s="376"/>
      <c r="F6" s="376"/>
      <c r="G6" s="376"/>
      <c r="H6" s="376"/>
      <c r="I6" s="376"/>
      <c r="J6" s="376"/>
      <c r="K6" s="376"/>
    </row>
    <row r="7" spans="1:17" s="55" customFormat="1" x14ac:dyDescent="0.2">
      <c r="B7" s="53"/>
      <c r="C7" s="54"/>
      <c r="D7" s="54"/>
      <c r="E7" s="54"/>
      <c r="F7" s="54"/>
      <c r="G7" s="54"/>
      <c r="H7" s="54"/>
      <c r="I7" s="54"/>
      <c r="J7" s="54"/>
      <c r="K7" s="54"/>
      <c r="L7" s="54"/>
    </row>
    <row r="8" spans="1:17" ht="15" customHeight="1" x14ac:dyDescent="0.2">
      <c r="B8" s="393" t="s">
        <v>98</v>
      </c>
      <c r="C8" s="394"/>
      <c r="D8" s="394"/>
      <c r="E8" s="394"/>
      <c r="F8" s="394"/>
      <c r="G8" s="394"/>
      <c r="H8" s="394"/>
      <c r="I8" s="394"/>
      <c r="J8" s="394"/>
      <c r="K8" s="395"/>
    </row>
    <row r="9" spans="1:17" ht="20.25" customHeight="1" x14ac:dyDescent="0.2">
      <c r="B9" s="392" t="s">
        <v>74</v>
      </c>
      <c r="C9" s="393" t="s">
        <v>2</v>
      </c>
      <c r="D9" s="394"/>
      <c r="E9" s="394"/>
      <c r="F9" s="394"/>
      <c r="G9" s="394"/>
      <c r="H9" s="394"/>
      <c r="I9" s="394"/>
      <c r="J9" s="394"/>
      <c r="K9" s="395"/>
    </row>
    <row r="10" spans="1:17" ht="24" x14ac:dyDescent="0.2">
      <c r="B10" s="392"/>
      <c r="C10" s="48" t="s">
        <v>75</v>
      </c>
      <c r="D10" s="48" t="s">
        <v>76</v>
      </c>
      <c r="E10" s="48" t="s">
        <v>77</v>
      </c>
      <c r="F10" s="48" t="s">
        <v>78</v>
      </c>
      <c r="G10" s="48" t="s">
        <v>8</v>
      </c>
      <c r="H10" s="48" t="s">
        <v>79</v>
      </c>
      <c r="I10" s="48" t="s">
        <v>80</v>
      </c>
      <c r="J10" s="69" t="s">
        <v>81</v>
      </c>
      <c r="K10" s="108" t="s">
        <v>46</v>
      </c>
    </row>
    <row r="11" spans="1:17" x14ac:dyDescent="0.2">
      <c r="B11" s="45" t="s">
        <v>160</v>
      </c>
      <c r="C11" s="43">
        <v>3210</v>
      </c>
      <c r="D11" s="43">
        <v>1522</v>
      </c>
      <c r="E11" s="43">
        <f>C11+D11</f>
        <v>4732</v>
      </c>
      <c r="F11" s="44">
        <f>E11/$E$20</f>
        <v>0.46634473243323149</v>
      </c>
      <c r="G11" s="43">
        <v>9882</v>
      </c>
      <c r="H11" s="43">
        <v>575</v>
      </c>
      <c r="I11" s="43">
        <f>G11+H11</f>
        <v>10457</v>
      </c>
      <c r="J11" s="66">
        <f>I11/$I$20</f>
        <v>0.48549143414271784</v>
      </c>
      <c r="K11" s="43">
        <f t="shared" ref="K11:K19" si="0">E11+I11</f>
        <v>15189</v>
      </c>
      <c r="Q11" s="56"/>
    </row>
    <row r="12" spans="1:17" x14ac:dyDescent="0.2">
      <c r="B12" s="45" t="s">
        <v>161</v>
      </c>
      <c r="C12" s="43">
        <v>369</v>
      </c>
      <c r="D12" s="43">
        <v>186</v>
      </c>
      <c r="E12" s="43">
        <f t="shared" ref="E12:E19" si="1">C12+D12</f>
        <v>555</v>
      </c>
      <c r="F12" s="44">
        <f t="shared" ref="F12:F19" si="2">E12/$E$20</f>
        <v>5.4695969251995664E-2</v>
      </c>
      <c r="G12" s="43">
        <v>1154</v>
      </c>
      <c r="H12" s="43">
        <v>69</v>
      </c>
      <c r="I12" s="43">
        <f t="shared" ref="I12:I19" si="3">G12+H12</f>
        <v>1223</v>
      </c>
      <c r="J12" s="66">
        <f t="shared" ref="J12:J19" si="4">I12/$I$20</f>
        <v>5.6780723339059383E-2</v>
      </c>
      <c r="K12" s="43">
        <f t="shared" si="0"/>
        <v>1778</v>
      </c>
      <c r="Q12" s="56"/>
    </row>
    <row r="13" spans="1:17" x14ac:dyDescent="0.2">
      <c r="B13" s="45" t="s">
        <v>162</v>
      </c>
      <c r="C13" s="43">
        <v>237</v>
      </c>
      <c r="D13" s="43">
        <v>163</v>
      </c>
      <c r="E13" s="43">
        <f t="shared" si="1"/>
        <v>400</v>
      </c>
      <c r="F13" s="44">
        <f t="shared" si="2"/>
        <v>3.9420518379816694E-2</v>
      </c>
      <c r="G13" s="43">
        <v>749</v>
      </c>
      <c r="H13" s="43">
        <v>50</v>
      </c>
      <c r="I13" s="43">
        <f t="shared" si="3"/>
        <v>799</v>
      </c>
      <c r="J13" s="66">
        <f t="shared" si="4"/>
        <v>3.7095501183898975E-2</v>
      </c>
      <c r="K13" s="43">
        <f t="shared" si="0"/>
        <v>1199</v>
      </c>
      <c r="Q13" s="56"/>
    </row>
    <row r="14" spans="1:17" x14ac:dyDescent="0.2">
      <c r="B14" s="45" t="s">
        <v>163</v>
      </c>
      <c r="C14" s="43">
        <v>439</v>
      </c>
      <c r="D14" s="43">
        <v>190</v>
      </c>
      <c r="E14" s="43">
        <f t="shared" si="1"/>
        <v>629</v>
      </c>
      <c r="F14" s="44">
        <f t="shared" si="2"/>
        <v>6.1988765152261753E-2</v>
      </c>
      <c r="G14" s="43">
        <v>1130</v>
      </c>
      <c r="H14" s="43">
        <v>69</v>
      </c>
      <c r="I14" s="43">
        <f t="shared" si="3"/>
        <v>1199</v>
      </c>
      <c r="J14" s="66">
        <f t="shared" si="4"/>
        <v>5.5666465481220111E-2</v>
      </c>
      <c r="K14" s="43">
        <f t="shared" si="0"/>
        <v>1828</v>
      </c>
      <c r="Q14" s="56"/>
    </row>
    <row r="15" spans="1:17" x14ac:dyDescent="0.2">
      <c r="B15" s="45" t="s">
        <v>164</v>
      </c>
      <c r="C15" s="43">
        <v>271</v>
      </c>
      <c r="D15" s="43">
        <v>191</v>
      </c>
      <c r="E15" s="43">
        <f t="shared" si="1"/>
        <v>462</v>
      </c>
      <c r="F15" s="44">
        <f t="shared" si="2"/>
        <v>4.5530698728688285E-2</v>
      </c>
      <c r="G15" s="43">
        <v>675</v>
      </c>
      <c r="H15" s="43">
        <v>37</v>
      </c>
      <c r="I15" s="43">
        <f t="shared" si="3"/>
        <v>712</v>
      </c>
      <c r="J15" s="66">
        <f t="shared" si="4"/>
        <v>3.3056316449231626E-2</v>
      </c>
      <c r="K15" s="43">
        <f t="shared" si="0"/>
        <v>1174</v>
      </c>
      <c r="Q15" s="56"/>
    </row>
    <row r="16" spans="1:17" x14ac:dyDescent="0.2">
      <c r="B16" s="45" t="s">
        <v>165</v>
      </c>
      <c r="C16" s="43">
        <v>1652</v>
      </c>
      <c r="D16" s="43">
        <v>771</v>
      </c>
      <c r="E16" s="43">
        <f t="shared" si="1"/>
        <v>2423</v>
      </c>
      <c r="F16" s="44">
        <f t="shared" si="2"/>
        <v>0.23878979008573964</v>
      </c>
      <c r="G16" s="43">
        <v>5026</v>
      </c>
      <c r="H16" s="43">
        <v>211</v>
      </c>
      <c r="I16" s="43">
        <f t="shared" si="3"/>
        <v>5237</v>
      </c>
      <c r="J16" s="66">
        <f t="shared" si="4"/>
        <v>0.24314035006267701</v>
      </c>
      <c r="K16" s="43">
        <f t="shared" si="0"/>
        <v>7660</v>
      </c>
      <c r="Q16" s="56"/>
    </row>
    <row r="17" spans="2:17" x14ac:dyDescent="0.2">
      <c r="B17" s="45" t="s">
        <v>166</v>
      </c>
      <c r="C17" s="43">
        <v>177</v>
      </c>
      <c r="D17" s="43">
        <v>98</v>
      </c>
      <c r="E17" s="43">
        <f t="shared" si="1"/>
        <v>275</v>
      </c>
      <c r="F17" s="44">
        <f t="shared" si="2"/>
        <v>2.7101606386123977E-2</v>
      </c>
      <c r="G17" s="43">
        <v>493</v>
      </c>
      <c r="H17" s="43">
        <v>17</v>
      </c>
      <c r="I17" s="43">
        <f t="shared" si="3"/>
        <v>510</v>
      </c>
      <c r="J17" s="66">
        <f t="shared" si="4"/>
        <v>2.3677979479084451E-2</v>
      </c>
      <c r="K17" s="43">
        <f t="shared" si="0"/>
        <v>785</v>
      </c>
      <c r="Q17" s="56"/>
    </row>
    <row r="18" spans="2:17" x14ac:dyDescent="0.2">
      <c r="B18" s="45" t="s">
        <v>167</v>
      </c>
      <c r="C18" s="43">
        <v>195</v>
      </c>
      <c r="D18" s="43">
        <v>88</v>
      </c>
      <c r="E18" s="43">
        <f t="shared" si="1"/>
        <v>283</v>
      </c>
      <c r="F18" s="44">
        <f t="shared" si="2"/>
        <v>2.7890016753720312E-2</v>
      </c>
      <c r="G18" s="43">
        <v>570</v>
      </c>
      <c r="H18" s="43">
        <v>25</v>
      </c>
      <c r="I18" s="43">
        <f t="shared" si="3"/>
        <v>595</v>
      </c>
      <c r="J18" s="66">
        <f t="shared" si="4"/>
        <v>2.7624309392265192E-2</v>
      </c>
      <c r="K18" s="43">
        <f t="shared" si="0"/>
        <v>878</v>
      </c>
      <c r="M18" s="55"/>
      <c r="Q18" s="56"/>
    </row>
    <row r="19" spans="2:17" x14ac:dyDescent="0.2">
      <c r="B19" s="45" t="s">
        <v>168</v>
      </c>
      <c r="C19" s="43">
        <v>286</v>
      </c>
      <c r="D19" s="43">
        <v>102</v>
      </c>
      <c r="E19" s="43">
        <f t="shared" si="1"/>
        <v>388</v>
      </c>
      <c r="F19" s="44">
        <f t="shared" si="2"/>
        <v>3.8237902828422196E-2</v>
      </c>
      <c r="G19" s="43">
        <v>776</v>
      </c>
      <c r="H19" s="43">
        <v>31</v>
      </c>
      <c r="I19" s="43">
        <f t="shared" si="3"/>
        <v>807</v>
      </c>
      <c r="J19" s="66">
        <f t="shared" si="4"/>
        <v>3.7466920469845399E-2</v>
      </c>
      <c r="K19" s="43">
        <f t="shared" si="0"/>
        <v>1195</v>
      </c>
      <c r="Q19" s="56"/>
    </row>
    <row r="20" spans="2:17" x14ac:dyDescent="0.2">
      <c r="B20" s="45" t="s">
        <v>66</v>
      </c>
      <c r="C20" s="43">
        <f>SUM(C11:C19)</f>
        <v>6836</v>
      </c>
      <c r="D20" s="43">
        <f>SUM(D11:D19)</f>
        <v>3311</v>
      </c>
      <c r="E20" s="45">
        <f t="shared" ref="E20" si="5">C20+D20</f>
        <v>10147</v>
      </c>
      <c r="F20" s="47">
        <f t="shared" ref="F20" si="6">E20/$E$20</f>
        <v>1</v>
      </c>
      <c r="G20" s="43">
        <f t="shared" ref="G20:H20" si="7">SUM(G11:G19)</f>
        <v>20455</v>
      </c>
      <c r="H20" s="43">
        <f t="shared" si="7"/>
        <v>1084</v>
      </c>
      <c r="I20" s="45">
        <f t="shared" ref="I20" si="8">G20+H20</f>
        <v>21539</v>
      </c>
      <c r="J20" s="67">
        <f t="shared" ref="J20" si="9">I20/$I$20</f>
        <v>1</v>
      </c>
      <c r="K20" s="45">
        <f t="shared" ref="K20:K21" si="10">E20+I20</f>
        <v>31686</v>
      </c>
      <c r="Q20" s="56"/>
    </row>
    <row r="21" spans="2:17" ht="25.5" customHeight="1" x14ac:dyDescent="0.2">
      <c r="B21" s="57" t="s">
        <v>82</v>
      </c>
      <c r="C21" s="58">
        <f>+C20/$K$20</f>
        <v>0.21574196806160451</v>
      </c>
      <c r="D21" s="58">
        <f>+D20/$K$20</f>
        <v>0.10449409833996087</v>
      </c>
      <c r="E21" s="59">
        <f>C21+D21</f>
        <v>0.32023606640156538</v>
      </c>
      <c r="F21" s="59"/>
      <c r="G21" s="58">
        <f>+G20/$K$20</f>
        <v>0.64555324117906965</v>
      </c>
      <c r="H21" s="58">
        <f>+H20/$K$20</f>
        <v>3.4210692419365016E-2</v>
      </c>
      <c r="I21" s="59">
        <f>G21+H21</f>
        <v>0.67976393359843468</v>
      </c>
      <c r="J21" s="68"/>
      <c r="K21" s="59">
        <f t="shared" si="10"/>
        <v>1</v>
      </c>
    </row>
    <row r="22" spans="2:17" x14ac:dyDescent="0.2">
      <c r="B22" s="60"/>
      <c r="C22" s="61"/>
      <c r="D22" s="61"/>
      <c r="E22" s="62"/>
      <c r="F22" s="62"/>
      <c r="G22" s="61"/>
      <c r="H22" s="61"/>
      <c r="I22" s="62"/>
      <c r="J22" s="62"/>
      <c r="K22" s="62"/>
      <c r="L22" s="87"/>
    </row>
    <row r="23" spans="2:17" ht="12.75" x14ac:dyDescent="0.2">
      <c r="B23" s="396" t="s">
        <v>138</v>
      </c>
      <c r="C23" s="396"/>
      <c r="D23" s="396"/>
      <c r="E23" s="396"/>
      <c r="F23" s="396"/>
      <c r="G23" s="396"/>
      <c r="H23" s="396"/>
      <c r="I23" s="396"/>
      <c r="J23" s="396"/>
      <c r="K23" s="396"/>
      <c r="L23" s="87"/>
    </row>
    <row r="24" spans="2:17" ht="12.75" x14ac:dyDescent="0.2">
      <c r="B24" s="376" t="str">
        <f>'Solicitudes Regiones'!$B$6:$P$6</f>
        <v>Acumuladas de julio de 2008 a marzo de 2019</v>
      </c>
      <c r="C24" s="376"/>
      <c r="D24" s="376"/>
      <c r="E24" s="376"/>
      <c r="F24" s="376"/>
      <c r="G24" s="376"/>
      <c r="H24" s="376"/>
      <c r="I24" s="376"/>
      <c r="J24" s="376"/>
      <c r="K24" s="376"/>
      <c r="L24" s="87"/>
    </row>
    <row r="25" spans="2:17" x14ac:dyDescent="0.2">
      <c r="B25" s="60"/>
      <c r="C25" s="62"/>
      <c r="D25" s="62"/>
      <c r="E25" s="62"/>
      <c r="F25" s="62"/>
      <c r="G25" s="62"/>
      <c r="H25" s="62"/>
      <c r="I25" s="62"/>
      <c r="J25" s="62"/>
      <c r="K25" s="62"/>
      <c r="L25" s="62"/>
      <c r="M25" s="87"/>
    </row>
    <row r="26" spans="2:17" ht="12.75" customHeight="1" x14ac:dyDescent="0.2">
      <c r="B26" s="392" t="s">
        <v>83</v>
      </c>
      <c r="C26" s="392"/>
      <c r="D26" s="392"/>
      <c r="E26" s="392"/>
      <c r="F26" s="392"/>
      <c r="G26" s="392"/>
      <c r="H26" s="392"/>
      <c r="I26" s="392"/>
      <c r="J26" s="392"/>
      <c r="K26" s="392"/>
    </row>
    <row r="27" spans="2:17" ht="20.25" customHeight="1" x14ac:dyDescent="0.2">
      <c r="B27" s="392" t="s">
        <v>74</v>
      </c>
      <c r="C27" s="392" t="s">
        <v>2</v>
      </c>
      <c r="D27" s="392"/>
      <c r="E27" s="392"/>
      <c r="F27" s="392"/>
      <c r="G27" s="392"/>
      <c r="H27" s="392"/>
      <c r="I27" s="392"/>
      <c r="J27" s="392"/>
      <c r="K27" s="392"/>
    </row>
    <row r="28" spans="2:17" ht="24" customHeight="1" x14ac:dyDescent="0.2">
      <c r="B28" s="392"/>
      <c r="C28" s="48" t="s">
        <v>75</v>
      </c>
      <c r="D28" s="48" t="s">
        <v>76</v>
      </c>
      <c r="E28" s="48" t="s">
        <v>77</v>
      </c>
      <c r="F28" s="48" t="s">
        <v>78</v>
      </c>
      <c r="G28" s="48" t="s">
        <v>8</v>
      </c>
      <c r="H28" s="48" t="s">
        <v>79</v>
      </c>
      <c r="I28" s="48" t="s">
        <v>80</v>
      </c>
      <c r="J28" s="48" t="s">
        <v>81</v>
      </c>
      <c r="K28" s="49" t="s">
        <v>46</v>
      </c>
    </row>
    <row r="29" spans="2:17" ht="15.75" customHeight="1" x14ac:dyDescent="0.2">
      <c r="B29" s="45" t="s">
        <v>160</v>
      </c>
      <c r="C29" s="43">
        <v>2783</v>
      </c>
      <c r="D29" s="43">
        <v>1025</v>
      </c>
      <c r="E29" s="43">
        <f>C29+D29</f>
        <v>3808</v>
      </c>
      <c r="F29" s="44">
        <f>E29/$E$38</f>
        <v>0.46994940145625075</v>
      </c>
      <c r="G29" s="43">
        <v>8112</v>
      </c>
      <c r="H29" s="43">
        <v>460</v>
      </c>
      <c r="I29" s="43">
        <f>G29+H29</f>
        <v>8572</v>
      </c>
      <c r="J29" s="44">
        <f>I29/$I$38</f>
        <v>0.47912358168911745</v>
      </c>
      <c r="K29" s="43">
        <f t="shared" ref="K29:K37" si="11">E29+I29</f>
        <v>12380</v>
      </c>
    </row>
    <row r="30" spans="2:17" x14ac:dyDescent="0.2">
      <c r="B30" s="45" t="s">
        <v>161</v>
      </c>
      <c r="C30" s="43">
        <v>321</v>
      </c>
      <c r="D30" s="43">
        <v>122</v>
      </c>
      <c r="E30" s="43">
        <f t="shared" ref="E30:E37" si="12">C30+D30</f>
        <v>443</v>
      </c>
      <c r="F30" s="44">
        <f t="shared" ref="F30:F37" si="13">E30/$E$38</f>
        <v>5.4671109465630016E-2</v>
      </c>
      <c r="G30" s="43">
        <v>940</v>
      </c>
      <c r="H30" s="43">
        <v>54</v>
      </c>
      <c r="I30" s="43">
        <f t="shared" ref="I30:I37" si="14">G30+H30</f>
        <v>994</v>
      </c>
      <c r="J30" s="44">
        <f t="shared" ref="J30:J37" si="15">I30/$I$38</f>
        <v>5.5558660779162709E-2</v>
      </c>
      <c r="K30" s="43">
        <f t="shared" si="11"/>
        <v>1437</v>
      </c>
    </row>
    <row r="31" spans="2:17" x14ac:dyDescent="0.2">
      <c r="B31" s="45" t="s">
        <v>162</v>
      </c>
      <c r="C31" s="43">
        <v>210</v>
      </c>
      <c r="D31" s="43">
        <v>103</v>
      </c>
      <c r="E31" s="43">
        <f t="shared" si="12"/>
        <v>313</v>
      </c>
      <c r="F31" s="44">
        <f t="shared" si="13"/>
        <v>3.8627668764655065E-2</v>
      </c>
      <c r="G31" s="43">
        <v>642</v>
      </c>
      <c r="H31" s="43">
        <v>38</v>
      </c>
      <c r="I31" s="43">
        <f t="shared" si="14"/>
        <v>680</v>
      </c>
      <c r="J31" s="44">
        <f t="shared" si="15"/>
        <v>3.8007936951539881E-2</v>
      </c>
      <c r="K31" s="43">
        <f t="shared" si="11"/>
        <v>993</v>
      </c>
    </row>
    <row r="32" spans="2:17" x14ac:dyDescent="0.2">
      <c r="B32" s="45" t="s">
        <v>163</v>
      </c>
      <c r="C32" s="43">
        <v>374</v>
      </c>
      <c r="D32" s="43">
        <v>125</v>
      </c>
      <c r="E32" s="43">
        <f t="shared" si="12"/>
        <v>499</v>
      </c>
      <c r="F32" s="44">
        <f t="shared" si="13"/>
        <v>6.158213007528076E-2</v>
      </c>
      <c r="G32" s="43">
        <v>932</v>
      </c>
      <c r="H32" s="43">
        <v>36</v>
      </c>
      <c r="I32" s="43">
        <f t="shared" si="14"/>
        <v>968</v>
      </c>
      <c r="J32" s="44">
        <f t="shared" si="15"/>
        <v>5.4105416131015598E-2</v>
      </c>
      <c r="K32" s="43">
        <f t="shared" si="11"/>
        <v>1467</v>
      </c>
    </row>
    <row r="33" spans="2:11" x14ac:dyDescent="0.2">
      <c r="B33" s="45" t="s">
        <v>164</v>
      </c>
      <c r="C33" s="43">
        <v>208</v>
      </c>
      <c r="D33" s="43">
        <v>109</v>
      </c>
      <c r="E33" s="43">
        <f t="shared" si="12"/>
        <v>317</v>
      </c>
      <c r="F33" s="44">
        <f t="shared" si="13"/>
        <v>3.9121313093915831E-2</v>
      </c>
      <c r="G33" s="43">
        <v>562</v>
      </c>
      <c r="H33" s="43">
        <v>21</v>
      </c>
      <c r="I33" s="43">
        <f t="shared" si="14"/>
        <v>583</v>
      </c>
      <c r="J33" s="44">
        <f t="shared" si="15"/>
        <v>3.2586216533452575E-2</v>
      </c>
      <c r="K33" s="43">
        <f t="shared" si="11"/>
        <v>900</v>
      </c>
    </row>
    <row r="34" spans="2:11" x14ac:dyDescent="0.2">
      <c r="B34" s="45" t="s">
        <v>165</v>
      </c>
      <c r="C34" s="43">
        <v>1446</v>
      </c>
      <c r="D34" s="43">
        <v>503</v>
      </c>
      <c r="E34" s="43">
        <f t="shared" si="12"/>
        <v>1949</v>
      </c>
      <c r="F34" s="44">
        <f t="shared" si="13"/>
        <v>0.24052819943230902</v>
      </c>
      <c r="G34" s="43">
        <v>4255</v>
      </c>
      <c r="H34" s="43">
        <v>178</v>
      </c>
      <c r="I34" s="43">
        <f t="shared" si="14"/>
        <v>4433</v>
      </c>
      <c r="J34" s="44">
        <f t="shared" si="15"/>
        <v>0.24777821250908277</v>
      </c>
      <c r="K34" s="43">
        <f t="shared" si="11"/>
        <v>6382</v>
      </c>
    </row>
    <row r="35" spans="2:11" x14ac:dyDescent="0.2">
      <c r="B35" s="45" t="s">
        <v>166</v>
      </c>
      <c r="C35" s="43">
        <v>165</v>
      </c>
      <c r="D35" s="43">
        <v>61</v>
      </c>
      <c r="E35" s="43">
        <f t="shared" si="12"/>
        <v>226</v>
      </c>
      <c r="F35" s="44">
        <f t="shared" si="13"/>
        <v>2.7890904603233371E-2</v>
      </c>
      <c r="G35" s="43">
        <v>425</v>
      </c>
      <c r="H35" s="43">
        <v>16</v>
      </c>
      <c r="I35" s="43">
        <f t="shared" si="14"/>
        <v>441</v>
      </c>
      <c r="J35" s="44">
        <f t="shared" si="15"/>
        <v>2.4649264993572187E-2</v>
      </c>
      <c r="K35" s="43">
        <f t="shared" si="11"/>
        <v>667</v>
      </c>
    </row>
    <row r="36" spans="2:11" x14ac:dyDescent="0.2">
      <c r="B36" s="45" t="s">
        <v>167</v>
      </c>
      <c r="C36" s="43">
        <v>166</v>
      </c>
      <c r="D36" s="43">
        <v>71</v>
      </c>
      <c r="E36" s="43">
        <f t="shared" si="12"/>
        <v>237</v>
      </c>
      <c r="F36" s="44">
        <f t="shared" si="13"/>
        <v>2.9248426508700482E-2</v>
      </c>
      <c r="G36" s="43">
        <v>498</v>
      </c>
      <c r="H36" s="43">
        <v>15</v>
      </c>
      <c r="I36" s="43">
        <f t="shared" si="14"/>
        <v>513</v>
      </c>
      <c r="J36" s="44">
        <f t="shared" si="15"/>
        <v>2.8673634788441114E-2</v>
      </c>
      <c r="K36" s="43">
        <f t="shared" si="11"/>
        <v>750</v>
      </c>
    </row>
    <row r="37" spans="2:11" x14ac:dyDescent="0.2">
      <c r="B37" s="45" t="s">
        <v>168</v>
      </c>
      <c r="C37" s="43">
        <v>239</v>
      </c>
      <c r="D37" s="43">
        <v>72</v>
      </c>
      <c r="E37" s="43">
        <f t="shared" si="12"/>
        <v>311</v>
      </c>
      <c r="F37" s="44">
        <f t="shared" si="13"/>
        <v>3.8380846600024679E-2</v>
      </c>
      <c r="G37" s="43">
        <v>677</v>
      </c>
      <c r="H37" s="43">
        <v>30</v>
      </c>
      <c r="I37" s="43">
        <f t="shared" si="14"/>
        <v>707</v>
      </c>
      <c r="J37" s="44">
        <f t="shared" si="15"/>
        <v>3.9517075624615726E-2</v>
      </c>
      <c r="K37" s="43">
        <f t="shared" si="11"/>
        <v>1018</v>
      </c>
    </row>
    <row r="38" spans="2:11" x14ac:dyDescent="0.2">
      <c r="B38" s="45" t="s">
        <v>66</v>
      </c>
      <c r="C38" s="43">
        <f>SUM(C29:C37)</f>
        <v>5912</v>
      </c>
      <c r="D38" s="43">
        <f>SUM(D29:D37)</f>
        <v>2191</v>
      </c>
      <c r="E38" s="45">
        <f t="shared" ref="E38" si="16">C38+D38</f>
        <v>8103</v>
      </c>
      <c r="F38" s="47">
        <f t="shared" ref="F38" si="17">E38/$E$38</f>
        <v>1</v>
      </c>
      <c r="G38" s="43">
        <f t="shared" ref="G38:H38" si="18">SUM(G29:G37)</f>
        <v>17043</v>
      </c>
      <c r="H38" s="43">
        <f t="shared" si="18"/>
        <v>848</v>
      </c>
      <c r="I38" s="45">
        <f t="shared" ref="I38" si="19">G38+H38</f>
        <v>17891</v>
      </c>
      <c r="J38" s="47">
        <f t="shared" ref="J38" si="20">I38/$I$38</f>
        <v>1</v>
      </c>
      <c r="K38" s="45">
        <f t="shared" ref="K38:K39" si="21">E38+I38</f>
        <v>25994</v>
      </c>
    </row>
    <row r="39" spans="2:11" ht="24" x14ac:dyDescent="0.2">
      <c r="B39" s="57" t="s">
        <v>84</v>
      </c>
      <c r="C39" s="58">
        <f>+C38/$K$38</f>
        <v>0.22743710086943142</v>
      </c>
      <c r="D39" s="58">
        <f>+D38/$K$38</f>
        <v>8.4288682003539284E-2</v>
      </c>
      <c r="E39" s="59">
        <f>C39+D39</f>
        <v>0.3117257828729707</v>
      </c>
      <c r="F39" s="59"/>
      <c r="G39" s="58">
        <f>+G38/$K$38</f>
        <v>0.65565130414711092</v>
      </c>
      <c r="H39" s="58">
        <f>+H38/$K$38</f>
        <v>3.2622912979918442E-2</v>
      </c>
      <c r="I39" s="59">
        <f>G39+H39</f>
        <v>0.68827421712702941</v>
      </c>
      <c r="J39" s="59"/>
      <c r="K39" s="59">
        <f t="shared" si="21"/>
        <v>1</v>
      </c>
    </row>
    <row r="40" spans="2:11" x14ac:dyDescent="0.2">
      <c r="B40" s="50" t="s">
        <v>149</v>
      </c>
    </row>
    <row r="41" spans="2:11" x14ac:dyDescent="0.2">
      <c r="B41" s="50" t="s">
        <v>150</v>
      </c>
    </row>
    <row r="131" spans="2:2" x14ac:dyDescent="0.2">
      <c r="B131" s="51" t="s">
        <v>96</v>
      </c>
    </row>
  </sheetData>
  <mergeCells count="10">
    <mergeCell ref="B6:K6"/>
    <mergeCell ref="B5:K5"/>
    <mergeCell ref="B23:K23"/>
    <mergeCell ref="B24:K24"/>
    <mergeCell ref="B27:B28"/>
    <mergeCell ref="C27:K27"/>
    <mergeCell ref="B8:K8"/>
    <mergeCell ref="B9:B10"/>
    <mergeCell ref="C9:K9"/>
    <mergeCell ref="B26:K26"/>
  </mergeCells>
  <hyperlinks>
    <hyperlink ref="M5" location="'Índice Pensiones Solidarias'!A1" display="Volver Sistema de Pensiones Solidadias" xr:uid="{00000000-0004-0000-0A00-000000000000}"/>
  </hyperlinks>
  <pageMargins left="0.74803149606299213" right="0.74803149606299213" top="0.98425196850393704" bottom="0.98425196850393704" header="0" footer="0"/>
  <pageSetup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2">
    <pageSetUpPr fitToPage="1"/>
  </sheetPr>
  <dimension ref="A1:Q143"/>
  <sheetViews>
    <sheetView showGridLines="0" topLeftCell="A31" zoomScaleNormal="100" workbookViewId="0">
      <selection activeCell="M22" sqref="M22"/>
    </sheetView>
  </sheetViews>
  <sheetFormatPr baseColWidth="10" defaultRowHeight="12" x14ac:dyDescent="0.2"/>
  <cols>
    <col min="1" max="1" width="6" style="51" customWidth="1"/>
    <col min="2" max="2" width="18.140625" style="51" customWidth="1"/>
    <col min="3" max="4" width="8.42578125" style="51" bestFit="1" customWidth="1"/>
    <col min="5" max="6" width="8.42578125" style="51" customWidth="1"/>
    <col min="7" max="7" width="9.7109375" style="51" bestFit="1" customWidth="1"/>
    <col min="8" max="8" width="8.28515625" style="51" bestFit="1" customWidth="1"/>
    <col min="9" max="11" width="8.28515625" style="51" customWidth="1"/>
    <col min="12" max="12" width="9.140625" style="51" customWidth="1"/>
    <col min="13" max="13" width="11.42578125" style="51"/>
    <col min="14" max="14" width="11.28515625" style="51" customWidth="1"/>
    <col min="15" max="15" width="12.42578125" style="51" bestFit="1" customWidth="1"/>
    <col min="16" max="251" width="11.42578125" style="51"/>
    <col min="252" max="252" width="18.140625" style="51" customWidth="1"/>
    <col min="253" max="254" width="8.42578125" style="51" bestFit="1" customWidth="1"/>
    <col min="255" max="256" width="8.42578125" style="51" customWidth="1"/>
    <col min="257" max="257" width="9.7109375" style="51" bestFit="1" customWidth="1"/>
    <col min="258" max="258" width="8.28515625" style="51" bestFit="1" customWidth="1"/>
    <col min="259" max="261" width="8.28515625" style="51" customWidth="1"/>
    <col min="262" max="267" width="0" style="51" hidden="1" customWidth="1"/>
    <col min="268" max="268" width="9.140625" style="51" customWidth="1"/>
    <col min="269" max="270" width="11.42578125" style="51"/>
    <col min="271" max="271" width="12.42578125" style="51" bestFit="1" customWidth="1"/>
    <col min="272" max="507" width="11.42578125" style="51"/>
    <col min="508" max="508" width="18.140625" style="51" customWidth="1"/>
    <col min="509" max="510" width="8.42578125" style="51" bestFit="1" customWidth="1"/>
    <col min="511" max="512" width="8.42578125" style="51" customWidth="1"/>
    <col min="513" max="513" width="9.7109375" style="51" bestFit="1" customWidth="1"/>
    <col min="514" max="514" width="8.28515625" style="51" bestFit="1" customWidth="1"/>
    <col min="515" max="517" width="8.28515625" style="51" customWidth="1"/>
    <col min="518" max="523" width="0" style="51" hidden="1" customWidth="1"/>
    <col min="524" max="524" width="9.140625" style="51" customWidth="1"/>
    <col min="525" max="526" width="11.42578125" style="51"/>
    <col min="527" max="527" width="12.42578125" style="51" bestFit="1" customWidth="1"/>
    <col min="528" max="763" width="11.42578125" style="51"/>
    <col min="764" max="764" width="18.140625" style="51" customWidth="1"/>
    <col min="765" max="766" width="8.42578125" style="51" bestFit="1" customWidth="1"/>
    <col min="767" max="768" width="8.42578125" style="51" customWidth="1"/>
    <col min="769" max="769" width="9.7109375" style="51" bestFit="1" customWidth="1"/>
    <col min="770" max="770" width="8.28515625" style="51" bestFit="1" customWidth="1"/>
    <col min="771" max="773" width="8.28515625" style="51" customWidth="1"/>
    <col min="774" max="779" width="0" style="51" hidden="1" customWidth="1"/>
    <col min="780" max="780" width="9.140625" style="51" customWidth="1"/>
    <col min="781" max="782" width="11.42578125" style="51"/>
    <col min="783" max="783" width="12.42578125" style="51" bestFit="1" customWidth="1"/>
    <col min="784" max="1019" width="11.42578125" style="51"/>
    <col min="1020" max="1020" width="18.140625" style="51" customWidth="1"/>
    <col min="1021" max="1022" width="8.42578125" style="51" bestFit="1" customWidth="1"/>
    <col min="1023" max="1024" width="8.42578125" style="51" customWidth="1"/>
    <col min="1025" max="1025" width="9.7109375" style="51" bestFit="1" customWidth="1"/>
    <col min="1026" max="1026" width="8.28515625" style="51" bestFit="1" customWidth="1"/>
    <col min="1027" max="1029" width="8.28515625" style="51" customWidth="1"/>
    <col min="1030" max="1035" width="0" style="51" hidden="1" customWidth="1"/>
    <col min="1036" max="1036" width="9.140625" style="51" customWidth="1"/>
    <col min="1037" max="1038" width="11.42578125" style="51"/>
    <col min="1039" max="1039" width="12.42578125" style="51" bestFit="1" customWidth="1"/>
    <col min="1040" max="1275" width="11.42578125" style="51"/>
    <col min="1276" max="1276" width="18.140625" style="51" customWidth="1"/>
    <col min="1277" max="1278" width="8.42578125" style="51" bestFit="1" customWidth="1"/>
    <col min="1279" max="1280" width="8.42578125" style="51" customWidth="1"/>
    <col min="1281" max="1281" width="9.7109375" style="51" bestFit="1" customWidth="1"/>
    <col min="1282" max="1282" width="8.28515625" style="51" bestFit="1" customWidth="1"/>
    <col min="1283" max="1285" width="8.28515625" style="51" customWidth="1"/>
    <col min="1286" max="1291" width="0" style="51" hidden="1" customWidth="1"/>
    <col min="1292" max="1292" width="9.140625" style="51" customWidth="1"/>
    <col min="1293" max="1294" width="11.42578125" style="51"/>
    <col min="1295" max="1295" width="12.42578125" style="51" bestFit="1" customWidth="1"/>
    <col min="1296" max="1531" width="11.42578125" style="51"/>
    <col min="1532" max="1532" width="18.140625" style="51" customWidth="1"/>
    <col min="1533" max="1534" width="8.42578125" style="51" bestFit="1" customWidth="1"/>
    <col min="1535" max="1536" width="8.42578125" style="51" customWidth="1"/>
    <col min="1537" max="1537" width="9.7109375" style="51" bestFit="1" customWidth="1"/>
    <col min="1538" max="1538" width="8.28515625" style="51" bestFit="1" customWidth="1"/>
    <col min="1539" max="1541" width="8.28515625" style="51" customWidth="1"/>
    <col min="1542" max="1547" width="0" style="51" hidden="1" customWidth="1"/>
    <col min="1548" max="1548" width="9.140625" style="51" customWidth="1"/>
    <col min="1549" max="1550" width="11.42578125" style="51"/>
    <col min="1551" max="1551" width="12.42578125" style="51" bestFit="1" customWidth="1"/>
    <col min="1552" max="1787" width="11.42578125" style="51"/>
    <col min="1788" max="1788" width="18.140625" style="51" customWidth="1"/>
    <col min="1789" max="1790" width="8.42578125" style="51" bestFit="1" customWidth="1"/>
    <col min="1791" max="1792" width="8.42578125" style="51" customWidth="1"/>
    <col min="1793" max="1793" width="9.7109375" style="51" bestFit="1" customWidth="1"/>
    <col min="1794" max="1794" width="8.28515625" style="51" bestFit="1" customWidth="1"/>
    <col min="1795" max="1797" width="8.28515625" style="51" customWidth="1"/>
    <col min="1798" max="1803" width="0" style="51" hidden="1" customWidth="1"/>
    <col min="1804" max="1804" width="9.140625" style="51" customWidth="1"/>
    <col min="1805" max="1806" width="11.42578125" style="51"/>
    <col min="1807" max="1807" width="12.42578125" style="51" bestFit="1" customWidth="1"/>
    <col min="1808" max="2043" width="11.42578125" style="51"/>
    <col min="2044" max="2044" width="18.140625" style="51" customWidth="1"/>
    <col min="2045" max="2046" width="8.42578125" style="51" bestFit="1" customWidth="1"/>
    <col min="2047" max="2048" width="8.42578125" style="51" customWidth="1"/>
    <col min="2049" max="2049" width="9.7109375" style="51" bestFit="1" customWidth="1"/>
    <col min="2050" max="2050" width="8.28515625" style="51" bestFit="1" customWidth="1"/>
    <col min="2051" max="2053" width="8.28515625" style="51" customWidth="1"/>
    <col min="2054" max="2059" width="0" style="51" hidden="1" customWidth="1"/>
    <col min="2060" max="2060" width="9.140625" style="51" customWidth="1"/>
    <col min="2061" max="2062" width="11.42578125" style="51"/>
    <col min="2063" max="2063" width="12.42578125" style="51" bestFit="1" customWidth="1"/>
    <col min="2064" max="2299" width="11.42578125" style="51"/>
    <col min="2300" max="2300" width="18.140625" style="51" customWidth="1"/>
    <col min="2301" max="2302" width="8.42578125" style="51" bestFit="1" customWidth="1"/>
    <col min="2303" max="2304" width="8.42578125" style="51" customWidth="1"/>
    <col min="2305" max="2305" width="9.7109375" style="51" bestFit="1" customWidth="1"/>
    <col min="2306" max="2306" width="8.28515625" style="51" bestFit="1" customWidth="1"/>
    <col min="2307" max="2309" width="8.28515625" style="51" customWidth="1"/>
    <col min="2310" max="2315" width="0" style="51" hidden="1" customWidth="1"/>
    <col min="2316" max="2316" width="9.140625" style="51" customWidth="1"/>
    <col min="2317" max="2318" width="11.42578125" style="51"/>
    <col min="2319" max="2319" width="12.42578125" style="51" bestFit="1" customWidth="1"/>
    <col min="2320" max="2555" width="11.42578125" style="51"/>
    <col min="2556" max="2556" width="18.140625" style="51" customWidth="1"/>
    <col min="2557" max="2558" width="8.42578125" style="51" bestFit="1" customWidth="1"/>
    <col min="2559" max="2560" width="8.42578125" style="51" customWidth="1"/>
    <col min="2561" max="2561" width="9.7109375" style="51" bestFit="1" customWidth="1"/>
    <col min="2562" max="2562" width="8.28515625" style="51" bestFit="1" customWidth="1"/>
    <col min="2563" max="2565" width="8.28515625" style="51" customWidth="1"/>
    <col min="2566" max="2571" width="0" style="51" hidden="1" customWidth="1"/>
    <col min="2572" max="2572" width="9.140625" style="51" customWidth="1"/>
    <col min="2573" max="2574" width="11.42578125" style="51"/>
    <col min="2575" max="2575" width="12.42578125" style="51" bestFit="1" customWidth="1"/>
    <col min="2576" max="2811" width="11.42578125" style="51"/>
    <col min="2812" max="2812" width="18.140625" style="51" customWidth="1"/>
    <col min="2813" max="2814" width="8.42578125" style="51" bestFit="1" customWidth="1"/>
    <col min="2815" max="2816" width="8.42578125" style="51" customWidth="1"/>
    <col min="2817" max="2817" width="9.7109375" style="51" bestFit="1" customWidth="1"/>
    <col min="2818" max="2818" width="8.28515625" style="51" bestFit="1" customWidth="1"/>
    <col min="2819" max="2821" width="8.28515625" style="51" customWidth="1"/>
    <col min="2822" max="2827" width="0" style="51" hidden="1" customWidth="1"/>
    <col min="2828" max="2828" width="9.140625" style="51" customWidth="1"/>
    <col min="2829" max="2830" width="11.42578125" style="51"/>
    <col min="2831" max="2831" width="12.42578125" style="51" bestFit="1" customWidth="1"/>
    <col min="2832" max="3067" width="11.42578125" style="51"/>
    <col min="3068" max="3068" width="18.140625" style="51" customWidth="1"/>
    <col min="3069" max="3070" width="8.42578125" style="51" bestFit="1" customWidth="1"/>
    <col min="3071" max="3072" width="8.42578125" style="51" customWidth="1"/>
    <col min="3073" max="3073" width="9.7109375" style="51" bestFit="1" customWidth="1"/>
    <col min="3074" max="3074" width="8.28515625" style="51" bestFit="1" customWidth="1"/>
    <col min="3075" max="3077" width="8.28515625" style="51" customWidth="1"/>
    <col min="3078" max="3083" width="0" style="51" hidden="1" customWidth="1"/>
    <col min="3084" max="3084" width="9.140625" style="51" customWidth="1"/>
    <col min="3085" max="3086" width="11.42578125" style="51"/>
    <col min="3087" max="3087" width="12.42578125" style="51" bestFit="1" customWidth="1"/>
    <col min="3088" max="3323" width="11.42578125" style="51"/>
    <col min="3324" max="3324" width="18.140625" style="51" customWidth="1"/>
    <col min="3325" max="3326" width="8.42578125" style="51" bestFit="1" customWidth="1"/>
    <col min="3327" max="3328" width="8.42578125" style="51" customWidth="1"/>
    <col min="3329" max="3329" width="9.7109375" style="51" bestFit="1" customWidth="1"/>
    <col min="3330" max="3330" width="8.28515625" style="51" bestFit="1" customWidth="1"/>
    <col min="3331" max="3333" width="8.28515625" style="51" customWidth="1"/>
    <col min="3334" max="3339" width="0" style="51" hidden="1" customWidth="1"/>
    <col min="3340" max="3340" width="9.140625" style="51" customWidth="1"/>
    <col min="3341" max="3342" width="11.42578125" style="51"/>
    <col min="3343" max="3343" width="12.42578125" style="51" bestFit="1" customWidth="1"/>
    <col min="3344" max="3579" width="11.42578125" style="51"/>
    <col min="3580" max="3580" width="18.140625" style="51" customWidth="1"/>
    <col min="3581" max="3582" width="8.42578125" style="51" bestFit="1" customWidth="1"/>
    <col min="3583" max="3584" width="8.42578125" style="51" customWidth="1"/>
    <col min="3585" max="3585" width="9.7109375" style="51" bestFit="1" customWidth="1"/>
    <col min="3586" max="3586" width="8.28515625" style="51" bestFit="1" customWidth="1"/>
    <col min="3587" max="3589" width="8.28515625" style="51" customWidth="1"/>
    <col min="3590" max="3595" width="0" style="51" hidden="1" customWidth="1"/>
    <col min="3596" max="3596" width="9.140625" style="51" customWidth="1"/>
    <col min="3597" max="3598" width="11.42578125" style="51"/>
    <col min="3599" max="3599" width="12.42578125" style="51" bestFit="1" customWidth="1"/>
    <col min="3600" max="3835" width="11.42578125" style="51"/>
    <col min="3836" max="3836" width="18.140625" style="51" customWidth="1"/>
    <col min="3837" max="3838" width="8.42578125" style="51" bestFit="1" customWidth="1"/>
    <col min="3839" max="3840" width="8.42578125" style="51" customWidth="1"/>
    <col min="3841" max="3841" width="9.7109375" style="51" bestFit="1" customWidth="1"/>
    <col min="3842" max="3842" width="8.28515625" style="51" bestFit="1" customWidth="1"/>
    <col min="3843" max="3845" width="8.28515625" style="51" customWidth="1"/>
    <col min="3846" max="3851" width="0" style="51" hidden="1" customWidth="1"/>
    <col min="3852" max="3852" width="9.140625" style="51" customWidth="1"/>
    <col min="3853" max="3854" width="11.42578125" style="51"/>
    <col min="3855" max="3855" width="12.42578125" style="51" bestFit="1" customWidth="1"/>
    <col min="3856" max="4091" width="11.42578125" style="51"/>
    <col min="4092" max="4092" width="18.140625" style="51" customWidth="1"/>
    <col min="4093" max="4094" width="8.42578125" style="51" bestFit="1" customWidth="1"/>
    <col min="4095" max="4096" width="8.42578125" style="51" customWidth="1"/>
    <col min="4097" max="4097" width="9.7109375" style="51" bestFit="1" customWidth="1"/>
    <col min="4098" max="4098" width="8.28515625" style="51" bestFit="1" customWidth="1"/>
    <col min="4099" max="4101" width="8.28515625" style="51" customWidth="1"/>
    <col min="4102" max="4107" width="0" style="51" hidden="1" customWidth="1"/>
    <col min="4108" max="4108" width="9.140625" style="51" customWidth="1"/>
    <col min="4109" max="4110" width="11.42578125" style="51"/>
    <col min="4111" max="4111" width="12.42578125" style="51" bestFit="1" customWidth="1"/>
    <col min="4112" max="4347" width="11.42578125" style="51"/>
    <col min="4348" max="4348" width="18.140625" style="51" customWidth="1"/>
    <col min="4349" max="4350" width="8.42578125" style="51" bestFit="1" customWidth="1"/>
    <col min="4351" max="4352" width="8.42578125" style="51" customWidth="1"/>
    <col min="4353" max="4353" width="9.7109375" style="51" bestFit="1" customWidth="1"/>
    <col min="4354" max="4354" width="8.28515625" style="51" bestFit="1" customWidth="1"/>
    <col min="4355" max="4357" width="8.28515625" style="51" customWidth="1"/>
    <col min="4358" max="4363" width="0" style="51" hidden="1" customWidth="1"/>
    <col min="4364" max="4364" width="9.140625" style="51" customWidth="1"/>
    <col min="4365" max="4366" width="11.42578125" style="51"/>
    <col min="4367" max="4367" width="12.42578125" style="51" bestFit="1" customWidth="1"/>
    <col min="4368" max="4603" width="11.42578125" style="51"/>
    <col min="4604" max="4604" width="18.140625" style="51" customWidth="1"/>
    <col min="4605" max="4606" width="8.42578125" style="51" bestFit="1" customWidth="1"/>
    <col min="4607" max="4608" width="8.42578125" style="51" customWidth="1"/>
    <col min="4609" max="4609" width="9.7109375" style="51" bestFit="1" customWidth="1"/>
    <col min="4610" max="4610" width="8.28515625" style="51" bestFit="1" customWidth="1"/>
    <col min="4611" max="4613" width="8.28515625" style="51" customWidth="1"/>
    <col min="4614" max="4619" width="0" style="51" hidden="1" customWidth="1"/>
    <col min="4620" max="4620" width="9.140625" style="51" customWidth="1"/>
    <col min="4621" max="4622" width="11.42578125" style="51"/>
    <col min="4623" max="4623" width="12.42578125" style="51" bestFit="1" customWidth="1"/>
    <col min="4624" max="4859" width="11.42578125" style="51"/>
    <col min="4860" max="4860" width="18.140625" style="51" customWidth="1"/>
    <col min="4861" max="4862" width="8.42578125" style="51" bestFit="1" customWidth="1"/>
    <col min="4863" max="4864" width="8.42578125" style="51" customWidth="1"/>
    <col min="4865" max="4865" width="9.7109375" style="51" bestFit="1" customWidth="1"/>
    <col min="4866" max="4866" width="8.28515625" style="51" bestFit="1" customWidth="1"/>
    <col min="4867" max="4869" width="8.28515625" style="51" customWidth="1"/>
    <col min="4870" max="4875" width="0" style="51" hidden="1" customWidth="1"/>
    <col min="4876" max="4876" width="9.140625" style="51" customWidth="1"/>
    <col min="4877" max="4878" width="11.42578125" style="51"/>
    <col min="4879" max="4879" width="12.42578125" style="51" bestFit="1" customWidth="1"/>
    <col min="4880" max="5115" width="11.42578125" style="51"/>
    <col min="5116" max="5116" width="18.140625" style="51" customWidth="1"/>
    <col min="5117" max="5118" width="8.42578125" style="51" bestFit="1" customWidth="1"/>
    <col min="5119" max="5120" width="8.42578125" style="51" customWidth="1"/>
    <col min="5121" max="5121" width="9.7109375" style="51" bestFit="1" customWidth="1"/>
    <col min="5122" max="5122" width="8.28515625" style="51" bestFit="1" customWidth="1"/>
    <col min="5123" max="5125" width="8.28515625" style="51" customWidth="1"/>
    <col min="5126" max="5131" width="0" style="51" hidden="1" customWidth="1"/>
    <col min="5132" max="5132" width="9.140625" style="51" customWidth="1"/>
    <col min="5133" max="5134" width="11.42578125" style="51"/>
    <col min="5135" max="5135" width="12.42578125" style="51" bestFit="1" customWidth="1"/>
    <col min="5136" max="5371" width="11.42578125" style="51"/>
    <col min="5372" max="5372" width="18.140625" style="51" customWidth="1"/>
    <col min="5373" max="5374" width="8.42578125" style="51" bestFit="1" customWidth="1"/>
    <col min="5375" max="5376" width="8.42578125" style="51" customWidth="1"/>
    <col min="5377" max="5377" width="9.7109375" style="51" bestFit="1" customWidth="1"/>
    <col min="5378" max="5378" width="8.28515625" style="51" bestFit="1" customWidth="1"/>
    <col min="5379" max="5381" width="8.28515625" style="51" customWidth="1"/>
    <col min="5382" max="5387" width="0" style="51" hidden="1" customWidth="1"/>
    <col min="5388" max="5388" width="9.140625" style="51" customWidth="1"/>
    <col min="5389" max="5390" width="11.42578125" style="51"/>
    <col min="5391" max="5391" width="12.42578125" style="51" bestFit="1" customWidth="1"/>
    <col min="5392" max="5627" width="11.42578125" style="51"/>
    <col min="5628" max="5628" width="18.140625" style="51" customWidth="1"/>
    <col min="5629" max="5630" width="8.42578125" style="51" bestFit="1" customWidth="1"/>
    <col min="5631" max="5632" width="8.42578125" style="51" customWidth="1"/>
    <col min="5633" max="5633" width="9.7109375" style="51" bestFit="1" customWidth="1"/>
    <col min="5634" max="5634" width="8.28515625" style="51" bestFit="1" customWidth="1"/>
    <col min="5635" max="5637" width="8.28515625" style="51" customWidth="1"/>
    <col min="5638" max="5643" width="0" style="51" hidden="1" customWidth="1"/>
    <col min="5644" max="5644" width="9.140625" style="51" customWidth="1"/>
    <col min="5645" max="5646" width="11.42578125" style="51"/>
    <col min="5647" max="5647" width="12.42578125" style="51" bestFit="1" customWidth="1"/>
    <col min="5648" max="5883" width="11.42578125" style="51"/>
    <col min="5884" max="5884" width="18.140625" style="51" customWidth="1"/>
    <col min="5885" max="5886" width="8.42578125" style="51" bestFit="1" customWidth="1"/>
    <col min="5887" max="5888" width="8.42578125" style="51" customWidth="1"/>
    <col min="5889" max="5889" width="9.7109375" style="51" bestFit="1" customWidth="1"/>
    <col min="5890" max="5890" width="8.28515625" style="51" bestFit="1" customWidth="1"/>
    <col min="5891" max="5893" width="8.28515625" style="51" customWidth="1"/>
    <col min="5894" max="5899" width="0" style="51" hidden="1" customWidth="1"/>
    <col min="5900" max="5900" width="9.140625" style="51" customWidth="1"/>
    <col min="5901" max="5902" width="11.42578125" style="51"/>
    <col min="5903" max="5903" width="12.42578125" style="51" bestFit="1" customWidth="1"/>
    <col min="5904" max="6139" width="11.42578125" style="51"/>
    <col min="6140" max="6140" width="18.140625" style="51" customWidth="1"/>
    <col min="6141" max="6142" width="8.42578125" style="51" bestFit="1" customWidth="1"/>
    <col min="6143" max="6144" width="8.42578125" style="51" customWidth="1"/>
    <col min="6145" max="6145" width="9.7109375" style="51" bestFit="1" customWidth="1"/>
    <col min="6146" max="6146" width="8.28515625" style="51" bestFit="1" customWidth="1"/>
    <col min="6147" max="6149" width="8.28515625" style="51" customWidth="1"/>
    <col min="6150" max="6155" width="0" style="51" hidden="1" customWidth="1"/>
    <col min="6156" max="6156" width="9.140625" style="51" customWidth="1"/>
    <col min="6157" max="6158" width="11.42578125" style="51"/>
    <col min="6159" max="6159" width="12.42578125" style="51" bestFit="1" customWidth="1"/>
    <col min="6160" max="6395" width="11.42578125" style="51"/>
    <col min="6396" max="6396" width="18.140625" style="51" customWidth="1"/>
    <col min="6397" max="6398" width="8.42578125" style="51" bestFit="1" customWidth="1"/>
    <col min="6399" max="6400" width="8.42578125" style="51" customWidth="1"/>
    <col min="6401" max="6401" width="9.7109375" style="51" bestFit="1" customWidth="1"/>
    <col min="6402" max="6402" width="8.28515625" style="51" bestFit="1" customWidth="1"/>
    <col min="6403" max="6405" width="8.28515625" style="51" customWidth="1"/>
    <col min="6406" max="6411" width="0" style="51" hidden="1" customWidth="1"/>
    <col min="6412" max="6412" width="9.140625" style="51" customWidth="1"/>
    <col min="6413" max="6414" width="11.42578125" style="51"/>
    <col min="6415" max="6415" width="12.42578125" style="51" bestFit="1" customWidth="1"/>
    <col min="6416" max="6651" width="11.42578125" style="51"/>
    <col min="6652" max="6652" width="18.140625" style="51" customWidth="1"/>
    <col min="6653" max="6654" width="8.42578125" style="51" bestFit="1" customWidth="1"/>
    <col min="6655" max="6656" width="8.42578125" style="51" customWidth="1"/>
    <col min="6657" max="6657" width="9.7109375" style="51" bestFit="1" customWidth="1"/>
    <col min="6658" max="6658" width="8.28515625" style="51" bestFit="1" customWidth="1"/>
    <col min="6659" max="6661" width="8.28515625" style="51" customWidth="1"/>
    <col min="6662" max="6667" width="0" style="51" hidden="1" customWidth="1"/>
    <col min="6668" max="6668" width="9.140625" style="51" customWidth="1"/>
    <col min="6669" max="6670" width="11.42578125" style="51"/>
    <col min="6671" max="6671" width="12.42578125" style="51" bestFit="1" customWidth="1"/>
    <col min="6672" max="6907" width="11.42578125" style="51"/>
    <col min="6908" max="6908" width="18.140625" style="51" customWidth="1"/>
    <col min="6909" max="6910" width="8.42578125" style="51" bestFit="1" customWidth="1"/>
    <col min="6911" max="6912" width="8.42578125" style="51" customWidth="1"/>
    <col min="6913" max="6913" width="9.7109375" style="51" bestFit="1" customWidth="1"/>
    <col min="6914" max="6914" width="8.28515625" style="51" bestFit="1" customWidth="1"/>
    <col min="6915" max="6917" width="8.28515625" style="51" customWidth="1"/>
    <col min="6918" max="6923" width="0" style="51" hidden="1" customWidth="1"/>
    <col min="6924" max="6924" width="9.140625" style="51" customWidth="1"/>
    <col min="6925" max="6926" width="11.42578125" style="51"/>
    <col min="6927" max="6927" width="12.42578125" style="51" bestFit="1" customWidth="1"/>
    <col min="6928" max="7163" width="11.42578125" style="51"/>
    <col min="7164" max="7164" width="18.140625" style="51" customWidth="1"/>
    <col min="7165" max="7166" width="8.42578125" style="51" bestFit="1" customWidth="1"/>
    <col min="7167" max="7168" width="8.42578125" style="51" customWidth="1"/>
    <col min="7169" max="7169" width="9.7109375" style="51" bestFit="1" customWidth="1"/>
    <col min="7170" max="7170" width="8.28515625" style="51" bestFit="1" customWidth="1"/>
    <col min="7171" max="7173" width="8.28515625" style="51" customWidth="1"/>
    <col min="7174" max="7179" width="0" style="51" hidden="1" customWidth="1"/>
    <col min="7180" max="7180" width="9.140625" style="51" customWidth="1"/>
    <col min="7181" max="7182" width="11.42578125" style="51"/>
    <col min="7183" max="7183" width="12.42578125" style="51" bestFit="1" customWidth="1"/>
    <col min="7184" max="7419" width="11.42578125" style="51"/>
    <col min="7420" max="7420" width="18.140625" style="51" customWidth="1"/>
    <col min="7421" max="7422" width="8.42578125" style="51" bestFit="1" customWidth="1"/>
    <col min="7423" max="7424" width="8.42578125" style="51" customWidth="1"/>
    <col min="7425" max="7425" width="9.7109375" style="51" bestFit="1" customWidth="1"/>
    <col min="7426" max="7426" width="8.28515625" style="51" bestFit="1" customWidth="1"/>
    <col min="7427" max="7429" width="8.28515625" style="51" customWidth="1"/>
    <col min="7430" max="7435" width="0" style="51" hidden="1" customWidth="1"/>
    <col min="7436" max="7436" width="9.140625" style="51" customWidth="1"/>
    <col min="7437" max="7438" width="11.42578125" style="51"/>
    <col min="7439" max="7439" width="12.42578125" style="51" bestFit="1" customWidth="1"/>
    <col min="7440" max="7675" width="11.42578125" style="51"/>
    <col min="7676" max="7676" width="18.140625" style="51" customWidth="1"/>
    <col min="7677" max="7678" width="8.42578125" style="51" bestFit="1" customWidth="1"/>
    <col min="7679" max="7680" width="8.42578125" style="51" customWidth="1"/>
    <col min="7681" max="7681" width="9.7109375" style="51" bestFit="1" customWidth="1"/>
    <col min="7682" max="7682" width="8.28515625" style="51" bestFit="1" customWidth="1"/>
    <col min="7683" max="7685" width="8.28515625" style="51" customWidth="1"/>
    <col min="7686" max="7691" width="0" style="51" hidden="1" customWidth="1"/>
    <col min="7692" max="7692" width="9.140625" style="51" customWidth="1"/>
    <col min="7693" max="7694" width="11.42578125" style="51"/>
    <col min="7695" max="7695" width="12.42578125" style="51" bestFit="1" customWidth="1"/>
    <col min="7696" max="7931" width="11.42578125" style="51"/>
    <col min="7932" max="7932" width="18.140625" style="51" customWidth="1"/>
    <col min="7933" max="7934" width="8.42578125" style="51" bestFit="1" customWidth="1"/>
    <col min="7935" max="7936" width="8.42578125" style="51" customWidth="1"/>
    <col min="7937" max="7937" width="9.7109375" style="51" bestFit="1" customWidth="1"/>
    <col min="7938" max="7938" width="8.28515625" style="51" bestFit="1" customWidth="1"/>
    <col min="7939" max="7941" width="8.28515625" style="51" customWidth="1"/>
    <col min="7942" max="7947" width="0" style="51" hidden="1" customWidth="1"/>
    <col min="7948" max="7948" width="9.140625" style="51" customWidth="1"/>
    <col min="7949" max="7950" width="11.42578125" style="51"/>
    <col min="7951" max="7951" width="12.42578125" style="51" bestFit="1" customWidth="1"/>
    <col min="7952" max="8187" width="11.42578125" style="51"/>
    <col min="8188" max="8188" width="18.140625" style="51" customWidth="1"/>
    <col min="8189" max="8190" width="8.42578125" style="51" bestFit="1" customWidth="1"/>
    <col min="8191" max="8192" width="8.42578125" style="51" customWidth="1"/>
    <col min="8193" max="8193" width="9.7109375" style="51" bestFit="1" customWidth="1"/>
    <col min="8194" max="8194" width="8.28515625" style="51" bestFit="1" customWidth="1"/>
    <col min="8195" max="8197" width="8.28515625" style="51" customWidth="1"/>
    <col min="8198" max="8203" width="0" style="51" hidden="1" customWidth="1"/>
    <col min="8204" max="8204" width="9.140625" style="51" customWidth="1"/>
    <col min="8205" max="8206" width="11.42578125" style="51"/>
    <col min="8207" max="8207" width="12.42578125" style="51" bestFit="1" customWidth="1"/>
    <col min="8208" max="8443" width="11.42578125" style="51"/>
    <col min="8444" max="8444" width="18.140625" style="51" customWidth="1"/>
    <col min="8445" max="8446" width="8.42578125" style="51" bestFit="1" customWidth="1"/>
    <col min="8447" max="8448" width="8.42578125" style="51" customWidth="1"/>
    <col min="8449" max="8449" width="9.7109375" style="51" bestFit="1" customWidth="1"/>
    <col min="8450" max="8450" width="8.28515625" style="51" bestFit="1" customWidth="1"/>
    <col min="8451" max="8453" width="8.28515625" style="51" customWidth="1"/>
    <col min="8454" max="8459" width="0" style="51" hidden="1" customWidth="1"/>
    <col min="8460" max="8460" width="9.140625" style="51" customWidth="1"/>
    <col min="8461" max="8462" width="11.42578125" style="51"/>
    <col min="8463" max="8463" width="12.42578125" style="51" bestFit="1" customWidth="1"/>
    <col min="8464" max="8699" width="11.42578125" style="51"/>
    <col min="8700" max="8700" width="18.140625" style="51" customWidth="1"/>
    <col min="8701" max="8702" width="8.42578125" style="51" bestFit="1" customWidth="1"/>
    <col min="8703" max="8704" width="8.42578125" style="51" customWidth="1"/>
    <col min="8705" max="8705" width="9.7109375" style="51" bestFit="1" customWidth="1"/>
    <col min="8706" max="8706" width="8.28515625" style="51" bestFit="1" customWidth="1"/>
    <col min="8707" max="8709" width="8.28515625" style="51" customWidth="1"/>
    <col min="8710" max="8715" width="0" style="51" hidden="1" customWidth="1"/>
    <col min="8716" max="8716" width="9.140625" style="51" customWidth="1"/>
    <col min="8717" max="8718" width="11.42578125" style="51"/>
    <col min="8719" max="8719" width="12.42578125" style="51" bestFit="1" customWidth="1"/>
    <col min="8720" max="8955" width="11.42578125" style="51"/>
    <col min="8956" max="8956" width="18.140625" style="51" customWidth="1"/>
    <col min="8957" max="8958" width="8.42578125" style="51" bestFit="1" customWidth="1"/>
    <col min="8959" max="8960" width="8.42578125" style="51" customWidth="1"/>
    <col min="8961" max="8961" width="9.7109375" style="51" bestFit="1" customWidth="1"/>
    <col min="8962" max="8962" width="8.28515625" style="51" bestFit="1" customWidth="1"/>
    <col min="8963" max="8965" width="8.28515625" style="51" customWidth="1"/>
    <col min="8966" max="8971" width="0" style="51" hidden="1" customWidth="1"/>
    <col min="8972" max="8972" width="9.140625" style="51" customWidth="1"/>
    <col min="8973" max="8974" width="11.42578125" style="51"/>
    <col min="8975" max="8975" width="12.42578125" style="51" bestFit="1" customWidth="1"/>
    <col min="8976" max="9211" width="11.42578125" style="51"/>
    <col min="9212" max="9212" width="18.140625" style="51" customWidth="1"/>
    <col min="9213" max="9214" width="8.42578125" style="51" bestFit="1" customWidth="1"/>
    <col min="9215" max="9216" width="8.42578125" style="51" customWidth="1"/>
    <col min="9217" max="9217" width="9.7109375" style="51" bestFit="1" customWidth="1"/>
    <col min="9218" max="9218" width="8.28515625" style="51" bestFit="1" customWidth="1"/>
    <col min="9219" max="9221" width="8.28515625" style="51" customWidth="1"/>
    <col min="9222" max="9227" width="0" style="51" hidden="1" customWidth="1"/>
    <col min="9228" max="9228" width="9.140625" style="51" customWidth="1"/>
    <col min="9229" max="9230" width="11.42578125" style="51"/>
    <col min="9231" max="9231" width="12.42578125" style="51" bestFit="1" customWidth="1"/>
    <col min="9232" max="9467" width="11.42578125" style="51"/>
    <col min="9468" max="9468" width="18.140625" style="51" customWidth="1"/>
    <col min="9469" max="9470" width="8.42578125" style="51" bestFit="1" customWidth="1"/>
    <col min="9471" max="9472" width="8.42578125" style="51" customWidth="1"/>
    <col min="9473" max="9473" width="9.7109375" style="51" bestFit="1" customWidth="1"/>
    <col min="9474" max="9474" width="8.28515625" style="51" bestFit="1" customWidth="1"/>
    <col min="9475" max="9477" width="8.28515625" style="51" customWidth="1"/>
    <col min="9478" max="9483" width="0" style="51" hidden="1" customWidth="1"/>
    <col min="9484" max="9484" width="9.140625" style="51" customWidth="1"/>
    <col min="9485" max="9486" width="11.42578125" style="51"/>
    <col min="9487" max="9487" width="12.42578125" style="51" bestFit="1" customWidth="1"/>
    <col min="9488" max="9723" width="11.42578125" style="51"/>
    <col min="9724" max="9724" width="18.140625" style="51" customWidth="1"/>
    <col min="9725" max="9726" width="8.42578125" style="51" bestFit="1" customWidth="1"/>
    <col min="9727" max="9728" width="8.42578125" style="51" customWidth="1"/>
    <col min="9729" max="9729" width="9.7109375" style="51" bestFit="1" customWidth="1"/>
    <col min="9730" max="9730" width="8.28515625" style="51" bestFit="1" customWidth="1"/>
    <col min="9731" max="9733" width="8.28515625" style="51" customWidth="1"/>
    <col min="9734" max="9739" width="0" style="51" hidden="1" customWidth="1"/>
    <col min="9740" max="9740" width="9.140625" style="51" customWidth="1"/>
    <col min="9741" max="9742" width="11.42578125" style="51"/>
    <col min="9743" max="9743" width="12.42578125" style="51" bestFit="1" customWidth="1"/>
    <col min="9744" max="9979" width="11.42578125" style="51"/>
    <col min="9980" max="9980" width="18.140625" style="51" customWidth="1"/>
    <col min="9981" max="9982" width="8.42578125" style="51" bestFit="1" customWidth="1"/>
    <col min="9983" max="9984" width="8.42578125" style="51" customWidth="1"/>
    <col min="9985" max="9985" width="9.7109375" style="51" bestFit="1" customWidth="1"/>
    <col min="9986" max="9986" width="8.28515625" style="51" bestFit="1" customWidth="1"/>
    <col min="9987" max="9989" width="8.28515625" style="51" customWidth="1"/>
    <col min="9990" max="9995" width="0" style="51" hidden="1" customWidth="1"/>
    <col min="9996" max="9996" width="9.140625" style="51" customWidth="1"/>
    <col min="9997" max="9998" width="11.42578125" style="51"/>
    <col min="9999" max="9999" width="12.42578125" style="51" bestFit="1" customWidth="1"/>
    <col min="10000" max="10235" width="11.42578125" style="51"/>
    <col min="10236" max="10236" width="18.140625" style="51" customWidth="1"/>
    <col min="10237" max="10238" width="8.42578125" style="51" bestFit="1" customWidth="1"/>
    <col min="10239" max="10240" width="8.42578125" style="51" customWidth="1"/>
    <col min="10241" max="10241" width="9.7109375" style="51" bestFit="1" customWidth="1"/>
    <col min="10242" max="10242" width="8.28515625" style="51" bestFit="1" customWidth="1"/>
    <col min="10243" max="10245" width="8.28515625" style="51" customWidth="1"/>
    <col min="10246" max="10251" width="0" style="51" hidden="1" customWidth="1"/>
    <col min="10252" max="10252" width="9.140625" style="51" customWidth="1"/>
    <col min="10253" max="10254" width="11.42578125" style="51"/>
    <col min="10255" max="10255" width="12.42578125" style="51" bestFit="1" customWidth="1"/>
    <col min="10256" max="10491" width="11.42578125" style="51"/>
    <col min="10492" max="10492" width="18.140625" style="51" customWidth="1"/>
    <col min="10493" max="10494" width="8.42578125" style="51" bestFit="1" customWidth="1"/>
    <col min="10495" max="10496" width="8.42578125" style="51" customWidth="1"/>
    <col min="10497" max="10497" width="9.7109375" style="51" bestFit="1" customWidth="1"/>
    <col min="10498" max="10498" width="8.28515625" style="51" bestFit="1" customWidth="1"/>
    <col min="10499" max="10501" width="8.28515625" style="51" customWidth="1"/>
    <col min="10502" max="10507" width="0" style="51" hidden="1" customWidth="1"/>
    <col min="10508" max="10508" width="9.140625" style="51" customWidth="1"/>
    <col min="10509" max="10510" width="11.42578125" style="51"/>
    <col min="10511" max="10511" width="12.42578125" style="51" bestFit="1" customWidth="1"/>
    <col min="10512" max="10747" width="11.42578125" style="51"/>
    <col min="10748" max="10748" width="18.140625" style="51" customWidth="1"/>
    <col min="10749" max="10750" width="8.42578125" style="51" bestFit="1" customWidth="1"/>
    <col min="10751" max="10752" width="8.42578125" style="51" customWidth="1"/>
    <col min="10753" max="10753" width="9.7109375" style="51" bestFit="1" customWidth="1"/>
    <col min="10754" max="10754" width="8.28515625" style="51" bestFit="1" customWidth="1"/>
    <col min="10755" max="10757" width="8.28515625" style="51" customWidth="1"/>
    <col min="10758" max="10763" width="0" style="51" hidden="1" customWidth="1"/>
    <col min="10764" max="10764" width="9.140625" style="51" customWidth="1"/>
    <col min="10765" max="10766" width="11.42578125" style="51"/>
    <col min="10767" max="10767" width="12.42578125" style="51" bestFit="1" customWidth="1"/>
    <col min="10768" max="11003" width="11.42578125" style="51"/>
    <col min="11004" max="11004" width="18.140625" style="51" customWidth="1"/>
    <col min="11005" max="11006" width="8.42578125" style="51" bestFit="1" customWidth="1"/>
    <col min="11007" max="11008" width="8.42578125" style="51" customWidth="1"/>
    <col min="11009" max="11009" width="9.7109375" style="51" bestFit="1" customWidth="1"/>
    <col min="11010" max="11010" width="8.28515625" style="51" bestFit="1" customWidth="1"/>
    <col min="11011" max="11013" width="8.28515625" style="51" customWidth="1"/>
    <col min="11014" max="11019" width="0" style="51" hidden="1" customWidth="1"/>
    <col min="11020" max="11020" width="9.140625" style="51" customWidth="1"/>
    <col min="11021" max="11022" width="11.42578125" style="51"/>
    <col min="11023" max="11023" width="12.42578125" style="51" bestFit="1" customWidth="1"/>
    <col min="11024" max="11259" width="11.42578125" style="51"/>
    <col min="11260" max="11260" width="18.140625" style="51" customWidth="1"/>
    <col min="11261" max="11262" width="8.42578125" style="51" bestFit="1" customWidth="1"/>
    <col min="11263" max="11264" width="8.42578125" style="51" customWidth="1"/>
    <col min="11265" max="11265" width="9.7109375" style="51" bestFit="1" customWidth="1"/>
    <col min="11266" max="11266" width="8.28515625" style="51" bestFit="1" customWidth="1"/>
    <col min="11267" max="11269" width="8.28515625" style="51" customWidth="1"/>
    <col min="11270" max="11275" width="0" style="51" hidden="1" customWidth="1"/>
    <col min="11276" max="11276" width="9.140625" style="51" customWidth="1"/>
    <col min="11277" max="11278" width="11.42578125" style="51"/>
    <col min="11279" max="11279" width="12.42578125" style="51" bestFit="1" customWidth="1"/>
    <col min="11280" max="11515" width="11.42578125" style="51"/>
    <col min="11516" max="11516" width="18.140625" style="51" customWidth="1"/>
    <col min="11517" max="11518" width="8.42578125" style="51" bestFit="1" customWidth="1"/>
    <col min="11519" max="11520" width="8.42578125" style="51" customWidth="1"/>
    <col min="11521" max="11521" width="9.7109375" style="51" bestFit="1" customWidth="1"/>
    <col min="11522" max="11522" width="8.28515625" style="51" bestFit="1" customWidth="1"/>
    <col min="11523" max="11525" width="8.28515625" style="51" customWidth="1"/>
    <col min="11526" max="11531" width="0" style="51" hidden="1" customWidth="1"/>
    <col min="11532" max="11532" width="9.140625" style="51" customWidth="1"/>
    <col min="11533" max="11534" width="11.42578125" style="51"/>
    <col min="11535" max="11535" width="12.42578125" style="51" bestFit="1" customWidth="1"/>
    <col min="11536" max="11771" width="11.42578125" style="51"/>
    <col min="11772" max="11772" width="18.140625" style="51" customWidth="1"/>
    <col min="11773" max="11774" width="8.42578125" style="51" bestFit="1" customWidth="1"/>
    <col min="11775" max="11776" width="8.42578125" style="51" customWidth="1"/>
    <col min="11777" max="11777" width="9.7109375" style="51" bestFit="1" customWidth="1"/>
    <col min="11778" max="11778" width="8.28515625" style="51" bestFit="1" customWidth="1"/>
    <col min="11779" max="11781" width="8.28515625" style="51" customWidth="1"/>
    <col min="11782" max="11787" width="0" style="51" hidden="1" customWidth="1"/>
    <col min="11788" max="11788" width="9.140625" style="51" customWidth="1"/>
    <col min="11789" max="11790" width="11.42578125" style="51"/>
    <col min="11791" max="11791" width="12.42578125" style="51" bestFit="1" customWidth="1"/>
    <col min="11792" max="12027" width="11.42578125" style="51"/>
    <col min="12028" max="12028" width="18.140625" style="51" customWidth="1"/>
    <col min="12029" max="12030" width="8.42578125" style="51" bestFit="1" customWidth="1"/>
    <col min="12031" max="12032" width="8.42578125" style="51" customWidth="1"/>
    <col min="12033" max="12033" width="9.7109375" style="51" bestFit="1" customWidth="1"/>
    <col min="12034" max="12034" width="8.28515625" style="51" bestFit="1" customWidth="1"/>
    <col min="12035" max="12037" width="8.28515625" style="51" customWidth="1"/>
    <col min="12038" max="12043" width="0" style="51" hidden="1" customWidth="1"/>
    <col min="12044" max="12044" width="9.140625" style="51" customWidth="1"/>
    <col min="12045" max="12046" width="11.42578125" style="51"/>
    <col min="12047" max="12047" width="12.42578125" style="51" bestFit="1" customWidth="1"/>
    <col min="12048" max="12283" width="11.42578125" style="51"/>
    <col min="12284" max="12284" width="18.140625" style="51" customWidth="1"/>
    <col min="12285" max="12286" width="8.42578125" style="51" bestFit="1" customWidth="1"/>
    <col min="12287" max="12288" width="8.42578125" style="51" customWidth="1"/>
    <col min="12289" max="12289" width="9.7109375" style="51" bestFit="1" customWidth="1"/>
    <col min="12290" max="12290" width="8.28515625" style="51" bestFit="1" customWidth="1"/>
    <col min="12291" max="12293" width="8.28515625" style="51" customWidth="1"/>
    <col min="12294" max="12299" width="0" style="51" hidden="1" customWidth="1"/>
    <col min="12300" max="12300" width="9.140625" style="51" customWidth="1"/>
    <col min="12301" max="12302" width="11.42578125" style="51"/>
    <col min="12303" max="12303" width="12.42578125" style="51" bestFit="1" customWidth="1"/>
    <col min="12304" max="12539" width="11.42578125" style="51"/>
    <col min="12540" max="12540" width="18.140625" style="51" customWidth="1"/>
    <col min="12541" max="12542" width="8.42578125" style="51" bestFit="1" customWidth="1"/>
    <col min="12543" max="12544" width="8.42578125" style="51" customWidth="1"/>
    <col min="12545" max="12545" width="9.7109375" style="51" bestFit="1" customWidth="1"/>
    <col min="12546" max="12546" width="8.28515625" style="51" bestFit="1" customWidth="1"/>
    <col min="12547" max="12549" width="8.28515625" style="51" customWidth="1"/>
    <col min="12550" max="12555" width="0" style="51" hidden="1" customWidth="1"/>
    <col min="12556" max="12556" width="9.140625" style="51" customWidth="1"/>
    <col min="12557" max="12558" width="11.42578125" style="51"/>
    <col min="12559" max="12559" width="12.42578125" style="51" bestFit="1" customWidth="1"/>
    <col min="12560" max="12795" width="11.42578125" style="51"/>
    <col min="12796" max="12796" width="18.140625" style="51" customWidth="1"/>
    <col min="12797" max="12798" width="8.42578125" style="51" bestFit="1" customWidth="1"/>
    <col min="12799" max="12800" width="8.42578125" style="51" customWidth="1"/>
    <col min="12801" max="12801" width="9.7109375" style="51" bestFit="1" customWidth="1"/>
    <col min="12802" max="12802" width="8.28515625" style="51" bestFit="1" customWidth="1"/>
    <col min="12803" max="12805" width="8.28515625" style="51" customWidth="1"/>
    <col min="12806" max="12811" width="0" style="51" hidden="1" customWidth="1"/>
    <col min="12812" max="12812" width="9.140625" style="51" customWidth="1"/>
    <col min="12813" max="12814" width="11.42578125" style="51"/>
    <col min="12815" max="12815" width="12.42578125" style="51" bestFit="1" customWidth="1"/>
    <col min="12816" max="13051" width="11.42578125" style="51"/>
    <col min="13052" max="13052" width="18.140625" style="51" customWidth="1"/>
    <col min="13053" max="13054" width="8.42578125" style="51" bestFit="1" customWidth="1"/>
    <col min="13055" max="13056" width="8.42578125" style="51" customWidth="1"/>
    <col min="13057" max="13057" width="9.7109375" style="51" bestFit="1" customWidth="1"/>
    <col min="13058" max="13058" width="8.28515625" style="51" bestFit="1" customWidth="1"/>
    <col min="13059" max="13061" width="8.28515625" style="51" customWidth="1"/>
    <col min="13062" max="13067" width="0" style="51" hidden="1" customWidth="1"/>
    <col min="13068" max="13068" width="9.140625" style="51" customWidth="1"/>
    <col min="13069" max="13070" width="11.42578125" style="51"/>
    <col min="13071" max="13071" width="12.42578125" style="51" bestFit="1" customWidth="1"/>
    <col min="13072" max="13307" width="11.42578125" style="51"/>
    <col min="13308" max="13308" width="18.140625" style="51" customWidth="1"/>
    <col min="13309" max="13310" width="8.42578125" style="51" bestFit="1" customWidth="1"/>
    <col min="13311" max="13312" width="8.42578125" style="51" customWidth="1"/>
    <col min="13313" max="13313" width="9.7109375" style="51" bestFit="1" customWidth="1"/>
    <col min="13314" max="13314" width="8.28515625" style="51" bestFit="1" customWidth="1"/>
    <col min="13315" max="13317" width="8.28515625" style="51" customWidth="1"/>
    <col min="13318" max="13323" width="0" style="51" hidden="1" customWidth="1"/>
    <col min="13324" max="13324" width="9.140625" style="51" customWidth="1"/>
    <col min="13325" max="13326" width="11.42578125" style="51"/>
    <col min="13327" max="13327" width="12.42578125" style="51" bestFit="1" customWidth="1"/>
    <col min="13328" max="13563" width="11.42578125" style="51"/>
    <col min="13564" max="13564" width="18.140625" style="51" customWidth="1"/>
    <col min="13565" max="13566" width="8.42578125" style="51" bestFit="1" customWidth="1"/>
    <col min="13567" max="13568" width="8.42578125" style="51" customWidth="1"/>
    <col min="13569" max="13569" width="9.7109375" style="51" bestFit="1" customWidth="1"/>
    <col min="13570" max="13570" width="8.28515625" style="51" bestFit="1" customWidth="1"/>
    <col min="13571" max="13573" width="8.28515625" style="51" customWidth="1"/>
    <col min="13574" max="13579" width="0" style="51" hidden="1" customWidth="1"/>
    <col min="13580" max="13580" width="9.140625" style="51" customWidth="1"/>
    <col min="13581" max="13582" width="11.42578125" style="51"/>
    <col min="13583" max="13583" width="12.42578125" style="51" bestFit="1" customWidth="1"/>
    <col min="13584" max="13819" width="11.42578125" style="51"/>
    <col min="13820" max="13820" width="18.140625" style="51" customWidth="1"/>
    <col min="13821" max="13822" width="8.42578125" style="51" bestFit="1" customWidth="1"/>
    <col min="13823" max="13824" width="8.42578125" style="51" customWidth="1"/>
    <col min="13825" max="13825" width="9.7109375" style="51" bestFit="1" customWidth="1"/>
    <col min="13826" max="13826" width="8.28515625" style="51" bestFit="1" customWidth="1"/>
    <col min="13827" max="13829" width="8.28515625" style="51" customWidth="1"/>
    <col min="13830" max="13835" width="0" style="51" hidden="1" customWidth="1"/>
    <col min="13836" max="13836" width="9.140625" style="51" customWidth="1"/>
    <col min="13837" max="13838" width="11.42578125" style="51"/>
    <col min="13839" max="13839" width="12.42578125" style="51" bestFit="1" customWidth="1"/>
    <col min="13840" max="14075" width="11.42578125" style="51"/>
    <col min="14076" max="14076" width="18.140625" style="51" customWidth="1"/>
    <col min="14077" max="14078" width="8.42578125" style="51" bestFit="1" customWidth="1"/>
    <col min="14079" max="14080" width="8.42578125" style="51" customWidth="1"/>
    <col min="14081" max="14081" width="9.7109375" style="51" bestFit="1" customWidth="1"/>
    <col min="14082" max="14082" width="8.28515625" style="51" bestFit="1" customWidth="1"/>
    <col min="14083" max="14085" width="8.28515625" style="51" customWidth="1"/>
    <col min="14086" max="14091" width="0" style="51" hidden="1" customWidth="1"/>
    <col min="14092" max="14092" width="9.140625" style="51" customWidth="1"/>
    <col min="14093" max="14094" width="11.42578125" style="51"/>
    <col min="14095" max="14095" width="12.42578125" style="51" bestFit="1" customWidth="1"/>
    <col min="14096" max="14331" width="11.42578125" style="51"/>
    <col min="14332" max="14332" width="18.140625" style="51" customWidth="1"/>
    <col min="14333" max="14334" width="8.42578125" style="51" bestFit="1" customWidth="1"/>
    <col min="14335" max="14336" width="8.42578125" style="51" customWidth="1"/>
    <col min="14337" max="14337" width="9.7109375" style="51" bestFit="1" customWidth="1"/>
    <col min="14338" max="14338" width="8.28515625" style="51" bestFit="1" customWidth="1"/>
    <col min="14339" max="14341" width="8.28515625" style="51" customWidth="1"/>
    <col min="14342" max="14347" width="0" style="51" hidden="1" customWidth="1"/>
    <col min="14348" max="14348" width="9.140625" style="51" customWidth="1"/>
    <col min="14349" max="14350" width="11.42578125" style="51"/>
    <col min="14351" max="14351" width="12.42578125" style="51" bestFit="1" customWidth="1"/>
    <col min="14352" max="14587" width="11.42578125" style="51"/>
    <col min="14588" max="14588" width="18.140625" style="51" customWidth="1"/>
    <col min="14589" max="14590" width="8.42578125" style="51" bestFit="1" customWidth="1"/>
    <col min="14591" max="14592" width="8.42578125" style="51" customWidth="1"/>
    <col min="14593" max="14593" width="9.7109375" style="51" bestFit="1" customWidth="1"/>
    <col min="14594" max="14594" width="8.28515625" style="51" bestFit="1" customWidth="1"/>
    <col min="14595" max="14597" width="8.28515625" style="51" customWidth="1"/>
    <col min="14598" max="14603" width="0" style="51" hidden="1" customWidth="1"/>
    <col min="14604" max="14604" width="9.140625" style="51" customWidth="1"/>
    <col min="14605" max="14606" width="11.42578125" style="51"/>
    <col min="14607" max="14607" width="12.42578125" style="51" bestFit="1" customWidth="1"/>
    <col min="14608" max="14843" width="11.42578125" style="51"/>
    <col min="14844" max="14844" width="18.140625" style="51" customWidth="1"/>
    <col min="14845" max="14846" width="8.42578125" style="51" bestFit="1" customWidth="1"/>
    <col min="14847" max="14848" width="8.42578125" style="51" customWidth="1"/>
    <col min="14849" max="14849" width="9.7109375" style="51" bestFit="1" customWidth="1"/>
    <col min="14850" max="14850" width="8.28515625" style="51" bestFit="1" customWidth="1"/>
    <col min="14851" max="14853" width="8.28515625" style="51" customWidth="1"/>
    <col min="14854" max="14859" width="0" style="51" hidden="1" customWidth="1"/>
    <col min="14860" max="14860" width="9.140625" style="51" customWidth="1"/>
    <col min="14861" max="14862" width="11.42578125" style="51"/>
    <col min="14863" max="14863" width="12.42578125" style="51" bestFit="1" customWidth="1"/>
    <col min="14864" max="15099" width="11.42578125" style="51"/>
    <col min="15100" max="15100" width="18.140625" style="51" customWidth="1"/>
    <col min="15101" max="15102" width="8.42578125" style="51" bestFit="1" customWidth="1"/>
    <col min="15103" max="15104" width="8.42578125" style="51" customWidth="1"/>
    <col min="15105" max="15105" width="9.7109375" style="51" bestFit="1" customWidth="1"/>
    <col min="15106" max="15106" width="8.28515625" style="51" bestFit="1" customWidth="1"/>
    <col min="15107" max="15109" width="8.28515625" style="51" customWidth="1"/>
    <col min="15110" max="15115" width="0" style="51" hidden="1" customWidth="1"/>
    <col min="15116" max="15116" width="9.140625" style="51" customWidth="1"/>
    <col min="15117" max="15118" width="11.42578125" style="51"/>
    <col min="15119" max="15119" width="12.42578125" style="51" bestFit="1" customWidth="1"/>
    <col min="15120" max="15355" width="11.42578125" style="51"/>
    <col min="15356" max="15356" width="18.140625" style="51" customWidth="1"/>
    <col min="15357" max="15358" width="8.42578125" style="51" bestFit="1" customWidth="1"/>
    <col min="15359" max="15360" width="8.42578125" style="51" customWidth="1"/>
    <col min="15361" max="15361" width="9.7109375" style="51" bestFit="1" customWidth="1"/>
    <col min="15362" max="15362" width="8.28515625" style="51" bestFit="1" customWidth="1"/>
    <col min="15363" max="15365" width="8.28515625" style="51" customWidth="1"/>
    <col min="15366" max="15371" width="0" style="51" hidden="1" customWidth="1"/>
    <col min="15372" max="15372" width="9.140625" style="51" customWidth="1"/>
    <col min="15373" max="15374" width="11.42578125" style="51"/>
    <col min="15375" max="15375" width="12.42578125" style="51" bestFit="1" customWidth="1"/>
    <col min="15376" max="15611" width="11.42578125" style="51"/>
    <col min="15612" max="15612" width="18.140625" style="51" customWidth="1"/>
    <col min="15613" max="15614" width="8.42578125" style="51" bestFit="1" customWidth="1"/>
    <col min="15615" max="15616" width="8.42578125" style="51" customWidth="1"/>
    <col min="15617" max="15617" width="9.7109375" style="51" bestFit="1" customWidth="1"/>
    <col min="15618" max="15618" width="8.28515625" style="51" bestFit="1" customWidth="1"/>
    <col min="15619" max="15621" width="8.28515625" style="51" customWidth="1"/>
    <col min="15622" max="15627" width="0" style="51" hidden="1" customWidth="1"/>
    <col min="15628" max="15628" width="9.140625" style="51" customWidth="1"/>
    <col min="15629" max="15630" width="11.42578125" style="51"/>
    <col min="15631" max="15631" width="12.42578125" style="51" bestFit="1" customWidth="1"/>
    <col min="15632" max="15867" width="11.42578125" style="51"/>
    <col min="15868" max="15868" width="18.140625" style="51" customWidth="1"/>
    <col min="15869" max="15870" width="8.42578125" style="51" bestFit="1" customWidth="1"/>
    <col min="15871" max="15872" width="8.42578125" style="51" customWidth="1"/>
    <col min="15873" max="15873" width="9.7109375" style="51" bestFit="1" customWidth="1"/>
    <col min="15874" max="15874" width="8.28515625" style="51" bestFit="1" customWidth="1"/>
    <col min="15875" max="15877" width="8.28515625" style="51" customWidth="1"/>
    <col min="15878" max="15883" width="0" style="51" hidden="1" customWidth="1"/>
    <col min="15884" max="15884" width="9.140625" style="51" customWidth="1"/>
    <col min="15885" max="15886" width="11.42578125" style="51"/>
    <col min="15887" max="15887" width="12.42578125" style="51" bestFit="1" customWidth="1"/>
    <col min="15888" max="16123" width="11.42578125" style="51"/>
    <col min="16124" max="16124" width="18.140625" style="51" customWidth="1"/>
    <col min="16125" max="16126" width="8.42578125" style="51" bestFit="1" customWidth="1"/>
    <col min="16127" max="16128" width="8.42578125" style="51" customWidth="1"/>
    <col min="16129" max="16129" width="9.7109375" style="51" bestFit="1" customWidth="1"/>
    <col min="16130" max="16130" width="8.28515625" style="51" bestFit="1" customWidth="1"/>
    <col min="16131" max="16133" width="8.28515625" style="51" customWidth="1"/>
    <col min="16134" max="16139" width="0" style="51" hidden="1" customWidth="1"/>
    <col min="16140" max="16140" width="9.140625" style="51" customWidth="1"/>
    <col min="16141" max="16142" width="11.42578125" style="51"/>
    <col min="16143" max="16143" width="12.42578125" style="51" bestFit="1" customWidth="1"/>
    <col min="16144" max="16384" width="11.42578125" style="51"/>
  </cols>
  <sheetData>
    <row r="1" spans="1:17" s="52" customFormat="1" x14ac:dyDescent="0.2"/>
    <row r="2" spans="1:17" s="52" customFormat="1" x14ac:dyDescent="0.2">
      <c r="A2" s="79" t="s">
        <v>121</v>
      </c>
    </row>
    <row r="3" spans="1:17" s="52" customFormat="1" ht="15" x14ac:dyDescent="0.25">
      <c r="A3" s="79" t="s">
        <v>122</v>
      </c>
      <c r="J3" s="143"/>
    </row>
    <row r="4" spans="1:17" s="52" customFormat="1" x14ac:dyDescent="0.2"/>
    <row r="5" spans="1:17" s="52" customFormat="1" ht="12.75" x14ac:dyDescent="0.2">
      <c r="B5" s="363" t="s">
        <v>101</v>
      </c>
      <c r="C5" s="363"/>
      <c r="D5" s="363"/>
      <c r="E5" s="363"/>
      <c r="F5" s="363"/>
      <c r="G5" s="363"/>
      <c r="H5" s="363"/>
      <c r="I5" s="363"/>
      <c r="J5" s="363"/>
      <c r="K5" s="363"/>
      <c r="M5" s="173" t="s">
        <v>592</v>
      </c>
      <c r="O5" s="144"/>
    </row>
    <row r="6" spans="1:17" s="52" customFormat="1" ht="12.75" x14ac:dyDescent="0.2">
      <c r="B6" s="376" t="str">
        <f>'Solicitudes Regiones'!$B$6:$P$6</f>
        <v>Acumuladas de julio de 2008 a marzo de 2019</v>
      </c>
      <c r="C6" s="376"/>
      <c r="D6" s="376"/>
      <c r="E6" s="376"/>
      <c r="F6" s="376"/>
      <c r="G6" s="376"/>
      <c r="H6" s="376"/>
      <c r="I6" s="376"/>
      <c r="J6" s="376"/>
      <c r="K6" s="376"/>
      <c r="L6" s="92"/>
    </row>
    <row r="7" spans="1:17" s="55" customFormat="1" x14ac:dyDescent="0.2">
      <c r="B7" s="53"/>
      <c r="C7" s="54"/>
      <c r="D7" s="54"/>
      <c r="E7" s="54"/>
      <c r="F7" s="54"/>
      <c r="G7" s="54"/>
      <c r="H7" s="54"/>
      <c r="I7" s="54"/>
      <c r="J7" s="54"/>
      <c r="K7" s="54"/>
      <c r="L7" s="54"/>
    </row>
    <row r="8" spans="1:17" ht="15" customHeight="1" x14ac:dyDescent="0.2">
      <c r="B8" s="393" t="s">
        <v>73</v>
      </c>
      <c r="C8" s="394"/>
      <c r="D8" s="394"/>
      <c r="E8" s="394"/>
      <c r="F8" s="394"/>
      <c r="G8" s="394"/>
      <c r="H8" s="394"/>
      <c r="I8" s="394"/>
      <c r="J8" s="394"/>
      <c r="K8" s="395"/>
      <c r="L8" s="70"/>
    </row>
    <row r="9" spans="1:17" ht="20.25" customHeight="1" x14ac:dyDescent="0.2">
      <c r="B9" s="392" t="s">
        <v>74</v>
      </c>
      <c r="C9" s="393" t="s">
        <v>2</v>
      </c>
      <c r="D9" s="394"/>
      <c r="E9" s="394"/>
      <c r="F9" s="394"/>
      <c r="G9" s="394"/>
      <c r="H9" s="394"/>
      <c r="I9" s="394"/>
      <c r="J9" s="394"/>
      <c r="K9" s="395"/>
    </row>
    <row r="10" spans="1:17" ht="24" x14ac:dyDescent="0.2">
      <c r="B10" s="392"/>
      <c r="C10" s="48" t="s">
        <v>75</v>
      </c>
      <c r="D10" s="48" t="s">
        <v>76</v>
      </c>
      <c r="E10" s="48" t="s">
        <v>77</v>
      </c>
      <c r="F10" s="48" t="s">
        <v>78</v>
      </c>
      <c r="G10" s="48" t="s">
        <v>8</v>
      </c>
      <c r="H10" s="48" t="s">
        <v>79</v>
      </c>
      <c r="I10" s="48" t="s">
        <v>80</v>
      </c>
      <c r="J10" s="48" t="s">
        <v>81</v>
      </c>
      <c r="K10" s="108" t="s">
        <v>46</v>
      </c>
    </row>
    <row r="11" spans="1:17" x14ac:dyDescent="0.2">
      <c r="B11" s="43" t="s">
        <v>169</v>
      </c>
      <c r="C11" s="43">
        <v>4593</v>
      </c>
      <c r="D11" s="43">
        <v>2138</v>
      </c>
      <c r="E11" s="43">
        <f>C11+D11</f>
        <v>6731</v>
      </c>
      <c r="F11" s="44">
        <f>E11/$E$26</f>
        <v>0.23468498308985042</v>
      </c>
      <c r="G11" s="43">
        <v>15570</v>
      </c>
      <c r="H11" s="43">
        <v>696</v>
      </c>
      <c r="I11" s="43">
        <f>G11+H11</f>
        <v>16266</v>
      </c>
      <c r="J11" s="44">
        <f>I11/$I$26</f>
        <v>0.25652509896071535</v>
      </c>
      <c r="K11" s="43">
        <f t="shared" ref="K11:K25" si="0">E11+I11</f>
        <v>22997</v>
      </c>
      <c r="Q11" s="56"/>
    </row>
    <row r="12" spans="1:17" x14ac:dyDescent="0.2">
      <c r="B12" s="43" t="s">
        <v>55</v>
      </c>
      <c r="C12" s="43">
        <v>5208</v>
      </c>
      <c r="D12" s="43">
        <v>2239</v>
      </c>
      <c r="E12" s="43">
        <f t="shared" ref="E12:E25" si="1">C12+D12</f>
        <v>7447</v>
      </c>
      <c r="F12" s="44">
        <f t="shared" ref="F12:F25" si="2">E12/$E$26</f>
        <v>0.25964924514486942</v>
      </c>
      <c r="G12" s="43">
        <v>17379</v>
      </c>
      <c r="H12" s="43">
        <v>816</v>
      </c>
      <c r="I12" s="43">
        <f t="shared" ref="I12:I25" si="3">G12+H12</f>
        <v>18195</v>
      </c>
      <c r="J12" s="44">
        <f t="shared" ref="J12:J25" si="4">I12/$I$26</f>
        <v>0.28694664795218344</v>
      </c>
      <c r="K12" s="43">
        <f t="shared" si="0"/>
        <v>25642</v>
      </c>
      <c r="Q12" s="56"/>
    </row>
    <row r="13" spans="1:17" x14ac:dyDescent="0.2">
      <c r="B13" s="43" t="s">
        <v>170</v>
      </c>
      <c r="C13" s="43">
        <v>328</v>
      </c>
      <c r="D13" s="43">
        <v>185</v>
      </c>
      <c r="E13" s="43">
        <f t="shared" si="1"/>
        <v>513</v>
      </c>
      <c r="F13" s="44">
        <f t="shared" si="2"/>
        <v>1.7886405634392106E-2</v>
      </c>
      <c r="G13" s="43">
        <v>1231</v>
      </c>
      <c r="H13" s="43">
        <v>47</v>
      </c>
      <c r="I13" s="43">
        <f t="shared" si="3"/>
        <v>1278</v>
      </c>
      <c r="J13" s="44">
        <f t="shared" si="4"/>
        <v>2.0154867605544954E-2</v>
      </c>
      <c r="K13" s="43">
        <f t="shared" si="0"/>
        <v>1791</v>
      </c>
      <c r="Q13" s="56"/>
    </row>
    <row r="14" spans="1:17" x14ac:dyDescent="0.2">
      <c r="B14" s="43" t="s">
        <v>171</v>
      </c>
      <c r="C14" s="43">
        <v>142</v>
      </c>
      <c r="D14" s="43">
        <v>52</v>
      </c>
      <c r="E14" s="43">
        <f t="shared" si="1"/>
        <v>194</v>
      </c>
      <c r="F14" s="44">
        <f t="shared" si="2"/>
        <v>6.7640598305498409E-3</v>
      </c>
      <c r="G14" s="43">
        <v>312</v>
      </c>
      <c r="H14" s="43">
        <v>13</v>
      </c>
      <c r="I14" s="43">
        <f t="shared" si="3"/>
        <v>325</v>
      </c>
      <c r="J14" s="44">
        <f t="shared" si="4"/>
        <v>5.1254553769969563E-3</v>
      </c>
      <c r="K14" s="43">
        <f t="shared" si="0"/>
        <v>519</v>
      </c>
      <c r="Q14" s="56"/>
    </row>
    <row r="15" spans="1:17" x14ac:dyDescent="0.2">
      <c r="B15" s="43" t="s">
        <v>172</v>
      </c>
      <c r="C15" s="43">
        <v>118</v>
      </c>
      <c r="D15" s="43">
        <v>44</v>
      </c>
      <c r="E15" s="43">
        <f t="shared" si="1"/>
        <v>162</v>
      </c>
      <c r="F15" s="44">
        <f t="shared" si="2"/>
        <v>5.6483386213869811E-3</v>
      </c>
      <c r="G15" s="43">
        <v>463</v>
      </c>
      <c r="H15" s="43">
        <v>14</v>
      </c>
      <c r="I15" s="43">
        <f t="shared" si="3"/>
        <v>477</v>
      </c>
      <c r="J15" s="44">
        <f t="shared" si="4"/>
        <v>7.5225914302386098E-3</v>
      </c>
      <c r="K15" s="43">
        <f t="shared" si="0"/>
        <v>639</v>
      </c>
      <c r="Q15" s="56"/>
    </row>
    <row r="16" spans="1:17" x14ac:dyDescent="0.2">
      <c r="B16" s="43" t="s">
        <v>173</v>
      </c>
      <c r="C16" s="43">
        <v>556</v>
      </c>
      <c r="D16" s="43">
        <v>294</v>
      </c>
      <c r="E16" s="43">
        <f t="shared" si="1"/>
        <v>850</v>
      </c>
      <c r="F16" s="44">
        <f t="shared" si="2"/>
        <v>2.9636344618388481E-2</v>
      </c>
      <c r="G16" s="43">
        <v>2511</v>
      </c>
      <c r="H16" s="43">
        <v>119</v>
      </c>
      <c r="I16" s="43">
        <f t="shared" si="3"/>
        <v>2630</v>
      </c>
      <c r="J16" s="44">
        <f t="shared" si="4"/>
        <v>4.1476761973852291E-2</v>
      </c>
      <c r="K16" s="43">
        <f t="shared" si="0"/>
        <v>3480</v>
      </c>
      <c r="Q16" s="56"/>
    </row>
    <row r="17" spans="2:17" x14ac:dyDescent="0.2">
      <c r="B17" s="43" t="s">
        <v>174</v>
      </c>
      <c r="C17" s="43">
        <v>1147</v>
      </c>
      <c r="D17" s="43">
        <v>493</v>
      </c>
      <c r="E17" s="43">
        <f t="shared" si="1"/>
        <v>1640</v>
      </c>
      <c r="F17" s="44">
        <f t="shared" si="2"/>
        <v>5.71807119695966E-2</v>
      </c>
      <c r="G17" s="43">
        <v>3350</v>
      </c>
      <c r="H17" s="43">
        <v>160</v>
      </c>
      <c r="I17" s="43">
        <f t="shared" si="3"/>
        <v>3510</v>
      </c>
      <c r="J17" s="44">
        <f t="shared" si="4"/>
        <v>5.535491807156713E-2</v>
      </c>
      <c r="K17" s="43">
        <f t="shared" si="0"/>
        <v>5150</v>
      </c>
      <c r="Q17" s="56"/>
    </row>
    <row r="18" spans="2:17" x14ac:dyDescent="0.2">
      <c r="B18" s="43" t="s">
        <v>175</v>
      </c>
      <c r="C18" s="43">
        <v>423</v>
      </c>
      <c r="D18" s="43">
        <v>196</v>
      </c>
      <c r="E18" s="43">
        <f t="shared" si="1"/>
        <v>619</v>
      </c>
      <c r="F18" s="44">
        <f t="shared" si="2"/>
        <v>2.1582232139744081E-2</v>
      </c>
      <c r="G18" s="43">
        <v>771</v>
      </c>
      <c r="H18" s="43">
        <v>50</v>
      </c>
      <c r="I18" s="43">
        <f t="shared" si="3"/>
        <v>821</v>
      </c>
      <c r="J18" s="44">
        <f t="shared" si="4"/>
        <v>1.2947688813890773E-2</v>
      </c>
      <c r="K18" s="43">
        <f t="shared" si="0"/>
        <v>1440</v>
      </c>
      <c r="Q18" s="56"/>
    </row>
    <row r="19" spans="2:17" x14ac:dyDescent="0.2">
      <c r="B19" s="43" t="s">
        <v>176</v>
      </c>
      <c r="C19" s="43">
        <v>651</v>
      </c>
      <c r="D19" s="43">
        <v>294</v>
      </c>
      <c r="E19" s="43">
        <f t="shared" si="1"/>
        <v>945</v>
      </c>
      <c r="F19" s="44">
        <f t="shared" si="2"/>
        <v>3.2948641958090726E-2</v>
      </c>
      <c r="G19" s="43">
        <v>1836</v>
      </c>
      <c r="H19" s="43">
        <v>105</v>
      </c>
      <c r="I19" s="43">
        <f t="shared" si="3"/>
        <v>1941</v>
      </c>
      <c r="J19" s="44">
        <f t="shared" si="4"/>
        <v>3.0610796574618744E-2</v>
      </c>
      <c r="K19" s="43">
        <f t="shared" si="0"/>
        <v>2886</v>
      </c>
      <c r="Q19" s="56"/>
    </row>
    <row r="20" spans="2:17" x14ac:dyDescent="0.2">
      <c r="B20" s="43" t="s">
        <v>177</v>
      </c>
      <c r="C20" s="43">
        <v>976</v>
      </c>
      <c r="D20" s="43">
        <v>429</v>
      </c>
      <c r="E20" s="43">
        <f t="shared" si="1"/>
        <v>1405</v>
      </c>
      <c r="F20" s="44">
        <f t="shared" si="2"/>
        <v>4.8987134339806844E-2</v>
      </c>
      <c r="G20" s="43">
        <v>2713</v>
      </c>
      <c r="H20" s="43">
        <v>102</v>
      </c>
      <c r="I20" s="43">
        <f t="shared" si="3"/>
        <v>2815</v>
      </c>
      <c r="J20" s="44">
        <f t="shared" si="4"/>
        <v>4.4394328880758255E-2</v>
      </c>
      <c r="K20" s="43">
        <f t="shared" si="0"/>
        <v>4220</v>
      </c>
      <c r="Q20" s="56"/>
    </row>
    <row r="21" spans="2:17" x14ac:dyDescent="0.2">
      <c r="B21" s="43" t="s">
        <v>178</v>
      </c>
      <c r="C21" s="43">
        <v>3575</v>
      </c>
      <c r="D21" s="43">
        <v>1397</v>
      </c>
      <c r="E21" s="43">
        <f t="shared" si="1"/>
        <v>4972</v>
      </c>
      <c r="F21" s="44">
        <f t="shared" si="2"/>
        <v>0.17335518287367943</v>
      </c>
      <c r="G21" s="43">
        <v>8973</v>
      </c>
      <c r="H21" s="43">
        <v>509</v>
      </c>
      <c r="I21" s="43">
        <f t="shared" si="3"/>
        <v>9482</v>
      </c>
      <c r="J21" s="44">
        <f t="shared" si="4"/>
        <v>0.14953713195287735</v>
      </c>
      <c r="K21" s="43">
        <f t="shared" si="0"/>
        <v>14454</v>
      </c>
      <c r="Q21" s="56"/>
    </row>
    <row r="22" spans="2:17" x14ac:dyDescent="0.2">
      <c r="B22" s="43" t="s">
        <v>179</v>
      </c>
      <c r="C22" s="43">
        <v>513</v>
      </c>
      <c r="D22" s="43">
        <v>294</v>
      </c>
      <c r="E22" s="43">
        <f t="shared" si="1"/>
        <v>807</v>
      </c>
      <c r="F22" s="44">
        <f t="shared" si="2"/>
        <v>2.8137094243575887E-2</v>
      </c>
      <c r="G22" s="43">
        <v>1652</v>
      </c>
      <c r="H22" s="43">
        <v>64</v>
      </c>
      <c r="I22" s="43">
        <f t="shared" si="3"/>
        <v>1716</v>
      </c>
      <c r="J22" s="44">
        <f t="shared" si="4"/>
        <v>2.7062404390543929E-2</v>
      </c>
      <c r="K22" s="43">
        <f t="shared" si="0"/>
        <v>2523</v>
      </c>
      <c r="Q22" s="56"/>
    </row>
    <row r="23" spans="2:17" x14ac:dyDescent="0.2">
      <c r="B23" s="43" t="s">
        <v>180</v>
      </c>
      <c r="C23" s="43">
        <v>971</v>
      </c>
      <c r="D23" s="43">
        <v>453</v>
      </c>
      <c r="E23" s="43">
        <f t="shared" si="1"/>
        <v>1424</v>
      </c>
      <c r="F23" s="44">
        <f t="shared" si="2"/>
        <v>4.9649593807747291E-2</v>
      </c>
      <c r="G23" s="43">
        <v>2390</v>
      </c>
      <c r="H23" s="43">
        <v>166</v>
      </c>
      <c r="I23" s="43">
        <f t="shared" si="3"/>
        <v>2556</v>
      </c>
      <c r="J23" s="44">
        <f t="shared" si="4"/>
        <v>4.0309735211089909E-2</v>
      </c>
      <c r="K23" s="43">
        <f t="shared" si="0"/>
        <v>3980</v>
      </c>
      <c r="Q23" s="56"/>
    </row>
    <row r="24" spans="2:17" x14ac:dyDescent="0.2">
      <c r="B24" s="43" t="s">
        <v>181</v>
      </c>
      <c r="C24" s="43">
        <v>364</v>
      </c>
      <c r="D24" s="43">
        <v>330</v>
      </c>
      <c r="E24" s="43">
        <f t="shared" si="1"/>
        <v>694</v>
      </c>
      <c r="F24" s="44">
        <f t="shared" si="2"/>
        <v>2.4197203723719536E-2</v>
      </c>
      <c r="G24" s="43">
        <v>932</v>
      </c>
      <c r="H24" s="43">
        <v>74</v>
      </c>
      <c r="I24" s="43">
        <f t="shared" si="3"/>
        <v>1006</v>
      </c>
      <c r="J24" s="44">
        <f t="shared" si="4"/>
        <v>1.5865255720796733E-2</v>
      </c>
      <c r="K24" s="43">
        <f t="shared" si="0"/>
        <v>1700</v>
      </c>
      <c r="Q24" s="56"/>
    </row>
    <row r="25" spans="2:17" x14ac:dyDescent="0.2">
      <c r="B25" s="43" t="s">
        <v>182</v>
      </c>
      <c r="C25" s="43">
        <v>214</v>
      </c>
      <c r="D25" s="43">
        <v>64</v>
      </c>
      <c r="E25" s="43">
        <f t="shared" si="1"/>
        <v>278</v>
      </c>
      <c r="F25" s="44">
        <f t="shared" si="2"/>
        <v>9.6928280046023503E-3</v>
      </c>
      <c r="G25" s="43">
        <v>376</v>
      </c>
      <c r="H25" s="43">
        <v>15</v>
      </c>
      <c r="I25" s="43">
        <f t="shared" si="3"/>
        <v>391</v>
      </c>
      <c r="J25" s="44">
        <f t="shared" si="4"/>
        <v>6.1663170843255692E-3</v>
      </c>
      <c r="K25" s="43">
        <f t="shared" si="0"/>
        <v>669</v>
      </c>
      <c r="Q25" s="56"/>
    </row>
    <row r="26" spans="2:17" x14ac:dyDescent="0.2">
      <c r="B26" s="45" t="s">
        <v>66</v>
      </c>
      <c r="C26" s="43">
        <f>SUM(C11:C25)</f>
        <v>19779</v>
      </c>
      <c r="D26" s="43">
        <f t="shared" ref="D26:H26" si="5">SUM(D11:D25)</f>
        <v>8902</v>
      </c>
      <c r="E26" s="45">
        <f t="shared" ref="E26" si="6">C26+D26</f>
        <v>28681</v>
      </c>
      <c r="F26" s="47">
        <f t="shared" ref="F26" si="7">E26/$E$26</f>
        <v>1</v>
      </c>
      <c r="G26" s="43">
        <f>SUM(G11:G25)</f>
        <v>60459</v>
      </c>
      <c r="H26" s="43">
        <f t="shared" si="5"/>
        <v>2950</v>
      </c>
      <c r="I26" s="45">
        <f t="shared" ref="I26" si="8">G26+H26</f>
        <v>63409</v>
      </c>
      <c r="J26" s="47">
        <f t="shared" ref="J26" si="9">I26/$I$26</f>
        <v>1</v>
      </c>
      <c r="K26" s="45">
        <f t="shared" ref="K26:K27" si="10">E26+I26</f>
        <v>92090</v>
      </c>
      <c r="Q26" s="56"/>
    </row>
    <row r="27" spans="2:17" ht="25.5" customHeight="1" x14ac:dyDescent="0.2">
      <c r="B27" s="57" t="s">
        <v>82</v>
      </c>
      <c r="C27" s="58">
        <f>+C26/$K$26</f>
        <v>0.21477902052340103</v>
      </c>
      <c r="D27" s="58">
        <f>+D26/$K$26</f>
        <v>9.6666304701922029E-2</v>
      </c>
      <c r="E27" s="59">
        <f>C27+D27</f>
        <v>0.31144532522532309</v>
      </c>
      <c r="F27" s="59"/>
      <c r="G27" s="58">
        <f>+G26/$K$26</f>
        <v>0.65652079487457926</v>
      </c>
      <c r="H27" s="58">
        <f>+H26/$K$26</f>
        <v>3.2033879900097734E-2</v>
      </c>
      <c r="I27" s="59">
        <f>G27+H27</f>
        <v>0.68855467477467702</v>
      </c>
      <c r="J27" s="59"/>
      <c r="K27" s="59">
        <f t="shared" si="10"/>
        <v>1</v>
      </c>
    </row>
    <row r="28" spans="2:17" x14ac:dyDescent="0.2">
      <c r="B28" s="63"/>
      <c r="C28" s="63"/>
      <c r="D28" s="63"/>
      <c r="E28" s="63"/>
      <c r="F28" s="63"/>
      <c r="G28" s="63"/>
      <c r="H28" s="63"/>
      <c r="I28" s="63"/>
      <c r="J28" s="63"/>
      <c r="K28" s="63"/>
    </row>
    <row r="29" spans="2:17" ht="12.75" x14ac:dyDescent="0.2">
      <c r="B29" s="363" t="s">
        <v>102</v>
      </c>
      <c r="C29" s="363"/>
      <c r="D29" s="363"/>
      <c r="E29" s="363"/>
      <c r="F29" s="363"/>
      <c r="G29" s="363"/>
      <c r="H29" s="363"/>
      <c r="I29" s="363"/>
      <c r="J29" s="363"/>
      <c r="K29" s="363"/>
    </row>
    <row r="30" spans="2:17" ht="12.75" x14ac:dyDescent="0.2">
      <c r="B30" s="376" t="str">
        <f>'Solicitudes Regiones'!$B$6:$P$6</f>
        <v>Acumuladas de julio de 2008 a marzo de 2019</v>
      </c>
      <c r="C30" s="376"/>
      <c r="D30" s="376"/>
      <c r="E30" s="376"/>
      <c r="F30" s="376"/>
      <c r="G30" s="376"/>
      <c r="H30" s="376"/>
      <c r="I30" s="376"/>
      <c r="J30" s="376"/>
      <c r="K30" s="376"/>
    </row>
    <row r="31" spans="2:17" x14ac:dyDescent="0.2">
      <c r="B31" s="63"/>
      <c r="C31" s="63"/>
      <c r="D31" s="63"/>
      <c r="E31" s="63"/>
      <c r="F31" s="63"/>
      <c r="G31" s="63"/>
      <c r="H31" s="63"/>
      <c r="I31" s="63"/>
      <c r="J31" s="63"/>
      <c r="K31" s="63"/>
    </row>
    <row r="32" spans="2:17" ht="12.75" customHeight="1" x14ac:dyDescent="0.2">
      <c r="B32" s="393" t="s">
        <v>83</v>
      </c>
      <c r="C32" s="394"/>
      <c r="D32" s="394"/>
      <c r="E32" s="394"/>
      <c r="F32" s="394"/>
      <c r="G32" s="394"/>
      <c r="H32" s="394"/>
      <c r="I32" s="394"/>
      <c r="J32" s="394"/>
      <c r="K32" s="395"/>
      <c r="L32" s="64"/>
    </row>
    <row r="33" spans="2:11" ht="20.25" customHeight="1" x14ac:dyDescent="0.2">
      <c r="B33" s="392" t="s">
        <v>74</v>
      </c>
      <c r="C33" s="393" t="s">
        <v>2</v>
      </c>
      <c r="D33" s="394"/>
      <c r="E33" s="394"/>
      <c r="F33" s="394"/>
      <c r="G33" s="394"/>
      <c r="H33" s="394"/>
      <c r="I33" s="394"/>
      <c r="J33" s="394"/>
      <c r="K33" s="395"/>
    </row>
    <row r="34" spans="2:11" ht="24" customHeight="1" x14ac:dyDescent="0.2">
      <c r="B34" s="392"/>
      <c r="C34" s="48" t="s">
        <v>75</v>
      </c>
      <c r="D34" s="48" t="s">
        <v>76</v>
      </c>
      <c r="E34" s="48" t="s">
        <v>77</v>
      </c>
      <c r="F34" s="48" t="s">
        <v>78</v>
      </c>
      <c r="G34" s="48" t="s">
        <v>8</v>
      </c>
      <c r="H34" s="48" t="s">
        <v>79</v>
      </c>
      <c r="I34" s="48" t="s">
        <v>80</v>
      </c>
      <c r="J34" s="48" t="s">
        <v>81</v>
      </c>
      <c r="K34" s="49" t="s">
        <v>46</v>
      </c>
    </row>
    <row r="35" spans="2:11" ht="15.75" customHeight="1" x14ac:dyDescent="0.2">
      <c r="B35" s="71" t="s">
        <v>169</v>
      </c>
      <c r="C35" s="71">
        <v>3881</v>
      </c>
      <c r="D35" s="71">
        <v>1456</v>
      </c>
      <c r="E35" s="71">
        <f>C35+D35</f>
        <v>5337</v>
      </c>
      <c r="F35" s="72">
        <f>E35/$E$50</f>
        <v>0.23385329944790115</v>
      </c>
      <c r="G35" s="71">
        <v>12299</v>
      </c>
      <c r="H35" s="71">
        <v>588</v>
      </c>
      <c r="I35" s="71">
        <f>G35+H35</f>
        <v>12887</v>
      </c>
      <c r="J35" s="72">
        <f>I35/$I$50</f>
        <v>0.2424692844644302</v>
      </c>
      <c r="K35" s="71">
        <f t="shared" ref="K35:K49" si="11">E35+I35</f>
        <v>18224</v>
      </c>
    </row>
    <row r="36" spans="2:11" x14ac:dyDescent="0.2">
      <c r="B36" s="71" t="s">
        <v>55</v>
      </c>
      <c r="C36" s="71">
        <v>4446</v>
      </c>
      <c r="D36" s="71">
        <v>1449</v>
      </c>
      <c r="E36" s="71">
        <f t="shared" ref="E36:E49" si="12">C36+D36</f>
        <v>5895</v>
      </c>
      <c r="F36" s="72">
        <f t="shared" ref="F36:F49" si="13">E36/$E$50</f>
        <v>0.25830339146437648</v>
      </c>
      <c r="G36" s="71">
        <v>14227</v>
      </c>
      <c r="H36" s="71">
        <v>718</v>
      </c>
      <c r="I36" s="71">
        <f t="shared" ref="I36:I49" si="14">G36+H36</f>
        <v>14945</v>
      </c>
      <c r="J36" s="72">
        <f t="shared" ref="J36:J49" si="15">I36/$I$50</f>
        <v>0.28119061506331255</v>
      </c>
      <c r="K36" s="71">
        <f t="shared" si="11"/>
        <v>20840</v>
      </c>
    </row>
    <row r="37" spans="2:11" x14ac:dyDescent="0.2">
      <c r="B37" s="71" t="s">
        <v>170</v>
      </c>
      <c r="C37" s="71">
        <v>290</v>
      </c>
      <c r="D37" s="71">
        <v>95</v>
      </c>
      <c r="E37" s="71">
        <f t="shared" si="12"/>
        <v>385</v>
      </c>
      <c r="F37" s="72">
        <f t="shared" si="13"/>
        <v>1.6869687143983875E-2</v>
      </c>
      <c r="G37" s="71">
        <v>1103</v>
      </c>
      <c r="H37" s="71">
        <v>42</v>
      </c>
      <c r="I37" s="71">
        <f t="shared" si="14"/>
        <v>1145</v>
      </c>
      <c r="J37" s="72">
        <f t="shared" si="15"/>
        <v>2.154320871512164E-2</v>
      </c>
      <c r="K37" s="71">
        <f t="shared" si="11"/>
        <v>1530</v>
      </c>
    </row>
    <row r="38" spans="2:11" x14ac:dyDescent="0.2">
      <c r="B38" s="71" t="s">
        <v>171</v>
      </c>
      <c r="C38" s="71">
        <v>133</v>
      </c>
      <c r="D38" s="71">
        <v>34</v>
      </c>
      <c r="E38" s="71">
        <f t="shared" si="12"/>
        <v>167</v>
      </c>
      <c r="F38" s="72">
        <f t="shared" si="13"/>
        <v>7.3175006572605379E-3</v>
      </c>
      <c r="G38" s="71">
        <v>271</v>
      </c>
      <c r="H38" s="71">
        <v>12</v>
      </c>
      <c r="I38" s="71">
        <f t="shared" si="14"/>
        <v>283</v>
      </c>
      <c r="J38" s="72">
        <f t="shared" si="15"/>
        <v>5.3246533330824665E-3</v>
      </c>
      <c r="K38" s="71">
        <f t="shared" si="11"/>
        <v>450</v>
      </c>
    </row>
    <row r="39" spans="2:11" x14ac:dyDescent="0.2">
      <c r="B39" s="71" t="s">
        <v>172</v>
      </c>
      <c r="C39" s="71">
        <v>106</v>
      </c>
      <c r="D39" s="71">
        <v>27</v>
      </c>
      <c r="E39" s="71">
        <f t="shared" si="12"/>
        <v>133</v>
      </c>
      <c r="F39" s="72">
        <f t="shared" si="13"/>
        <v>5.8277101042853389E-3</v>
      </c>
      <c r="G39" s="71">
        <v>397</v>
      </c>
      <c r="H39" s="71">
        <v>11</v>
      </c>
      <c r="I39" s="71">
        <f t="shared" si="14"/>
        <v>408</v>
      </c>
      <c r="J39" s="72">
        <f t="shared" si="15"/>
        <v>7.6765320137726018E-3</v>
      </c>
      <c r="K39" s="71">
        <f t="shared" si="11"/>
        <v>541</v>
      </c>
    </row>
    <row r="40" spans="2:11" x14ac:dyDescent="0.2">
      <c r="B40" s="71" t="s">
        <v>173</v>
      </c>
      <c r="C40" s="71">
        <v>487</v>
      </c>
      <c r="D40" s="71">
        <v>177</v>
      </c>
      <c r="E40" s="71">
        <f t="shared" si="12"/>
        <v>664</v>
      </c>
      <c r="F40" s="72">
        <f t="shared" si="13"/>
        <v>2.9094733152221542E-2</v>
      </c>
      <c r="G40" s="71">
        <v>2187</v>
      </c>
      <c r="H40" s="71">
        <v>103</v>
      </c>
      <c r="I40" s="71">
        <f t="shared" si="14"/>
        <v>2290</v>
      </c>
      <c r="J40" s="72">
        <f t="shared" si="15"/>
        <v>4.308641743024328E-2</v>
      </c>
      <c r="K40" s="71">
        <f t="shared" si="11"/>
        <v>2954</v>
      </c>
    </row>
    <row r="41" spans="2:11" x14ac:dyDescent="0.2">
      <c r="B41" s="71" t="s">
        <v>174</v>
      </c>
      <c r="C41" s="71">
        <v>1005</v>
      </c>
      <c r="D41" s="71">
        <v>275</v>
      </c>
      <c r="E41" s="71">
        <f t="shared" si="12"/>
        <v>1280</v>
      </c>
      <c r="F41" s="72">
        <f t="shared" si="13"/>
        <v>5.6086232582595742E-2</v>
      </c>
      <c r="G41" s="71">
        <v>2877</v>
      </c>
      <c r="H41" s="71">
        <v>131</v>
      </c>
      <c r="I41" s="71">
        <f t="shared" si="14"/>
        <v>3008</v>
      </c>
      <c r="J41" s="72">
        <f t="shared" si="15"/>
        <v>5.6595608572127414E-2</v>
      </c>
      <c r="K41" s="71">
        <f t="shared" si="11"/>
        <v>4288</v>
      </c>
    </row>
    <row r="42" spans="2:11" x14ac:dyDescent="0.2">
      <c r="B42" s="71" t="s">
        <v>175</v>
      </c>
      <c r="C42" s="71">
        <v>400</v>
      </c>
      <c r="D42" s="71">
        <v>104</v>
      </c>
      <c r="E42" s="71">
        <f t="shared" si="12"/>
        <v>504</v>
      </c>
      <c r="F42" s="72">
        <f t="shared" si="13"/>
        <v>2.2083954079397072E-2</v>
      </c>
      <c r="G42" s="71">
        <v>696</v>
      </c>
      <c r="H42" s="71">
        <v>45</v>
      </c>
      <c r="I42" s="71">
        <f t="shared" si="14"/>
        <v>741</v>
      </c>
      <c r="J42" s="72">
        <f t="shared" si="15"/>
        <v>1.3941936819131123E-2</v>
      </c>
      <c r="K42" s="71">
        <f t="shared" si="11"/>
        <v>1245</v>
      </c>
    </row>
    <row r="43" spans="2:11" x14ac:dyDescent="0.2">
      <c r="B43" s="71" t="s">
        <v>176</v>
      </c>
      <c r="C43" s="71">
        <v>572</v>
      </c>
      <c r="D43" s="71">
        <v>173</v>
      </c>
      <c r="E43" s="71">
        <f t="shared" si="12"/>
        <v>745</v>
      </c>
      <c r="F43" s="72">
        <f t="shared" si="13"/>
        <v>3.2643940057838924E-2</v>
      </c>
      <c r="G43" s="71">
        <v>1603</v>
      </c>
      <c r="H43" s="71">
        <v>86</v>
      </c>
      <c r="I43" s="71">
        <f t="shared" si="14"/>
        <v>1689</v>
      </c>
      <c r="J43" s="72">
        <f t="shared" si="15"/>
        <v>3.1778584733485105E-2</v>
      </c>
      <c r="K43" s="71">
        <f t="shared" si="11"/>
        <v>2434</v>
      </c>
    </row>
    <row r="44" spans="2:11" x14ac:dyDescent="0.2">
      <c r="B44" s="71" t="s">
        <v>177</v>
      </c>
      <c r="C44" s="71">
        <v>880</v>
      </c>
      <c r="D44" s="71">
        <v>251</v>
      </c>
      <c r="E44" s="71">
        <f t="shared" si="12"/>
        <v>1131</v>
      </c>
      <c r="F44" s="72">
        <f t="shared" si="13"/>
        <v>4.9557444571027953E-2</v>
      </c>
      <c r="G44" s="71">
        <v>2357</v>
      </c>
      <c r="H44" s="71">
        <v>81</v>
      </c>
      <c r="I44" s="71">
        <f t="shared" si="14"/>
        <v>2438</v>
      </c>
      <c r="J44" s="72">
        <f t="shared" si="15"/>
        <v>4.5871041788180397E-2</v>
      </c>
      <c r="K44" s="71">
        <f t="shared" si="11"/>
        <v>3569</v>
      </c>
    </row>
    <row r="45" spans="2:11" x14ac:dyDescent="0.2">
      <c r="B45" s="71" t="s">
        <v>178</v>
      </c>
      <c r="C45" s="71">
        <v>3208</v>
      </c>
      <c r="D45" s="71">
        <v>912</v>
      </c>
      <c r="E45" s="71">
        <f t="shared" si="12"/>
        <v>4120</v>
      </c>
      <c r="F45" s="72">
        <f t="shared" si="13"/>
        <v>0.18052756112523005</v>
      </c>
      <c r="G45" s="71">
        <v>7800</v>
      </c>
      <c r="H45" s="71">
        <v>415</v>
      </c>
      <c r="I45" s="71">
        <f t="shared" si="14"/>
        <v>8215</v>
      </c>
      <c r="J45" s="72">
        <f t="shared" si="15"/>
        <v>0.15456546689495568</v>
      </c>
      <c r="K45" s="71">
        <f t="shared" si="11"/>
        <v>12335</v>
      </c>
    </row>
    <row r="46" spans="2:11" x14ac:dyDescent="0.2">
      <c r="B46" s="71" t="s">
        <v>179</v>
      </c>
      <c r="C46" s="71">
        <v>474</v>
      </c>
      <c r="D46" s="71">
        <v>146</v>
      </c>
      <c r="E46" s="71">
        <f t="shared" si="12"/>
        <v>620</v>
      </c>
      <c r="F46" s="72">
        <f t="shared" si="13"/>
        <v>2.7166768907194813E-2</v>
      </c>
      <c r="G46" s="71">
        <v>1509</v>
      </c>
      <c r="H46" s="71">
        <v>57</v>
      </c>
      <c r="I46" s="71">
        <f t="shared" si="14"/>
        <v>1566</v>
      </c>
      <c r="J46" s="72">
        <f t="shared" si="15"/>
        <v>2.9464336111686015E-2</v>
      </c>
      <c r="K46" s="71">
        <f t="shared" si="11"/>
        <v>2186</v>
      </c>
    </row>
    <row r="47" spans="2:11" x14ac:dyDescent="0.2">
      <c r="B47" s="71" t="s">
        <v>180</v>
      </c>
      <c r="C47" s="71">
        <v>873</v>
      </c>
      <c r="D47" s="71">
        <v>279</v>
      </c>
      <c r="E47" s="71">
        <f t="shared" si="12"/>
        <v>1152</v>
      </c>
      <c r="F47" s="72">
        <f t="shared" si="13"/>
        <v>5.0477609324336169E-2</v>
      </c>
      <c r="G47" s="71">
        <v>2134</v>
      </c>
      <c r="H47" s="71">
        <v>134</v>
      </c>
      <c r="I47" s="71">
        <f t="shared" si="14"/>
        <v>2268</v>
      </c>
      <c r="J47" s="72">
        <f t="shared" si="15"/>
        <v>4.2672486782441815E-2</v>
      </c>
      <c r="K47" s="71">
        <f t="shared" si="11"/>
        <v>3420</v>
      </c>
    </row>
    <row r="48" spans="2:11" x14ac:dyDescent="0.2">
      <c r="B48" s="71" t="s">
        <v>181</v>
      </c>
      <c r="C48" s="71">
        <v>309</v>
      </c>
      <c r="D48" s="71">
        <v>136</v>
      </c>
      <c r="E48" s="71">
        <f t="shared" si="12"/>
        <v>445</v>
      </c>
      <c r="F48" s="72">
        <f t="shared" si="13"/>
        <v>1.9498729296293052E-2</v>
      </c>
      <c r="G48" s="71">
        <v>841</v>
      </c>
      <c r="H48" s="71">
        <v>53</v>
      </c>
      <c r="I48" s="71">
        <f t="shared" si="14"/>
        <v>894</v>
      </c>
      <c r="J48" s="72">
        <f t="shared" si="15"/>
        <v>1.6820636324295847E-2</v>
      </c>
      <c r="K48" s="71">
        <f t="shared" si="11"/>
        <v>1339</v>
      </c>
    </row>
    <row r="49" spans="2:11" x14ac:dyDescent="0.2">
      <c r="B49" s="71" t="s">
        <v>182</v>
      </c>
      <c r="C49" s="71">
        <v>203</v>
      </c>
      <c r="D49" s="71">
        <v>41</v>
      </c>
      <c r="E49" s="71">
        <f t="shared" si="12"/>
        <v>244</v>
      </c>
      <c r="F49" s="72">
        <f t="shared" si="13"/>
        <v>1.0691438086057313E-2</v>
      </c>
      <c r="G49" s="71">
        <v>358</v>
      </c>
      <c r="H49" s="71">
        <v>14</v>
      </c>
      <c r="I49" s="71">
        <f t="shared" si="14"/>
        <v>372</v>
      </c>
      <c r="J49" s="72">
        <f t="shared" si="15"/>
        <v>6.9991909537338425E-3</v>
      </c>
      <c r="K49" s="71">
        <f t="shared" si="11"/>
        <v>616</v>
      </c>
    </row>
    <row r="50" spans="2:11" x14ac:dyDescent="0.2">
      <c r="B50" s="73" t="s">
        <v>66</v>
      </c>
      <c r="C50" s="71">
        <f t="shared" ref="C50:H50" si="16">SUM(C35:C49)</f>
        <v>17267</v>
      </c>
      <c r="D50" s="71">
        <f t="shared" si="16"/>
        <v>5555</v>
      </c>
      <c r="E50" s="73">
        <f t="shared" ref="E50" si="17">C50+D50</f>
        <v>22822</v>
      </c>
      <c r="F50" s="74">
        <f t="shared" ref="F50" si="18">E50/$E$50</f>
        <v>1</v>
      </c>
      <c r="G50" s="71">
        <f t="shared" si="16"/>
        <v>50659</v>
      </c>
      <c r="H50" s="71">
        <f t="shared" si="16"/>
        <v>2490</v>
      </c>
      <c r="I50" s="73">
        <f t="shared" ref="I50" si="19">G50+H50</f>
        <v>53149</v>
      </c>
      <c r="J50" s="74">
        <f t="shared" ref="J50" si="20">I50/$I$50</f>
        <v>1</v>
      </c>
      <c r="K50" s="73">
        <f t="shared" ref="K50:K51" si="21">E50+I50</f>
        <v>75971</v>
      </c>
    </row>
    <row r="51" spans="2:11" ht="27" customHeight="1" x14ac:dyDescent="0.2">
      <c r="B51" s="57" t="s">
        <v>84</v>
      </c>
      <c r="C51" s="58">
        <f>+C50/$K$50</f>
        <v>0.22728409524687052</v>
      </c>
      <c r="D51" s="58">
        <f>+D50/$K$50</f>
        <v>7.312000631820037E-2</v>
      </c>
      <c r="E51" s="59">
        <f>C51+D51</f>
        <v>0.30040410156507091</v>
      </c>
      <c r="F51" s="59"/>
      <c r="G51" s="58">
        <f>+G50/$K$50</f>
        <v>0.6668202340366719</v>
      </c>
      <c r="H51" s="58">
        <f>+H50/$K$50</f>
        <v>3.2775664398257229E-2</v>
      </c>
      <c r="I51" s="59">
        <f>G51+H51</f>
        <v>0.69959589843492909</v>
      </c>
      <c r="J51" s="59"/>
      <c r="K51" s="59">
        <f t="shared" si="21"/>
        <v>1</v>
      </c>
    </row>
    <row r="52" spans="2:11" x14ac:dyDescent="0.2">
      <c r="B52" s="50" t="s">
        <v>149</v>
      </c>
    </row>
    <row r="53" spans="2:11" x14ac:dyDescent="0.2">
      <c r="B53" s="50" t="s">
        <v>150</v>
      </c>
    </row>
    <row r="143" spans="2:2" x14ac:dyDescent="0.2">
      <c r="B143" s="51" t="s">
        <v>96</v>
      </c>
    </row>
  </sheetData>
  <mergeCells count="10">
    <mergeCell ref="B33:B34"/>
    <mergeCell ref="C33:K33"/>
    <mergeCell ref="B8:K8"/>
    <mergeCell ref="B9:B10"/>
    <mergeCell ref="C9:K9"/>
    <mergeCell ref="B6:K6"/>
    <mergeCell ref="B5:K5"/>
    <mergeCell ref="B29:K29"/>
    <mergeCell ref="B30:K30"/>
    <mergeCell ref="B32:K32"/>
  </mergeCells>
  <hyperlinks>
    <hyperlink ref="M5" location="'Índice Pensiones Solidarias'!A1" display="Volver Sistema de Pensiones Solidadias" xr:uid="{00000000-0004-0000-0B00-000000000000}"/>
  </hyperlinks>
  <pageMargins left="0.74803149606299213" right="0.74803149606299213" top="0.98425196850393704" bottom="0.98425196850393704" header="0" footer="0"/>
  <pageSetup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3"/>
  <dimension ref="A1:P99"/>
  <sheetViews>
    <sheetView showGridLines="0" topLeftCell="A7" zoomScaleNormal="100" workbookViewId="0">
      <selection activeCell="B139" sqref="B139"/>
    </sheetView>
  </sheetViews>
  <sheetFormatPr baseColWidth="10" defaultRowHeight="12" x14ac:dyDescent="0.2"/>
  <cols>
    <col min="1" max="1" width="6" style="51" customWidth="1"/>
    <col min="2" max="2" width="18.140625" style="51" customWidth="1"/>
    <col min="3" max="3" width="9.7109375" style="51" bestFit="1" customWidth="1"/>
    <col min="4" max="4" width="9.140625" style="51" bestFit="1" customWidth="1"/>
    <col min="5" max="6" width="9.140625" style="51" customWidth="1"/>
    <col min="7" max="7" width="9.42578125" style="51" bestFit="1" customWidth="1"/>
    <col min="8" max="8" width="8.42578125" style="51" bestFit="1" customWidth="1"/>
    <col min="9" max="11" width="8.42578125" style="51" customWidth="1"/>
    <col min="12" max="12" width="9.85546875" style="51" customWidth="1"/>
    <col min="13" max="251" width="11.42578125" style="51"/>
    <col min="252" max="252" width="18.140625" style="51" customWidth="1"/>
    <col min="253" max="253" width="9.7109375" style="51" bestFit="1" customWidth="1"/>
    <col min="254" max="254" width="9.140625" style="51" bestFit="1" customWidth="1"/>
    <col min="255" max="256" width="9.140625" style="51" customWidth="1"/>
    <col min="257" max="257" width="9.42578125" style="51" bestFit="1" customWidth="1"/>
    <col min="258" max="258" width="8.42578125" style="51" bestFit="1" customWidth="1"/>
    <col min="259" max="261" width="8.42578125" style="51" customWidth="1"/>
    <col min="262" max="267" width="0" style="51" hidden="1" customWidth="1"/>
    <col min="268" max="268" width="9.85546875" style="51" customWidth="1"/>
    <col min="269" max="507" width="11.42578125" style="51"/>
    <col min="508" max="508" width="18.140625" style="51" customWidth="1"/>
    <col min="509" max="509" width="9.7109375" style="51" bestFit="1" customWidth="1"/>
    <col min="510" max="510" width="9.140625" style="51" bestFit="1" customWidth="1"/>
    <col min="511" max="512" width="9.140625" style="51" customWidth="1"/>
    <col min="513" max="513" width="9.42578125" style="51" bestFit="1" customWidth="1"/>
    <col min="514" max="514" width="8.42578125" style="51" bestFit="1" customWidth="1"/>
    <col min="515" max="517" width="8.42578125" style="51" customWidth="1"/>
    <col min="518" max="523" width="0" style="51" hidden="1" customWidth="1"/>
    <col min="524" max="524" width="9.85546875" style="51" customWidth="1"/>
    <col min="525" max="763" width="11.42578125" style="51"/>
    <col min="764" max="764" width="18.140625" style="51" customWidth="1"/>
    <col min="765" max="765" width="9.7109375" style="51" bestFit="1" customWidth="1"/>
    <col min="766" max="766" width="9.140625" style="51" bestFit="1" customWidth="1"/>
    <col min="767" max="768" width="9.140625" style="51" customWidth="1"/>
    <col min="769" max="769" width="9.42578125" style="51" bestFit="1" customWidth="1"/>
    <col min="770" max="770" width="8.42578125" style="51" bestFit="1" customWidth="1"/>
    <col min="771" max="773" width="8.42578125" style="51" customWidth="1"/>
    <col min="774" max="779" width="0" style="51" hidden="1" customWidth="1"/>
    <col min="780" max="780" width="9.85546875" style="51" customWidth="1"/>
    <col min="781" max="1019" width="11.42578125" style="51"/>
    <col min="1020" max="1020" width="18.140625" style="51" customWidth="1"/>
    <col min="1021" max="1021" width="9.7109375" style="51" bestFit="1" customWidth="1"/>
    <col min="1022" max="1022" width="9.140625" style="51" bestFit="1" customWidth="1"/>
    <col min="1023" max="1024" width="9.140625" style="51" customWidth="1"/>
    <col min="1025" max="1025" width="9.42578125" style="51" bestFit="1" customWidth="1"/>
    <col min="1026" max="1026" width="8.42578125" style="51" bestFit="1" customWidth="1"/>
    <col min="1027" max="1029" width="8.42578125" style="51" customWidth="1"/>
    <col min="1030" max="1035" width="0" style="51" hidden="1" customWidth="1"/>
    <col min="1036" max="1036" width="9.85546875" style="51" customWidth="1"/>
    <col min="1037" max="1275" width="11.42578125" style="51"/>
    <col min="1276" max="1276" width="18.140625" style="51" customWidth="1"/>
    <col min="1277" max="1277" width="9.7109375" style="51" bestFit="1" customWidth="1"/>
    <col min="1278" max="1278" width="9.140625" style="51" bestFit="1" customWidth="1"/>
    <col min="1279" max="1280" width="9.140625" style="51" customWidth="1"/>
    <col min="1281" max="1281" width="9.42578125" style="51" bestFit="1" customWidth="1"/>
    <col min="1282" max="1282" width="8.42578125" style="51" bestFit="1" customWidth="1"/>
    <col min="1283" max="1285" width="8.42578125" style="51" customWidth="1"/>
    <col min="1286" max="1291" width="0" style="51" hidden="1" customWidth="1"/>
    <col min="1292" max="1292" width="9.85546875" style="51" customWidth="1"/>
    <col min="1293" max="1531" width="11.42578125" style="51"/>
    <col min="1532" max="1532" width="18.140625" style="51" customWidth="1"/>
    <col min="1533" max="1533" width="9.7109375" style="51" bestFit="1" customWidth="1"/>
    <col min="1534" max="1534" width="9.140625" style="51" bestFit="1" customWidth="1"/>
    <col min="1535" max="1536" width="9.140625" style="51" customWidth="1"/>
    <col min="1537" max="1537" width="9.42578125" style="51" bestFit="1" customWidth="1"/>
    <col min="1538" max="1538" width="8.42578125" style="51" bestFit="1" customWidth="1"/>
    <col min="1539" max="1541" width="8.42578125" style="51" customWidth="1"/>
    <col min="1542" max="1547" width="0" style="51" hidden="1" customWidth="1"/>
    <col min="1548" max="1548" width="9.85546875" style="51" customWidth="1"/>
    <col min="1549" max="1787" width="11.42578125" style="51"/>
    <col min="1788" max="1788" width="18.140625" style="51" customWidth="1"/>
    <col min="1789" max="1789" width="9.7109375" style="51" bestFit="1" customWidth="1"/>
    <col min="1790" max="1790" width="9.140625" style="51" bestFit="1" customWidth="1"/>
    <col min="1791" max="1792" width="9.140625" style="51" customWidth="1"/>
    <col min="1793" max="1793" width="9.42578125" style="51" bestFit="1" customWidth="1"/>
    <col min="1794" max="1794" width="8.42578125" style="51" bestFit="1" customWidth="1"/>
    <col min="1795" max="1797" width="8.42578125" style="51" customWidth="1"/>
    <col min="1798" max="1803" width="0" style="51" hidden="1" customWidth="1"/>
    <col min="1804" max="1804" width="9.85546875" style="51" customWidth="1"/>
    <col min="1805" max="2043" width="11.42578125" style="51"/>
    <col min="2044" max="2044" width="18.140625" style="51" customWidth="1"/>
    <col min="2045" max="2045" width="9.7109375" style="51" bestFit="1" customWidth="1"/>
    <col min="2046" max="2046" width="9.140625" style="51" bestFit="1" customWidth="1"/>
    <col min="2047" max="2048" width="9.140625" style="51" customWidth="1"/>
    <col min="2049" max="2049" width="9.42578125" style="51" bestFit="1" customWidth="1"/>
    <col min="2050" max="2050" width="8.42578125" style="51" bestFit="1" customWidth="1"/>
    <col min="2051" max="2053" width="8.42578125" style="51" customWidth="1"/>
    <col min="2054" max="2059" width="0" style="51" hidden="1" customWidth="1"/>
    <col min="2060" max="2060" width="9.85546875" style="51" customWidth="1"/>
    <col min="2061" max="2299" width="11.42578125" style="51"/>
    <col min="2300" max="2300" width="18.140625" style="51" customWidth="1"/>
    <col min="2301" max="2301" width="9.7109375" style="51" bestFit="1" customWidth="1"/>
    <col min="2302" max="2302" width="9.140625" style="51" bestFit="1" customWidth="1"/>
    <col min="2303" max="2304" width="9.140625" style="51" customWidth="1"/>
    <col min="2305" max="2305" width="9.42578125" style="51" bestFit="1" customWidth="1"/>
    <col min="2306" max="2306" width="8.42578125" style="51" bestFit="1" customWidth="1"/>
    <col min="2307" max="2309" width="8.42578125" style="51" customWidth="1"/>
    <col min="2310" max="2315" width="0" style="51" hidden="1" customWidth="1"/>
    <col min="2316" max="2316" width="9.85546875" style="51" customWidth="1"/>
    <col min="2317" max="2555" width="11.42578125" style="51"/>
    <col min="2556" max="2556" width="18.140625" style="51" customWidth="1"/>
    <col min="2557" max="2557" width="9.7109375" style="51" bestFit="1" customWidth="1"/>
    <col min="2558" max="2558" width="9.140625" style="51" bestFit="1" customWidth="1"/>
    <col min="2559" max="2560" width="9.140625" style="51" customWidth="1"/>
    <col min="2561" max="2561" width="9.42578125" style="51" bestFit="1" customWidth="1"/>
    <col min="2562" max="2562" width="8.42578125" style="51" bestFit="1" customWidth="1"/>
    <col min="2563" max="2565" width="8.42578125" style="51" customWidth="1"/>
    <col min="2566" max="2571" width="0" style="51" hidden="1" customWidth="1"/>
    <col min="2572" max="2572" width="9.85546875" style="51" customWidth="1"/>
    <col min="2573" max="2811" width="11.42578125" style="51"/>
    <col min="2812" max="2812" width="18.140625" style="51" customWidth="1"/>
    <col min="2813" max="2813" width="9.7109375" style="51" bestFit="1" customWidth="1"/>
    <col min="2814" max="2814" width="9.140625" style="51" bestFit="1" customWidth="1"/>
    <col min="2815" max="2816" width="9.140625" style="51" customWidth="1"/>
    <col min="2817" max="2817" width="9.42578125" style="51" bestFit="1" customWidth="1"/>
    <col min="2818" max="2818" width="8.42578125" style="51" bestFit="1" customWidth="1"/>
    <col min="2819" max="2821" width="8.42578125" style="51" customWidth="1"/>
    <col min="2822" max="2827" width="0" style="51" hidden="1" customWidth="1"/>
    <col min="2828" max="2828" width="9.85546875" style="51" customWidth="1"/>
    <col min="2829" max="3067" width="11.42578125" style="51"/>
    <col min="3068" max="3068" width="18.140625" style="51" customWidth="1"/>
    <col min="3069" max="3069" width="9.7109375" style="51" bestFit="1" customWidth="1"/>
    <col min="3070" max="3070" width="9.140625" style="51" bestFit="1" customWidth="1"/>
    <col min="3071" max="3072" width="9.140625" style="51" customWidth="1"/>
    <col min="3073" max="3073" width="9.42578125" style="51" bestFit="1" customWidth="1"/>
    <col min="3074" max="3074" width="8.42578125" style="51" bestFit="1" customWidth="1"/>
    <col min="3075" max="3077" width="8.42578125" style="51" customWidth="1"/>
    <col min="3078" max="3083" width="0" style="51" hidden="1" customWidth="1"/>
    <col min="3084" max="3084" width="9.85546875" style="51" customWidth="1"/>
    <col min="3085" max="3323" width="11.42578125" style="51"/>
    <col min="3324" max="3324" width="18.140625" style="51" customWidth="1"/>
    <col min="3325" max="3325" width="9.7109375" style="51" bestFit="1" customWidth="1"/>
    <col min="3326" max="3326" width="9.140625" style="51" bestFit="1" customWidth="1"/>
    <col min="3327" max="3328" width="9.140625" style="51" customWidth="1"/>
    <col min="3329" max="3329" width="9.42578125" style="51" bestFit="1" customWidth="1"/>
    <col min="3330" max="3330" width="8.42578125" style="51" bestFit="1" customWidth="1"/>
    <col min="3331" max="3333" width="8.42578125" style="51" customWidth="1"/>
    <col min="3334" max="3339" width="0" style="51" hidden="1" customWidth="1"/>
    <col min="3340" max="3340" width="9.85546875" style="51" customWidth="1"/>
    <col min="3341" max="3579" width="11.42578125" style="51"/>
    <col min="3580" max="3580" width="18.140625" style="51" customWidth="1"/>
    <col min="3581" max="3581" width="9.7109375" style="51" bestFit="1" customWidth="1"/>
    <col min="3582" max="3582" width="9.140625" style="51" bestFit="1" customWidth="1"/>
    <col min="3583" max="3584" width="9.140625" style="51" customWidth="1"/>
    <col min="3585" max="3585" width="9.42578125" style="51" bestFit="1" customWidth="1"/>
    <col min="3586" max="3586" width="8.42578125" style="51" bestFit="1" customWidth="1"/>
    <col min="3587" max="3589" width="8.42578125" style="51" customWidth="1"/>
    <col min="3590" max="3595" width="0" style="51" hidden="1" customWidth="1"/>
    <col min="3596" max="3596" width="9.85546875" style="51" customWidth="1"/>
    <col min="3597" max="3835" width="11.42578125" style="51"/>
    <col min="3836" max="3836" width="18.140625" style="51" customWidth="1"/>
    <col min="3837" max="3837" width="9.7109375" style="51" bestFit="1" customWidth="1"/>
    <col min="3838" max="3838" width="9.140625" style="51" bestFit="1" customWidth="1"/>
    <col min="3839" max="3840" width="9.140625" style="51" customWidth="1"/>
    <col min="3841" max="3841" width="9.42578125" style="51" bestFit="1" customWidth="1"/>
    <col min="3842" max="3842" width="8.42578125" style="51" bestFit="1" customWidth="1"/>
    <col min="3843" max="3845" width="8.42578125" style="51" customWidth="1"/>
    <col min="3846" max="3851" width="0" style="51" hidden="1" customWidth="1"/>
    <col min="3852" max="3852" width="9.85546875" style="51" customWidth="1"/>
    <col min="3853" max="4091" width="11.42578125" style="51"/>
    <col min="4092" max="4092" width="18.140625" style="51" customWidth="1"/>
    <col min="4093" max="4093" width="9.7109375" style="51" bestFit="1" customWidth="1"/>
    <col min="4094" max="4094" width="9.140625" style="51" bestFit="1" customWidth="1"/>
    <col min="4095" max="4096" width="9.140625" style="51" customWidth="1"/>
    <col min="4097" max="4097" width="9.42578125" style="51" bestFit="1" customWidth="1"/>
    <col min="4098" max="4098" width="8.42578125" style="51" bestFit="1" customWidth="1"/>
    <col min="4099" max="4101" width="8.42578125" style="51" customWidth="1"/>
    <col min="4102" max="4107" width="0" style="51" hidden="1" customWidth="1"/>
    <col min="4108" max="4108" width="9.85546875" style="51" customWidth="1"/>
    <col min="4109" max="4347" width="11.42578125" style="51"/>
    <col min="4348" max="4348" width="18.140625" style="51" customWidth="1"/>
    <col min="4349" max="4349" width="9.7109375" style="51" bestFit="1" customWidth="1"/>
    <col min="4350" max="4350" width="9.140625" style="51" bestFit="1" customWidth="1"/>
    <col min="4351" max="4352" width="9.140625" style="51" customWidth="1"/>
    <col min="4353" max="4353" width="9.42578125" style="51" bestFit="1" customWidth="1"/>
    <col min="4354" max="4354" width="8.42578125" style="51" bestFit="1" customWidth="1"/>
    <col min="4355" max="4357" width="8.42578125" style="51" customWidth="1"/>
    <col min="4358" max="4363" width="0" style="51" hidden="1" customWidth="1"/>
    <col min="4364" max="4364" width="9.85546875" style="51" customWidth="1"/>
    <col min="4365" max="4603" width="11.42578125" style="51"/>
    <col min="4604" max="4604" width="18.140625" style="51" customWidth="1"/>
    <col min="4605" max="4605" width="9.7109375" style="51" bestFit="1" customWidth="1"/>
    <col min="4606" max="4606" width="9.140625" style="51" bestFit="1" customWidth="1"/>
    <col min="4607" max="4608" width="9.140625" style="51" customWidth="1"/>
    <col min="4609" max="4609" width="9.42578125" style="51" bestFit="1" customWidth="1"/>
    <col min="4610" max="4610" width="8.42578125" style="51" bestFit="1" customWidth="1"/>
    <col min="4611" max="4613" width="8.42578125" style="51" customWidth="1"/>
    <col min="4614" max="4619" width="0" style="51" hidden="1" customWidth="1"/>
    <col min="4620" max="4620" width="9.85546875" style="51" customWidth="1"/>
    <col min="4621" max="4859" width="11.42578125" style="51"/>
    <col min="4860" max="4860" width="18.140625" style="51" customWidth="1"/>
    <col min="4861" max="4861" width="9.7109375" style="51" bestFit="1" customWidth="1"/>
    <col min="4862" max="4862" width="9.140625" style="51" bestFit="1" customWidth="1"/>
    <col min="4863" max="4864" width="9.140625" style="51" customWidth="1"/>
    <col min="4865" max="4865" width="9.42578125" style="51" bestFit="1" customWidth="1"/>
    <col min="4866" max="4866" width="8.42578125" style="51" bestFit="1" customWidth="1"/>
    <col min="4867" max="4869" width="8.42578125" style="51" customWidth="1"/>
    <col min="4870" max="4875" width="0" style="51" hidden="1" customWidth="1"/>
    <col min="4876" max="4876" width="9.85546875" style="51" customWidth="1"/>
    <col min="4877" max="5115" width="11.42578125" style="51"/>
    <col min="5116" max="5116" width="18.140625" style="51" customWidth="1"/>
    <col min="5117" max="5117" width="9.7109375" style="51" bestFit="1" customWidth="1"/>
    <col min="5118" max="5118" width="9.140625" style="51" bestFit="1" customWidth="1"/>
    <col min="5119" max="5120" width="9.140625" style="51" customWidth="1"/>
    <col min="5121" max="5121" width="9.42578125" style="51" bestFit="1" customWidth="1"/>
    <col min="5122" max="5122" width="8.42578125" style="51" bestFit="1" customWidth="1"/>
    <col min="5123" max="5125" width="8.42578125" style="51" customWidth="1"/>
    <col min="5126" max="5131" width="0" style="51" hidden="1" customWidth="1"/>
    <col min="5132" max="5132" width="9.85546875" style="51" customWidth="1"/>
    <col min="5133" max="5371" width="11.42578125" style="51"/>
    <col min="5372" max="5372" width="18.140625" style="51" customWidth="1"/>
    <col min="5373" max="5373" width="9.7109375" style="51" bestFit="1" customWidth="1"/>
    <col min="5374" max="5374" width="9.140625" style="51" bestFit="1" customWidth="1"/>
    <col min="5375" max="5376" width="9.140625" style="51" customWidth="1"/>
    <col min="5377" max="5377" width="9.42578125" style="51" bestFit="1" customWidth="1"/>
    <col min="5378" max="5378" width="8.42578125" style="51" bestFit="1" customWidth="1"/>
    <col min="5379" max="5381" width="8.42578125" style="51" customWidth="1"/>
    <col min="5382" max="5387" width="0" style="51" hidden="1" customWidth="1"/>
    <col min="5388" max="5388" width="9.85546875" style="51" customWidth="1"/>
    <col min="5389" max="5627" width="11.42578125" style="51"/>
    <col min="5628" max="5628" width="18.140625" style="51" customWidth="1"/>
    <col min="5629" max="5629" width="9.7109375" style="51" bestFit="1" customWidth="1"/>
    <col min="5630" max="5630" width="9.140625" style="51" bestFit="1" customWidth="1"/>
    <col min="5631" max="5632" width="9.140625" style="51" customWidth="1"/>
    <col min="5633" max="5633" width="9.42578125" style="51" bestFit="1" customWidth="1"/>
    <col min="5634" max="5634" width="8.42578125" style="51" bestFit="1" customWidth="1"/>
    <col min="5635" max="5637" width="8.42578125" style="51" customWidth="1"/>
    <col min="5638" max="5643" width="0" style="51" hidden="1" customWidth="1"/>
    <col min="5644" max="5644" width="9.85546875" style="51" customWidth="1"/>
    <col min="5645" max="5883" width="11.42578125" style="51"/>
    <col min="5884" max="5884" width="18.140625" style="51" customWidth="1"/>
    <col min="5885" max="5885" width="9.7109375" style="51" bestFit="1" customWidth="1"/>
    <col min="5886" max="5886" width="9.140625" style="51" bestFit="1" customWidth="1"/>
    <col min="5887" max="5888" width="9.140625" style="51" customWidth="1"/>
    <col min="5889" max="5889" width="9.42578125" style="51" bestFit="1" customWidth="1"/>
    <col min="5890" max="5890" width="8.42578125" style="51" bestFit="1" customWidth="1"/>
    <col min="5891" max="5893" width="8.42578125" style="51" customWidth="1"/>
    <col min="5894" max="5899" width="0" style="51" hidden="1" customWidth="1"/>
    <col min="5900" max="5900" width="9.85546875" style="51" customWidth="1"/>
    <col min="5901" max="6139" width="11.42578125" style="51"/>
    <col min="6140" max="6140" width="18.140625" style="51" customWidth="1"/>
    <col min="6141" max="6141" width="9.7109375" style="51" bestFit="1" customWidth="1"/>
    <col min="6142" max="6142" width="9.140625" style="51" bestFit="1" customWidth="1"/>
    <col min="6143" max="6144" width="9.140625" style="51" customWidth="1"/>
    <col min="6145" max="6145" width="9.42578125" style="51" bestFit="1" customWidth="1"/>
    <col min="6146" max="6146" width="8.42578125" style="51" bestFit="1" customWidth="1"/>
    <col min="6147" max="6149" width="8.42578125" style="51" customWidth="1"/>
    <col min="6150" max="6155" width="0" style="51" hidden="1" customWidth="1"/>
    <col min="6156" max="6156" width="9.85546875" style="51" customWidth="1"/>
    <col min="6157" max="6395" width="11.42578125" style="51"/>
    <col min="6396" max="6396" width="18.140625" style="51" customWidth="1"/>
    <col min="6397" max="6397" width="9.7109375" style="51" bestFit="1" customWidth="1"/>
    <col min="6398" max="6398" width="9.140625" style="51" bestFit="1" customWidth="1"/>
    <col min="6399" max="6400" width="9.140625" style="51" customWidth="1"/>
    <col min="6401" max="6401" width="9.42578125" style="51" bestFit="1" customWidth="1"/>
    <col min="6402" max="6402" width="8.42578125" style="51" bestFit="1" customWidth="1"/>
    <col min="6403" max="6405" width="8.42578125" style="51" customWidth="1"/>
    <col min="6406" max="6411" width="0" style="51" hidden="1" customWidth="1"/>
    <col min="6412" max="6412" width="9.85546875" style="51" customWidth="1"/>
    <col min="6413" max="6651" width="11.42578125" style="51"/>
    <col min="6652" max="6652" width="18.140625" style="51" customWidth="1"/>
    <col min="6653" max="6653" width="9.7109375" style="51" bestFit="1" customWidth="1"/>
    <col min="6654" max="6654" width="9.140625" style="51" bestFit="1" customWidth="1"/>
    <col min="6655" max="6656" width="9.140625" style="51" customWidth="1"/>
    <col min="6657" max="6657" width="9.42578125" style="51" bestFit="1" customWidth="1"/>
    <col min="6658" max="6658" width="8.42578125" style="51" bestFit="1" customWidth="1"/>
    <col min="6659" max="6661" width="8.42578125" style="51" customWidth="1"/>
    <col min="6662" max="6667" width="0" style="51" hidden="1" customWidth="1"/>
    <col min="6668" max="6668" width="9.85546875" style="51" customWidth="1"/>
    <col min="6669" max="6907" width="11.42578125" style="51"/>
    <col min="6908" max="6908" width="18.140625" style="51" customWidth="1"/>
    <col min="6909" max="6909" width="9.7109375" style="51" bestFit="1" customWidth="1"/>
    <col min="6910" max="6910" width="9.140625" style="51" bestFit="1" customWidth="1"/>
    <col min="6911" max="6912" width="9.140625" style="51" customWidth="1"/>
    <col min="6913" max="6913" width="9.42578125" style="51" bestFit="1" customWidth="1"/>
    <col min="6914" max="6914" width="8.42578125" style="51" bestFit="1" customWidth="1"/>
    <col min="6915" max="6917" width="8.42578125" style="51" customWidth="1"/>
    <col min="6918" max="6923" width="0" style="51" hidden="1" customWidth="1"/>
    <col min="6924" max="6924" width="9.85546875" style="51" customWidth="1"/>
    <col min="6925" max="7163" width="11.42578125" style="51"/>
    <col min="7164" max="7164" width="18.140625" style="51" customWidth="1"/>
    <col min="7165" max="7165" width="9.7109375" style="51" bestFit="1" customWidth="1"/>
    <col min="7166" max="7166" width="9.140625" style="51" bestFit="1" customWidth="1"/>
    <col min="7167" max="7168" width="9.140625" style="51" customWidth="1"/>
    <col min="7169" max="7169" width="9.42578125" style="51" bestFit="1" customWidth="1"/>
    <col min="7170" max="7170" width="8.42578125" style="51" bestFit="1" customWidth="1"/>
    <col min="7171" max="7173" width="8.42578125" style="51" customWidth="1"/>
    <col min="7174" max="7179" width="0" style="51" hidden="1" customWidth="1"/>
    <col min="7180" max="7180" width="9.85546875" style="51" customWidth="1"/>
    <col min="7181" max="7419" width="11.42578125" style="51"/>
    <col min="7420" max="7420" width="18.140625" style="51" customWidth="1"/>
    <col min="7421" max="7421" width="9.7109375" style="51" bestFit="1" customWidth="1"/>
    <col min="7422" max="7422" width="9.140625" style="51" bestFit="1" customWidth="1"/>
    <col min="7423" max="7424" width="9.140625" style="51" customWidth="1"/>
    <col min="7425" max="7425" width="9.42578125" style="51" bestFit="1" customWidth="1"/>
    <col min="7426" max="7426" width="8.42578125" style="51" bestFit="1" customWidth="1"/>
    <col min="7427" max="7429" width="8.42578125" style="51" customWidth="1"/>
    <col min="7430" max="7435" width="0" style="51" hidden="1" customWidth="1"/>
    <col min="7436" max="7436" width="9.85546875" style="51" customWidth="1"/>
    <col min="7437" max="7675" width="11.42578125" style="51"/>
    <col min="7676" max="7676" width="18.140625" style="51" customWidth="1"/>
    <col min="7677" max="7677" width="9.7109375" style="51" bestFit="1" customWidth="1"/>
    <col min="7678" max="7678" width="9.140625" style="51" bestFit="1" customWidth="1"/>
    <col min="7679" max="7680" width="9.140625" style="51" customWidth="1"/>
    <col min="7681" max="7681" width="9.42578125" style="51" bestFit="1" customWidth="1"/>
    <col min="7682" max="7682" width="8.42578125" style="51" bestFit="1" customWidth="1"/>
    <col min="7683" max="7685" width="8.42578125" style="51" customWidth="1"/>
    <col min="7686" max="7691" width="0" style="51" hidden="1" customWidth="1"/>
    <col min="7692" max="7692" width="9.85546875" style="51" customWidth="1"/>
    <col min="7693" max="7931" width="11.42578125" style="51"/>
    <col min="7932" max="7932" width="18.140625" style="51" customWidth="1"/>
    <col min="7933" max="7933" width="9.7109375" style="51" bestFit="1" customWidth="1"/>
    <col min="7934" max="7934" width="9.140625" style="51" bestFit="1" customWidth="1"/>
    <col min="7935" max="7936" width="9.140625" style="51" customWidth="1"/>
    <col min="7937" max="7937" width="9.42578125" style="51" bestFit="1" customWidth="1"/>
    <col min="7938" max="7938" width="8.42578125" style="51" bestFit="1" customWidth="1"/>
    <col min="7939" max="7941" width="8.42578125" style="51" customWidth="1"/>
    <col min="7942" max="7947" width="0" style="51" hidden="1" customWidth="1"/>
    <col min="7948" max="7948" width="9.85546875" style="51" customWidth="1"/>
    <col min="7949" max="8187" width="11.42578125" style="51"/>
    <col min="8188" max="8188" width="18.140625" style="51" customWidth="1"/>
    <col min="8189" max="8189" width="9.7109375" style="51" bestFit="1" customWidth="1"/>
    <col min="8190" max="8190" width="9.140625" style="51" bestFit="1" customWidth="1"/>
    <col min="8191" max="8192" width="9.140625" style="51" customWidth="1"/>
    <col min="8193" max="8193" width="9.42578125" style="51" bestFit="1" customWidth="1"/>
    <col min="8194" max="8194" width="8.42578125" style="51" bestFit="1" customWidth="1"/>
    <col min="8195" max="8197" width="8.42578125" style="51" customWidth="1"/>
    <col min="8198" max="8203" width="0" style="51" hidden="1" customWidth="1"/>
    <col min="8204" max="8204" width="9.85546875" style="51" customWidth="1"/>
    <col min="8205" max="8443" width="11.42578125" style="51"/>
    <col min="8444" max="8444" width="18.140625" style="51" customWidth="1"/>
    <col min="8445" max="8445" width="9.7109375" style="51" bestFit="1" customWidth="1"/>
    <col min="8446" max="8446" width="9.140625" style="51" bestFit="1" customWidth="1"/>
    <col min="8447" max="8448" width="9.140625" style="51" customWidth="1"/>
    <col min="8449" max="8449" width="9.42578125" style="51" bestFit="1" customWidth="1"/>
    <col min="8450" max="8450" width="8.42578125" style="51" bestFit="1" customWidth="1"/>
    <col min="8451" max="8453" width="8.42578125" style="51" customWidth="1"/>
    <col min="8454" max="8459" width="0" style="51" hidden="1" customWidth="1"/>
    <col min="8460" max="8460" width="9.85546875" style="51" customWidth="1"/>
    <col min="8461" max="8699" width="11.42578125" style="51"/>
    <col min="8700" max="8700" width="18.140625" style="51" customWidth="1"/>
    <col min="8701" max="8701" width="9.7109375" style="51" bestFit="1" customWidth="1"/>
    <col min="8702" max="8702" width="9.140625" style="51" bestFit="1" customWidth="1"/>
    <col min="8703" max="8704" width="9.140625" style="51" customWidth="1"/>
    <col min="8705" max="8705" width="9.42578125" style="51" bestFit="1" customWidth="1"/>
    <col min="8706" max="8706" width="8.42578125" style="51" bestFit="1" customWidth="1"/>
    <col min="8707" max="8709" width="8.42578125" style="51" customWidth="1"/>
    <col min="8710" max="8715" width="0" style="51" hidden="1" customWidth="1"/>
    <col min="8716" max="8716" width="9.85546875" style="51" customWidth="1"/>
    <col min="8717" max="8955" width="11.42578125" style="51"/>
    <col min="8956" max="8956" width="18.140625" style="51" customWidth="1"/>
    <col min="8957" max="8957" width="9.7109375" style="51" bestFit="1" customWidth="1"/>
    <col min="8958" max="8958" width="9.140625" style="51" bestFit="1" customWidth="1"/>
    <col min="8959" max="8960" width="9.140625" style="51" customWidth="1"/>
    <col min="8961" max="8961" width="9.42578125" style="51" bestFit="1" customWidth="1"/>
    <col min="8962" max="8962" width="8.42578125" style="51" bestFit="1" customWidth="1"/>
    <col min="8963" max="8965" width="8.42578125" style="51" customWidth="1"/>
    <col min="8966" max="8971" width="0" style="51" hidden="1" customWidth="1"/>
    <col min="8972" max="8972" width="9.85546875" style="51" customWidth="1"/>
    <col min="8973" max="9211" width="11.42578125" style="51"/>
    <col min="9212" max="9212" width="18.140625" style="51" customWidth="1"/>
    <col min="9213" max="9213" width="9.7109375" style="51" bestFit="1" customWidth="1"/>
    <col min="9214" max="9214" width="9.140625" style="51" bestFit="1" customWidth="1"/>
    <col min="9215" max="9216" width="9.140625" style="51" customWidth="1"/>
    <col min="9217" max="9217" width="9.42578125" style="51" bestFit="1" customWidth="1"/>
    <col min="9218" max="9218" width="8.42578125" style="51" bestFit="1" customWidth="1"/>
    <col min="9219" max="9221" width="8.42578125" style="51" customWidth="1"/>
    <col min="9222" max="9227" width="0" style="51" hidden="1" customWidth="1"/>
    <col min="9228" max="9228" width="9.85546875" style="51" customWidth="1"/>
    <col min="9229" max="9467" width="11.42578125" style="51"/>
    <col min="9468" max="9468" width="18.140625" style="51" customWidth="1"/>
    <col min="9469" max="9469" width="9.7109375" style="51" bestFit="1" customWidth="1"/>
    <col min="9470" max="9470" width="9.140625" style="51" bestFit="1" customWidth="1"/>
    <col min="9471" max="9472" width="9.140625" style="51" customWidth="1"/>
    <col min="9473" max="9473" width="9.42578125" style="51" bestFit="1" customWidth="1"/>
    <col min="9474" max="9474" width="8.42578125" style="51" bestFit="1" customWidth="1"/>
    <col min="9475" max="9477" width="8.42578125" style="51" customWidth="1"/>
    <col min="9478" max="9483" width="0" style="51" hidden="1" customWidth="1"/>
    <col min="9484" max="9484" width="9.85546875" style="51" customWidth="1"/>
    <col min="9485" max="9723" width="11.42578125" style="51"/>
    <col min="9724" max="9724" width="18.140625" style="51" customWidth="1"/>
    <col min="9725" max="9725" width="9.7109375" style="51" bestFit="1" customWidth="1"/>
    <col min="9726" max="9726" width="9.140625" style="51" bestFit="1" customWidth="1"/>
    <col min="9727" max="9728" width="9.140625" style="51" customWidth="1"/>
    <col min="9729" max="9729" width="9.42578125" style="51" bestFit="1" customWidth="1"/>
    <col min="9730" max="9730" width="8.42578125" style="51" bestFit="1" customWidth="1"/>
    <col min="9731" max="9733" width="8.42578125" style="51" customWidth="1"/>
    <col min="9734" max="9739" width="0" style="51" hidden="1" customWidth="1"/>
    <col min="9740" max="9740" width="9.85546875" style="51" customWidth="1"/>
    <col min="9741" max="9979" width="11.42578125" style="51"/>
    <col min="9980" max="9980" width="18.140625" style="51" customWidth="1"/>
    <col min="9981" max="9981" width="9.7109375" style="51" bestFit="1" customWidth="1"/>
    <col min="9982" max="9982" width="9.140625" style="51" bestFit="1" customWidth="1"/>
    <col min="9983" max="9984" width="9.140625" style="51" customWidth="1"/>
    <col min="9985" max="9985" width="9.42578125" style="51" bestFit="1" customWidth="1"/>
    <col min="9986" max="9986" width="8.42578125" style="51" bestFit="1" customWidth="1"/>
    <col min="9987" max="9989" width="8.42578125" style="51" customWidth="1"/>
    <col min="9990" max="9995" width="0" style="51" hidden="1" customWidth="1"/>
    <col min="9996" max="9996" width="9.85546875" style="51" customWidth="1"/>
    <col min="9997" max="10235" width="11.42578125" style="51"/>
    <col min="10236" max="10236" width="18.140625" style="51" customWidth="1"/>
    <col min="10237" max="10237" width="9.7109375" style="51" bestFit="1" customWidth="1"/>
    <col min="10238" max="10238" width="9.140625" style="51" bestFit="1" customWidth="1"/>
    <col min="10239" max="10240" width="9.140625" style="51" customWidth="1"/>
    <col min="10241" max="10241" width="9.42578125" style="51" bestFit="1" customWidth="1"/>
    <col min="10242" max="10242" width="8.42578125" style="51" bestFit="1" customWidth="1"/>
    <col min="10243" max="10245" width="8.42578125" style="51" customWidth="1"/>
    <col min="10246" max="10251" width="0" style="51" hidden="1" customWidth="1"/>
    <col min="10252" max="10252" width="9.85546875" style="51" customWidth="1"/>
    <col min="10253" max="10491" width="11.42578125" style="51"/>
    <col min="10492" max="10492" width="18.140625" style="51" customWidth="1"/>
    <col min="10493" max="10493" width="9.7109375" style="51" bestFit="1" customWidth="1"/>
    <col min="10494" max="10494" width="9.140625" style="51" bestFit="1" customWidth="1"/>
    <col min="10495" max="10496" width="9.140625" style="51" customWidth="1"/>
    <col min="10497" max="10497" width="9.42578125" style="51" bestFit="1" customWidth="1"/>
    <col min="10498" max="10498" width="8.42578125" style="51" bestFit="1" customWidth="1"/>
    <col min="10499" max="10501" width="8.42578125" style="51" customWidth="1"/>
    <col min="10502" max="10507" width="0" style="51" hidden="1" customWidth="1"/>
    <col min="10508" max="10508" width="9.85546875" style="51" customWidth="1"/>
    <col min="10509" max="10747" width="11.42578125" style="51"/>
    <col min="10748" max="10748" width="18.140625" style="51" customWidth="1"/>
    <col min="10749" max="10749" width="9.7109375" style="51" bestFit="1" customWidth="1"/>
    <col min="10750" max="10750" width="9.140625" style="51" bestFit="1" customWidth="1"/>
    <col min="10751" max="10752" width="9.140625" style="51" customWidth="1"/>
    <col min="10753" max="10753" width="9.42578125" style="51" bestFit="1" customWidth="1"/>
    <col min="10754" max="10754" width="8.42578125" style="51" bestFit="1" customWidth="1"/>
    <col min="10755" max="10757" width="8.42578125" style="51" customWidth="1"/>
    <col min="10758" max="10763" width="0" style="51" hidden="1" customWidth="1"/>
    <col min="10764" max="10764" width="9.85546875" style="51" customWidth="1"/>
    <col min="10765" max="11003" width="11.42578125" style="51"/>
    <col min="11004" max="11004" width="18.140625" style="51" customWidth="1"/>
    <col min="11005" max="11005" width="9.7109375" style="51" bestFit="1" customWidth="1"/>
    <col min="11006" max="11006" width="9.140625" style="51" bestFit="1" customWidth="1"/>
    <col min="11007" max="11008" width="9.140625" style="51" customWidth="1"/>
    <col min="11009" max="11009" width="9.42578125" style="51" bestFit="1" customWidth="1"/>
    <col min="11010" max="11010" width="8.42578125" style="51" bestFit="1" customWidth="1"/>
    <col min="11011" max="11013" width="8.42578125" style="51" customWidth="1"/>
    <col min="11014" max="11019" width="0" style="51" hidden="1" customWidth="1"/>
    <col min="11020" max="11020" width="9.85546875" style="51" customWidth="1"/>
    <col min="11021" max="11259" width="11.42578125" style="51"/>
    <col min="11260" max="11260" width="18.140625" style="51" customWidth="1"/>
    <col min="11261" max="11261" width="9.7109375" style="51" bestFit="1" customWidth="1"/>
    <col min="11262" max="11262" width="9.140625" style="51" bestFit="1" customWidth="1"/>
    <col min="11263" max="11264" width="9.140625" style="51" customWidth="1"/>
    <col min="11265" max="11265" width="9.42578125" style="51" bestFit="1" customWidth="1"/>
    <col min="11266" max="11266" width="8.42578125" style="51" bestFit="1" customWidth="1"/>
    <col min="11267" max="11269" width="8.42578125" style="51" customWidth="1"/>
    <col min="11270" max="11275" width="0" style="51" hidden="1" customWidth="1"/>
    <col min="11276" max="11276" width="9.85546875" style="51" customWidth="1"/>
    <col min="11277" max="11515" width="11.42578125" style="51"/>
    <col min="11516" max="11516" width="18.140625" style="51" customWidth="1"/>
    <col min="11517" max="11517" width="9.7109375" style="51" bestFit="1" customWidth="1"/>
    <col min="11518" max="11518" width="9.140625" style="51" bestFit="1" customWidth="1"/>
    <col min="11519" max="11520" width="9.140625" style="51" customWidth="1"/>
    <col min="11521" max="11521" width="9.42578125" style="51" bestFit="1" customWidth="1"/>
    <col min="11522" max="11522" width="8.42578125" style="51" bestFit="1" customWidth="1"/>
    <col min="11523" max="11525" width="8.42578125" style="51" customWidth="1"/>
    <col min="11526" max="11531" width="0" style="51" hidden="1" customWidth="1"/>
    <col min="11532" max="11532" width="9.85546875" style="51" customWidth="1"/>
    <col min="11533" max="11771" width="11.42578125" style="51"/>
    <col min="11772" max="11772" width="18.140625" style="51" customWidth="1"/>
    <col min="11773" max="11773" width="9.7109375" style="51" bestFit="1" customWidth="1"/>
    <col min="11774" max="11774" width="9.140625" style="51" bestFit="1" customWidth="1"/>
    <col min="11775" max="11776" width="9.140625" style="51" customWidth="1"/>
    <col min="11777" max="11777" width="9.42578125" style="51" bestFit="1" customWidth="1"/>
    <col min="11778" max="11778" width="8.42578125" style="51" bestFit="1" customWidth="1"/>
    <col min="11779" max="11781" width="8.42578125" style="51" customWidth="1"/>
    <col min="11782" max="11787" width="0" style="51" hidden="1" customWidth="1"/>
    <col min="11788" max="11788" width="9.85546875" style="51" customWidth="1"/>
    <col min="11789" max="12027" width="11.42578125" style="51"/>
    <col min="12028" max="12028" width="18.140625" style="51" customWidth="1"/>
    <col min="12029" max="12029" width="9.7109375" style="51" bestFit="1" customWidth="1"/>
    <col min="12030" max="12030" width="9.140625" style="51" bestFit="1" customWidth="1"/>
    <col min="12031" max="12032" width="9.140625" style="51" customWidth="1"/>
    <col min="12033" max="12033" width="9.42578125" style="51" bestFit="1" customWidth="1"/>
    <col min="12034" max="12034" width="8.42578125" style="51" bestFit="1" customWidth="1"/>
    <col min="12035" max="12037" width="8.42578125" style="51" customWidth="1"/>
    <col min="12038" max="12043" width="0" style="51" hidden="1" customWidth="1"/>
    <col min="12044" max="12044" width="9.85546875" style="51" customWidth="1"/>
    <col min="12045" max="12283" width="11.42578125" style="51"/>
    <col min="12284" max="12284" width="18.140625" style="51" customWidth="1"/>
    <col min="12285" max="12285" width="9.7109375" style="51" bestFit="1" customWidth="1"/>
    <col min="12286" max="12286" width="9.140625" style="51" bestFit="1" customWidth="1"/>
    <col min="12287" max="12288" width="9.140625" style="51" customWidth="1"/>
    <col min="12289" max="12289" width="9.42578125" style="51" bestFit="1" customWidth="1"/>
    <col min="12290" max="12290" width="8.42578125" style="51" bestFit="1" customWidth="1"/>
    <col min="12291" max="12293" width="8.42578125" style="51" customWidth="1"/>
    <col min="12294" max="12299" width="0" style="51" hidden="1" customWidth="1"/>
    <col min="12300" max="12300" width="9.85546875" style="51" customWidth="1"/>
    <col min="12301" max="12539" width="11.42578125" style="51"/>
    <col min="12540" max="12540" width="18.140625" style="51" customWidth="1"/>
    <col min="12541" max="12541" width="9.7109375" style="51" bestFit="1" customWidth="1"/>
    <col min="12542" max="12542" width="9.140625" style="51" bestFit="1" customWidth="1"/>
    <col min="12543" max="12544" width="9.140625" style="51" customWidth="1"/>
    <col min="12545" max="12545" width="9.42578125" style="51" bestFit="1" customWidth="1"/>
    <col min="12546" max="12546" width="8.42578125" style="51" bestFit="1" customWidth="1"/>
    <col min="12547" max="12549" width="8.42578125" style="51" customWidth="1"/>
    <col min="12550" max="12555" width="0" style="51" hidden="1" customWidth="1"/>
    <col min="12556" max="12556" width="9.85546875" style="51" customWidth="1"/>
    <col min="12557" max="12795" width="11.42578125" style="51"/>
    <col min="12796" max="12796" width="18.140625" style="51" customWidth="1"/>
    <col min="12797" max="12797" width="9.7109375" style="51" bestFit="1" customWidth="1"/>
    <col min="12798" max="12798" width="9.140625" style="51" bestFit="1" customWidth="1"/>
    <col min="12799" max="12800" width="9.140625" style="51" customWidth="1"/>
    <col min="12801" max="12801" width="9.42578125" style="51" bestFit="1" customWidth="1"/>
    <col min="12802" max="12802" width="8.42578125" style="51" bestFit="1" customWidth="1"/>
    <col min="12803" max="12805" width="8.42578125" style="51" customWidth="1"/>
    <col min="12806" max="12811" width="0" style="51" hidden="1" customWidth="1"/>
    <col min="12812" max="12812" width="9.85546875" style="51" customWidth="1"/>
    <col min="12813" max="13051" width="11.42578125" style="51"/>
    <col min="13052" max="13052" width="18.140625" style="51" customWidth="1"/>
    <col min="13053" max="13053" width="9.7109375" style="51" bestFit="1" customWidth="1"/>
    <col min="13054" max="13054" width="9.140625" style="51" bestFit="1" customWidth="1"/>
    <col min="13055" max="13056" width="9.140625" style="51" customWidth="1"/>
    <col min="13057" max="13057" width="9.42578125" style="51" bestFit="1" customWidth="1"/>
    <col min="13058" max="13058" width="8.42578125" style="51" bestFit="1" customWidth="1"/>
    <col min="13059" max="13061" width="8.42578125" style="51" customWidth="1"/>
    <col min="13062" max="13067" width="0" style="51" hidden="1" customWidth="1"/>
    <col min="13068" max="13068" width="9.85546875" style="51" customWidth="1"/>
    <col min="13069" max="13307" width="11.42578125" style="51"/>
    <col min="13308" max="13308" width="18.140625" style="51" customWidth="1"/>
    <col min="13309" max="13309" width="9.7109375" style="51" bestFit="1" customWidth="1"/>
    <col min="13310" max="13310" width="9.140625" style="51" bestFit="1" customWidth="1"/>
    <col min="13311" max="13312" width="9.140625" style="51" customWidth="1"/>
    <col min="13313" max="13313" width="9.42578125" style="51" bestFit="1" customWidth="1"/>
    <col min="13314" max="13314" width="8.42578125" style="51" bestFit="1" customWidth="1"/>
    <col min="13315" max="13317" width="8.42578125" style="51" customWidth="1"/>
    <col min="13318" max="13323" width="0" style="51" hidden="1" customWidth="1"/>
    <col min="13324" max="13324" width="9.85546875" style="51" customWidth="1"/>
    <col min="13325" max="13563" width="11.42578125" style="51"/>
    <col min="13564" max="13564" width="18.140625" style="51" customWidth="1"/>
    <col min="13565" max="13565" width="9.7109375" style="51" bestFit="1" customWidth="1"/>
    <col min="13566" max="13566" width="9.140625" style="51" bestFit="1" customWidth="1"/>
    <col min="13567" max="13568" width="9.140625" style="51" customWidth="1"/>
    <col min="13569" max="13569" width="9.42578125" style="51" bestFit="1" customWidth="1"/>
    <col min="13570" max="13570" width="8.42578125" style="51" bestFit="1" customWidth="1"/>
    <col min="13571" max="13573" width="8.42578125" style="51" customWidth="1"/>
    <col min="13574" max="13579" width="0" style="51" hidden="1" customWidth="1"/>
    <col min="13580" max="13580" width="9.85546875" style="51" customWidth="1"/>
    <col min="13581" max="13819" width="11.42578125" style="51"/>
    <col min="13820" max="13820" width="18.140625" style="51" customWidth="1"/>
    <col min="13821" max="13821" width="9.7109375" style="51" bestFit="1" customWidth="1"/>
    <col min="13822" max="13822" width="9.140625" style="51" bestFit="1" customWidth="1"/>
    <col min="13823" max="13824" width="9.140625" style="51" customWidth="1"/>
    <col min="13825" max="13825" width="9.42578125" style="51" bestFit="1" customWidth="1"/>
    <col min="13826" max="13826" width="8.42578125" style="51" bestFit="1" customWidth="1"/>
    <col min="13827" max="13829" width="8.42578125" style="51" customWidth="1"/>
    <col min="13830" max="13835" width="0" style="51" hidden="1" customWidth="1"/>
    <col min="13836" max="13836" width="9.85546875" style="51" customWidth="1"/>
    <col min="13837" max="14075" width="11.42578125" style="51"/>
    <col min="14076" max="14076" width="18.140625" style="51" customWidth="1"/>
    <col min="14077" max="14077" width="9.7109375" style="51" bestFit="1" customWidth="1"/>
    <col min="14078" max="14078" width="9.140625" style="51" bestFit="1" customWidth="1"/>
    <col min="14079" max="14080" width="9.140625" style="51" customWidth="1"/>
    <col min="14081" max="14081" width="9.42578125" style="51" bestFit="1" customWidth="1"/>
    <col min="14082" max="14082" width="8.42578125" style="51" bestFit="1" customWidth="1"/>
    <col min="14083" max="14085" width="8.42578125" style="51" customWidth="1"/>
    <col min="14086" max="14091" width="0" style="51" hidden="1" customWidth="1"/>
    <col min="14092" max="14092" width="9.85546875" style="51" customWidth="1"/>
    <col min="14093" max="14331" width="11.42578125" style="51"/>
    <col min="14332" max="14332" width="18.140625" style="51" customWidth="1"/>
    <col min="14333" max="14333" width="9.7109375" style="51" bestFit="1" customWidth="1"/>
    <col min="14334" max="14334" width="9.140625" style="51" bestFit="1" customWidth="1"/>
    <col min="14335" max="14336" width="9.140625" style="51" customWidth="1"/>
    <col min="14337" max="14337" width="9.42578125" style="51" bestFit="1" customWidth="1"/>
    <col min="14338" max="14338" width="8.42578125" style="51" bestFit="1" customWidth="1"/>
    <col min="14339" max="14341" width="8.42578125" style="51" customWidth="1"/>
    <col min="14342" max="14347" width="0" style="51" hidden="1" customWidth="1"/>
    <col min="14348" max="14348" width="9.85546875" style="51" customWidth="1"/>
    <col min="14349" max="14587" width="11.42578125" style="51"/>
    <col min="14588" max="14588" width="18.140625" style="51" customWidth="1"/>
    <col min="14589" max="14589" width="9.7109375" style="51" bestFit="1" customWidth="1"/>
    <col min="14590" max="14590" width="9.140625" style="51" bestFit="1" customWidth="1"/>
    <col min="14591" max="14592" width="9.140625" style="51" customWidth="1"/>
    <col min="14593" max="14593" width="9.42578125" style="51" bestFit="1" customWidth="1"/>
    <col min="14594" max="14594" width="8.42578125" style="51" bestFit="1" customWidth="1"/>
    <col min="14595" max="14597" width="8.42578125" style="51" customWidth="1"/>
    <col min="14598" max="14603" width="0" style="51" hidden="1" customWidth="1"/>
    <col min="14604" max="14604" width="9.85546875" style="51" customWidth="1"/>
    <col min="14605" max="14843" width="11.42578125" style="51"/>
    <col min="14844" max="14844" width="18.140625" style="51" customWidth="1"/>
    <col min="14845" max="14845" width="9.7109375" style="51" bestFit="1" customWidth="1"/>
    <col min="14846" max="14846" width="9.140625" style="51" bestFit="1" customWidth="1"/>
    <col min="14847" max="14848" width="9.140625" style="51" customWidth="1"/>
    <col min="14849" max="14849" width="9.42578125" style="51" bestFit="1" customWidth="1"/>
    <col min="14850" max="14850" width="8.42578125" style="51" bestFit="1" customWidth="1"/>
    <col min="14851" max="14853" width="8.42578125" style="51" customWidth="1"/>
    <col min="14854" max="14859" width="0" style="51" hidden="1" customWidth="1"/>
    <col min="14860" max="14860" width="9.85546875" style="51" customWidth="1"/>
    <col min="14861" max="15099" width="11.42578125" style="51"/>
    <col min="15100" max="15100" width="18.140625" style="51" customWidth="1"/>
    <col min="15101" max="15101" width="9.7109375" style="51" bestFit="1" customWidth="1"/>
    <col min="15102" max="15102" width="9.140625" style="51" bestFit="1" customWidth="1"/>
    <col min="15103" max="15104" width="9.140625" style="51" customWidth="1"/>
    <col min="15105" max="15105" width="9.42578125" style="51" bestFit="1" customWidth="1"/>
    <col min="15106" max="15106" width="8.42578125" style="51" bestFit="1" customWidth="1"/>
    <col min="15107" max="15109" width="8.42578125" style="51" customWidth="1"/>
    <col min="15110" max="15115" width="0" style="51" hidden="1" customWidth="1"/>
    <col min="15116" max="15116" width="9.85546875" style="51" customWidth="1"/>
    <col min="15117" max="15355" width="11.42578125" style="51"/>
    <col min="15356" max="15356" width="18.140625" style="51" customWidth="1"/>
    <col min="15357" max="15357" width="9.7109375" style="51" bestFit="1" customWidth="1"/>
    <col min="15358" max="15358" width="9.140625" style="51" bestFit="1" customWidth="1"/>
    <col min="15359" max="15360" width="9.140625" style="51" customWidth="1"/>
    <col min="15361" max="15361" width="9.42578125" style="51" bestFit="1" customWidth="1"/>
    <col min="15362" max="15362" width="8.42578125" style="51" bestFit="1" customWidth="1"/>
    <col min="15363" max="15365" width="8.42578125" style="51" customWidth="1"/>
    <col min="15366" max="15371" width="0" style="51" hidden="1" customWidth="1"/>
    <col min="15372" max="15372" width="9.85546875" style="51" customWidth="1"/>
    <col min="15373" max="15611" width="11.42578125" style="51"/>
    <col min="15612" max="15612" width="18.140625" style="51" customWidth="1"/>
    <col min="15613" max="15613" width="9.7109375" style="51" bestFit="1" customWidth="1"/>
    <col min="15614" max="15614" width="9.140625" style="51" bestFit="1" customWidth="1"/>
    <col min="15615" max="15616" width="9.140625" style="51" customWidth="1"/>
    <col min="15617" max="15617" width="9.42578125" style="51" bestFit="1" customWidth="1"/>
    <col min="15618" max="15618" width="8.42578125" style="51" bestFit="1" customWidth="1"/>
    <col min="15619" max="15621" width="8.42578125" style="51" customWidth="1"/>
    <col min="15622" max="15627" width="0" style="51" hidden="1" customWidth="1"/>
    <col min="15628" max="15628" width="9.85546875" style="51" customWidth="1"/>
    <col min="15629" max="15867" width="11.42578125" style="51"/>
    <col min="15868" max="15868" width="18.140625" style="51" customWidth="1"/>
    <col min="15869" max="15869" width="9.7109375" style="51" bestFit="1" customWidth="1"/>
    <col min="15870" max="15870" width="9.140625" style="51" bestFit="1" customWidth="1"/>
    <col min="15871" max="15872" width="9.140625" style="51" customWidth="1"/>
    <col min="15873" max="15873" width="9.42578125" style="51" bestFit="1" customWidth="1"/>
    <col min="15874" max="15874" width="8.42578125" style="51" bestFit="1" customWidth="1"/>
    <col min="15875" max="15877" width="8.42578125" style="51" customWidth="1"/>
    <col min="15878" max="15883" width="0" style="51" hidden="1" customWidth="1"/>
    <col min="15884" max="15884" width="9.85546875" style="51" customWidth="1"/>
    <col min="15885" max="16123" width="11.42578125" style="51"/>
    <col min="16124" max="16124" width="18.140625" style="51" customWidth="1"/>
    <col min="16125" max="16125" width="9.7109375" style="51" bestFit="1" customWidth="1"/>
    <col min="16126" max="16126" width="9.140625" style="51" bestFit="1" customWidth="1"/>
    <col min="16127" max="16128" width="9.140625" style="51" customWidth="1"/>
    <col min="16129" max="16129" width="9.42578125" style="51" bestFit="1" customWidth="1"/>
    <col min="16130" max="16130" width="8.42578125" style="51" bestFit="1" customWidth="1"/>
    <col min="16131" max="16133" width="8.42578125" style="51" customWidth="1"/>
    <col min="16134" max="16139" width="0" style="51" hidden="1" customWidth="1"/>
    <col min="16140" max="16140" width="9.85546875" style="51" customWidth="1"/>
    <col min="16141" max="16384" width="11.42578125" style="51"/>
  </cols>
  <sheetData>
    <row r="1" spans="1:16" s="52" customFormat="1" ht="12.75" customHeight="1" x14ac:dyDescent="0.2">
      <c r="B1" s="65"/>
      <c r="C1" s="65"/>
      <c r="D1" s="65"/>
      <c r="E1" s="65"/>
      <c r="F1" s="65"/>
      <c r="G1" s="65"/>
      <c r="H1" s="65"/>
      <c r="I1" s="65"/>
      <c r="J1" s="65"/>
      <c r="K1" s="65"/>
      <c r="L1" s="65"/>
    </row>
    <row r="2" spans="1:16" s="52" customFormat="1" ht="12.75" customHeight="1" x14ac:dyDescent="0.2">
      <c r="A2" s="79" t="s">
        <v>121</v>
      </c>
      <c r="B2" s="65"/>
      <c r="C2" s="65"/>
      <c r="D2" s="65"/>
      <c r="E2" s="65"/>
      <c r="F2" s="65"/>
      <c r="G2" s="65"/>
      <c r="H2" s="65"/>
      <c r="I2" s="65"/>
      <c r="K2" s="65"/>
      <c r="L2" s="65"/>
    </row>
    <row r="3" spans="1:16" s="52" customFormat="1" ht="12.75" customHeight="1" x14ac:dyDescent="0.25">
      <c r="A3" s="79" t="s">
        <v>122</v>
      </c>
      <c r="B3" s="65"/>
      <c r="C3" s="65"/>
      <c r="D3" s="65"/>
      <c r="E3" s="65"/>
      <c r="F3" s="65"/>
      <c r="G3" s="65"/>
      <c r="H3" s="65"/>
      <c r="I3" s="65"/>
      <c r="J3" s="143"/>
      <c r="K3" s="65"/>
      <c r="L3" s="65"/>
    </row>
    <row r="4" spans="1:16" s="52" customFormat="1" ht="12.75" customHeight="1" x14ac:dyDescent="0.2">
      <c r="B4" s="65"/>
      <c r="C4" s="65"/>
      <c r="D4" s="65"/>
      <c r="E4" s="65"/>
      <c r="F4" s="65"/>
      <c r="G4" s="65"/>
      <c r="H4" s="65"/>
      <c r="I4" s="65"/>
      <c r="J4" s="65"/>
      <c r="K4" s="65"/>
      <c r="L4" s="65"/>
    </row>
    <row r="5" spans="1:16" s="52" customFormat="1" ht="12.75" x14ac:dyDescent="0.2">
      <c r="B5" s="363" t="s">
        <v>103</v>
      </c>
      <c r="C5" s="363"/>
      <c r="D5" s="363"/>
      <c r="E5" s="363"/>
      <c r="F5" s="363"/>
      <c r="G5" s="363"/>
      <c r="H5" s="363"/>
      <c r="I5" s="363"/>
      <c r="J5" s="363"/>
      <c r="K5" s="363"/>
      <c r="M5" s="173" t="s">
        <v>592</v>
      </c>
      <c r="O5" s="144"/>
    </row>
    <row r="6" spans="1:16" s="52" customFormat="1" ht="12.75" x14ac:dyDescent="0.2">
      <c r="B6" s="376" t="str">
        <f>'Solicitudes Regiones'!$B$6:$P$6</f>
        <v>Acumuladas de julio de 2008 a marzo de 2019</v>
      </c>
      <c r="C6" s="376"/>
      <c r="D6" s="376"/>
      <c r="E6" s="376"/>
      <c r="F6" s="376"/>
      <c r="G6" s="376"/>
      <c r="H6" s="376"/>
      <c r="I6" s="376"/>
      <c r="J6" s="376"/>
      <c r="K6" s="376"/>
      <c r="L6" s="92"/>
    </row>
    <row r="7" spans="1:16" x14ac:dyDescent="0.2">
      <c r="B7" s="53"/>
      <c r="C7" s="54"/>
      <c r="D7" s="54"/>
      <c r="E7" s="54"/>
      <c r="F7" s="54"/>
      <c r="G7" s="54"/>
      <c r="H7" s="54"/>
      <c r="I7" s="54"/>
      <c r="J7" s="54"/>
      <c r="K7" s="54"/>
      <c r="L7" s="54"/>
    </row>
    <row r="8" spans="1:16" ht="15" customHeight="1" x14ac:dyDescent="0.2">
      <c r="B8" s="393" t="s">
        <v>73</v>
      </c>
      <c r="C8" s="394"/>
      <c r="D8" s="394"/>
      <c r="E8" s="394"/>
      <c r="F8" s="394"/>
      <c r="G8" s="394"/>
      <c r="H8" s="394"/>
      <c r="I8" s="394"/>
      <c r="J8" s="394"/>
      <c r="K8" s="395"/>
      <c r="L8" s="70"/>
    </row>
    <row r="9" spans="1:16" ht="20.25" customHeight="1" x14ac:dyDescent="0.2">
      <c r="B9" s="392" t="s">
        <v>74</v>
      </c>
      <c r="C9" s="393" t="s">
        <v>2</v>
      </c>
      <c r="D9" s="394"/>
      <c r="E9" s="394"/>
      <c r="F9" s="394"/>
      <c r="G9" s="394"/>
      <c r="H9" s="394"/>
      <c r="I9" s="394"/>
      <c r="J9" s="394"/>
      <c r="K9" s="395"/>
    </row>
    <row r="10" spans="1:16" ht="24" x14ac:dyDescent="0.2">
      <c r="B10" s="392"/>
      <c r="C10" s="48" t="s">
        <v>75</v>
      </c>
      <c r="D10" s="48" t="s">
        <v>76</v>
      </c>
      <c r="E10" s="48" t="s">
        <v>77</v>
      </c>
      <c r="F10" s="48" t="s">
        <v>78</v>
      </c>
      <c r="G10" s="48" t="s">
        <v>8</v>
      </c>
      <c r="H10" s="48" t="s">
        <v>79</v>
      </c>
      <c r="I10" s="48" t="s">
        <v>80</v>
      </c>
      <c r="J10" s="48" t="s">
        <v>81</v>
      </c>
      <c r="K10" s="108" t="s">
        <v>46</v>
      </c>
    </row>
    <row r="11" spans="1:16" x14ac:dyDescent="0.2">
      <c r="B11" s="43" t="s">
        <v>56</v>
      </c>
      <c r="C11" s="43">
        <v>8674</v>
      </c>
      <c r="D11" s="43">
        <v>4753</v>
      </c>
      <c r="E11" s="43">
        <f>C11+D11</f>
        <v>13427</v>
      </c>
      <c r="F11" s="44">
        <f>E11/$E$49</f>
        <v>0.1826703308663474</v>
      </c>
      <c r="G11" s="43">
        <v>28382</v>
      </c>
      <c r="H11" s="43">
        <v>1847</v>
      </c>
      <c r="I11" s="43">
        <f>G11+H11</f>
        <v>30229</v>
      </c>
      <c r="J11" s="44">
        <f>I11/$I$49</f>
        <v>0.17308033643853812</v>
      </c>
      <c r="K11" s="43">
        <f t="shared" ref="K11:K48" si="0">E11+I11</f>
        <v>43656</v>
      </c>
      <c r="P11" s="56"/>
    </row>
    <row r="12" spans="1:16" x14ac:dyDescent="0.2">
      <c r="B12" s="43" t="s">
        <v>183</v>
      </c>
      <c r="C12" s="43">
        <v>925</v>
      </c>
      <c r="D12" s="43">
        <v>403</v>
      </c>
      <c r="E12" s="43">
        <f t="shared" ref="E12:E48" si="1">C12+D12</f>
        <v>1328</v>
      </c>
      <c r="F12" s="44">
        <f t="shared" ref="F12:F48" si="2">E12/$E$49</f>
        <v>1.8067043970396168E-2</v>
      </c>
      <c r="G12" s="43">
        <v>2421</v>
      </c>
      <c r="H12" s="43">
        <v>131</v>
      </c>
      <c r="I12" s="43">
        <f t="shared" ref="I12:I48" si="3">G12+H12</f>
        <v>2552</v>
      </c>
      <c r="J12" s="44">
        <f t="shared" ref="J12:J48" si="4">I12/$I$49</f>
        <v>1.4611830314967392E-2</v>
      </c>
      <c r="K12" s="43">
        <f t="shared" si="0"/>
        <v>3880</v>
      </c>
      <c r="P12" s="56"/>
    </row>
    <row r="13" spans="1:16" x14ac:dyDescent="0.2">
      <c r="B13" s="43" t="s">
        <v>184</v>
      </c>
      <c r="C13" s="43">
        <v>683</v>
      </c>
      <c r="D13" s="43">
        <v>229</v>
      </c>
      <c r="E13" s="43">
        <f t="shared" si="1"/>
        <v>912</v>
      </c>
      <c r="F13" s="44">
        <f t="shared" si="2"/>
        <v>1.2407488027862429E-2</v>
      </c>
      <c r="G13" s="43">
        <v>1633</v>
      </c>
      <c r="H13" s="43">
        <v>62</v>
      </c>
      <c r="I13" s="43">
        <f t="shared" si="3"/>
        <v>1695</v>
      </c>
      <c r="J13" s="44">
        <f t="shared" si="4"/>
        <v>9.7049578306699566E-3</v>
      </c>
      <c r="K13" s="43">
        <f t="shared" si="0"/>
        <v>2607</v>
      </c>
      <c r="P13" s="56"/>
    </row>
    <row r="14" spans="1:16" x14ac:dyDescent="0.2">
      <c r="B14" s="43" t="s">
        <v>185</v>
      </c>
      <c r="C14" s="43">
        <v>8085</v>
      </c>
      <c r="D14" s="43">
        <v>3088</v>
      </c>
      <c r="E14" s="43">
        <f t="shared" si="1"/>
        <v>11173</v>
      </c>
      <c r="F14" s="44">
        <f t="shared" si="2"/>
        <v>0.15200533304309968</v>
      </c>
      <c r="G14" s="43">
        <v>28971</v>
      </c>
      <c r="H14" s="43">
        <v>1310</v>
      </c>
      <c r="I14" s="43">
        <f t="shared" si="3"/>
        <v>30281</v>
      </c>
      <c r="J14" s="44">
        <f t="shared" si="4"/>
        <v>0.17337806965812211</v>
      </c>
      <c r="K14" s="43">
        <f t="shared" si="0"/>
        <v>41454</v>
      </c>
      <c r="P14" s="56"/>
    </row>
    <row r="15" spans="1:16" x14ac:dyDescent="0.2">
      <c r="B15" s="43" t="s">
        <v>186</v>
      </c>
      <c r="C15" s="43">
        <v>96</v>
      </c>
      <c r="D15" s="43">
        <v>60</v>
      </c>
      <c r="E15" s="43">
        <f t="shared" si="1"/>
        <v>156</v>
      </c>
      <c r="F15" s="44">
        <f t="shared" si="2"/>
        <v>2.1223334784501524E-3</v>
      </c>
      <c r="G15" s="43">
        <v>220</v>
      </c>
      <c r="H15" s="43">
        <v>27</v>
      </c>
      <c r="I15" s="43">
        <f t="shared" si="3"/>
        <v>247</v>
      </c>
      <c r="J15" s="44">
        <f t="shared" si="4"/>
        <v>1.4142327930238817E-3</v>
      </c>
      <c r="K15" s="43">
        <f t="shared" si="0"/>
        <v>403</v>
      </c>
      <c r="P15" s="56"/>
    </row>
    <row r="16" spans="1:16" x14ac:dyDescent="0.2">
      <c r="B16" s="43" t="s">
        <v>187</v>
      </c>
      <c r="C16" s="43">
        <v>1568</v>
      </c>
      <c r="D16" s="43">
        <v>712</v>
      </c>
      <c r="E16" s="43">
        <f t="shared" si="1"/>
        <v>2280</v>
      </c>
      <c r="F16" s="44">
        <f t="shared" si="2"/>
        <v>3.1018720069656072E-2</v>
      </c>
      <c r="G16" s="43">
        <v>6322</v>
      </c>
      <c r="H16" s="43">
        <v>319</v>
      </c>
      <c r="I16" s="43">
        <f t="shared" si="3"/>
        <v>6641</v>
      </c>
      <c r="J16" s="44">
        <f t="shared" si="4"/>
        <v>3.8023967524176507E-2</v>
      </c>
      <c r="K16" s="43">
        <f t="shared" si="0"/>
        <v>8921</v>
      </c>
      <c r="P16" s="56"/>
    </row>
    <row r="17" spans="2:16" x14ac:dyDescent="0.2">
      <c r="B17" s="43" t="s">
        <v>188</v>
      </c>
      <c r="C17" s="43">
        <v>157</v>
      </c>
      <c r="D17" s="43">
        <v>74</v>
      </c>
      <c r="E17" s="43">
        <f t="shared" si="1"/>
        <v>231</v>
      </c>
      <c r="F17" s="44">
        <f t="shared" si="2"/>
        <v>3.1426861123204177E-3</v>
      </c>
      <c r="G17" s="43">
        <v>794</v>
      </c>
      <c r="H17" s="43">
        <v>47</v>
      </c>
      <c r="I17" s="43">
        <f t="shared" si="3"/>
        <v>841</v>
      </c>
      <c r="J17" s="44">
        <f t="shared" si="4"/>
        <v>4.815262262886982E-3</v>
      </c>
      <c r="K17" s="43">
        <f t="shared" si="0"/>
        <v>1072</v>
      </c>
      <c r="P17" s="56"/>
    </row>
    <row r="18" spans="2:16" x14ac:dyDescent="0.2">
      <c r="B18" s="43" t="s">
        <v>189</v>
      </c>
      <c r="C18" s="43">
        <v>429</v>
      </c>
      <c r="D18" s="43">
        <v>228</v>
      </c>
      <c r="E18" s="43">
        <f t="shared" si="1"/>
        <v>657</v>
      </c>
      <c r="F18" s="44">
        <f t="shared" si="2"/>
        <v>8.9382890727035258E-3</v>
      </c>
      <c r="G18" s="43">
        <v>1642</v>
      </c>
      <c r="H18" s="43">
        <v>80</v>
      </c>
      <c r="I18" s="43">
        <f t="shared" si="3"/>
        <v>1722</v>
      </c>
      <c r="J18" s="44">
        <f t="shared" si="4"/>
        <v>9.8595500793000976E-3</v>
      </c>
      <c r="K18" s="43">
        <f t="shared" si="0"/>
        <v>2379</v>
      </c>
      <c r="P18" s="56"/>
    </row>
    <row r="19" spans="2:16" x14ac:dyDescent="0.2">
      <c r="B19" s="43" t="s">
        <v>190</v>
      </c>
      <c r="C19" s="43">
        <v>177</v>
      </c>
      <c r="D19" s="43">
        <v>96</v>
      </c>
      <c r="E19" s="43">
        <f t="shared" si="1"/>
        <v>273</v>
      </c>
      <c r="F19" s="44">
        <f t="shared" si="2"/>
        <v>3.7140835872877666E-3</v>
      </c>
      <c r="G19" s="43">
        <v>450</v>
      </c>
      <c r="H19" s="43">
        <v>44</v>
      </c>
      <c r="I19" s="43">
        <f t="shared" si="3"/>
        <v>494</v>
      </c>
      <c r="J19" s="44">
        <f t="shared" si="4"/>
        <v>2.8284655860477633E-3</v>
      </c>
      <c r="K19" s="43">
        <f t="shared" si="0"/>
        <v>767</v>
      </c>
      <c r="P19" s="56"/>
    </row>
    <row r="20" spans="2:16" x14ac:dyDescent="0.2">
      <c r="B20" s="43" t="s">
        <v>191</v>
      </c>
      <c r="C20" s="43">
        <v>1803</v>
      </c>
      <c r="D20" s="43">
        <v>883</v>
      </c>
      <c r="E20" s="43">
        <f t="shared" si="1"/>
        <v>2686</v>
      </c>
      <c r="F20" s="44">
        <f t="shared" si="2"/>
        <v>3.6542228994340446E-2</v>
      </c>
      <c r="G20" s="43">
        <v>5472</v>
      </c>
      <c r="H20" s="43">
        <v>391</v>
      </c>
      <c r="I20" s="43">
        <f t="shared" si="3"/>
        <v>5863</v>
      </c>
      <c r="J20" s="44">
        <f t="shared" si="4"/>
        <v>3.3569420508093188E-2</v>
      </c>
      <c r="K20" s="43">
        <f t="shared" si="0"/>
        <v>8549</v>
      </c>
      <c r="P20" s="56"/>
    </row>
    <row r="21" spans="2:16" x14ac:dyDescent="0.2">
      <c r="B21" s="43" t="s">
        <v>192</v>
      </c>
      <c r="C21" s="43">
        <v>630</v>
      </c>
      <c r="D21" s="43">
        <v>389</v>
      </c>
      <c r="E21" s="43">
        <f t="shared" si="1"/>
        <v>1019</v>
      </c>
      <c r="F21" s="44">
        <f t="shared" si="2"/>
        <v>1.3863191118850674E-2</v>
      </c>
      <c r="G21" s="43">
        <v>1628</v>
      </c>
      <c r="H21" s="43">
        <v>149</v>
      </c>
      <c r="I21" s="43">
        <f t="shared" si="3"/>
        <v>1777</v>
      </c>
      <c r="J21" s="44">
        <f t="shared" si="4"/>
        <v>1.0174460215398534E-2</v>
      </c>
      <c r="K21" s="43">
        <f t="shared" si="0"/>
        <v>2796</v>
      </c>
      <c r="P21" s="56"/>
    </row>
    <row r="22" spans="2:16" x14ac:dyDescent="0.2">
      <c r="B22" s="43" t="s">
        <v>193</v>
      </c>
      <c r="C22" s="43">
        <v>369</v>
      </c>
      <c r="D22" s="43">
        <v>156</v>
      </c>
      <c r="E22" s="43">
        <f t="shared" si="1"/>
        <v>525</v>
      </c>
      <c r="F22" s="44">
        <f t="shared" si="2"/>
        <v>7.1424684370918591E-3</v>
      </c>
      <c r="G22" s="43">
        <v>1331</v>
      </c>
      <c r="H22" s="43">
        <v>94</v>
      </c>
      <c r="I22" s="43">
        <f t="shared" si="3"/>
        <v>1425</v>
      </c>
      <c r="J22" s="44">
        <f t="shared" si="4"/>
        <v>8.1590353443685478E-3</v>
      </c>
      <c r="K22" s="43">
        <f t="shared" si="0"/>
        <v>1950</v>
      </c>
      <c r="P22" s="56"/>
    </row>
    <row r="23" spans="2:16" x14ac:dyDescent="0.2">
      <c r="B23" s="43" t="s">
        <v>194</v>
      </c>
      <c r="C23" s="43">
        <v>2860</v>
      </c>
      <c r="D23" s="43">
        <v>1538</v>
      </c>
      <c r="E23" s="43">
        <f t="shared" si="1"/>
        <v>4398</v>
      </c>
      <c r="F23" s="44">
        <f t="shared" si="2"/>
        <v>5.9833478450152369E-2</v>
      </c>
      <c r="G23" s="43">
        <v>9872</v>
      </c>
      <c r="H23" s="43">
        <v>629</v>
      </c>
      <c r="I23" s="43">
        <f t="shared" si="3"/>
        <v>10501</v>
      </c>
      <c r="J23" s="44">
        <f t="shared" si="4"/>
        <v>6.0124933439448504E-2</v>
      </c>
      <c r="K23" s="43">
        <f t="shared" si="0"/>
        <v>14899</v>
      </c>
      <c r="P23" s="56"/>
    </row>
    <row r="24" spans="2:16" x14ac:dyDescent="0.2">
      <c r="B24" s="43" t="s">
        <v>195</v>
      </c>
      <c r="C24" s="43">
        <v>961</v>
      </c>
      <c r="D24" s="43">
        <v>412</v>
      </c>
      <c r="E24" s="43">
        <f t="shared" si="1"/>
        <v>1373</v>
      </c>
      <c r="F24" s="44">
        <f t="shared" si="2"/>
        <v>1.8679255550718327E-2</v>
      </c>
      <c r="G24" s="43">
        <v>2214</v>
      </c>
      <c r="H24" s="43">
        <v>160</v>
      </c>
      <c r="I24" s="43">
        <f t="shared" si="3"/>
        <v>2374</v>
      </c>
      <c r="J24" s="44">
        <f t="shared" si="4"/>
        <v>1.3592666601776094E-2</v>
      </c>
      <c r="K24" s="43">
        <f t="shared" si="0"/>
        <v>3747</v>
      </c>
      <c r="P24" s="56"/>
    </row>
    <row r="25" spans="2:16" x14ac:dyDescent="0.2">
      <c r="B25" s="43" t="s">
        <v>196</v>
      </c>
      <c r="C25" s="43">
        <v>652</v>
      </c>
      <c r="D25" s="43">
        <v>191</v>
      </c>
      <c r="E25" s="43">
        <f t="shared" si="1"/>
        <v>843</v>
      </c>
      <c r="F25" s="44">
        <f t="shared" si="2"/>
        <v>1.1468763604701785E-2</v>
      </c>
      <c r="G25" s="43">
        <v>1728</v>
      </c>
      <c r="H25" s="43">
        <v>70</v>
      </c>
      <c r="I25" s="43">
        <f t="shared" si="3"/>
        <v>1798</v>
      </c>
      <c r="J25" s="44">
        <f t="shared" si="4"/>
        <v>1.0294698630999754E-2</v>
      </c>
      <c r="K25" s="43">
        <f t="shared" si="0"/>
        <v>2641</v>
      </c>
      <c r="P25" s="56"/>
    </row>
    <row r="26" spans="2:16" x14ac:dyDescent="0.2">
      <c r="B26" s="43" t="s">
        <v>197</v>
      </c>
      <c r="C26" s="43">
        <v>1549</v>
      </c>
      <c r="D26" s="43">
        <v>758</v>
      </c>
      <c r="E26" s="43">
        <f t="shared" si="1"/>
        <v>2307</v>
      </c>
      <c r="F26" s="44">
        <f t="shared" si="2"/>
        <v>3.1386047017849368E-2</v>
      </c>
      <c r="G26" s="43">
        <v>7866</v>
      </c>
      <c r="H26" s="43">
        <v>404</v>
      </c>
      <c r="I26" s="43">
        <f t="shared" si="3"/>
        <v>8270</v>
      </c>
      <c r="J26" s="44">
        <f t="shared" si="4"/>
        <v>4.7351033191528343E-2</v>
      </c>
      <c r="K26" s="43">
        <f t="shared" si="0"/>
        <v>10577</v>
      </c>
      <c r="P26" s="56"/>
    </row>
    <row r="27" spans="2:16" x14ac:dyDescent="0.2">
      <c r="B27" s="43" t="s">
        <v>198</v>
      </c>
      <c r="C27" s="43">
        <v>683</v>
      </c>
      <c r="D27" s="43">
        <v>329</v>
      </c>
      <c r="E27" s="43">
        <f t="shared" si="1"/>
        <v>1012</v>
      </c>
      <c r="F27" s="44">
        <f t="shared" si="2"/>
        <v>1.3767958206356117E-2</v>
      </c>
      <c r="G27" s="43">
        <v>2620</v>
      </c>
      <c r="H27" s="43">
        <v>127</v>
      </c>
      <c r="I27" s="43">
        <f t="shared" si="3"/>
        <v>2747</v>
      </c>
      <c r="J27" s="44">
        <f t="shared" si="4"/>
        <v>1.5728329888407298E-2</v>
      </c>
      <c r="K27" s="43">
        <f t="shared" si="0"/>
        <v>3759</v>
      </c>
      <c r="P27" s="56"/>
    </row>
    <row r="28" spans="2:16" x14ac:dyDescent="0.2">
      <c r="B28" s="43" t="s">
        <v>199</v>
      </c>
      <c r="C28" s="43">
        <v>477</v>
      </c>
      <c r="D28" s="43">
        <v>379</v>
      </c>
      <c r="E28" s="43">
        <f t="shared" si="1"/>
        <v>856</v>
      </c>
      <c r="F28" s="44">
        <f t="shared" si="2"/>
        <v>1.1645624727905965E-2</v>
      </c>
      <c r="G28" s="43">
        <v>1729</v>
      </c>
      <c r="H28" s="43">
        <v>130</v>
      </c>
      <c r="I28" s="43">
        <f t="shared" si="3"/>
        <v>1859</v>
      </c>
      <c r="J28" s="44">
        <f t="shared" si="4"/>
        <v>1.0643962600127109E-2</v>
      </c>
      <c r="K28" s="43">
        <f t="shared" si="0"/>
        <v>2715</v>
      </c>
      <c r="P28" s="56"/>
    </row>
    <row r="29" spans="2:16" x14ac:dyDescent="0.2">
      <c r="B29" s="43" t="s">
        <v>200</v>
      </c>
      <c r="C29" s="43">
        <v>41</v>
      </c>
      <c r="D29" s="43">
        <v>4</v>
      </c>
      <c r="E29" s="43">
        <f t="shared" si="1"/>
        <v>45</v>
      </c>
      <c r="F29" s="44">
        <f t="shared" si="2"/>
        <v>6.1221158032215934E-4</v>
      </c>
      <c r="G29" s="43">
        <v>48</v>
      </c>
      <c r="H29" s="43">
        <v>1</v>
      </c>
      <c r="I29" s="43">
        <f t="shared" si="3"/>
        <v>49</v>
      </c>
      <c r="J29" s="44">
        <f t="shared" si="4"/>
        <v>2.8055630306951496E-4</v>
      </c>
      <c r="K29" s="43">
        <f t="shared" si="0"/>
        <v>94</v>
      </c>
      <c r="P29" s="56"/>
    </row>
    <row r="30" spans="2:16" x14ac:dyDescent="0.2">
      <c r="B30" s="43" t="s">
        <v>201</v>
      </c>
      <c r="C30" s="43">
        <v>812</v>
      </c>
      <c r="D30" s="43">
        <v>298</v>
      </c>
      <c r="E30" s="43">
        <f t="shared" si="1"/>
        <v>1110</v>
      </c>
      <c r="F30" s="44">
        <f t="shared" si="2"/>
        <v>1.510121898127993E-2</v>
      </c>
      <c r="G30" s="43">
        <v>2397</v>
      </c>
      <c r="H30" s="43">
        <v>103</v>
      </c>
      <c r="I30" s="43">
        <f t="shared" si="3"/>
        <v>2500</v>
      </c>
      <c r="J30" s="44">
        <f t="shared" si="4"/>
        <v>1.4314097095383418E-2</v>
      </c>
      <c r="K30" s="43">
        <f t="shared" si="0"/>
        <v>3610</v>
      </c>
      <c r="P30" s="56"/>
    </row>
    <row r="31" spans="2:16" x14ac:dyDescent="0.2">
      <c r="B31" s="43" t="s">
        <v>202</v>
      </c>
      <c r="C31" s="43">
        <v>872</v>
      </c>
      <c r="D31" s="43">
        <v>459</v>
      </c>
      <c r="E31" s="43">
        <f t="shared" si="1"/>
        <v>1331</v>
      </c>
      <c r="F31" s="44">
        <f t="shared" si="2"/>
        <v>1.8107858075750979E-2</v>
      </c>
      <c r="G31" s="43">
        <v>2647</v>
      </c>
      <c r="H31" s="43">
        <v>131</v>
      </c>
      <c r="I31" s="43">
        <f t="shared" si="3"/>
        <v>2778</v>
      </c>
      <c r="J31" s="44">
        <f t="shared" si="4"/>
        <v>1.5905824692390054E-2</v>
      </c>
      <c r="K31" s="43">
        <f t="shared" si="0"/>
        <v>4109</v>
      </c>
      <c r="P31" s="56"/>
    </row>
    <row r="32" spans="2:16" x14ac:dyDescent="0.2">
      <c r="B32" s="43" t="s">
        <v>203</v>
      </c>
      <c r="C32" s="43">
        <v>2478</v>
      </c>
      <c r="D32" s="43">
        <v>1125</v>
      </c>
      <c r="E32" s="43">
        <f t="shared" si="1"/>
        <v>3603</v>
      </c>
      <c r="F32" s="44">
        <f t="shared" si="2"/>
        <v>4.9017740531127556E-2</v>
      </c>
      <c r="G32" s="43">
        <v>8934</v>
      </c>
      <c r="H32" s="43">
        <v>507</v>
      </c>
      <c r="I32" s="43">
        <f t="shared" si="3"/>
        <v>9441</v>
      </c>
      <c r="J32" s="44">
        <f t="shared" si="4"/>
        <v>5.4055756271005936E-2</v>
      </c>
      <c r="K32" s="43">
        <f t="shared" si="0"/>
        <v>13044</v>
      </c>
      <c r="P32" s="56"/>
    </row>
    <row r="33" spans="2:16" x14ac:dyDescent="0.2">
      <c r="B33" s="43" t="s">
        <v>204</v>
      </c>
      <c r="C33" s="43">
        <v>1383</v>
      </c>
      <c r="D33" s="43">
        <v>817</v>
      </c>
      <c r="E33" s="43">
        <f t="shared" si="1"/>
        <v>2200</v>
      </c>
      <c r="F33" s="44">
        <f t="shared" si="2"/>
        <v>2.9930343926861124E-2</v>
      </c>
      <c r="G33" s="43">
        <v>3295</v>
      </c>
      <c r="H33" s="43">
        <v>242</v>
      </c>
      <c r="I33" s="43">
        <f t="shared" si="3"/>
        <v>3537</v>
      </c>
      <c r="J33" s="44">
        <f t="shared" si="4"/>
        <v>2.0251584570548459E-2</v>
      </c>
      <c r="K33" s="43">
        <f t="shared" si="0"/>
        <v>5737</v>
      </c>
      <c r="P33" s="56"/>
    </row>
    <row r="34" spans="2:16" x14ac:dyDescent="0.2">
      <c r="B34" s="43" t="s">
        <v>205</v>
      </c>
      <c r="C34" s="43">
        <v>648</v>
      </c>
      <c r="D34" s="43">
        <v>552</v>
      </c>
      <c r="E34" s="43">
        <f t="shared" si="1"/>
        <v>1200</v>
      </c>
      <c r="F34" s="44">
        <f t="shared" si="2"/>
        <v>1.6325642141924248E-2</v>
      </c>
      <c r="G34" s="43">
        <v>2120</v>
      </c>
      <c r="H34" s="43">
        <v>136</v>
      </c>
      <c r="I34" s="43">
        <f t="shared" si="3"/>
        <v>2256</v>
      </c>
      <c r="J34" s="44">
        <f t="shared" si="4"/>
        <v>1.2917041218873996E-2</v>
      </c>
      <c r="K34" s="43">
        <f t="shared" si="0"/>
        <v>3456</v>
      </c>
      <c r="P34" s="56"/>
    </row>
    <row r="35" spans="2:16" x14ac:dyDescent="0.2">
      <c r="B35" s="43" t="s">
        <v>206</v>
      </c>
      <c r="C35" s="43">
        <v>737</v>
      </c>
      <c r="D35" s="43">
        <v>367</v>
      </c>
      <c r="E35" s="43">
        <f t="shared" si="1"/>
        <v>1104</v>
      </c>
      <c r="F35" s="44">
        <f t="shared" si="2"/>
        <v>1.5019590770570308E-2</v>
      </c>
      <c r="G35" s="43">
        <v>2395</v>
      </c>
      <c r="H35" s="43">
        <v>113</v>
      </c>
      <c r="I35" s="43">
        <f t="shared" si="3"/>
        <v>2508</v>
      </c>
      <c r="J35" s="44">
        <f t="shared" si="4"/>
        <v>1.4359902206088645E-2</v>
      </c>
      <c r="K35" s="43">
        <f t="shared" si="0"/>
        <v>3612</v>
      </c>
      <c r="P35" s="56"/>
    </row>
    <row r="36" spans="2:16" x14ac:dyDescent="0.2">
      <c r="B36" s="43" t="s">
        <v>207</v>
      </c>
      <c r="C36" s="43">
        <v>215</v>
      </c>
      <c r="D36" s="43">
        <v>96</v>
      </c>
      <c r="E36" s="43">
        <f t="shared" si="1"/>
        <v>311</v>
      </c>
      <c r="F36" s="44">
        <f t="shared" si="2"/>
        <v>4.2310622551153679E-3</v>
      </c>
      <c r="G36" s="43">
        <v>584</v>
      </c>
      <c r="H36" s="43">
        <v>28</v>
      </c>
      <c r="I36" s="43">
        <f t="shared" si="3"/>
        <v>612</v>
      </c>
      <c r="J36" s="44">
        <f t="shared" si="4"/>
        <v>3.5040909689498605E-3</v>
      </c>
      <c r="K36" s="43">
        <f t="shared" si="0"/>
        <v>923</v>
      </c>
      <c r="P36" s="56"/>
    </row>
    <row r="37" spans="2:16" x14ac:dyDescent="0.2">
      <c r="B37" s="43" t="s">
        <v>208</v>
      </c>
      <c r="C37" s="43">
        <v>285</v>
      </c>
      <c r="D37" s="43">
        <v>243</v>
      </c>
      <c r="E37" s="43">
        <f t="shared" si="1"/>
        <v>528</v>
      </c>
      <c r="F37" s="44">
        <f t="shared" si="2"/>
        <v>7.1832825424466692E-3</v>
      </c>
      <c r="G37" s="43">
        <v>1000</v>
      </c>
      <c r="H37" s="43">
        <v>113</v>
      </c>
      <c r="I37" s="43">
        <f t="shared" si="3"/>
        <v>1113</v>
      </c>
      <c r="J37" s="44">
        <f t="shared" si="4"/>
        <v>6.3726360268646972E-3</v>
      </c>
      <c r="K37" s="43">
        <f t="shared" si="0"/>
        <v>1641</v>
      </c>
      <c r="P37" s="56"/>
    </row>
    <row r="38" spans="2:16" x14ac:dyDescent="0.2">
      <c r="B38" s="43" t="s">
        <v>209</v>
      </c>
      <c r="C38" s="43">
        <v>536</v>
      </c>
      <c r="D38" s="43">
        <v>158</v>
      </c>
      <c r="E38" s="43">
        <f t="shared" si="1"/>
        <v>694</v>
      </c>
      <c r="F38" s="44">
        <f t="shared" si="2"/>
        <v>9.4416630387461915E-3</v>
      </c>
      <c r="G38" s="43">
        <v>1066</v>
      </c>
      <c r="H38" s="43">
        <v>45</v>
      </c>
      <c r="I38" s="43">
        <f t="shared" si="3"/>
        <v>1111</v>
      </c>
      <c r="J38" s="44">
        <f t="shared" si="4"/>
        <v>6.3611847491883908E-3</v>
      </c>
      <c r="K38" s="43">
        <f t="shared" si="0"/>
        <v>1805</v>
      </c>
      <c r="P38" s="56"/>
    </row>
    <row r="39" spans="2:16" x14ac:dyDescent="0.2">
      <c r="B39" s="43" t="s">
        <v>210</v>
      </c>
      <c r="C39" s="43">
        <v>539</v>
      </c>
      <c r="D39" s="43">
        <v>162</v>
      </c>
      <c r="E39" s="43">
        <f t="shared" si="1"/>
        <v>701</v>
      </c>
      <c r="F39" s="44">
        <f t="shared" si="2"/>
        <v>9.5368959512407495E-3</v>
      </c>
      <c r="G39" s="43">
        <v>1380</v>
      </c>
      <c r="H39" s="43">
        <v>51</v>
      </c>
      <c r="I39" s="43">
        <f t="shared" si="3"/>
        <v>1431</v>
      </c>
      <c r="J39" s="44">
        <f t="shared" si="4"/>
        <v>8.1933891773974688E-3</v>
      </c>
      <c r="K39" s="43">
        <f t="shared" si="0"/>
        <v>2132</v>
      </c>
      <c r="P39" s="56"/>
    </row>
    <row r="40" spans="2:16" x14ac:dyDescent="0.2">
      <c r="B40" s="43" t="s">
        <v>211</v>
      </c>
      <c r="C40" s="43">
        <v>314</v>
      </c>
      <c r="D40" s="43">
        <v>82</v>
      </c>
      <c r="E40" s="43">
        <f t="shared" si="1"/>
        <v>396</v>
      </c>
      <c r="F40" s="44">
        <f t="shared" si="2"/>
        <v>5.3874619068350026E-3</v>
      </c>
      <c r="G40" s="43">
        <v>868</v>
      </c>
      <c r="H40" s="43">
        <v>33</v>
      </c>
      <c r="I40" s="43">
        <f t="shared" si="3"/>
        <v>901</v>
      </c>
      <c r="J40" s="44">
        <f t="shared" si="4"/>
        <v>5.1588005931761834E-3</v>
      </c>
      <c r="K40" s="43">
        <f t="shared" si="0"/>
        <v>1297</v>
      </c>
      <c r="P40" s="56"/>
    </row>
    <row r="41" spans="2:16" x14ac:dyDescent="0.2">
      <c r="B41" s="43" t="s">
        <v>212</v>
      </c>
      <c r="C41" s="43">
        <v>229</v>
      </c>
      <c r="D41" s="43">
        <v>151</v>
      </c>
      <c r="E41" s="43">
        <f t="shared" si="1"/>
        <v>380</v>
      </c>
      <c r="F41" s="44">
        <f t="shared" si="2"/>
        <v>5.1697866782760126E-3</v>
      </c>
      <c r="G41" s="43">
        <v>1112</v>
      </c>
      <c r="H41" s="43">
        <v>54</v>
      </c>
      <c r="I41" s="43">
        <f t="shared" si="3"/>
        <v>1166</v>
      </c>
      <c r="J41" s="44">
        <f t="shared" si="4"/>
        <v>6.6760948852868261E-3</v>
      </c>
      <c r="K41" s="43">
        <f t="shared" si="0"/>
        <v>1546</v>
      </c>
      <c r="P41" s="56"/>
    </row>
    <row r="42" spans="2:16" x14ac:dyDescent="0.2">
      <c r="B42" s="43" t="s">
        <v>213</v>
      </c>
      <c r="C42" s="43">
        <v>458</v>
      </c>
      <c r="D42" s="43">
        <v>250</v>
      </c>
      <c r="E42" s="43">
        <f t="shared" si="1"/>
        <v>708</v>
      </c>
      <c r="F42" s="44">
        <f t="shared" si="2"/>
        <v>9.6321288637353075E-3</v>
      </c>
      <c r="G42" s="43">
        <v>1516</v>
      </c>
      <c r="H42" s="43">
        <v>56</v>
      </c>
      <c r="I42" s="43">
        <f t="shared" si="3"/>
        <v>1572</v>
      </c>
      <c r="J42" s="44">
        <f t="shared" si="4"/>
        <v>9.0007042535770933E-3</v>
      </c>
      <c r="K42" s="43">
        <f t="shared" si="0"/>
        <v>2280</v>
      </c>
      <c r="P42" s="56"/>
    </row>
    <row r="43" spans="2:16" x14ac:dyDescent="0.2">
      <c r="B43" s="43" t="s">
        <v>214</v>
      </c>
      <c r="C43" s="43">
        <v>166</v>
      </c>
      <c r="D43" s="43">
        <v>94</v>
      </c>
      <c r="E43" s="43">
        <f t="shared" si="1"/>
        <v>260</v>
      </c>
      <c r="F43" s="44">
        <f t="shared" si="2"/>
        <v>3.5372224640835871E-3</v>
      </c>
      <c r="G43" s="43">
        <v>742</v>
      </c>
      <c r="H43" s="43">
        <v>42</v>
      </c>
      <c r="I43" s="43">
        <f t="shared" si="3"/>
        <v>784</v>
      </c>
      <c r="J43" s="44">
        <f t="shared" si="4"/>
        <v>4.4889008491122394E-3</v>
      </c>
      <c r="K43" s="43">
        <f t="shared" si="0"/>
        <v>1044</v>
      </c>
      <c r="P43" s="56"/>
    </row>
    <row r="44" spans="2:16" x14ac:dyDescent="0.2">
      <c r="B44" s="43" t="s">
        <v>215</v>
      </c>
      <c r="C44" s="43">
        <v>303</v>
      </c>
      <c r="D44" s="43">
        <v>177</v>
      </c>
      <c r="E44" s="43">
        <f t="shared" si="1"/>
        <v>480</v>
      </c>
      <c r="F44" s="44">
        <f t="shared" si="2"/>
        <v>6.5302568567696994E-3</v>
      </c>
      <c r="G44" s="43">
        <v>1569</v>
      </c>
      <c r="H44" s="43">
        <v>57</v>
      </c>
      <c r="I44" s="43">
        <f t="shared" si="3"/>
        <v>1626</v>
      </c>
      <c r="J44" s="44">
        <f t="shared" si="4"/>
        <v>9.3098887508373755E-3</v>
      </c>
      <c r="K44" s="43">
        <f t="shared" si="0"/>
        <v>2106</v>
      </c>
      <c r="P44" s="56"/>
    </row>
    <row r="45" spans="2:16" x14ac:dyDescent="0.2">
      <c r="B45" s="43" t="s">
        <v>216</v>
      </c>
      <c r="C45" s="43">
        <v>4148</v>
      </c>
      <c r="D45" s="43">
        <v>1895</v>
      </c>
      <c r="E45" s="43">
        <f t="shared" si="1"/>
        <v>6043</v>
      </c>
      <c r="F45" s="44">
        <f t="shared" si="2"/>
        <v>8.2213212886373524E-2</v>
      </c>
      <c r="G45" s="43">
        <v>13256</v>
      </c>
      <c r="H45" s="43">
        <v>701</v>
      </c>
      <c r="I45" s="43">
        <f t="shared" si="3"/>
        <v>13957</v>
      </c>
      <c r="J45" s="44">
        <f t="shared" si="4"/>
        <v>7.9912741264106538E-2</v>
      </c>
      <c r="K45" s="43">
        <f t="shared" si="0"/>
        <v>20000</v>
      </c>
      <c r="P45" s="56"/>
    </row>
    <row r="46" spans="2:16" x14ac:dyDescent="0.2">
      <c r="B46" s="43" t="s">
        <v>217</v>
      </c>
      <c r="C46" s="43">
        <v>1373</v>
      </c>
      <c r="D46" s="43">
        <v>560</v>
      </c>
      <c r="E46" s="43">
        <f t="shared" si="1"/>
        <v>1933</v>
      </c>
      <c r="F46" s="44">
        <f t="shared" si="2"/>
        <v>2.6297888550282977E-2</v>
      </c>
      <c r="G46" s="43">
        <v>4598</v>
      </c>
      <c r="H46" s="43">
        <v>246</v>
      </c>
      <c r="I46" s="43">
        <f t="shared" si="3"/>
        <v>4844</v>
      </c>
      <c r="J46" s="44">
        <f t="shared" si="4"/>
        <v>2.773499453201491E-2</v>
      </c>
      <c r="K46" s="43">
        <f t="shared" si="0"/>
        <v>6777</v>
      </c>
      <c r="P46" s="56"/>
    </row>
    <row r="47" spans="2:16" x14ac:dyDescent="0.2">
      <c r="B47" s="43" t="s">
        <v>218</v>
      </c>
      <c r="C47" s="43">
        <v>534</v>
      </c>
      <c r="D47" s="43">
        <v>258</v>
      </c>
      <c r="E47" s="43">
        <f t="shared" si="1"/>
        <v>792</v>
      </c>
      <c r="F47" s="44">
        <f t="shared" si="2"/>
        <v>1.0774923813670005E-2</v>
      </c>
      <c r="G47" s="43">
        <v>1565</v>
      </c>
      <c r="H47" s="43">
        <v>103</v>
      </c>
      <c r="I47" s="43">
        <f t="shared" si="3"/>
        <v>1668</v>
      </c>
      <c r="J47" s="44">
        <f t="shared" si="4"/>
        <v>9.5503655820398155E-3</v>
      </c>
      <c r="K47" s="43">
        <f t="shared" si="0"/>
        <v>2460</v>
      </c>
      <c r="P47" s="56"/>
    </row>
    <row r="48" spans="2:16" x14ac:dyDescent="0.2">
      <c r="B48" s="43" t="s">
        <v>219</v>
      </c>
      <c r="C48" s="43">
        <v>2690</v>
      </c>
      <c r="D48" s="43">
        <v>1539</v>
      </c>
      <c r="E48" s="43">
        <f t="shared" si="1"/>
        <v>4229</v>
      </c>
      <c r="F48" s="44">
        <f t="shared" si="2"/>
        <v>5.7534283848498041E-2</v>
      </c>
      <c r="G48" s="43">
        <v>8984</v>
      </c>
      <c r="H48" s="43">
        <v>499</v>
      </c>
      <c r="I48" s="43">
        <f t="shared" si="3"/>
        <v>9483</v>
      </c>
      <c r="J48" s="44">
        <f t="shared" si="4"/>
        <v>5.429623310220838E-2</v>
      </c>
      <c r="K48" s="43">
        <f t="shared" si="0"/>
        <v>13712</v>
      </c>
      <c r="P48" s="56"/>
    </row>
    <row r="49" spans="2:16" x14ac:dyDescent="0.2">
      <c r="B49" s="45" t="s">
        <v>66</v>
      </c>
      <c r="C49" s="43">
        <f t="shared" ref="C49:H49" si="5">SUM(C11:C48)</f>
        <v>49539</v>
      </c>
      <c r="D49" s="43">
        <f t="shared" si="5"/>
        <v>23965</v>
      </c>
      <c r="E49" s="45">
        <f t="shared" ref="E49" si="6">C49+D49</f>
        <v>73504</v>
      </c>
      <c r="F49" s="47">
        <f t="shared" ref="F49" si="7">E49/$E$49</f>
        <v>1</v>
      </c>
      <c r="G49" s="43">
        <f t="shared" si="5"/>
        <v>165371</v>
      </c>
      <c r="H49" s="43">
        <f t="shared" si="5"/>
        <v>9282</v>
      </c>
      <c r="I49" s="45">
        <f t="shared" ref="I49" si="8">G49+H49</f>
        <v>174653</v>
      </c>
      <c r="J49" s="47">
        <f t="shared" ref="J49" si="9">I49/$I$49</f>
        <v>1</v>
      </c>
      <c r="K49" s="45">
        <f t="shared" ref="K49:K50" si="10">E49+I49</f>
        <v>248157</v>
      </c>
      <c r="P49" s="56"/>
    </row>
    <row r="50" spans="2:16" ht="25.5" customHeight="1" x14ac:dyDescent="0.2">
      <c r="B50" s="57" t="s">
        <v>82</v>
      </c>
      <c r="C50" s="58">
        <f>+C49/$K$49</f>
        <v>0.19962765507319963</v>
      </c>
      <c r="D50" s="58">
        <f>+D49/$K$49</f>
        <v>9.657192825509657E-2</v>
      </c>
      <c r="E50" s="75">
        <f>C50+D50</f>
        <v>0.29619958332829621</v>
      </c>
      <c r="F50" s="59"/>
      <c r="G50" s="58">
        <f>+G49/$K$49</f>
        <v>0.66639667629766641</v>
      </c>
      <c r="H50" s="58">
        <f>+H49/$K$49</f>
        <v>3.7403740374037403E-2</v>
      </c>
      <c r="I50" s="59">
        <f>G50+H50</f>
        <v>0.70380041667170379</v>
      </c>
      <c r="J50" s="59"/>
      <c r="K50" s="59">
        <f t="shared" si="10"/>
        <v>1</v>
      </c>
    </row>
    <row r="51" spans="2:16" x14ac:dyDescent="0.2">
      <c r="B51" s="50"/>
      <c r="C51" s="63"/>
      <c r="D51" s="63"/>
      <c r="E51" s="63"/>
      <c r="F51" s="63"/>
      <c r="G51" s="63"/>
      <c r="H51" s="63"/>
      <c r="I51" s="63"/>
      <c r="J51" s="63"/>
      <c r="K51" s="63"/>
    </row>
    <row r="52" spans="2:16" ht="12.75" x14ac:dyDescent="0.2">
      <c r="B52" s="363" t="s">
        <v>104</v>
      </c>
      <c r="C52" s="363"/>
      <c r="D52" s="363"/>
      <c r="E52" s="363"/>
      <c r="F52" s="363"/>
      <c r="G52" s="363"/>
      <c r="H52" s="363"/>
      <c r="I52" s="363"/>
      <c r="J52" s="363"/>
      <c r="K52" s="363"/>
    </row>
    <row r="53" spans="2:16" ht="12.75" x14ac:dyDescent="0.2">
      <c r="B53" s="376" t="str">
        <f>'Solicitudes Regiones'!$B$6:$P$6</f>
        <v>Acumuladas de julio de 2008 a marzo de 2019</v>
      </c>
      <c r="C53" s="376"/>
      <c r="D53" s="376"/>
      <c r="E53" s="376"/>
      <c r="F53" s="376"/>
      <c r="G53" s="376"/>
      <c r="H53" s="376"/>
      <c r="I53" s="376"/>
      <c r="J53" s="376"/>
      <c r="K53" s="376"/>
    </row>
    <row r="54" spans="2:16" x14ac:dyDescent="0.2">
      <c r="B54" s="50"/>
      <c r="C54" s="63"/>
      <c r="D54" s="63"/>
      <c r="E54" s="63"/>
      <c r="F54" s="63"/>
      <c r="G54" s="63"/>
      <c r="H54" s="63"/>
      <c r="I54" s="63"/>
      <c r="J54" s="63"/>
      <c r="K54" s="63"/>
    </row>
    <row r="55" spans="2:16" ht="15" customHeight="1" x14ac:dyDescent="0.2">
      <c r="B55" s="393" t="s">
        <v>83</v>
      </c>
      <c r="C55" s="394"/>
      <c r="D55" s="394"/>
      <c r="E55" s="394"/>
      <c r="F55" s="394"/>
      <c r="G55" s="394"/>
      <c r="H55" s="394"/>
      <c r="I55" s="394"/>
      <c r="J55" s="394"/>
      <c r="K55" s="395"/>
      <c r="L55" s="64"/>
    </row>
    <row r="56" spans="2:16" ht="15" customHeight="1" x14ac:dyDescent="0.2">
      <c r="B56" s="392" t="s">
        <v>74</v>
      </c>
      <c r="C56" s="392" t="s">
        <v>2</v>
      </c>
      <c r="D56" s="392"/>
      <c r="E56" s="392"/>
      <c r="F56" s="392"/>
      <c r="G56" s="392"/>
      <c r="H56" s="392"/>
      <c r="I56" s="392"/>
      <c r="J56" s="392"/>
      <c r="K56" s="392"/>
    </row>
    <row r="57" spans="2:16" ht="24" x14ac:dyDescent="0.2">
      <c r="B57" s="392"/>
      <c r="C57" s="48" t="s">
        <v>75</v>
      </c>
      <c r="D57" s="48" t="s">
        <v>76</v>
      </c>
      <c r="E57" s="48" t="s">
        <v>77</v>
      </c>
      <c r="F57" s="48" t="s">
        <v>78</v>
      </c>
      <c r="G57" s="48" t="s">
        <v>8</v>
      </c>
      <c r="H57" s="48" t="s">
        <v>79</v>
      </c>
      <c r="I57" s="48" t="s">
        <v>80</v>
      </c>
      <c r="J57" s="48" t="s">
        <v>81</v>
      </c>
      <c r="K57" s="49" t="s">
        <v>46</v>
      </c>
    </row>
    <row r="58" spans="2:16" x14ac:dyDescent="0.2">
      <c r="B58" s="43" t="s">
        <v>56</v>
      </c>
      <c r="C58" s="43">
        <v>7829</v>
      </c>
      <c r="D58" s="43">
        <v>3348</v>
      </c>
      <c r="E58" s="43">
        <f>C58+D58</f>
        <v>11177</v>
      </c>
      <c r="F58" s="44">
        <f>E58/$E$96</f>
        <v>0.18965283198153868</v>
      </c>
      <c r="G58" s="43">
        <v>23296</v>
      </c>
      <c r="H58" s="43">
        <v>1538</v>
      </c>
      <c r="I58" s="43">
        <f>G58+H58</f>
        <v>24834</v>
      </c>
      <c r="J58" s="44">
        <f>I58/$I$96</f>
        <v>0.17341694366079161</v>
      </c>
      <c r="K58" s="43">
        <f t="shared" ref="K58:K95" si="11">E58+I58</f>
        <v>36011</v>
      </c>
    </row>
    <row r="59" spans="2:16" x14ac:dyDescent="0.2">
      <c r="B59" s="43" t="s">
        <v>183</v>
      </c>
      <c r="C59" s="43">
        <v>774</v>
      </c>
      <c r="D59" s="43">
        <v>269</v>
      </c>
      <c r="E59" s="43">
        <f t="shared" ref="E59:E95" si="12">C59+D59</f>
        <v>1043</v>
      </c>
      <c r="F59" s="44">
        <f t="shared" ref="F59:F95" si="13">E59/$E$96</f>
        <v>1.7697763599959275E-2</v>
      </c>
      <c r="G59" s="43">
        <v>1973</v>
      </c>
      <c r="H59" s="43">
        <v>108</v>
      </c>
      <c r="I59" s="43">
        <f t="shared" ref="I59:I95" si="14">G59+H59</f>
        <v>2081</v>
      </c>
      <c r="J59" s="44">
        <f t="shared" ref="J59:J95" si="15">I59/$I$96</f>
        <v>1.4531716991145499E-2</v>
      </c>
      <c r="K59" s="43">
        <f t="shared" si="11"/>
        <v>3124</v>
      </c>
    </row>
    <row r="60" spans="2:16" x14ac:dyDescent="0.2">
      <c r="B60" s="43" t="s">
        <v>184</v>
      </c>
      <c r="C60" s="43">
        <v>564</v>
      </c>
      <c r="D60" s="43">
        <v>128</v>
      </c>
      <c r="E60" s="43">
        <f t="shared" si="12"/>
        <v>692</v>
      </c>
      <c r="F60" s="44">
        <f t="shared" si="13"/>
        <v>1.1741948620490718E-2</v>
      </c>
      <c r="G60" s="43">
        <v>1306</v>
      </c>
      <c r="H60" s="43">
        <v>56</v>
      </c>
      <c r="I60" s="43">
        <f t="shared" si="14"/>
        <v>1362</v>
      </c>
      <c r="J60" s="44">
        <f t="shared" si="15"/>
        <v>9.5109075165498175E-3</v>
      </c>
      <c r="K60" s="43">
        <f t="shared" si="11"/>
        <v>2054</v>
      </c>
    </row>
    <row r="61" spans="2:16" x14ac:dyDescent="0.2">
      <c r="B61" s="43" t="s">
        <v>185</v>
      </c>
      <c r="C61" s="43">
        <v>7186</v>
      </c>
      <c r="D61" s="43">
        <v>2265</v>
      </c>
      <c r="E61" s="43">
        <f t="shared" si="12"/>
        <v>9451</v>
      </c>
      <c r="F61" s="44">
        <f t="shared" si="13"/>
        <v>0.16036583296569043</v>
      </c>
      <c r="G61" s="43">
        <v>23163</v>
      </c>
      <c r="H61" s="43">
        <v>1089</v>
      </c>
      <c r="I61" s="43">
        <f t="shared" si="14"/>
        <v>24252</v>
      </c>
      <c r="J61" s="44">
        <f t="shared" si="15"/>
        <v>0.16935281137398397</v>
      </c>
      <c r="K61" s="43">
        <f t="shared" si="11"/>
        <v>33703</v>
      </c>
    </row>
    <row r="62" spans="2:16" x14ac:dyDescent="0.2">
      <c r="B62" s="43" t="s">
        <v>186</v>
      </c>
      <c r="C62" s="43">
        <v>89</v>
      </c>
      <c r="D62" s="43">
        <v>42</v>
      </c>
      <c r="E62" s="43">
        <f t="shared" si="12"/>
        <v>131</v>
      </c>
      <c r="F62" s="44">
        <f t="shared" si="13"/>
        <v>2.2228255336478094E-3</v>
      </c>
      <c r="G62" s="43">
        <v>187</v>
      </c>
      <c r="H62" s="43">
        <v>22</v>
      </c>
      <c r="I62" s="43">
        <f t="shared" si="14"/>
        <v>209</v>
      </c>
      <c r="J62" s="44">
        <f t="shared" si="15"/>
        <v>1.4594564397642524E-3</v>
      </c>
      <c r="K62" s="43">
        <f t="shared" si="11"/>
        <v>340</v>
      </c>
    </row>
    <row r="63" spans="2:16" x14ac:dyDescent="0.2">
      <c r="B63" s="43" t="s">
        <v>187</v>
      </c>
      <c r="C63" s="43">
        <v>1279</v>
      </c>
      <c r="D63" s="43">
        <v>377</v>
      </c>
      <c r="E63" s="43">
        <f t="shared" si="12"/>
        <v>1656</v>
      </c>
      <c r="F63" s="44">
        <f t="shared" si="13"/>
        <v>2.8099229646723452E-2</v>
      </c>
      <c r="G63" s="43">
        <v>5087</v>
      </c>
      <c r="H63" s="43">
        <v>262</v>
      </c>
      <c r="I63" s="43">
        <f t="shared" si="14"/>
        <v>5349</v>
      </c>
      <c r="J63" s="44">
        <f t="shared" si="15"/>
        <v>3.7352308594731994E-2</v>
      </c>
      <c r="K63" s="43">
        <f t="shared" si="11"/>
        <v>7005</v>
      </c>
    </row>
    <row r="64" spans="2:16" x14ac:dyDescent="0.2">
      <c r="B64" s="43" t="s">
        <v>188</v>
      </c>
      <c r="C64" s="43">
        <v>143</v>
      </c>
      <c r="D64" s="43">
        <v>40</v>
      </c>
      <c r="E64" s="43">
        <f t="shared" si="12"/>
        <v>183</v>
      </c>
      <c r="F64" s="44">
        <f t="shared" si="13"/>
        <v>3.1051684935690773E-3</v>
      </c>
      <c r="G64" s="43">
        <v>696</v>
      </c>
      <c r="H64" s="43">
        <v>42</v>
      </c>
      <c r="I64" s="43">
        <f t="shared" si="14"/>
        <v>738</v>
      </c>
      <c r="J64" s="44">
        <f t="shared" si="15"/>
        <v>5.1534873327560684E-3</v>
      </c>
      <c r="K64" s="43">
        <f t="shared" si="11"/>
        <v>921</v>
      </c>
    </row>
    <row r="65" spans="2:11" x14ac:dyDescent="0.2">
      <c r="B65" s="43" t="s">
        <v>189</v>
      </c>
      <c r="C65" s="43">
        <v>341</v>
      </c>
      <c r="D65" s="43">
        <v>100</v>
      </c>
      <c r="E65" s="43">
        <f t="shared" si="12"/>
        <v>441</v>
      </c>
      <c r="F65" s="44">
        <f t="shared" si="13"/>
        <v>7.4829470254861368E-3</v>
      </c>
      <c r="G65" s="43">
        <v>1350</v>
      </c>
      <c r="H65" s="43">
        <v>65</v>
      </c>
      <c r="I65" s="43">
        <f t="shared" si="14"/>
        <v>1415</v>
      </c>
      <c r="J65" s="44">
        <f t="shared" si="15"/>
        <v>9.881008910365632E-3</v>
      </c>
      <c r="K65" s="43">
        <f t="shared" si="11"/>
        <v>1856</v>
      </c>
    </row>
    <row r="66" spans="2:11" x14ac:dyDescent="0.2">
      <c r="B66" s="43" t="s">
        <v>190</v>
      </c>
      <c r="C66" s="43">
        <v>164</v>
      </c>
      <c r="D66" s="43">
        <v>60</v>
      </c>
      <c r="E66" s="43">
        <f t="shared" si="12"/>
        <v>224</v>
      </c>
      <c r="F66" s="44">
        <f t="shared" si="13"/>
        <v>3.8008619811993076E-3</v>
      </c>
      <c r="G66" s="43">
        <v>391</v>
      </c>
      <c r="H66" s="43">
        <v>30</v>
      </c>
      <c r="I66" s="43">
        <f t="shared" si="14"/>
        <v>421</v>
      </c>
      <c r="J66" s="44">
        <f t="shared" si="15"/>
        <v>2.9398620150275132E-3</v>
      </c>
      <c r="K66" s="43">
        <f t="shared" si="11"/>
        <v>645</v>
      </c>
    </row>
    <row r="67" spans="2:11" x14ac:dyDescent="0.2">
      <c r="B67" s="43" t="s">
        <v>191</v>
      </c>
      <c r="C67" s="43">
        <v>1621</v>
      </c>
      <c r="D67" s="43">
        <v>550</v>
      </c>
      <c r="E67" s="43">
        <f t="shared" si="12"/>
        <v>2171</v>
      </c>
      <c r="F67" s="44">
        <f t="shared" si="13"/>
        <v>3.6837818576712936E-2</v>
      </c>
      <c r="G67" s="43">
        <v>4604</v>
      </c>
      <c r="H67" s="43">
        <v>310</v>
      </c>
      <c r="I67" s="43">
        <f t="shared" si="14"/>
        <v>4914</v>
      </c>
      <c r="J67" s="44">
        <f t="shared" si="15"/>
        <v>3.4314683947375774E-2</v>
      </c>
      <c r="K67" s="43">
        <f t="shared" si="11"/>
        <v>7085</v>
      </c>
    </row>
    <row r="68" spans="2:11" x14ac:dyDescent="0.2">
      <c r="B68" s="43" t="s">
        <v>192</v>
      </c>
      <c r="C68" s="43">
        <v>558</v>
      </c>
      <c r="D68" s="43">
        <v>211</v>
      </c>
      <c r="E68" s="43">
        <f t="shared" si="12"/>
        <v>769</v>
      </c>
      <c r="F68" s="44">
        <f t="shared" si="13"/>
        <v>1.304849492652798E-2</v>
      </c>
      <c r="G68" s="43">
        <v>1367</v>
      </c>
      <c r="H68" s="43">
        <v>127</v>
      </c>
      <c r="I68" s="43">
        <f t="shared" si="14"/>
        <v>1494</v>
      </c>
      <c r="J68" s="44">
        <f t="shared" si="15"/>
        <v>1.0432669478506186E-2</v>
      </c>
      <c r="K68" s="43">
        <f t="shared" si="11"/>
        <v>2263</v>
      </c>
    </row>
    <row r="69" spans="2:11" x14ac:dyDescent="0.2">
      <c r="B69" s="43" t="s">
        <v>193</v>
      </c>
      <c r="C69" s="43">
        <v>332</v>
      </c>
      <c r="D69" s="43">
        <v>101</v>
      </c>
      <c r="E69" s="43">
        <f t="shared" si="12"/>
        <v>433</v>
      </c>
      <c r="F69" s="44">
        <f t="shared" si="13"/>
        <v>7.3472019547290192E-3</v>
      </c>
      <c r="G69" s="43">
        <v>1139</v>
      </c>
      <c r="H69" s="43">
        <v>60</v>
      </c>
      <c r="I69" s="43">
        <f t="shared" si="14"/>
        <v>1199</v>
      </c>
      <c r="J69" s="44">
        <f t="shared" si="15"/>
        <v>8.3726711544370273E-3</v>
      </c>
      <c r="K69" s="43">
        <f t="shared" si="11"/>
        <v>1632</v>
      </c>
    </row>
    <row r="70" spans="2:11" x14ac:dyDescent="0.2">
      <c r="B70" s="43" t="s">
        <v>194</v>
      </c>
      <c r="C70" s="43">
        <v>2367</v>
      </c>
      <c r="D70" s="43">
        <v>1006</v>
      </c>
      <c r="E70" s="43">
        <f t="shared" si="12"/>
        <v>3373</v>
      </c>
      <c r="F70" s="44">
        <f t="shared" si="13"/>
        <v>5.7233515457969932E-2</v>
      </c>
      <c r="G70" s="43">
        <v>7834</v>
      </c>
      <c r="H70" s="43">
        <v>489</v>
      </c>
      <c r="I70" s="43">
        <f t="shared" si="14"/>
        <v>8323</v>
      </c>
      <c r="J70" s="44">
        <f t="shared" si="15"/>
        <v>5.8119884919415658E-2</v>
      </c>
      <c r="K70" s="43">
        <f t="shared" si="11"/>
        <v>11696</v>
      </c>
    </row>
    <row r="71" spans="2:11" x14ac:dyDescent="0.2">
      <c r="B71" s="43" t="s">
        <v>195</v>
      </c>
      <c r="C71" s="43">
        <v>849</v>
      </c>
      <c r="D71" s="43">
        <v>232</v>
      </c>
      <c r="E71" s="43">
        <f t="shared" si="12"/>
        <v>1081</v>
      </c>
      <c r="F71" s="44">
        <f t="shared" si="13"/>
        <v>1.8342552686055589E-2</v>
      </c>
      <c r="G71" s="43">
        <v>1870</v>
      </c>
      <c r="H71" s="43">
        <v>123</v>
      </c>
      <c r="I71" s="43">
        <f t="shared" si="14"/>
        <v>1993</v>
      </c>
      <c r="J71" s="44">
        <f t="shared" si="15"/>
        <v>1.3917209016507918E-2</v>
      </c>
      <c r="K71" s="43">
        <f t="shared" si="11"/>
        <v>3074</v>
      </c>
    </row>
    <row r="72" spans="2:11" x14ac:dyDescent="0.2">
      <c r="B72" s="43" t="s">
        <v>196</v>
      </c>
      <c r="C72" s="43">
        <v>548</v>
      </c>
      <c r="D72" s="43">
        <v>114</v>
      </c>
      <c r="E72" s="43">
        <f t="shared" si="12"/>
        <v>662</v>
      </c>
      <c r="F72" s="44">
        <f t="shared" si="13"/>
        <v>1.1232904605151526E-2</v>
      </c>
      <c r="G72" s="43">
        <v>1355</v>
      </c>
      <c r="H72" s="43">
        <v>54</v>
      </c>
      <c r="I72" s="43">
        <f t="shared" si="14"/>
        <v>1409</v>
      </c>
      <c r="J72" s="44">
        <f t="shared" si="15"/>
        <v>9.839110639367616E-3</v>
      </c>
      <c r="K72" s="43">
        <f t="shared" si="11"/>
        <v>2071</v>
      </c>
    </row>
    <row r="73" spans="2:11" x14ac:dyDescent="0.2">
      <c r="B73" s="43" t="s">
        <v>197</v>
      </c>
      <c r="C73" s="43">
        <v>1371</v>
      </c>
      <c r="D73" s="43">
        <v>459</v>
      </c>
      <c r="E73" s="43">
        <f t="shared" si="12"/>
        <v>1830</v>
      </c>
      <c r="F73" s="44">
        <f t="shared" si="13"/>
        <v>3.1051684935690774E-2</v>
      </c>
      <c r="G73" s="43">
        <v>6397</v>
      </c>
      <c r="H73" s="43">
        <v>337</v>
      </c>
      <c r="I73" s="43">
        <f t="shared" si="14"/>
        <v>6734</v>
      </c>
      <c r="J73" s="44">
        <f t="shared" si="15"/>
        <v>4.7023826150107542E-2</v>
      </c>
      <c r="K73" s="43">
        <f t="shared" si="11"/>
        <v>8564</v>
      </c>
    </row>
    <row r="74" spans="2:11" x14ac:dyDescent="0.2">
      <c r="B74" s="43" t="s">
        <v>198</v>
      </c>
      <c r="C74" s="43">
        <v>614</v>
      </c>
      <c r="D74" s="43">
        <v>161</v>
      </c>
      <c r="E74" s="43">
        <f t="shared" si="12"/>
        <v>775</v>
      </c>
      <c r="F74" s="44">
        <f t="shared" si="13"/>
        <v>1.315030372959582E-2</v>
      </c>
      <c r="G74" s="43">
        <v>2223</v>
      </c>
      <c r="H74" s="43">
        <v>102</v>
      </c>
      <c r="I74" s="43">
        <f t="shared" si="14"/>
        <v>2325</v>
      </c>
      <c r="J74" s="44">
        <f t="shared" si="15"/>
        <v>1.6235580011731515E-2</v>
      </c>
      <c r="K74" s="43">
        <f t="shared" si="11"/>
        <v>3100</v>
      </c>
    </row>
    <row r="75" spans="2:11" x14ac:dyDescent="0.2">
      <c r="B75" s="43" t="s">
        <v>199</v>
      </c>
      <c r="C75" s="43">
        <v>423</v>
      </c>
      <c r="D75" s="43">
        <v>206</v>
      </c>
      <c r="E75" s="43">
        <f t="shared" si="12"/>
        <v>629</v>
      </c>
      <c r="F75" s="44">
        <f t="shared" si="13"/>
        <v>1.0672956188278413E-2</v>
      </c>
      <c r="G75" s="43">
        <v>1523</v>
      </c>
      <c r="H75" s="43">
        <v>91</v>
      </c>
      <c r="I75" s="43">
        <f t="shared" si="14"/>
        <v>1614</v>
      </c>
      <c r="J75" s="44">
        <f t="shared" si="15"/>
        <v>1.1270634898466523E-2</v>
      </c>
      <c r="K75" s="43">
        <f t="shared" si="11"/>
        <v>2243</v>
      </c>
    </row>
    <row r="76" spans="2:11" x14ac:dyDescent="0.2">
      <c r="B76" s="43" t="s">
        <v>200</v>
      </c>
      <c r="C76" s="43">
        <v>35</v>
      </c>
      <c r="D76" s="43">
        <v>3</v>
      </c>
      <c r="E76" s="43">
        <f t="shared" si="12"/>
        <v>38</v>
      </c>
      <c r="F76" s="44">
        <f t="shared" si="13"/>
        <v>6.4478908609631117E-4</v>
      </c>
      <c r="G76" s="43">
        <v>44</v>
      </c>
      <c r="H76" s="43">
        <v>1</v>
      </c>
      <c r="I76" s="43">
        <f t="shared" si="14"/>
        <v>45</v>
      </c>
      <c r="J76" s="44">
        <f t="shared" si="15"/>
        <v>3.1423703248512611E-4</v>
      </c>
      <c r="K76" s="43">
        <f t="shared" si="11"/>
        <v>83</v>
      </c>
    </row>
    <row r="77" spans="2:11" x14ac:dyDescent="0.2">
      <c r="B77" s="43" t="s">
        <v>201</v>
      </c>
      <c r="C77" s="43">
        <v>698</v>
      </c>
      <c r="D77" s="43">
        <v>194</v>
      </c>
      <c r="E77" s="43">
        <f t="shared" si="12"/>
        <v>892</v>
      </c>
      <c r="F77" s="44">
        <f t="shared" si="13"/>
        <v>1.5135575389418671E-2</v>
      </c>
      <c r="G77" s="43">
        <v>1960</v>
      </c>
      <c r="H77" s="43">
        <v>75</v>
      </c>
      <c r="I77" s="43">
        <f t="shared" si="14"/>
        <v>2035</v>
      </c>
      <c r="J77" s="44">
        <f t="shared" si="15"/>
        <v>1.4210496913494037E-2</v>
      </c>
      <c r="K77" s="43">
        <f t="shared" si="11"/>
        <v>2927</v>
      </c>
    </row>
    <row r="78" spans="2:11" x14ac:dyDescent="0.2">
      <c r="B78" s="43" t="s">
        <v>202</v>
      </c>
      <c r="C78" s="43">
        <v>785</v>
      </c>
      <c r="D78" s="43">
        <v>291</v>
      </c>
      <c r="E78" s="43">
        <f t="shared" si="12"/>
        <v>1076</v>
      </c>
      <c r="F78" s="44">
        <f t="shared" si="13"/>
        <v>1.8257712016832389E-2</v>
      </c>
      <c r="G78" s="43">
        <v>2215</v>
      </c>
      <c r="H78" s="43">
        <v>115</v>
      </c>
      <c r="I78" s="43">
        <f t="shared" si="14"/>
        <v>2330</v>
      </c>
      <c r="J78" s="44">
        <f t="shared" si="15"/>
        <v>1.6270495237563198E-2</v>
      </c>
      <c r="K78" s="43">
        <f t="shared" si="11"/>
        <v>3406</v>
      </c>
    </row>
    <row r="79" spans="2:11" x14ac:dyDescent="0.2">
      <c r="B79" s="43" t="s">
        <v>203</v>
      </c>
      <c r="C79" s="43">
        <v>2229</v>
      </c>
      <c r="D79" s="43">
        <v>719</v>
      </c>
      <c r="E79" s="43">
        <f t="shared" si="12"/>
        <v>2948</v>
      </c>
      <c r="F79" s="44">
        <f t="shared" si="13"/>
        <v>5.0022058573998031E-2</v>
      </c>
      <c r="G79" s="43">
        <v>7441</v>
      </c>
      <c r="H79" s="43">
        <v>382</v>
      </c>
      <c r="I79" s="43">
        <f t="shared" si="14"/>
        <v>7823</v>
      </c>
      <c r="J79" s="44">
        <f t="shared" si="15"/>
        <v>5.4628362336247592E-2</v>
      </c>
      <c r="K79" s="43">
        <f t="shared" si="11"/>
        <v>10771</v>
      </c>
    </row>
    <row r="80" spans="2:11" x14ac:dyDescent="0.2">
      <c r="B80" s="43" t="s">
        <v>204</v>
      </c>
      <c r="C80" s="43">
        <v>1242</v>
      </c>
      <c r="D80" s="43">
        <v>420</v>
      </c>
      <c r="E80" s="43">
        <f t="shared" si="12"/>
        <v>1662</v>
      </c>
      <c r="F80" s="44">
        <f t="shared" si="13"/>
        <v>2.8201038449791292E-2</v>
      </c>
      <c r="G80" s="43">
        <v>2826</v>
      </c>
      <c r="H80" s="43">
        <v>160</v>
      </c>
      <c r="I80" s="43">
        <f t="shared" si="14"/>
        <v>2986</v>
      </c>
      <c r="J80" s="44">
        <f t="shared" si="15"/>
        <v>2.08513728666797E-2</v>
      </c>
      <c r="K80" s="43">
        <f t="shared" si="11"/>
        <v>4648</v>
      </c>
    </row>
    <row r="81" spans="2:11" x14ac:dyDescent="0.2">
      <c r="B81" s="43" t="s">
        <v>205</v>
      </c>
      <c r="C81" s="43">
        <v>549</v>
      </c>
      <c r="D81" s="43">
        <v>277</v>
      </c>
      <c r="E81" s="43">
        <f t="shared" si="12"/>
        <v>826</v>
      </c>
      <c r="F81" s="44">
        <f t="shared" si="13"/>
        <v>1.4015678555672447E-2</v>
      </c>
      <c r="G81" s="43">
        <v>1743</v>
      </c>
      <c r="H81" s="43">
        <v>81</v>
      </c>
      <c r="I81" s="43">
        <f t="shared" si="14"/>
        <v>1824</v>
      </c>
      <c r="J81" s="44">
        <f t="shared" si="15"/>
        <v>1.2737074383397112E-2</v>
      </c>
      <c r="K81" s="43">
        <f t="shared" si="11"/>
        <v>2650</v>
      </c>
    </row>
    <row r="82" spans="2:11" x14ac:dyDescent="0.2">
      <c r="B82" s="43" t="s">
        <v>206</v>
      </c>
      <c r="C82" s="43">
        <v>636</v>
      </c>
      <c r="D82" s="43">
        <v>216</v>
      </c>
      <c r="E82" s="43">
        <f t="shared" si="12"/>
        <v>852</v>
      </c>
      <c r="F82" s="44">
        <f t="shared" si="13"/>
        <v>1.4456850035633082E-2</v>
      </c>
      <c r="G82" s="43">
        <v>1901</v>
      </c>
      <c r="H82" s="43">
        <v>98</v>
      </c>
      <c r="I82" s="43">
        <f t="shared" si="14"/>
        <v>1999</v>
      </c>
      <c r="J82" s="44">
        <f t="shared" si="15"/>
        <v>1.3959107287505936E-2</v>
      </c>
      <c r="K82" s="43">
        <f t="shared" si="11"/>
        <v>2851</v>
      </c>
    </row>
    <row r="83" spans="2:11" x14ac:dyDescent="0.2">
      <c r="B83" s="43" t="s">
        <v>207</v>
      </c>
      <c r="C83" s="43">
        <v>191</v>
      </c>
      <c r="D83" s="43">
        <v>70</v>
      </c>
      <c r="E83" s="43">
        <f t="shared" si="12"/>
        <v>261</v>
      </c>
      <c r="F83" s="44">
        <f t="shared" si="13"/>
        <v>4.4286829334509795E-3</v>
      </c>
      <c r="G83" s="43">
        <v>480</v>
      </c>
      <c r="H83" s="43">
        <v>19</v>
      </c>
      <c r="I83" s="43">
        <f t="shared" si="14"/>
        <v>499</v>
      </c>
      <c r="J83" s="44">
        <f t="shared" si="15"/>
        <v>3.4845395380017317E-3</v>
      </c>
      <c r="K83" s="43">
        <f t="shared" si="11"/>
        <v>760</v>
      </c>
    </row>
    <row r="84" spans="2:11" x14ac:dyDescent="0.2">
      <c r="B84" s="43" t="s">
        <v>208</v>
      </c>
      <c r="C84" s="43">
        <v>256</v>
      </c>
      <c r="D84" s="43">
        <v>113</v>
      </c>
      <c r="E84" s="43">
        <f t="shared" si="12"/>
        <v>369</v>
      </c>
      <c r="F84" s="44">
        <f t="shared" si="13"/>
        <v>6.2612413886720735E-3</v>
      </c>
      <c r="G84" s="43">
        <v>890</v>
      </c>
      <c r="H84" s="43">
        <v>37</v>
      </c>
      <c r="I84" s="43">
        <f t="shared" si="14"/>
        <v>927</v>
      </c>
      <c r="J84" s="44">
        <f t="shared" si="15"/>
        <v>6.4732828691935976E-3</v>
      </c>
      <c r="K84" s="43">
        <f t="shared" si="11"/>
        <v>1296</v>
      </c>
    </row>
    <row r="85" spans="2:11" x14ac:dyDescent="0.2">
      <c r="B85" s="43" t="s">
        <v>209</v>
      </c>
      <c r="C85" s="43">
        <v>444</v>
      </c>
      <c r="D85" s="43">
        <v>89</v>
      </c>
      <c r="E85" s="43">
        <f t="shared" si="12"/>
        <v>533</v>
      </c>
      <c r="F85" s="44">
        <f t="shared" si="13"/>
        <v>9.0440153391929956E-3</v>
      </c>
      <c r="G85" s="43">
        <v>853</v>
      </c>
      <c r="H85" s="43">
        <v>39</v>
      </c>
      <c r="I85" s="43">
        <f t="shared" si="14"/>
        <v>892</v>
      </c>
      <c r="J85" s="44">
        <f t="shared" si="15"/>
        <v>6.2288762883718329E-3</v>
      </c>
      <c r="K85" s="43">
        <f t="shared" si="11"/>
        <v>1425</v>
      </c>
    </row>
    <row r="86" spans="2:11" x14ac:dyDescent="0.2">
      <c r="B86" s="43" t="s">
        <v>210</v>
      </c>
      <c r="C86" s="43">
        <v>452</v>
      </c>
      <c r="D86" s="43">
        <v>101</v>
      </c>
      <c r="E86" s="43">
        <f t="shared" si="12"/>
        <v>553</v>
      </c>
      <c r="F86" s="44">
        <f t="shared" si="13"/>
        <v>9.3833780160857902E-3</v>
      </c>
      <c r="G86" s="43">
        <v>1100</v>
      </c>
      <c r="H86" s="43">
        <v>41</v>
      </c>
      <c r="I86" s="43">
        <f t="shared" si="14"/>
        <v>1141</v>
      </c>
      <c r="J86" s="44">
        <f t="shared" si="15"/>
        <v>7.9676545347895315E-3</v>
      </c>
      <c r="K86" s="43">
        <f t="shared" si="11"/>
        <v>1694</v>
      </c>
    </row>
    <row r="87" spans="2:11" x14ac:dyDescent="0.2">
      <c r="B87" s="43" t="s">
        <v>211</v>
      </c>
      <c r="C87" s="43">
        <v>249</v>
      </c>
      <c r="D87" s="43">
        <v>48</v>
      </c>
      <c r="E87" s="43">
        <f t="shared" si="12"/>
        <v>297</v>
      </c>
      <c r="F87" s="44">
        <f t="shared" si="13"/>
        <v>5.0395357518580102E-3</v>
      </c>
      <c r="G87" s="43">
        <v>631</v>
      </c>
      <c r="H87" s="43">
        <v>27</v>
      </c>
      <c r="I87" s="43">
        <f t="shared" si="14"/>
        <v>658</v>
      </c>
      <c r="J87" s="44">
        <f t="shared" si="15"/>
        <v>4.5948437194491777E-3</v>
      </c>
      <c r="K87" s="43">
        <f t="shared" si="11"/>
        <v>955</v>
      </c>
    </row>
    <row r="88" spans="2:11" x14ac:dyDescent="0.2">
      <c r="B88" s="43" t="s">
        <v>212</v>
      </c>
      <c r="C88" s="43">
        <v>208</v>
      </c>
      <c r="D88" s="43">
        <v>71</v>
      </c>
      <c r="E88" s="43">
        <f t="shared" si="12"/>
        <v>279</v>
      </c>
      <c r="F88" s="44">
        <f t="shared" si="13"/>
        <v>4.7341093426544953E-3</v>
      </c>
      <c r="G88" s="43">
        <v>955</v>
      </c>
      <c r="H88" s="43">
        <v>46</v>
      </c>
      <c r="I88" s="43">
        <f t="shared" si="14"/>
        <v>1001</v>
      </c>
      <c r="J88" s="44">
        <f t="shared" si="15"/>
        <v>6.9900282115024723E-3</v>
      </c>
      <c r="K88" s="43">
        <f t="shared" si="11"/>
        <v>1280</v>
      </c>
    </row>
    <row r="89" spans="2:11" x14ac:dyDescent="0.2">
      <c r="B89" s="43" t="s">
        <v>213</v>
      </c>
      <c r="C89" s="43">
        <v>392</v>
      </c>
      <c r="D89" s="43">
        <v>117</v>
      </c>
      <c r="E89" s="43">
        <f t="shared" si="12"/>
        <v>509</v>
      </c>
      <c r="F89" s="44">
        <f t="shared" si="13"/>
        <v>8.6367801269216418E-3</v>
      </c>
      <c r="G89" s="43">
        <v>1340</v>
      </c>
      <c r="H89" s="43">
        <v>45</v>
      </c>
      <c r="I89" s="43">
        <f t="shared" si="14"/>
        <v>1385</v>
      </c>
      <c r="J89" s="44">
        <f t="shared" si="15"/>
        <v>9.6715175553755486E-3</v>
      </c>
      <c r="K89" s="43">
        <f t="shared" si="11"/>
        <v>1894</v>
      </c>
    </row>
    <row r="90" spans="2:11" x14ac:dyDescent="0.2">
      <c r="B90" s="43" t="s">
        <v>214</v>
      </c>
      <c r="C90" s="43">
        <v>140</v>
      </c>
      <c r="D90" s="43">
        <v>44</v>
      </c>
      <c r="E90" s="43">
        <f t="shared" si="12"/>
        <v>184</v>
      </c>
      <c r="F90" s="44">
        <f t="shared" si="13"/>
        <v>3.1221366274137171E-3</v>
      </c>
      <c r="G90" s="43">
        <v>600</v>
      </c>
      <c r="H90" s="43">
        <v>35</v>
      </c>
      <c r="I90" s="43">
        <f t="shared" si="14"/>
        <v>635</v>
      </c>
      <c r="J90" s="44">
        <f t="shared" si="15"/>
        <v>4.4342336806234466E-3</v>
      </c>
      <c r="K90" s="43">
        <f t="shared" si="11"/>
        <v>819</v>
      </c>
    </row>
    <row r="91" spans="2:11" x14ac:dyDescent="0.2">
      <c r="B91" s="43" t="s">
        <v>215</v>
      </c>
      <c r="C91" s="43">
        <v>266</v>
      </c>
      <c r="D91" s="43">
        <v>93</v>
      </c>
      <c r="E91" s="43">
        <f t="shared" si="12"/>
        <v>359</v>
      </c>
      <c r="F91" s="44">
        <f t="shared" si="13"/>
        <v>6.0915600502256763E-3</v>
      </c>
      <c r="G91" s="43">
        <v>1325</v>
      </c>
      <c r="H91" s="43">
        <v>44</v>
      </c>
      <c r="I91" s="43">
        <f t="shared" si="14"/>
        <v>1369</v>
      </c>
      <c r="J91" s="44">
        <f t="shared" si="15"/>
        <v>9.5597888327141698E-3</v>
      </c>
      <c r="K91" s="43">
        <f t="shared" si="11"/>
        <v>1728</v>
      </c>
    </row>
    <row r="92" spans="2:11" x14ac:dyDescent="0.2">
      <c r="B92" s="43" t="s">
        <v>216</v>
      </c>
      <c r="C92" s="43">
        <v>3742</v>
      </c>
      <c r="D92" s="43">
        <v>1204</v>
      </c>
      <c r="E92" s="43">
        <f t="shared" si="12"/>
        <v>4946</v>
      </c>
      <c r="F92" s="44">
        <f t="shared" si="13"/>
        <v>8.392438999558828E-2</v>
      </c>
      <c r="G92" s="43">
        <v>11115</v>
      </c>
      <c r="H92" s="43">
        <v>541</v>
      </c>
      <c r="I92" s="43">
        <f t="shared" si="14"/>
        <v>11656</v>
      </c>
      <c r="J92" s="44">
        <f t="shared" si="15"/>
        <v>8.1394374458814006E-2</v>
      </c>
      <c r="K92" s="43">
        <f t="shared" si="11"/>
        <v>16602</v>
      </c>
    </row>
    <row r="93" spans="2:11" x14ac:dyDescent="0.2">
      <c r="B93" s="43" t="s">
        <v>217</v>
      </c>
      <c r="C93" s="43">
        <v>1213</v>
      </c>
      <c r="D93" s="43">
        <v>404</v>
      </c>
      <c r="E93" s="43">
        <f t="shared" si="12"/>
        <v>1617</v>
      </c>
      <c r="F93" s="44">
        <f t="shared" si="13"/>
        <v>2.7437472426782503E-2</v>
      </c>
      <c r="G93" s="43">
        <v>3864</v>
      </c>
      <c r="H93" s="43">
        <v>194</v>
      </c>
      <c r="I93" s="43">
        <f t="shared" si="14"/>
        <v>4058</v>
      </c>
      <c r="J93" s="44">
        <f t="shared" si="15"/>
        <v>2.8337197284992038E-2</v>
      </c>
      <c r="K93" s="43">
        <f t="shared" si="11"/>
        <v>5675</v>
      </c>
    </row>
    <row r="94" spans="2:11" x14ac:dyDescent="0.2">
      <c r="B94" s="43" t="s">
        <v>218</v>
      </c>
      <c r="C94" s="43">
        <v>490</v>
      </c>
      <c r="D94" s="43">
        <v>181</v>
      </c>
      <c r="E94" s="43">
        <f t="shared" si="12"/>
        <v>671</v>
      </c>
      <c r="F94" s="44">
        <f t="shared" si="13"/>
        <v>1.1385617809753284E-2</v>
      </c>
      <c r="G94" s="43">
        <v>1327</v>
      </c>
      <c r="H94" s="43">
        <v>90</v>
      </c>
      <c r="I94" s="43">
        <f t="shared" si="14"/>
        <v>1417</v>
      </c>
      <c r="J94" s="44">
        <f t="shared" si="15"/>
        <v>9.8949750006983046E-3</v>
      </c>
      <c r="K94" s="43">
        <f t="shared" si="11"/>
        <v>2088</v>
      </c>
    </row>
    <row r="95" spans="2:11" x14ac:dyDescent="0.2">
      <c r="B95" s="43" t="s">
        <v>219</v>
      </c>
      <c r="C95" s="43">
        <v>2392</v>
      </c>
      <c r="D95" s="43">
        <v>949</v>
      </c>
      <c r="E95" s="43">
        <f t="shared" si="12"/>
        <v>3341</v>
      </c>
      <c r="F95" s="44">
        <f t="shared" si="13"/>
        <v>5.6690535174941457E-2</v>
      </c>
      <c r="G95" s="43">
        <v>7441</v>
      </c>
      <c r="H95" s="43">
        <v>417</v>
      </c>
      <c r="I95" s="43">
        <f t="shared" si="14"/>
        <v>7858</v>
      </c>
      <c r="J95" s="44">
        <f t="shared" si="15"/>
        <v>5.4872768917069353E-2</v>
      </c>
      <c r="K95" s="43">
        <f t="shared" si="11"/>
        <v>11199</v>
      </c>
    </row>
    <row r="96" spans="2:11" x14ac:dyDescent="0.2">
      <c r="B96" s="45" t="s">
        <v>66</v>
      </c>
      <c r="C96" s="43">
        <f t="shared" ref="C96:H96" si="16">SUM(C58:C95)</f>
        <v>43661</v>
      </c>
      <c r="D96" s="43">
        <f t="shared" si="16"/>
        <v>15273</v>
      </c>
      <c r="E96" s="45">
        <f t="shared" ref="E96" si="17">C96+D96</f>
        <v>58934</v>
      </c>
      <c r="F96" s="47">
        <f t="shared" ref="F96" si="18">E96/$E$96</f>
        <v>1</v>
      </c>
      <c r="G96" s="43">
        <f t="shared" si="16"/>
        <v>135812</v>
      </c>
      <c r="H96" s="43">
        <f t="shared" si="16"/>
        <v>7392</v>
      </c>
      <c r="I96" s="45">
        <f t="shared" ref="I96" si="19">G96+H96</f>
        <v>143204</v>
      </c>
      <c r="J96" s="47">
        <f t="shared" ref="J96" si="20">I96/$I$96</f>
        <v>1</v>
      </c>
      <c r="K96" s="45">
        <f t="shared" ref="K96:K97" si="21">E96+I96</f>
        <v>202138</v>
      </c>
    </row>
    <row r="97" spans="2:11" ht="24" x14ac:dyDescent="0.2">
      <c r="B97" s="57" t="s">
        <v>84</v>
      </c>
      <c r="C97" s="58">
        <f>+C96/$K$96</f>
        <v>0.21599600273080766</v>
      </c>
      <c r="D97" s="58">
        <f>+D96/$K$96</f>
        <v>7.5557292542718341E-2</v>
      </c>
      <c r="E97" s="59">
        <f>C97+D97</f>
        <v>0.29155329527352603</v>
      </c>
      <c r="F97" s="59"/>
      <c r="G97" s="58">
        <f>+G96/$K$96</f>
        <v>0.67187762815502283</v>
      </c>
      <c r="H97" s="58">
        <f>+H96/$K$96</f>
        <v>3.6569076571451184E-2</v>
      </c>
      <c r="I97" s="59">
        <f>G97+H97</f>
        <v>0.70844670472647397</v>
      </c>
      <c r="J97" s="59"/>
      <c r="K97" s="59">
        <f t="shared" si="21"/>
        <v>1</v>
      </c>
    </row>
    <row r="98" spans="2:11" x14ac:dyDescent="0.2">
      <c r="B98" s="50" t="s">
        <v>149</v>
      </c>
    </row>
    <row r="99" spans="2:11" x14ac:dyDescent="0.2">
      <c r="B99" s="50" t="s">
        <v>150</v>
      </c>
    </row>
  </sheetData>
  <mergeCells count="10">
    <mergeCell ref="B56:B57"/>
    <mergeCell ref="C56:K56"/>
    <mergeCell ref="B8:K8"/>
    <mergeCell ref="B9:B10"/>
    <mergeCell ref="C9:K9"/>
    <mergeCell ref="B6:K6"/>
    <mergeCell ref="B5:K5"/>
    <mergeCell ref="B53:K53"/>
    <mergeCell ref="B52:K52"/>
    <mergeCell ref="B55:K55"/>
  </mergeCells>
  <hyperlinks>
    <hyperlink ref="M5" location="'Índice Pensiones Solidarias'!A1" display="Volver Sistema de Pensiones Solidadias" xr:uid="{00000000-0004-0000-0C00-000000000000}"/>
  </hyperlinks>
  <pageMargins left="0.74803149606299213" right="0.74803149606299213" top="0.98425196850393704" bottom="0.98425196850393704" header="0" footer="0"/>
  <pageSetup scale="75" fitToHeight="2" orientation="portrait" r:id="rId1"/>
  <headerFooter alignWithMargins="0"/>
  <rowBreaks count="1" manualBreakCount="1">
    <brk id="55" min="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1:Q89"/>
  <sheetViews>
    <sheetView showGridLines="0" topLeftCell="A61" zoomScaleNormal="100" workbookViewId="0">
      <selection activeCell="M23" sqref="M23"/>
    </sheetView>
  </sheetViews>
  <sheetFormatPr baseColWidth="10" defaultRowHeight="12" x14ac:dyDescent="0.2"/>
  <cols>
    <col min="1" max="1" width="6" style="51" customWidth="1"/>
    <col min="2" max="2" width="18.140625" style="51" customWidth="1"/>
    <col min="3" max="3" width="7.85546875" style="51" bestFit="1" customWidth="1"/>
    <col min="4" max="4" width="7.28515625" style="51" bestFit="1" customWidth="1"/>
    <col min="5" max="6" width="7.28515625" style="51" customWidth="1"/>
    <col min="7" max="8" width="7.28515625" style="51" bestFit="1" customWidth="1"/>
    <col min="9" max="11" width="7.28515625" style="51" customWidth="1"/>
    <col min="12" max="12" width="9.7109375" style="51" customWidth="1"/>
    <col min="13" max="14" width="11.42578125" style="51"/>
    <col min="15" max="15" width="12.42578125" style="51" bestFit="1" customWidth="1"/>
    <col min="16" max="251" width="11.42578125" style="51"/>
    <col min="252" max="252" width="18.140625" style="51" customWidth="1"/>
    <col min="253" max="253" width="7.85546875" style="51" bestFit="1" customWidth="1"/>
    <col min="254" max="254" width="7.28515625" style="51" bestFit="1" customWidth="1"/>
    <col min="255" max="256" width="7.28515625" style="51" customWidth="1"/>
    <col min="257" max="258" width="7.28515625" style="51" bestFit="1" customWidth="1"/>
    <col min="259" max="261" width="7.28515625" style="51" customWidth="1"/>
    <col min="262" max="267" width="0" style="51" hidden="1" customWidth="1"/>
    <col min="268" max="268" width="9.7109375" style="51" customWidth="1"/>
    <col min="269" max="270" width="11.42578125" style="51"/>
    <col min="271" max="271" width="12.42578125" style="51" bestFit="1" customWidth="1"/>
    <col min="272" max="507" width="11.42578125" style="51"/>
    <col min="508" max="508" width="18.140625" style="51" customWidth="1"/>
    <col min="509" max="509" width="7.85546875" style="51" bestFit="1" customWidth="1"/>
    <col min="510" max="510" width="7.28515625" style="51" bestFit="1" customWidth="1"/>
    <col min="511" max="512" width="7.28515625" style="51" customWidth="1"/>
    <col min="513" max="514" width="7.28515625" style="51" bestFit="1" customWidth="1"/>
    <col min="515" max="517" width="7.28515625" style="51" customWidth="1"/>
    <col min="518" max="523" width="0" style="51" hidden="1" customWidth="1"/>
    <col min="524" max="524" width="9.7109375" style="51" customWidth="1"/>
    <col min="525" max="526" width="11.42578125" style="51"/>
    <col min="527" max="527" width="12.42578125" style="51" bestFit="1" customWidth="1"/>
    <col min="528" max="763" width="11.42578125" style="51"/>
    <col min="764" max="764" width="18.140625" style="51" customWidth="1"/>
    <col min="765" max="765" width="7.85546875" style="51" bestFit="1" customWidth="1"/>
    <col min="766" max="766" width="7.28515625" style="51" bestFit="1" customWidth="1"/>
    <col min="767" max="768" width="7.28515625" style="51" customWidth="1"/>
    <col min="769" max="770" width="7.28515625" style="51" bestFit="1" customWidth="1"/>
    <col min="771" max="773" width="7.28515625" style="51" customWidth="1"/>
    <col min="774" max="779" width="0" style="51" hidden="1" customWidth="1"/>
    <col min="780" max="780" width="9.7109375" style="51" customWidth="1"/>
    <col min="781" max="782" width="11.42578125" style="51"/>
    <col min="783" max="783" width="12.42578125" style="51" bestFit="1" customWidth="1"/>
    <col min="784" max="1019" width="11.42578125" style="51"/>
    <col min="1020" max="1020" width="18.140625" style="51" customWidth="1"/>
    <col min="1021" max="1021" width="7.85546875" style="51" bestFit="1" customWidth="1"/>
    <col min="1022" max="1022" width="7.28515625" style="51" bestFit="1" customWidth="1"/>
    <col min="1023" max="1024" width="7.28515625" style="51" customWidth="1"/>
    <col min="1025" max="1026" width="7.28515625" style="51" bestFit="1" customWidth="1"/>
    <col min="1027" max="1029" width="7.28515625" style="51" customWidth="1"/>
    <col min="1030" max="1035" width="0" style="51" hidden="1" customWidth="1"/>
    <col min="1036" max="1036" width="9.7109375" style="51" customWidth="1"/>
    <col min="1037" max="1038" width="11.42578125" style="51"/>
    <col min="1039" max="1039" width="12.42578125" style="51" bestFit="1" customWidth="1"/>
    <col min="1040" max="1275" width="11.42578125" style="51"/>
    <col min="1276" max="1276" width="18.140625" style="51" customWidth="1"/>
    <col min="1277" max="1277" width="7.85546875" style="51" bestFit="1" customWidth="1"/>
    <col min="1278" max="1278" width="7.28515625" style="51" bestFit="1" customWidth="1"/>
    <col min="1279" max="1280" width="7.28515625" style="51" customWidth="1"/>
    <col min="1281" max="1282" width="7.28515625" style="51" bestFit="1" customWidth="1"/>
    <col min="1283" max="1285" width="7.28515625" style="51" customWidth="1"/>
    <col min="1286" max="1291" width="0" style="51" hidden="1" customWidth="1"/>
    <col min="1292" max="1292" width="9.7109375" style="51" customWidth="1"/>
    <col min="1293" max="1294" width="11.42578125" style="51"/>
    <col min="1295" max="1295" width="12.42578125" style="51" bestFit="1" customWidth="1"/>
    <col min="1296" max="1531" width="11.42578125" style="51"/>
    <col min="1532" max="1532" width="18.140625" style="51" customWidth="1"/>
    <col min="1533" max="1533" width="7.85546875" style="51" bestFit="1" customWidth="1"/>
    <col min="1534" max="1534" width="7.28515625" style="51" bestFit="1" customWidth="1"/>
    <col min="1535" max="1536" width="7.28515625" style="51" customWidth="1"/>
    <col min="1537" max="1538" width="7.28515625" style="51" bestFit="1" customWidth="1"/>
    <col min="1539" max="1541" width="7.28515625" style="51" customWidth="1"/>
    <col min="1542" max="1547" width="0" style="51" hidden="1" customWidth="1"/>
    <col min="1548" max="1548" width="9.7109375" style="51" customWidth="1"/>
    <col min="1549" max="1550" width="11.42578125" style="51"/>
    <col min="1551" max="1551" width="12.42578125" style="51" bestFit="1" customWidth="1"/>
    <col min="1552" max="1787" width="11.42578125" style="51"/>
    <col min="1788" max="1788" width="18.140625" style="51" customWidth="1"/>
    <col min="1789" max="1789" width="7.85546875" style="51" bestFit="1" customWidth="1"/>
    <col min="1790" max="1790" width="7.28515625" style="51" bestFit="1" customWidth="1"/>
    <col min="1791" max="1792" width="7.28515625" style="51" customWidth="1"/>
    <col min="1793" max="1794" width="7.28515625" style="51" bestFit="1" customWidth="1"/>
    <col min="1795" max="1797" width="7.28515625" style="51" customWidth="1"/>
    <col min="1798" max="1803" width="0" style="51" hidden="1" customWidth="1"/>
    <col min="1804" max="1804" width="9.7109375" style="51" customWidth="1"/>
    <col min="1805" max="1806" width="11.42578125" style="51"/>
    <col min="1807" max="1807" width="12.42578125" style="51" bestFit="1" customWidth="1"/>
    <col min="1808" max="2043" width="11.42578125" style="51"/>
    <col min="2044" max="2044" width="18.140625" style="51" customWidth="1"/>
    <col min="2045" max="2045" width="7.85546875" style="51" bestFit="1" customWidth="1"/>
    <col min="2046" max="2046" width="7.28515625" style="51" bestFit="1" customWidth="1"/>
    <col min="2047" max="2048" width="7.28515625" style="51" customWidth="1"/>
    <col min="2049" max="2050" width="7.28515625" style="51" bestFit="1" customWidth="1"/>
    <col min="2051" max="2053" width="7.28515625" style="51" customWidth="1"/>
    <col min="2054" max="2059" width="0" style="51" hidden="1" customWidth="1"/>
    <col min="2060" max="2060" width="9.7109375" style="51" customWidth="1"/>
    <col min="2061" max="2062" width="11.42578125" style="51"/>
    <col min="2063" max="2063" width="12.42578125" style="51" bestFit="1" customWidth="1"/>
    <col min="2064" max="2299" width="11.42578125" style="51"/>
    <col min="2300" max="2300" width="18.140625" style="51" customWidth="1"/>
    <col min="2301" max="2301" width="7.85546875" style="51" bestFit="1" customWidth="1"/>
    <col min="2302" max="2302" width="7.28515625" style="51" bestFit="1" customWidth="1"/>
    <col min="2303" max="2304" width="7.28515625" style="51" customWidth="1"/>
    <col min="2305" max="2306" width="7.28515625" style="51" bestFit="1" customWidth="1"/>
    <col min="2307" max="2309" width="7.28515625" style="51" customWidth="1"/>
    <col min="2310" max="2315" width="0" style="51" hidden="1" customWidth="1"/>
    <col min="2316" max="2316" width="9.7109375" style="51" customWidth="1"/>
    <col min="2317" max="2318" width="11.42578125" style="51"/>
    <col min="2319" max="2319" width="12.42578125" style="51" bestFit="1" customWidth="1"/>
    <col min="2320" max="2555" width="11.42578125" style="51"/>
    <col min="2556" max="2556" width="18.140625" style="51" customWidth="1"/>
    <col min="2557" max="2557" width="7.85546875" style="51" bestFit="1" customWidth="1"/>
    <col min="2558" max="2558" width="7.28515625" style="51" bestFit="1" customWidth="1"/>
    <col min="2559" max="2560" width="7.28515625" style="51" customWidth="1"/>
    <col min="2561" max="2562" width="7.28515625" style="51" bestFit="1" customWidth="1"/>
    <col min="2563" max="2565" width="7.28515625" style="51" customWidth="1"/>
    <col min="2566" max="2571" width="0" style="51" hidden="1" customWidth="1"/>
    <col min="2572" max="2572" width="9.7109375" style="51" customWidth="1"/>
    <col min="2573" max="2574" width="11.42578125" style="51"/>
    <col min="2575" max="2575" width="12.42578125" style="51" bestFit="1" customWidth="1"/>
    <col min="2576" max="2811" width="11.42578125" style="51"/>
    <col min="2812" max="2812" width="18.140625" style="51" customWidth="1"/>
    <col min="2813" max="2813" width="7.85546875" style="51" bestFit="1" customWidth="1"/>
    <col min="2814" max="2814" width="7.28515625" style="51" bestFit="1" customWidth="1"/>
    <col min="2815" max="2816" width="7.28515625" style="51" customWidth="1"/>
    <col min="2817" max="2818" width="7.28515625" style="51" bestFit="1" customWidth="1"/>
    <col min="2819" max="2821" width="7.28515625" style="51" customWidth="1"/>
    <col min="2822" max="2827" width="0" style="51" hidden="1" customWidth="1"/>
    <col min="2828" max="2828" width="9.7109375" style="51" customWidth="1"/>
    <col min="2829" max="2830" width="11.42578125" style="51"/>
    <col min="2831" max="2831" width="12.42578125" style="51" bestFit="1" customWidth="1"/>
    <col min="2832" max="3067" width="11.42578125" style="51"/>
    <col min="3068" max="3068" width="18.140625" style="51" customWidth="1"/>
    <col min="3069" max="3069" width="7.85546875" style="51" bestFit="1" customWidth="1"/>
    <col min="3070" max="3070" width="7.28515625" style="51" bestFit="1" customWidth="1"/>
    <col min="3071" max="3072" width="7.28515625" style="51" customWidth="1"/>
    <col min="3073" max="3074" width="7.28515625" style="51" bestFit="1" customWidth="1"/>
    <col min="3075" max="3077" width="7.28515625" style="51" customWidth="1"/>
    <col min="3078" max="3083" width="0" style="51" hidden="1" customWidth="1"/>
    <col min="3084" max="3084" width="9.7109375" style="51" customWidth="1"/>
    <col min="3085" max="3086" width="11.42578125" style="51"/>
    <col min="3087" max="3087" width="12.42578125" style="51" bestFit="1" customWidth="1"/>
    <col min="3088" max="3323" width="11.42578125" style="51"/>
    <col min="3324" max="3324" width="18.140625" style="51" customWidth="1"/>
    <col min="3325" max="3325" width="7.85546875" style="51" bestFit="1" customWidth="1"/>
    <col min="3326" max="3326" width="7.28515625" style="51" bestFit="1" customWidth="1"/>
    <col min="3327" max="3328" width="7.28515625" style="51" customWidth="1"/>
    <col min="3329" max="3330" width="7.28515625" style="51" bestFit="1" customWidth="1"/>
    <col min="3331" max="3333" width="7.28515625" style="51" customWidth="1"/>
    <col min="3334" max="3339" width="0" style="51" hidden="1" customWidth="1"/>
    <col min="3340" max="3340" width="9.7109375" style="51" customWidth="1"/>
    <col min="3341" max="3342" width="11.42578125" style="51"/>
    <col min="3343" max="3343" width="12.42578125" style="51" bestFit="1" customWidth="1"/>
    <col min="3344" max="3579" width="11.42578125" style="51"/>
    <col min="3580" max="3580" width="18.140625" style="51" customWidth="1"/>
    <col min="3581" max="3581" width="7.85546875" style="51" bestFit="1" customWidth="1"/>
    <col min="3582" max="3582" width="7.28515625" style="51" bestFit="1" customWidth="1"/>
    <col min="3583" max="3584" width="7.28515625" style="51" customWidth="1"/>
    <col min="3585" max="3586" width="7.28515625" style="51" bestFit="1" customWidth="1"/>
    <col min="3587" max="3589" width="7.28515625" style="51" customWidth="1"/>
    <col min="3590" max="3595" width="0" style="51" hidden="1" customWidth="1"/>
    <col min="3596" max="3596" width="9.7109375" style="51" customWidth="1"/>
    <col min="3597" max="3598" width="11.42578125" style="51"/>
    <col min="3599" max="3599" width="12.42578125" style="51" bestFit="1" customWidth="1"/>
    <col min="3600" max="3835" width="11.42578125" style="51"/>
    <col min="3836" max="3836" width="18.140625" style="51" customWidth="1"/>
    <col min="3837" max="3837" width="7.85546875" style="51" bestFit="1" customWidth="1"/>
    <col min="3838" max="3838" width="7.28515625" style="51" bestFit="1" customWidth="1"/>
    <col min="3839" max="3840" width="7.28515625" style="51" customWidth="1"/>
    <col min="3841" max="3842" width="7.28515625" style="51" bestFit="1" customWidth="1"/>
    <col min="3843" max="3845" width="7.28515625" style="51" customWidth="1"/>
    <col min="3846" max="3851" width="0" style="51" hidden="1" customWidth="1"/>
    <col min="3852" max="3852" width="9.7109375" style="51" customWidth="1"/>
    <col min="3853" max="3854" width="11.42578125" style="51"/>
    <col min="3855" max="3855" width="12.42578125" style="51" bestFit="1" customWidth="1"/>
    <col min="3856" max="4091" width="11.42578125" style="51"/>
    <col min="4092" max="4092" width="18.140625" style="51" customWidth="1"/>
    <col min="4093" max="4093" width="7.85546875" style="51" bestFit="1" customWidth="1"/>
    <col min="4094" max="4094" width="7.28515625" style="51" bestFit="1" customWidth="1"/>
    <col min="4095" max="4096" width="7.28515625" style="51" customWidth="1"/>
    <col min="4097" max="4098" width="7.28515625" style="51" bestFit="1" customWidth="1"/>
    <col min="4099" max="4101" width="7.28515625" style="51" customWidth="1"/>
    <col min="4102" max="4107" width="0" style="51" hidden="1" customWidth="1"/>
    <col min="4108" max="4108" width="9.7109375" style="51" customWidth="1"/>
    <col min="4109" max="4110" width="11.42578125" style="51"/>
    <col min="4111" max="4111" width="12.42578125" style="51" bestFit="1" customWidth="1"/>
    <col min="4112" max="4347" width="11.42578125" style="51"/>
    <col min="4348" max="4348" width="18.140625" style="51" customWidth="1"/>
    <col min="4349" max="4349" width="7.85546875" style="51" bestFit="1" customWidth="1"/>
    <col min="4350" max="4350" width="7.28515625" style="51" bestFit="1" customWidth="1"/>
    <col min="4351" max="4352" width="7.28515625" style="51" customWidth="1"/>
    <col min="4353" max="4354" width="7.28515625" style="51" bestFit="1" customWidth="1"/>
    <col min="4355" max="4357" width="7.28515625" style="51" customWidth="1"/>
    <col min="4358" max="4363" width="0" style="51" hidden="1" customWidth="1"/>
    <col min="4364" max="4364" width="9.7109375" style="51" customWidth="1"/>
    <col min="4365" max="4366" width="11.42578125" style="51"/>
    <col min="4367" max="4367" width="12.42578125" style="51" bestFit="1" customWidth="1"/>
    <col min="4368" max="4603" width="11.42578125" style="51"/>
    <col min="4604" max="4604" width="18.140625" style="51" customWidth="1"/>
    <col min="4605" max="4605" width="7.85546875" style="51" bestFit="1" customWidth="1"/>
    <col min="4606" max="4606" width="7.28515625" style="51" bestFit="1" customWidth="1"/>
    <col min="4607" max="4608" width="7.28515625" style="51" customWidth="1"/>
    <col min="4609" max="4610" width="7.28515625" style="51" bestFit="1" customWidth="1"/>
    <col min="4611" max="4613" width="7.28515625" style="51" customWidth="1"/>
    <col min="4614" max="4619" width="0" style="51" hidden="1" customWidth="1"/>
    <col min="4620" max="4620" width="9.7109375" style="51" customWidth="1"/>
    <col min="4621" max="4622" width="11.42578125" style="51"/>
    <col min="4623" max="4623" width="12.42578125" style="51" bestFit="1" customWidth="1"/>
    <col min="4624" max="4859" width="11.42578125" style="51"/>
    <col min="4860" max="4860" width="18.140625" style="51" customWidth="1"/>
    <col min="4861" max="4861" width="7.85546875" style="51" bestFit="1" customWidth="1"/>
    <col min="4862" max="4862" width="7.28515625" style="51" bestFit="1" customWidth="1"/>
    <col min="4863" max="4864" width="7.28515625" style="51" customWidth="1"/>
    <col min="4865" max="4866" width="7.28515625" style="51" bestFit="1" customWidth="1"/>
    <col min="4867" max="4869" width="7.28515625" style="51" customWidth="1"/>
    <col min="4870" max="4875" width="0" style="51" hidden="1" customWidth="1"/>
    <col min="4876" max="4876" width="9.7109375" style="51" customWidth="1"/>
    <col min="4877" max="4878" width="11.42578125" style="51"/>
    <col min="4879" max="4879" width="12.42578125" style="51" bestFit="1" customWidth="1"/>
    <col min="4880" max="5115" width="11.42578125" style="51"/>
    <col min="5116" max="5116" width="18.140625" style="51" customWidth="1"/>
    <col min="5117" max="5117" width="7.85546875" style="51" bestFit="1" customWidth="1"/>
    <col min="5118" max="5118" width="7.28515625" style="51" bestFit="1" customWidth="1"/>
    <col min="5119" max="5120" width="7.28515625" style="51" customWidth="1"/>
    <col min="5121" max="5122" width="7.28515625" style="51" bestFit="1" customWidth="1"/>
    <col min="5123" max="5125" width="7.28515625" style="51" customWidth="1"/>
    <col min="5126" max="5131" width="0" style="51" hidden="1" customWidth="1"/>
    <col min="5132" max="5132" width="9.7109375" style="51" customWidth="1"/>
    <col min="5133" max="5134" width="11.42578125" style="51"/>
    <col min="5135" max="5135" width="12.42578125" style="51" bestFit="1" customWidth="1"/>
    <col min="5136" max="5371" width="11.42578125" style="51"/>
    <col min="5372" max="5372" width="18.140625" style="51" customWidth="1"/>
    <col min="5373" max="5373" width="7.85546875" style="51" bestFit="1" customWidth="1"/>
    <col min="5374" max="5374" width="7.28515625" style="51" bestFit="1" customWidth="1"/>
    <col min="5375" max="5376" width="7.28515625" style="51" customWidth="1"/>
    <col min="5377" max="5378" width="7.28515625" style="51" bestFit="1" customWidth="1"/>
    <col min="5379" max="5381" width="7.28515625" style="51" customWidth="1"/>
    <col min="5382" max="5387" width="0" style="51" hidden="1" customWidth="1"/>
    <col min="5388" max="5388" width="9.7109375" style="51" customWidth="1"/>
    <col min="5389" max="5390" width="11.42578125" style="51"/>
    <col min="5391" max="5391" width="12.42578125" style="51" bestFit="1" customWidth="1"/>
    <col min="5392" max="5627" width="11.42578125" style="51"/>
    <col min="5628" max="5628" width="18.140625" style="51" customWidth="1"/>
    <col min="5629" max="5629" width="7.85546875" style="51" bestFit="1" customWidth="1"/>
    <col min="5630" max="5630" width="7.28515625" style="51" bestFit="1" customWidth="1"/>
    <col min="5631" max="5632" width="7.28515625" style="51" customWidth="1"/>
    <col min="5633" max="5634" width="7.28515625" style="51" bestFit="1" customWidth="1"/>
    <col min="5635" max="5637" width="7.28515625" style="51" customWidth="1"/>
    <col min="5638" max="5643" width="0" style="51" hidden="1" customWidth="1"/>
    <col min="5644" max="5644" width="9.7109375" style="51" customWidth="1"/>
    <col min="5645" max="5646" width="11.42578125" style="51"/>
    <col min="5647" max="5647" width="12.42578125" style="51" bestFit="1" customWidth="1"/>
    <col min="5648" max="5883" width="11.42578125" style="51"/>
    <col min="5884" max="5884" width="18.140625" style="51" customWidth="1"/>
    <col min="5885" max="5885" width="7.85546875" style="51" bestFit="1" customWidth="1"/>
    <col min="5886" max="5886" width="7.28515625" style="51" bestFit="1" customWidth="1"/>
    <col min="5887" max="5888" width="7.28515625" style="51" customWidth="1"/>
    <col min="5889" max="5890" width="7.28515625" style="51" bestFit="1" customWidth="1"/>
    <col min="5891" max="5893" width="7.28515625" style="51" customWidth="1"/>
    <col min="5894" max="5899" width="0" style="51" hidden="1" customWidth="1"/>
    <col min="5900" max="5900" width="9.7109375" style="51" customWidth="1"/>
    <col min="5901" max="5902" width="11.42578125" style="51"/>
    <col min="5903" max="5903" width="12.42578125" style="51" bestFit="1" customWidth="1"/>
    <col min="5904" max="6139" width="11.42578125" style="51"/>
    <col min="6140" max="6140" width="18.140625" style="51" customWidth="1"/>
    <col min="6141" max="6141" width="7.85546875" style="51" bestFit="1" customWidth="1"/>
    <col min="6142" max="6142" width="7.28515625" style="51" bestFit="1" customWidth="1"/>
    <col min="6143" max="6144" width="7.28515625" style="51" customWidth="1"/>
    <col min="6145" max="6146" width="7.28515625" style="51" bestFit="1" customWidth="1"/>
    <col min="6147" max="6149" width="7.28515625" style="51" customWidth="1"/>
    <col min="6150" max="6155" width="0" style="51" hidden="1" customWidth="1"/>
    <col min="6156" max="6156" width="9.7109375" style="51" customWidth="1"/>
    <col min="6157" max="6158" width="11.42578125" style="51"/>
    <col min="6159" max="6159" width="12.42578125" style="51" bestFit="1" customWidth="1"/>
    <col min="6160" max="6395" width="11.42578125" style="51"/>
    <col min="6396" max="6396" width="18.140625" style="51" customWidth="1"/>
    <col min="6397" max="6397" width="7.85546875" style="51" bestFit="1" customWidth="1"/>
    <col min="6398" max="6398" width="7.28515625" style="51" bestFit="1" customWidth="1"/>
    <col min="6399" max="6400" width="7.28515625" style="51" customWidth="1"/>
    <col min="6401" max="6402" width="7.28515625" style="51" bestFit="1" customWidth="1"/>
    <col min="6403" max="6405" width="7.28515625" style="51" customWidth="1"/>
    <col min="6406" max="6411" width="0" style="51" hidden="1" customWidth="1"/>
    <col min="6412" max="6412" width="9.7109375" style="51" customWidth="1"/>
    <col min="6413" max="6414" width="11.42578125" style="51"/>
    <col min="6415" max="6415" width="12.42578125" style="51" bestFit="1" customWidth="1"/>
    <col min="6416" max="6651" width="11.42578125" style="51"/>
    <col min="6652" max="6652" width="18.140625" style="51" customWidth="1"/>
    <col min="6653" max="6653" width="7.85546875" style="51" bestFit="1" customWidth="1"/>
    <col min="6654" max="6654" width="7.28515625" style="51" bestFit="1" customWidth="1"/>
    <col min="6655" max="6656" width="7.28515625" style="51" customWidth="1"/>
    <col min="6657" max="6658" width="7.28515625" style="51" bestFit="1" customWidth="1"/>
    <col min="6659" max="6661" width="7.28515625" style="51" customWidth="1"/>
    <col min="6662" max="6667" width="0" style="51" hidden="1" customWidth="1"/>
    <col min="6668" max="6668" width="9.7109375" style="51" customWidth="1"/>
    <col min="6669" max="6670" width="11.42578125" style="51"/>
    <col min="6671" max="6671" width="12.42578125" style="51" bestFit="1" customWidth="1"/>
    <col min="6672" max="6907" width="11.42578125" style="51"/>
    <col min="6908" max="6908" width="18.140625" style="51" customWidth="1"/>
    <col min="6909" max="6909" width="7.85546875" style="51" bestFit="1" customWidth="1"/>
    <col min="6910" max="6910" width="7.28515625" style="51" bestFit="1" customWidth="1"/>
    <col min="6911" max="6912" width="7.28515625" style="51" customWidth="1"/>
    <col min="6913" max="6914" width="7.28515625" style="51" bestFit="1" customWidth="1"/>
    <col min="6915" max="6917" width="7.28515625" style="51" customWidth="1"/>
    <col min="6918" max="6923" width="0" style="51" hidden="1" customWidth="1"/>
    <col min="6924" max="6924" width="9.7109375" style="51" customWidth="1"/>
    <col min="6925" max="6926" width="11.42578125" style="51"/>
    <col min="6927" max="6927" width="12.42578125" style="51" bestFit="1" customWidth="1"/>
    <col min="6928" max="7163" width="11.42578125" style="51"/>
    <col min="7164" max="7164" width="18.140625" style="51" customWidth="1"/>
    <col min="7165" max="7165" width="7.85546875" style="51" bestFit="1" customWidth="1"/>
    <col min="7166" max="7166" width="7.28515625" style="51" bestFit="1" customWidth="1"/>
    <col min="7167" max="7168" width="7.28515625" style="51" customWidth="1"/>
    <col min="7169" max="7170" width="7.28515625" style="51" bestFit="1" customWidth="1"/>
    <col min="7171" max="7173" width="7.28515625" style="51" customWidth="1"/>
    <col min="7174" max="7179" width="0" style="51" hidden="1" customWidth="1"/>
    <col min="7180" max="7180" width="9.7109375" style="51" customWidth="1"/>
    <col min="7181" max="7182" width="11.42578125" style="51"/>
    <col min="7183" max="7183" width="12.42578125" style="51" bestFit="1" customWidth="1"/>
    <col min="7184" max="7419" width="11.42578125" style="51"/>
    <col min="7420" max="7420" width="18.140625" style="51" customWidth="1"/>
    <col min="7421" max="7421" width="7.85546875" style="51" bestFit="1" customWidth="1"/>
    <col min="7422" max="7422" width="7.28515625" style="51" bestFit="1" customWidth="1"/>
    <col min="7423" max="7424" width="7.28515625" style="51" customWidth="1"/>
    <col min="7425" max="7426" width="7.28515625" style="51" bestFit="1" customWidth="1"/>
    <col min="7427" max="7429" width="7.28515625" style="51" customWidth="1"/>
    <col min="7430" max="7435" width="0" style="51" hidden="1" customWidth="1"/>
    <col min="7436" max="7436" width="9.7109375" style="51" customWidth="1"/>
    <col min="7437" max="7438" width="11.42578125" style="51"/>
    <col min="7439" max="7439" width="12.42578125" style="51" bestFit="1" customWidth="1"/>
    <col min="7440" max="7675" width="11.42578125" style="51"/>
    <col min="7676" max="7676" width="18.140625" style="51" customWidth="1"/>
    <col min="7677" max="7677" width="7.85546875" style="51" bestFit="1" customWidth="1"/>
    <col min="7678" max="7678" width="7.28515625" style="51" bestFit="1" customWidth="1"/>
    <col min="7679" max="7680" width="7.28515625" style="51" customWidth="1"/>
    <col min="7681" max="7682" width="7.28515625" style="51" bestFit="1" customWidth="1"/>
    <col min="7683" max="7685" width="7.28515625" style="51" customWidth="1"/>
    <col min="7686" max="7691" width="0" style="51" hidden="1" customWidth="1"/>
    <col min="7692" max="7692" width="9.7109375" style="51" customWidth="1"/>
    <col min="7693" max="7694" width="11.42578125" style="51"/>
    <col min="7695" max="7695" width="12.42578125" style="51" bestFit="1" customWidth="1"/>
    <col min="7696" max="7931" width="11.42578125" style="51"/>
    <col min="7932" max="7932" width="18.140625" style="51" customWidth="1"/>
    <col min="7933" max="7933" width="7.85546875" style="51" bestFit="1" customWidth="1"/>
    <col min="7934" max="7934" width="7.28515625" style="51" bestFit="1" customWidth="1"/>
    <col min="7935" max="7936" width="7.28515625" style="51" customWidth="1"/>
    <col min="7937" max="7938" width="7.28515625" style="51" bestFit="1" customWidth="1"/>
    <col min="7939" max="7941" width="7.28515625" style="51" customWidth="1"/>
    <col min="7942" max="7947" width="0" style="51" hidden="1" customWidth="1"/>
    <col min="7948" max="7948" width="9.7109375" style="51" customWidth="1"/>
    <col min="7949" max="7950" width="11.42578125" style="51"/>
    <col min="7951" max="7951" width="12.42578125" style="51" bestFit="1" customWidth="1"/>
    <col min="7952" max="8187" width="11.42578125" style="51"/>
    <col min="8188" max="8188" width="18.140625" style="51" customWidth="1"/>
    <col min="8189" max="8189" width="7.85546875" style="51" bestFit="1" customWidth="1"/>
    <col min="8190" max="8190" width="7.28515625" style="51" bestFit="1" customWidth="1"/>
    <col min="8191" max="8192" width="7.28515625" style="51" customWidth="1"/>
    <col min="8193" max="8194" width="7.28515625" style="51" bestFit="1" customWidth="1"/>
    <col min="8195" max="8197" width="7.28515625" style="51" customWidth="1"/>
    <col min="8198" max="8203" width="0" style="51" hidden="1" customWidth="1"/>
    <col min="8204" max="8204" width="9.7109375" style="51" customWidth="1"/>
    <col min="8205" max="8206" width="11.42578125" style="51"/>
    <col min="8207" max="8207" width="12.42578125" style="51" bestFit="1" customWidth="1"/>
    <col min="8208" max="8443" width="11.42578125" style="51"/>
    <col min="8444" max="8444" width="18.140625" style="51" customWidth="1"/>
    <col min="8445" max="8445" width="7.85546875" style="51" bestFit="1" customWidth="1"/>
    <col min="8446" max="8446" width="7.28515625" style="51" bestFit="1" customWidth="1"/>
    <col min="8447" max="8448" width="7.28515625" style="51" customWidth="1"/>
    <col min="8449" max="8450" width="7.28515625" style="51" bestFit="1" customWidth="1"/>
    <col min="8451" max="8453" width="7.28515625" style="51" customWidth="1"/>
    <col min="8454" max="8459" width="0" style="51" hidden="1" customWidth="1"/>
    <col min="8460" max="8460" width="9.7109375" style="51" customWidth="1"/>
    <col min="8461" max="8462" width="11.42578125" style="51"/>
    <col min="8463" max="8463" width="12.42578125" style="51" bestFit="1" customWidth="1"/>
    <col min="8464" max="8699" width="11.42578125" style="51"/>
    <col min="8700" max="8700" width="18.140625" style="51" customWidth="1"/>
    <col min="8701" max="8701" width="7.85546875" style="51" bestFit="1" customWidth="1"/>
    <col min="8702" max="8702" width="7.28515625" style="51" bestFit="1" customWidth="1"/>
    <col min="8703" max="8704" width="7.28515625" style="51" customWidth="1"/>
    <col min="8705" max="8706" width="7.28515625" style="51" bestFit="1" customWidth="1"/>
    <col min="8707" max="8709" width="7.28515625" style="51" customWidth="1"/>
    <col min="8710" max="8715" width="0" style="51" hidden="1" customWidth="1"/>
    <col min="8716" max="8716" width="9.7109375" style="51" customWidth="1"/>
    <col min="8717" max="8718" width="11.42578125" style="51"/>
    <col min="8719" max="8719" width="12.42578125" style="51" bestFit="1" customWidth="1"/>
    <col min="8720" max="8955" width="11.42578125" style="51"/>
    <col min="8956" max="8956" width="18.140625" style="51" customWidth="1"/>
    <col min="8957" max="8957" width="7.85546875" style="51" bestFit="1" customWidth="1"/>
    <col min="8958" max="8958" width="7.28515625" style="51" bestFit="1" customWidth="1"/>
    <col min="8959" max="8960" width="7.28515625" style="51" customWidth="1"/>
    <col min="8961" max="8962" width="7.28515625" style="51" bestFit="1" customWidth="1"/>
    <col min="8963" max="8965" width="7.28515625" style="51" customWidth="1"/>
    <col min="8966" max="8971" width="0" style="51" hidden="1" customWidth="1"/>
    <col min="8972" max="8972" width="9.7109375" style="51" customWidth="1"/>
    <col min="8973" max="8974" width="11.42578125" style="51"/>
    <col min="8975" max="8975" width="12.42578125" style="51" bestFit="1" customWidth="1"/>
    <col min="8976" max="9211" width="11.42578125" style="51"/>
    <col min="9212" max="9212" width="18.140625" style="51" customWidth="1"/>
    <col min="9213" max="9213" width="7.85546875" style="51" bestFit="1" customWidth="1"/>
    <col min="9214" max="9214" width="7.28515625" style="51" bestFit="1" customWidth="1"/>
    <col min="9215" max="9216" width="7.28515625" style="51" customWidth="1"/>
    <col min="9217" max="9218" width="7.28515625" style="51" bestFit="1" customWidth="1"/>
    <col min="9219" max="9221" width="7.28515625" style="51" customWidth="1"/>
    <col min="9222" max="9227" width="0" style="51" hidden="1" customWidth="1"/>
    <col min="9228" max="9228" width="9.7109375" style="51" customWidth="1"/>
    <col min="9229" max="9230" width="11.42578125" style="51"/>
    <col min="9231" max="9231" width="12.42578125" style="51" bestFit="1" customWidth="1"/>
    <col min="9232" max="9467" width="11.42578125" style="51"/>
    <col min="9468" max="9468" width="18.140625" style="51" customWidth="1"/>
    <col min="9469" max="9469" width="7.85546875" style="51" bestFit="1" customWidth="1"/>
    <col min="9470" max="9470" width="7.28515625" style="51" bestFit="1" customWidth="1"/>
    <col min="9471" max="9472" width="7.28515625" style="51" customWidth="1"/>
    <col min="9473" max="9474" width="7.28515625" style="51" bestFit="1" customWidth="1"/>
    <col min="9475" max="9477" width="7.28515625" style="51" customWidth="1"/>
    <col min="9478" max="9483" width="0" style="51" hidden="1" customWidth="1"/>
    <col min="9484" max="9484" width="9.7109375" style="51" customWidth="1"/>
    <col min="9485" max="9486" width="11.42578125" style="51"/>
    <col min="9487" max="9487" width="12.42578125" style="51" bestFit="1" customWidth="1"/>
    <col min="9488" max="9723" width="11.42578125" style="51"/>
    <col min="9724" max="9724" width="18.140625" style="51" customWidth="1"/>
    <col min="9725" max="9725" width="7.85546875" style="51" bestFit="1" customWidth="1"/>
    <col min="9726" max="9726" width="7.28515625" style="51" bestFit="1" customWidth="1"/>
    <col min="9727" max="9728" width="7.28515625" style="51" customWidth="1"/>
    <col min="9729" max="9730" width="7.28515625" style="51" bestFit="1" customWidth="1"/>
    <col min="9731" max="9733" width="7.28515625" style="51" customWidth="1"/>
    <col min="9734" max="9739" width="0" style="51" hidden="1" customWidth="1"/>
    <col min="9740" max="9740" width="9.7109375" style="51" customWidth="1"/>
    <col min="9741" max="9742" width="11.42578125" style="51"/>
    <col min="9743" max="9743" width="12.42578125" style="51" bestFit="1" customWidth="1"/>
    <col min="9744" max="9979" width="11.42578125" style="51"/>
    <col min="9980" max="9980" width="18.140625" style="51" customWidth="1"/>
    <col min="9981" max="9981" width="7.85546875" style="51" bestFit="1" customWidth="1"/>
    <col min="9982" max="9982" width="7.28515625" style="51" bestFit="1" customWidth="1"/>
    <col min="9983" max="9984" width="7.28515625" style="51" customWidth="1"/>
    <col min="9985" max="9986" width="7.28515625" style="51" bestFit="1" customWidth="1"/>
    <col min="9987" max="9989" width="7.28515625" style="51" customWidth="1"/>
    <col min="9990" max="9995" width="0" style="51" hidden="1" customWidth="1"/>
    <col min="9996" max="9996" width="9.7109375" style="51" customWidth="1"/>
    <col min="9997" max="9998" width="11.42578125" style="51"/>
    <col min="9999" max="9999" width="12.42578125" style="51" bestFit="1" customWidth="1"/>
    <col min="10000" max="10235" width="11.42578125" style="51"/>
    <col min="10236" max="10236" width="18.140625" style="51" customWidth="1"/>
    <col min="10237" max="10237" width="7.85546875" style="51" bestFit="1" customWidth="1"/>
    <col min="10238" max="10238" width="7.28515625" style="51" bestFit="1" customWidth="1"/>
    <col min="10239" max="10240" width="7.28515625" style="51" customWidth="1"/>
    <col min="10241" max="10242" width="7.28515625" style="51" bestFit="1" customWidth="1"/>
    <col min="10243" max="10245" width="7.28515625" style="51" customWidth="1"/>
    <col min="10246" max="10251" width="0" style="51" hidden="1" customWidth="1"/>
    <col min="10252" max="10252" width="9.7109375" style="51" customWidth="1"/>
    <col min="10253" max="10254" width="11.42578125" style="51"/>
    <col min="10255" max="10255" width="12.42578125" style="51" bestFit="1" customWidth="1"/>
    <col min="10256" max="10491" width="11.42578125" style="51"/>
    <col min="10492" max="10492" width="18.140625" style="51" customWidth="1"/>
    <col min="10493" max="10493" width="7.85546875" style="51" bestFit="1" customWidth="1"/>
    <col min="10494" max="10494" width="7.28515625" style="51" bestFit="1" customWidth="1"/>
    <col min="10495" max="10496" width="7.28515625" style="51" customWidth="1"/>
    <col min="10497" max="10498" width="7.28515625" style="51" bestFit="1" customWidth="1"/>
    <col min="10499" max="10501" width="7.28515625" style="51" customWidth="1"/>
    <col min="10502" max="10507" width="0" style="51" hidden="1" customWidth="1"/>
    <col min="10508" max="10508" width="9.7109375" style="51" customWidth="1"/>
    <col min="10509" max="10510" width="11.42578125" style="51"/>
    <col min="10511" max="10511" width="12.42578125" style="51" bestFit="1" customWidth="1"/>
    <col min="10512" max="10747" width="11.42578125" style="51"/>
    <col min="10748" max="10748" width="18.140625" style="51" customWidth="1"/>
    <col min="10749" max="10749" width="7.85546875" style="51" bestFit="1" customWidth="1"/>
    <col min="10750" max="10750" width="7.28515625" style="51" bestFit="1" customWidth="1"/>
    <col min="10751" max="10752" width="7.28515625" style="51" customWidth="1"/>
    <col min="10753" max="10754" width="7.28515625" style="51" bestFit="1" customWidth="1"/>
    <col min="10755" max="10757" width="7.28515625" style="51" customWidth="1"/>
    <col min="10758" max="10763" width="0" style="51" hidden="1" customWidth="1"/>
    <col min="10764" max="10764" width="9.7109375" style="51" customWidth="1"/>
    <col min="10765" max="10766" width="11.42578125" style="51"/>
    <col min="10767" max="10767" width="12.42578125" style="51" bestFit="1" customWidth="1"/>
    <col min="10768" max="11003" width="11.42578125" style="51"/>
    <col min="11004" max="11004" width="18.140625" style="51" customWidth="1"/>
    <col min="11005" max="11005" width="7.85546875" style="51" bestFit="1" customWidth="1"/>
    <col min="11006" max="11006" width="7.28515625" style="51" bestFit="1" customWidth="1"/>
    <col min="11007" max="11008" width="7.28515625" style="51" customWidth="1"/>
    <col min="11009" max="11010" width="7.28515625" style="51" bestFit="1" customWidth="1"/>
    <col min="11011" max="11013" width="7.28515625" style="51" customWidth="1"/>
    <col min="11014" max="11019" width="0" style="51" hidden="1" customWidth="1"/>
    <col min="11020" max="11020" width="9.7109375" style="51" customWidth="1"/>
    <col min="11021" max="11022" width="11.42578125" style="51"/>
    <col min="11023" max="11023" width="12.42578125" style="51" bestFit="1" customWidth="1"/>
    <col min="11024" max="11259" width="11.42578125" style="51"/>
    <col min="11260" max="11260" width="18.140625" style="51" customWidth="1"/>
    <col min="11261" max="11261" width="7.85546875" style="51" bestFit="1" customWidth="1"/>
    <col min="11262" max="11262" width="7.28515625" style="51" bestFit="1" customWidth="1"/>
    <col min="11263" max="11264" width="7.28515625" style="51" customWidth="1"/>
    <col min="11265" max="11266" width="7.28515625" style="51" bestFit="1" customWidth="1"/>
    <col min="11267" max="11269" width="7.28515625" style="51" customWidth="1"/>
    <col min="11270" max="11275" width="0" style="51" hidden="1" customWidth="1"/>
    <col min="11276" max="11276" width="9.7109375" style="51" customWidth="1"/>
    <col min="11277" max="11278" width="11.42578125" style="51"/>
    <col min="11279" max="11279" width="12.42578125" style="51" bestFit="1" customWidth="1"/>
    <col min="11280" max="11515" width="11.42578125" style="51"/>
    <col min="11516" max="11516" width="18.140625" style="51" customWidth="1"/>
    <col min="11517" max="11517" width="7.85546875" style="51" bestFit="1" customWidth="1"/>
    <col min="11518" max="11518" width="7.28515625" style="51" bestFit="1" customWidth="1"/>
    <col min="11519" max="11520" width="7.28515625" style="51" customWidth="1"/>
    <col min="11521" max="11522" width="7.28515625" style="51" bestFit="1" customWidth="1"/>
    <col min="11523" max="11525" width="7.28515625" style="51" customWidth="1"/>
    <col min="11526" max="11531" width="0" style="51" hidden="1" customWidth="1"/>
    <col min="11532" max="11532" width="9.7109375" style="51" customWidth="1"/>
    <col min="11533" max="11534" width="11.42578125" style="51"/>
    <col min="11535" max="11535" width="12.42578125" style="51" bestFit="1" customWidth="1"/>
    <col min="11536" max="11771" width="11.42578125" style="51"/>
    <col min="11772" max="11772" width="18.140625" style="51" customWidth="1"/>
    <col min="11773" max="11773" width="7.85546875" style="51" bestFit="1" customWidth="1"/>
    <col min="11774" max="11774" width="7.28515625" style="51" bestFit="1" customWidth="1"/>
    <col min="11775" max="11776" width="7.28515625" style="51" customWidth="1"/>
    <col min="11777" max="11778" width="7.28515625" style="51" bestFit="1" customWidth="1"/>
    <col min="11779" max="11781" width="7.28515625" style="51" customWidth="1"/>
    <col min="11782" max="11787" width="0" style="51" hidden="1" customWidth="1"/>
    <col min="11788" max="11788" width="9.7109375" style="51" customWidth="1"/>
    <col min="11789" max="11790" width="11.42578125" style="51"/>
    <col min="11791" max="11791" width="12.42578125" style="51" bestFit="1" customWidth="1"/>
    <col min="11792" max="12027" width="11.42578125" style="51"/>
    <col min="12028" max="12028" width="18.140625" style="51" customWidth="1"/>
    <col min="12029" max="12029" width="7.85546875" style="51" bestFit="1" customWidth="1"/>
    <col min="12030" max="12030" width="7.28515625" style="51" bestFit="1" customWidth="1"/>
    <col min="12031" max="12032" width="7.28515625" style="51" customWidth="1"/>
    <col min="12033" max="12034" width="7.28515625" style="51" bestFit="1" customWidth="1"/>
    <col min="12035" max="12037" width="7.28515625" style="51" customWidth="1"/>
    <col min="12038" max="12043" width="0" style="51" hidden="1" customWidth="1"/>
    <col min="12044" max="12044" width="9.7109375" style="51" customWidth="1"/>
    <col min="12045" max="12046" width="11.42578125" style="51"/>
    <col min="12047" max="12047" width="12.42578125" style="51" bestFit="1" customWidth="1"/>
    <col min="12048" max="12283" width="11.42578125" style="51"/>
    <col min="12284" max="12284" width="18.140625" style="51" customWidth="1"/>
    <col min="12285" max="12285" width="7.85546875" style="51" bestFit="1" customWidth="1"/>
    <col min="12286" max="12286" width="7.28515625" style="51" bestFit="1" customWidth="1"/>
    <col min="12287" max="12288" width="7.28515625" style="51" customWidth="1"/>
    <col min="12289" max="12290" width="7.28515625" style="51" bestFit="1" customWidth="1"/>
    <col min="12291" max="12293" width="7.28515625" style="51" customWidth="1"/>
    <col min="12294" max="12299" width="0" style="51" hidden="1" customWidth="1"/>
    <col min="12300" max="12300" width="9.7109375" style="51" customWidth="1"/>
    <col min="12301" max="12302" width="11.42578125" style="51"/>
    <col min="12303" max="12303" width="12.42578125" style="51" bestFit="1" customWidth="1"/>
    <col min="12304" max="12539" width="11.42578125" style="51"/>
    <col min="12540" max="12540" width="18.140625" style="51" customWidth="1"/>
    <col min="12541" max="12541" width="7.85546875" style="51" bestFit="1" customWidth="1"/>
    <col min="12542" max="12542" width="7.28515625" style="51" bestFit="1" customWidth="1"/>
    <col min="12543" max="12544" width="7.28515625" style="51" customWidth="1"/>
    <col min="12545" max="12546" width="7.28515625" style="51" bestFit="1" customWidth="1"/>
    <col min="12547" max="12549" width="7.28515625" style="51" customWidth="1"/>
    <col min="12550" max="12555" width="0" style="51" hidden="1" customWidth="1"/>
    <col min="12556" max="12556" width="9.7109375" style="51" customWidth="1"/>
    <col min="12557" max="12558" width="11.42578125" style="51"/>
    <col min="12559" max="12559" width="12.42578125" style="51" bestFit="1" customWidth="1"/>
    <col min="12560" max="12795" width="11.42578125" style="51"/>
    <col min="12796" max="12796" width="18.140625" style="51" customWidth="1"/>
    <col min="12797" max="12797" width="7.85546875" style="51" bestFit="1" customWidth="1"/>
    <col min="12798" max="12798" width="7.28515625" style="51" bestFit="1" customWidth="1"/>
    <col min="12799" max="12800" width="7.28515625" style="51" customWidth="1"/>
    <col min="12801" max="12802" width="7.28515625" style="51" bestFit="1" customWidth="1"/>
    <col min="12803" max="12805" width="7.28515625" style="51" customWidth="1"/>
    <col min="12806" max="12811" width="0" style="51" hidden="1" customWidth="1"/>
    <col min="12812" max="12812" width="9.7109375" style="51" customWidth="1"/>
    <col min="12813" max="12814" width="11.42578125" style="51"/>
    <col min="12815" max="12815" width="12.42578125" style="51" bestFit="1" customWidth="1"/>
    <col min="12816" max="13051" width="11.42578125" style="51"/>
    <col min="13052" max="13052" width="18.140625" style="51" customWidth="1"/>
    <col min="13053" max="13053" width="7.85546875" style="51" bestFit="1" customWidth="1"/>
    <col min="13054" max="13054" width="7.28515625" style="51" bestFit="1" customWidth="1"/>
    <col min="13055" max="13056" width="7.28515625" style="51" customWidth="1"/>
    <col min="13057" max="13058" width="7.28515625" style="51" bestFit="1" customWidth="1"/>
    <col min="13059" max="13061" width="7.28515625" style="51" customWidth="1"/>
    <col min="13062" max="13067" width="0" style="51" hidden="1" customWidth="1"/>
    <col min="13068" max="13068" width="9.7109375" style="51" customWidth="1"/>
    <col min="13069" max="13070" width="11.42578125" style="51"/>
    <col min="13071" max="13071" width="12.42578125" style="51" bestFit="1" customWidth="1"/>
    <col min="13072" max="13307" width="11.42578125" style="51"/>
    <col min="13308" max="13308" width="18.140625" style="51" customWidth="1"/>
    <col min="13309" max="13309" width="7.85546875" style="51" bestFit="1" customWidth="1"/>
    <col min="13310" max="13310" width="7.28515625" style="51" bestFit="1" customWidth="1"/>
    <col min="13311" max="13312" width="7.28515625" style="51" customWidth="1"/>
    <col min="13313" max="13314" width="7.28515625" style="51" bestFit="1" customWidth="1"/>
    <col min="13315" max="13317" width="7.28515625" style="51" customWidth="1"/>
    <col min="13318" max="13323" width="0" style="51" hidden="1" customWidth="1"/>
    <col min="13324" max="13324" width="9.7109375" style="51" customWidth="1"/>
    <col min="13325" max="13326" width="11.42578125" style="51"/>
    <col min="13327" max="13327" width="12.42578125" style="51" bestFit="1" customWidth="1"/>
    <col min="13328" max="13563" width="11.42578125" style="51"/>
    <col min="13564" max="13564" width="18.140625" style="51" customWidth="1"/>
    <col min="13565" max="13565" width="7.85546875" style="51" bestFit="1" customWidth="1"/>
    <col min="13566" max="13566" width="7.28515625" style="51" bestFit="1" customWidth="1"/>
    <col min="13567" max="13568" width="7.28515625" style="51" customWidth="1"/>
    <col min="13569" max="13570" width="7.28515625" style="51" bestFit="1" customWidth="1"/>
    <col min="13571" max="13573" width="7.28515625" style="51" customWidth="1"/>
    <col min="13574" max="13579" width="0" style="51" hidden="1" customWidth="1"/>
    <col min="13580" max="13580" width="9.7109375" style="51" customWidth="1"/>
    <col min="13581" max="13582" width="11.42578125" style="51"/>
    <col min="13583" max="13583" width="12.42578125" style="51" bestFit="1" customWidth="1"/>
    <col min="13584" max="13819" width="11.42578125" style="51"/>
    <col min="13820" max="13820" width="18.140625" style="51" customWidth="1"/>
    <col min="13821" max="13821" width="7.85546875" style="51" bestFit="1" customWidth="1"/>
    <col min="13822" max="13822" width="7.28515625" style="51" bestFit="1" customWidth="1"/>
    <col min="13823" max="13824" width="7.28515625" style="51" customWidth="1"/>
    <col min="13825" max="13826" width="7.28515625" style="51" bestFit="1" customWidth="1"/>
    <col min="13827" max="13829" width="7.28515625" style="51" customWidth="1"/>
    <col min="13830" max="13835" width="0" style="51" hidden="1" customWidth="1"/>
    <col min="13836" max="13836" width="9.7109375" style="51" customWidth="1"/>
    <col min="13837" max="13838" width="11.42578125" style="51"/>
    <col min="13839" max="13839" width="12.42578125" style="51" bestFit="1" customWidth="1"/>
    <col min="13840" max="14075" width="11.42578125" style="51"/>
    <col min="14076" max="14076" width="18.140625" style="51" customWidth="1"/>
    <col min="14077" max="14077" width="7.85546875" style="51" bestFit="1" customWidth="1"/>
    <col min="14078" max="14078" width="7.28515625" style="51" bestFit="1" customWidth="1"/>
    <col min="14079" max="14080" width="7.28515625" style="51" customWidth="1"/>
    <col min="14081" max="14082" width="7.28515625" style="51" bestFit="1" customWidth="1"/>
    <col min="14083" max="14085" width="7.28515625" style="51" customWidth="1"/>
    <col min="14086" max="14091" width="0" style="51" hidden="1" customWidth="1"/>
    <col min="14092" max="14092" width="9.7109375" style="51" customWidth="1"/>
    <col min="14093" max="14094" width="11.42578125" style="51"/>
    <col min="14095" max="14095" width="12.42578125" style="51" bestFit="1" customWidth="1"/>
    <col min="14096" max="14331" width="11.42578125" style="51"/>
    <col min="14332" max="14332" width="18.140625" style="51" customWidth="1"/>
    <col min="14333" max="14333" width="7.85546875" style="51" bestFit="1" customWidth="1"/>
    <col min="14334" max="14334" width="7.28515625" style="51" bestFit="1" customWidth="1"/>
    <col min="14335" max="14336" width="7.28515625" style="51" customWidth="1"/>
    <col min="14337" max="14338" width="7.28515625" style="51" bestFit="1" customWidth="1"/>
    <col min="14339" max="14341" width="7.28515625" style="51" customWidth="1"/>
    <col min="14342" max="14347" width="0" style="51" hidden="1" customWidth="1"/>
    <col min="14348" max="14348" width="9.7109375" style="51" customWidth="1"/>
    <col min="14349" max="14350" width="11.42578125" style="51"/>
    <col min="14351" max="14351" width="12.42578125" style="51" bestFit="1" customWidth="1"/>
    <col min="14352" max="14587" width="11.42578125" style="51"/>
    <col min="14588" max="14588" width="18.140625" style="51" customWidth="1"/>
    <col min="14589" max="14589" width="7.85546875" style="51" bestFit="1" customWidth="1"/>
    <col min="14590" max="14590" width="7.28515625" style="51" bestFit="1" customWidth="1"/>
    <col min="14591" max="14592" width="7.28515625" style="51" customWidth="1"/>
    <col min="14593" max="14594" width="7.28515625" style="51" bestFit="1" customWidth="1"/>
    <col min="14595" max="14597" width="7.28515625" style="51" customWidth="1"/>
    <col min="14598" max="14603" width="0" style="51" hidden="1" customWidth="1"/>
    <col min="14604" max="14604" width="9.7109375" style="51" customWidth="1"/>
    <col min="14605" max="14606" width="11.42578125" style="51"/>
    <col min="14607" max="14607" width="12.42578125" style="51" bestFit="1" customWidth="1"/>
    <col min="14608" max="14843" width="11.42578125" style="51"/>
    <col min="14844" max="14844" width="18.140625" style="51" customWidth="1"/>
    <col min="14845" max="14845" width="7.85546875" style="51" bestFit="1" customWidth="1"/>
    <col min="14846" max="14846" width="7.28515625" style="51" bestFit="1" customWidth="1"/>
    <col min="14847" max="14848" width="7.28515625" style="51" customWidth="1"/>
    <col min="14849" max="14850" width="7.28515625" style="51" bestFit="1" customWidth="1"/>
    <col min="14851" max="14853" width="7.28515625" style="51" customWidth="1"/>
    <col min="14854" max="14859" width="0" style="51" hidden="1" customWidth="1"/>
    <col min="14860" max="14860" width="9.7109375" style="51" customWidth="1"/>
    <col min="14861" max="14862" width="11.42578125" style="51"/>
    <col min="14863" max="14863" width="12.42578125" style="51" bestFit="1" customWidth="1"/>
    <col min="14864" max="15099" width="11.42578125" style="51"/>
    <col min="15100" max="15100" width="18.140625" style="51" customWidth="1"/>
    <col min="15101" max="15101" width="7.85546875" style="51" bestFit="1" customWidth="1"/>
    <col min="15102" max="15102" width="7.28515625" style="51" bestFit="1" customWidth="1"/>
    <col min="15103" max="15104" width="7.28515625" style="51" customWidth="1"/>
    <col min="15105" max="15106" width="7.28515625" style="51" bestFit="1" customWidth="1"/>
    <col min="15107" max="15109" width="7.28515625" style="51" customWidth="1"/>
    <col min="15110" max="15115" width="0" style="51" hidden="1" customWidth="1"/>
    <col min="15116" max="15116" width="9.7109375" style="51" customWidth="1"/>
    <col min="15117" max="15118" width="11.42578125" style="51"/>
    <col min="15119" max="15119" width="12.42578125" style="51" bestFit="1" customWidth="1"/>
    <col min="15120" max="15355" width="11.42578125" style="51"/>
    <col min="15356" max="15356" width="18.140625" style="51" customWidth="1"/>
    <col min="15357" max="15357" width="7.85546875" style="51" bestFit="1" customWidth="1"/>
    <col min="15358" max="15358" width="7.28515625" style="51" bestFit="1" customWidth="1"/>
    <col min="15359" max="15360" width="7.28515625" style="51" customWidth="1"/>
    <col min="15361" max="15362" width="7.28515625" style="51" bestFit="1" customWidth="1"/>
    <col min="15363" max="15365" width="7.28515625" style="51" customWidth="1"/>
    <col min="15366" max="15371" width="0" style="51" hidden="1" customWidth="1"/>
    <col min="15372" max="15372" width="9.7109375" style="51" customWidth="1"/>
    <col min="15373" max="15374" width="11.42578125" style="51"/>
    <col min="15375" max="15375" width="12.42578125" style="51" bestFit="1" customWidth="1"/>
    <col min="15376" max="15611" width="11.42578125" style="51"/>
    <col min="15612" max="15612" width="18.140625" style="51" customWidth="1"/>
    <col min="15613" max="15613" width="7.85546875" style="51" bestFit="1" customWidth="1"/>
    <col min="15614" max="15614" width="7.28515625" style="51" bestFit="1" customWidth="1"/>
    <col min="15615" max="15616" width="7.28515625" style="51" customWidth="1"/>
    <col min="15617" max="15618" width="7.28515625" style="51" bestFit="1" customWidth="1"/>
    <col min="15619" max="15621" width="7.28515625" style="51" customWidth="1"/>
    <col min="15622" max="15627" width="0" style="51" hidden="1" customWidth="1"/>
    <col min="15628" max="15628" width="9.7109375" style="51" customWidth="1"/>
    <col min="15629" max="15630" width="11.42578125" style="51"/>
    <col min="15631" max="15631" width="12.42578125" style="51" bestFit="1" customWidth="1"/>
    <col min="15632" max="15867" width="11.42578125" style="51"/>
    <col min="15868" max="15868" width="18.140625" style="51" customWidth="1"/>
    <col min="15869" max="15869" width="7.85546875" style="51" bestFit="1" customWidth="1"/>
    <col min="15870" max="15870" width="7.28515625" style="51" bestFit="1" customWidth="1"/>
    <col min="15871" max="15872" width="7.28515625" style="51" customWidth="1"/>
    <col min="15873" max="15874" width="7.28515625" style="51" bestFit="1" customWidth="1"/>
    <col min="15875" max="15877" width="7.28515625" style="51" customWidth="1"/>
    <col min="15878" max="15883" width="0" style="51" hidden="1" customWidth="1"/>
    <col min="15884" max="15884" width="9.7109375" style="51" customWidth="1"/>
    <col min="15885" max="15886" width="11.42578125" style="51"/>
    <col min="15887" max="15887" width="12.42578125" style="51" bestFit="1" customWidth="1"/>
    <col min="15888" max="16123" width="11.42578125" style="51"/>
    <col min="16124" max="16124" width="18.140625" style="51" customWidth="1"/>
    <col min="16125" max="16125" width="7.85546875" style="51" bestFit="1" customWidth="1"/>
    <col min="16126" max="16126" width="7.28515625" style="51" bestFit="1" customWidth="1"/>
    <col min="16127" max="16128" width="7.28515625" style="51" customWidth="1"/>
    <col min="16129" max="16130" width="7.28515625" style="51" bestFit="1" customWidth="1"/>
    <col min="16131" max="16133" width="7.28515625" style="51" customWidth="1"/>
    <col min="16134" max="16139" width="0" style="51" hidden="1" customWidth="1"/>
    <col min="16140" max="16140" width="9.7109375" style="51" customWidth="1"/>
    <col min="16141" max="16142" width="11.42578125" style="51"/>
    <col min="16143" max="16143" width="12.42578125" style="51" bestFit="1" customWidth="1"/>
    <col min="16144" max="16384" width="11.42578125" style="51"/>
  </cols>
  <sheetData>
    <row r="1" spans="1:17" s="52" customFormat="1" x14ac:dyDescent="0.2">
      <c r="B1" s="65"/>
      <c r="C1" s="65"/>
      <c r="D1" s="65"/>
      <c r="E1" s="65"/>
      <c r="F1" s="65"/>
      <c r="G1" s="65"/>
      <c r="H1" s="65"/>
      <c r="I1" s="65"/>
      <c r="J1" s="65"/>
      <c r="K1" s="65"/>
      <c r="L1" s="65"/>
    </row>
    <row r="2" spans="1:17" s="52" customFormat="1" x14ac:dyDescent="0.2">
      <c r="A2" s="79" t="s">
        <v>121</v>
      </c>
      <c r="B2" s="65"/>
      <c r="C2" s="65"/>
      <c r="D2" s="65"/>
      <c r="E2" s="65"/>
      <c r="F2" s="65"/>
      <c r="G2" s="65"/>
      <c r="H2" s="65"/>
      <c r="I2" s="65"/>
      <c r="K2" s="65"/>
      <c r="L2" s="65"/>
    </row>
    <row r="3" spans="1:17" s="52" customFormat="1" ht="15" x14ac:dyDescent="0.25">
      <c r="A3" s="79" t="s">
        <v>122</v>
      </c>
      <c r="B3" s="65"/>
      <c r="C3" s="65"/>
      <c r="D3" s="65"/>
      <c r="E3" s="65"/>
      <c r="F3" s="65"/>
      <c r="G3" s="65"/>
      <c r="H3" s="65"/>
      <c r="I3" s="65"/>
      <c r="J3" s="143"/>
      <c r="K3" s="65"/>
      <c r="L3" s="65"/>
    </row>
    <row r="4" spans="1:17" s="52" customFormat="1" x14ac:dyDescent="0.2">
      <c r="B4" s="65"/>
      <c r="C4" s="65"/>
      <c r="D4" s="65"/>
      <c r="E4" s="65"/>
      <c r="F4" s="65"/>
      <c r="G4" s="65"/>
      <c r="H4" s="65"/>
      <c r="I4" s="65"/>
      <c r="J4" s="65"/>
      <c r="K4" s="65"/>
      <c r="L4" s="65"/>
    </row>
    <row r="5" spans="1:17" s="52" customFormat="1" ht="12.75" x14ac:dyDescent="0.2">
      <c r="B5" s="363" t="s">
        <v>105</v>
      </c>
      <c r="C5" s="363"/>
      <c r="D5" s="363"/>
      <c r="E5" s="363"/>
      <c r="F5" s="363"/>
      <c r="G5" s="363"/>
      <c r="H5" s="363"/>
      <c r="I5" s="363"/>
      <c r="J5" s="363"/>
      <c r="K5" s="363"/>
      <c r="M5" s="173" t="s">
        <v>592</v>
      </c>
      <c r="O5" s="144"/>
    </row>
    <row r="6" spans="1:17" s="52" customFormat="1" ht="12.75" x14ac:dyDescent="0.2">
      <c r="B6" s="376" t="str">
        <f>'Solicitudes Regiones'!$B$6:$P$6</f>
        <v>Acumuladas de julio de 2008 a marzo de 2019</v>
      </c>
      <c r="C6" s="376"/>
      <c r="D6" s="376"/>
      <c r="E6" s="376"/>
      <c r="F6" s="376"/>
      <c r="G6" s="376"/>
      <c r="H6" s="376"/>
      <c r="I6" s="376"/>
      <c r="J6" s="376"/>
      <c r="K6" s="376"/>
      <c r="L6" s="92"/>
    </row>
    <row r="7" spans="1:17" s="55" customFormat="1" x14ac:dyDescent="0.2">
      <c r="B7" s="53"/>
      <c r="C7" s="54"/>
      <c r="D7" s="54"/>
      <c r="E7" s="54"/>
      <c r="F7" s="54"/>
      <c r="G7" s="54"/>
      <c r="H7" s="54"/>
      <c r="I7" s="54"/>
      <c r="J7" s="54"/>
      <c r="K7" s="54"/>
      <c r="L7" s="54"/>
    </row>
    <row r="8" spans="1:17" ht="15" customHeight="1" x14ac:dyDescent="0.2">
      <c r="B8" s="393" t="s">
        <v>73</v>
      </c>
      <c r="C8" s="394"/>
      <c r="D8" s="394"/>
      <c r="E8" s="394"/>
      <c r="F8" s="394"/>
      <c r="G8" s="394"/>
      <c r="H8" s="394"/>
      <c r="I8" s="394"/>
      <c r="J8" s="394"/>
      <c r="K8" s="395"/>
      <c r="L8" s="70"/>
    </row>
    <row r="9" spans="1:17" ht="20.25" customHeight="1" x14ac:dyDescent="0.2">
      <c r="B9" s="392" t="s">
        <v>74</v>
      </c>
      <c r="C9" s="393" t="s">
        <v>2</v>
      </c>
      <c r="D9" s="394"/>
      <c r="E9" s="394"/>
      <c r="F9" s="394"/>
      <c r="G9" s="394"/>
      <c r="H9" s="394"/>
      <c r="I9" s="394"/>
      <c r="J9" s="394"/>
      <c r="K9" s="395"/>
    </row>
    <row r="10" spans="1:17" ht="24" x14ac:dyDescent="0.2">
      <c r="B10" s="392"/>
      <c r="C10" s="48" t="s">
        <v>75</v>
      </c>
      <c r="D10" s="48" t="s">
        <v>76</v>
      </c>
      <c r="E10" s="48" t="s">
        <v>77</v>
      </c>
      <c r="F10" s="48" t="s">
        <v>78</v>
      </c>
      <c r="G10" s="48" t="s">
        <v>8</v>
      </c>
      <c r="H10" s="48" t="s">
        <v>79</v>
      </c>
      <c r="I10" s="48" t="s">
        <v>80</v>
      </c>
      <c r="J10" s="48" t="s">
        <v>81</v>
      </c>
      <c r="K10" s="108" t="s">
        <v>46</v>
      </c>
    </row>
    <row r="11" spans="1:17" x14ac:dyDescent="0.2">
      <c r="B11" s="45" t="s">
        <v>220</v>
      </c>
      <c r="C11" s="43">
        <v>5432</v>
      </c>
      <c r="D11" s="43">
        <v>2883</v>
      </c>
      <c r="E11" s="43">
        <f>C11+D11</f>
        <v>8315</v>
      </c>
      <c r="F11" s="44">
        <f>E11/$E$44</f>
        <v>0.2210730617887908</v>
      </c>
      <c r="G11" s="43">
        <v>17584</v>
      </c>
      <c r="H11" s="43">
        <v>1493</v>
      </c>
      <c r="I11" s="43">
        <f>G11+H11</f>
        <v>19077</v>
      </c>
      <c r="J11" s="44">
        <f>I11/$I$44</f>
        <v>0.22980737956705577</v>
      </c>
      <c r="K11" s="43">
        <f t="shared" ref="K11:K43" si="0">E11+I11</f>
        <v>27392</v>
      </c>
      <c r="Q11" s="56"/>
    </row>
    <row r="12" spans="1:17" x14ac:dyDescent="0.2">
      <c r="B12" s="45" t="s">
        <v>221</v>
      </c>
      <c r="C12" s="43">
        <v>572</v>
      </c>
      <c r="D12" s="43">
        <v>296</v>
      </c>
      <c r="E12" s="43">
        <f t="shared" ref="E12:E43" si="1">C12+D12</f>
        <v>868</v>
      </c>
      <c r="F12" s="44">
        <f t="shared" ref="F12:F43" si="2">E12/$E$44</f>
        <v>2.3077741146442624E-2</v>
      </c>
      <c r="G12" s="43">
        <v>1854</v>
      </c>
      <c r="H12" s="43">
        <v>118</v>
      </c>
      <c r="I12" s="43">
        <f t="shared" ref="I12:I43" si="3">G12+H12</f>
        <v>1972</v>
      </c>
      <c r="J12" s="44">
        <f t="shared" ref="J12:J43" si="4">I12/$I$44</f>
        <v>2.3755315432522617E-2</v>
      </c>
      <c r="K12" s="43">
        <f t="shared" si="0"/>
        <v>2840</v>
      </c>
      <c r="Q12" s="56"/>
    </row>
    <row r="13" spans="1:17" x14ac:dyDescent="0.2">
      <c r="B13" s="45" t="s">
        <v>222</v>
      </c>
      <c r="C13" s="43">
        <v>750</v>
      </c>
      <c r="D13" s="43">
        <v>330</v>
      </c>
      <c r="E13" s="43">
        <f t="shared" si="1"/>
        <v>1080</v>
      </c>
      <c r="F13" s="44">
        <f t="shared" si="2"/>
        <v>2.8714240136126768E-2</v>
      </c>
      <c r="G13" s="43">
        <v>2392</v>
      </c>
      <c r="H13" s="43">
        <v>157</v>
      </c>
      <c r="I13" s="43">
        <f t="shared" si="3"/>
        <v>2549</v>
      </c>
      <c r="J13" s="44">
        <f t="shared" si="4"/>
        <v>3.0706033994675534E-2</v>
      </c>
      <c r="K13" s="43">
        <f t="shared" si="0"/>
        <v>3629</v>
      </c>
      <c r="Q13" s="56"/>
    </row>
    <row r="14" spans="1:17" x14ac:dyDescent="0.2">
      <c r="B14" s="45" t="s">
        <v>223</v>
      </c>
      <c r="C14" s="43">
        <v>675</v>
      </c>
      <c r="D14" s="43">
        <v>415</v>
      </c>
      <c r="E14" s="43">
        <f t="shared" si="1"/>
        <v>1090</v>
      </c>
      <c r="F14" s="44">
        <f t="shared" si="2"/>
        <v>2.8980112729979794E-2</v>
      </c>
      <c r="G14" s="43">
        <v>1966</v>
      </c>
      <c r="H14" s="43">
        <v>123</v>
      </c>
      <c r="I14" s="43">
        <f t="shared" si="3"/>
        <v>2089</v>
      </c>
      <c r="J14" s="44">
        <f t="shared" si="4"/>
        <v>2.5164733234553625E-2</v>
      </c>
      <c r="K14" s="43">
        <f t="shared" si="0"/>
        <v>3179</v>
      </c>
      <c r="Q14" s="56"/>
    </row>
    <row r="15" spans="1:17" x14ac:dyDescent="0.2">
      <c r="B15" s="45" t="s">
        <v>224</v>
      </c>
      <c r="C15" s="43">
        <v>492</v>
      </c>
      <c r="D15" s="43">
        <v>294</v>
      </c>
      <c r="E15" s="43">
        <f t="shared" si="1"/>
        <v>786</v>
      </c>
      <c r="F15" s="44">
        <f t="shared" si="2"/>
        <v>2.0897585876847813E-2</v>
      </c>
      <c r="G15" s="43">
        <v>2061</v>
      </c>
      <c r="H15" s="43">
        <v>132</v>
      </c>
      <c r="I15" s="43">
        <f t="shared" si="3"/>
        <v>2193</v>
      </c>
      <c r="J15" s="44">
        <f t="shared" si="4"/>
        <v>2.6417549058581187E-2</v>
      </c>
      <c r="K15" s="43">
        <f t="shared" si="0"/>
        <v>2979</v>
      </c>
      <c r="Q15" s="56"/>
    </row>
    <row r="16" spans="1:17" x14ac:dyDescent="0.2">
      <c r="B16" s="45" t="s">
        <v>225</v>
      </c>
      <c r="C16" s="43">
        <v>213</v>
      </c>
      <c r="D16" s="43">
        <v>147</v>
      </c>
      <c r="E16" s="43">
        <f t="shared" si="1"/>
        <v>360</v>
      </c>
      <c r="F16" s="44">
        <f t="shared" si="2"/>
        <v>9.5714133787089227E-3</v>
      </c>
      <c r="G16" s="43">
        <v>509</v>
      </c>
      <c r="H16" s="43">
        <v>30</v>
      </c>
      <c r="I16" s="43">
        <f t="shared" si="3"/>
        <v>539</v>
      </c>
      <c r="J16" s="44">
        <f t="shared" si="4"/>
        <v>6.4929589341428447E-3</v>
      </c>
      <c r="K16" s="43">
        <f t="shared" si="0"/>
        <v>899</v>
      </c>
      <c r="Q16" s="56"/>
    </row>
    <row r="17" spans="2:17" x14ac:dyDescent="0.2">
      <c r="B17" s="45" t="s">
        <v>226</v>
      </c>
      <c r="C17" s="43">
        <v>257</v>
      </c>
      <c r="D17" s="43">
        <v>191</v>
      </c>
      <c r="E17" s="43">
        <f t="shared" si="1"/>
        <v>448</v>
      </c>
      <c r="F17" s="44">
        <f t="shared" si="2"/>
        <v>1.1911092204615548E-2</v>
      </c>
      <c r="G17" s="43">
        <v>682</v>
      </c>
      <c r="H17" s="43">
        <v>43</v>
      </c>
      <c r="I17" s="43">
        <f t="shared" si="3"/>
        <v>725</v>
      </c>
      <c r="J17" s="44">
        <f t="shared" si="4"/>
        <v>8.7335718501921379E-3</v>
      </c>
      <c r="K17" s="43">
        <f t="shared" si="0"/>
        <v>1173</v>
      </c>
      <c r="Q17" s="56"/>
    </row>
    <row r="18" spans="2:17" x14ac:dyDescent="0.2">
      <c r="B18" s="45" t="s">
        <v>227</v>
      </c>
      <c r="C18" s="43">
        <v>538</v>
      </c>
      <c r="D18" s="43">
        <v>397</v>
      </c>
      <c r="E18" s="43">
        <f t="shared" si="1"/>
        <v>935</v>
      </c>
      <c r="F18" s="44">
        <f t="shared" si="2"/>
        <v>2.4859087525257898E-2</v>
      </c>
      <c r="G18" s="43">
        <v>1689</v>
      </c>
      <c r="H18" s="43">
        <v>100</v>
      </c>
      <c r="I18" s="43">
        <f t="shared" si="3"/>
        <v>1789</v>
      </c>
      <c r="J18" s="44">
        <f t="shared" si="4"/>
        <v>2.1550841434474118E-2</v>
      </c>
      <c r="K18" s="43">
        <f t="shared" si="0"/>
        <v>2724</v>
      </c>
      <c r="Q18" s="56"/>
    </row>
    <row r="19" spans="2:17" x14ac:dyDescent="0.2">
      <c r="B19" s="45" t="s">
        <v>228</v>
      </c>
      <c r="C19" s="43">
        <v>392</v>
      </c>
      <c r="D19" s="43">
        <v>217</v>
      </c>
      <c r="E19" s="43">
        <f t="shared" si="1"/>
        <v>609</v>
      </c>
      <c r="F19" s="44">
        <f t="shared" si="2"/>
        <v>1.6191640965649262E-2</v>
      </c>
      <c r="G19" s="43">
        <v>1236</v>
      </c>
      <c r="H19" s="43">
        <v>85</v>
      </c>
      <c r="I19" s="43">
        <f t="shared" si="3"/>
        <v>1321</v>
      </c>
      <c r="J19" s="44">
        <f t="shared" si="4"/>
        <v>1.5913170226350089E-2</v>
      </c>
      <c r="K19" s="43">
        <f t="shared" si="0"/>
        <v>1930</v>
      </c>
      <c r="Q19" s="56"/>
    </row>
    <row r="20" spans="2:17" x14ac:dyDescent="0.2">
      <c r="B20" s="45" t="s">
        <v>229</v>
      </c>
      <c r="C20" s="43">
        <v>226</v>
      </c>
      <c r="D20" s="43">
        <v>194</v>
      </c>
      <c r="E20" s="43">
        <f t="shared" si="1"/>
        <v>420</v>
      </c>
      <c r="F20" s="44">
        <f t="shared" si="2"/>
        <v>1.1166648941827076E-2</v>
      </c>
      <c r="G20" s="43">
        <v>874</v>
      </c>
      <c r="H20" s="43">
        <v>64</v>
      </c>
      <c r="I20" s="43">
        <f t="shared" si="3"/>
        <v>938</v>
      </c>
      <c r="J20" s="44">
        <f t="shared" si="4"/>
        <v>1.1299435028248588E-2</v>
      </c>
      <c r="K20" s="43">
        <f t="shared" si="0"/>
        <v>1358</v>
      </c>
      <c r="Q20" s="56"/>
    </row>
    <row r="21" spans="2:17" x14ac:dyDescent="0.2">
      <c r="B21" s="45" t="s">
        <v>230</v>
      </c>
      <c r="C21" s="43">
        <v>1083</v>
      </c>
      <c r="D21" s="43">
        <v>674</v>
      </c>
      <c r="E21" s="43">
        <f t="shared" si="1"/>
        <v>1757</v>
      </c>
      <c r="F21" s="44">
        <f t="shared" si="2"/>
        <v>4.67138147399766E-2</v>
      </c>
      <c r="G21" s="43">
        <v>4007</v>
      </c>
      <c r="H21" s="43">
        <v>267</v>
      </c>
      <c r="I21" s="43">
        <f t="shared" si="3"/>
        <v>4274</v>
      </c>
      <c r="J21" s="44">
        <f t="shared" si="4"/>
        <v>5.1485911845132688E-2</v>
      </c>
      <c r="K21" s="43">
        <f t="shared" si="0"/>
        <v>6031</v>
      </c>
      <c r="Q21" s="56"/>
    </row>
    <row r="22" spans="2:17" x14ac:dyDescent="0.2">
      <c r="B22" s="45" t="s">
        <v>231</v>
      </c>
      <c r="C22" s="43">
        <v>258</v>
      </c>
      <c r="D22" s="43">
        <v>206</v>
      </c>
      <c r="E22" s="43">
        <f t="shared" si="1"/>
        <v>464</v>
      </c>
      <c r="F22" s="44">
        <f t="shared" si="2"/>
        <v>1.2336488354780389E-2</v>
      </c>
      <c r="G22" s="43">
        <v>995</v>
      </c>
      <c r="H22" s="43">
        <v>94</v>
      </c>
      <c r="I22" s="43">
        <f t="shared" si="3"/>
        <v>1089</v>
      </c>
      <c r="J22" s="44">
        <f t="shared" si="4"/>
        <v>1.3118427234288606E-2</v>
      </c>
      <c r="K22" s="43">
        <f t="shared" si="0"/>
        <v>1553</v>
      </c>
      <c r="Q22" s="56"/>
    </row>
    <row r="23" spans="2:17" x14ac:dyDescent="0.2">
      <c r="B23" s="45" t="s">
        <v>232</v>
      </c>
      <c r="C23" s="43">
        <v>794</v>
      </c>
      <c r="D23" s="43">
        <v>459</v>
      </c>
      <c r="E23" s="43">
        <f t="shared" si="1"/>
        <v>1253</v>
      </c>
      <c r="F23" s="44">
        <f t="shared" si="2"/>
        <v>3.331383600978411E-2</v>
      </c>
      <c r="G23" s="43">
        <v>2230</v>
      </c>
      <c r="H23" s="43">
        <v>100</v>
      </c>
      <c r="I23" s="43">
        <f t="shared" si="3"/>
        <v>2330</v>
      </c>
      <c r="J23" s="44">
        <f t="shared" si="4"/>
        <v>2.8067892980617494E-2</v>
      </c>
      <c r="K23" s="43">
        <f t="shared" si="0"/>
        <v>3583</v>
      </c>
      <c r="Q23" s="56"/>
    </row>
    <row r="24" spans="2:17" x14ac:dyDescent="0.2">
      <c r="B24" s="45" t="s">
        <v>233</v>
      </c>
      <c r="C24" s="43">
        <v>598</v>
      </c>
      <c r="D24" s="43">
        <v>442</v>
      </c>
      <c r="E24" s="43">
        <f t="shared" si="1"/>
        <v>1040</v>
      </c>
      <c r="F24" s="44">
        <f t="shared" si="2"/>
        <v>2.7650749760714667E-2</v>
      </c>
      <c r="G24" s="43">
        <v>2206</v>
      </c>
      <c r="H24" s="43">
        <v>151</v>
      </c>
      <c r="I24" s="43">
        <f t="shared" si="3"/>
        <v>2357</v>
      </c>
      <c r="J24" s="44">
        <f t="shared" si="4"/>
        <v>2.8393143242624649E-2</v>
      </c>
      <c r="K24" s="43">
        <f t="shared" si="0"/>
        <v>3397</v>
      </c>
      <c r="Q24" s="56"/>
    </row>
    <row r="25" spans="2:17" x14ac:dyDescent="0.2">
      <c r="B25" s="45" t="s">
        <v>234</v>
      </c>
      <c r="C25" s="43">
        <v>451</v>
      </c>
      <c r="D25" s="43">
        <v>244</v>
      </c>
      <c r="E25" s="43">
        <f t="shared" si="1"/>
        <v>695</v>
      </c>
      <c r="F25" s="44">
        <f t="shared" si="2"/>
        <v>1.8478145272785282E-2</v>
      </c>
      <c r="G25" s="43">
        <v>1566</v>
      </c>
      <c r="H25" s="43">
        <v>63</v>
      </c>
      <c r="I25" s="43">
        <f t="shared" si="3"/>
        <v>1629</v>
      </c>
      <c r="J25" s="44">
        <f t="shared" si="4"/>
        <v>1.9623432474431716E-2</v>
      </c>
      <c r="K25" s="43">
        <f t="shared" si="0"/>
        <v>2324</v>
      </c>
      <c r="Q25" s="56"/>
    </row>
    <row r="26" spans="2:17" x14ac:dyDescent="0.2">
      <c r="B26" s="45" t="s">
        <v>235</v>
      </c>
      <c r="C26" s="43">
        <v>417</v>
      </c>
      <c r="D26" s="43">
        <v>262</v>
      </c>
      <c r="E26" s="43">
        <f t="shared" si="1"/>
        <v>679</v>
      </c>
      <c r="F26" s="44">
        <f t="shared" si="2"/>
        <v>1.8052749122620441E-2</v>
      </c>
      <c r="G26" s="43">
        <v>1209</v>
      </c>
      <c r="H26" s="43">
        <v>78</v>
      </c>
      <c r="I26" s="43">
        <f t="shared" si="3"/>
        <v>1287</v>
      </c>
      <c r="J26" s="44">
        <f t="shared" si="4"/>
        <v>1.5503595822341079E-2</v>
      </c>
      <c r="K26" s="43">
        <f t="shared" si="0"/>
        <v>1966</v>
      </c>
      <c r="Q26" s="56"/>
    </row>
    <row r="27" spans="2:17" x14ac:dyDescent="0.2">
      <c r="B27" s="45" t="s">
        <v>236</v>
      </c>
      <c r="C27" s="43">
        <v>1534</v>
      </c>
      <c r="D27" s="43">
        <v>972</v>
      </c>
      <c r="E27" s="43">
        <f t="shared" si="1"/>
        <v>2506</v>
      </c>
      <c r="F27" s="44">
        <f t="shared" si="2"/>
        <v>6.6627672019568221E-2</v>
      </c>
      <c r="G27" s="43">
        <v>5443</v>
      </c>
      <c r="H27" s="43">
        <v>423</v>
      </c>
      <c r="I27" s="43">
        <f t="shared" si="3"/>
        <v>5866</v>
      </c>
      <c r="J27" s="44">
        <f t="shared" si="4"/>
        <v>7.06636309975546E-2</v>
      </c>
      <c r="K27" s="43">
        <f t="shared" si="0"/>
        <v>8372</v>
      </c>
      <c r="Q27" s="56"/>
    </row>
    <row r="28" spans="2:17" x14ac:dyDescent="0.2">
      <c r="B28" s="45" t="s">
        <v>237</v>
      </c>
      <c r="C28" s="43">
        <v>250</v>
      </c>
      <c r="D28" s="43">
        <v>148</v>
      </c>
      <c r="E28" s="43">
        <f t="shared" si="1"/>
        <v>398</v>
      </c>
      <c r="F28" s="44">
        <f t="shared" si="2"/>
        <v>1.0581729235350419E-2</v>
      </c>
      <c r="G28" s="43">
        <v>858</v>
      </c>
      <c r="H28" s="43">
        <v>25</v>
      </c>
      <c r="I28" s="43">
        <f t="shared" si="3"/>
        <v>883</v>
      </c>
      <c r="J28" s="44">
        <f t="shared" si="4"/>
        <v>1.0636888198234011E-2</v>
      </c>
      <c r="K28" s="43">
        <f t="shared" si="0"/>
        <v>1281</v>
      </c>
      <c r="Q28" s="56"/>
    </row>
    <row r="29" spans="2:17" x14ac:dyDescent="0.2">
      <c r="B29" s="45" t="s">
        <v>238</v>
      </c>
      <c r="C29" s="43">
        <v>355</v>
      </c>
      <c r="D29" s="43">
        <v>195</v>
      </c>
      <c r="E29" s="43">
        <f t="shared" si="1"/>
        <v>550</v>
      </c>
      <c r="F29" s="44">
        <f t="shared" si="2"/>
        <v>1.462299266191641E-2</v>
      </c>
      <c r="G29" s="43">
        <v>543</v>
      </c>
      <c r="H29" s="43">
        <v>39</v>
      </c>
      <c r="I29" s="43">
        <f t="shared" si="3"/>
        <v>582</v>
      </c>
      <c r="J29" s="44">
        <f t="shared" si="4"/>
        <v>7.010950092154241E-3</v>
      </c>
      <c r="K29" s="43">
        <f t="shared" si="0"/>
        <v>1132</v>
      </c>
      <c r="Q29" s="56"/>
    </row>
    <row r="30" spans="2:17" x14ac:dyDescent="0.2">
      <c r="B30" s="45" t="s">
        <v>239</v>
      </c>
      <c r="C30" s="43">
        <v>1000</v>
      </c>
      <c r="D30" s="43">
        <v>726</v>
      </c>
      <c r="E30" s="43">
        <f t="shared" si="1"/>
        <v>1726</v>
      </c>
      <c r="F30" s="44">
        <f t="shared" si="2"/>
        <v>4.5889609699032226E-2</v>
      </c>
      <c r="G30" s="43">
        <v>3324</v>
      </c>
      <c r="H30" s="43">
        <v>199</v>
      </c>
      <c r="I30" s="43">
        <f t="shared" si="3"/>
        <v>3523</v>
      </c>
      <c r="J30" s="44">
        <f t="shared" si="4"/>
        <v>4.2439136038933664E-2</v>
      </c>
      <c r="K30" s="43">
        <f t="shared" si="0"/>
        <v>5249</v>
      </c>
      <c r="Q30" s="56"/>
    </row>
    <row r="31" spans="2:17" x14ac:dyDescent="0.2">
      <c r="B31" s="45" t="s">
        <v>240</v>
      </c>
      <c r="C31" s="43">
        <v>270</v>
      </c>
      <c r="D31" s="43">
        <v>178</v>
      </c>
      <c r="E31" s="43">
        <f t="shared" si="1"/>
        <v>448</v>
      </c>
      <c r="F31" s="44">
        <f t="shared" si="2"/>
        <v>1.1911092204615548E-2</v>
      </c>
      <c r="G31" s="43">
        <v>623</v>
      </c>
      <c r="H31" s="43">
        <v>56</v>
      </c>
      <c r="I31" s="43">
        <f t="shared" si="3"/>
        <v>679</v>
      </c>
      <c r="J31" s="44">
        <f t="shared" si="4"/>
        <v>8.1794417741799484E-3</v>
      </c>
      <c r="K31" s="43">
        <f t="shared" si="0"/>
        <v>1127</v>
      </c>
      <c r="Q31" s="56"/>
    </row>
    <row r="32" spans="2:17" x14ac:dyDescent="0.2">
      <c r="B32" s="45" t="s">
        <v>241</v>
      </c>
      <c r="C32" s="43">
        <v>526</v>
      </c>
      <c r="D32" s="43">
        <v>306</v>
      </c>
      <c r="E32" s="43">
        <f t="shared" si="1"/>
        <v>832</v>
      </c>
      <c r="F32" s="44">
        <f t="shared" si="2"/>
        <v>2.2120599808571732E-2</v>
      </c>
      <c r="G32" s="43">
        <v>1680</v>
      </c>
      <c r="H32" s="43">
        <v>87</v>
      </c>
      <c r="I32" s="43">
        <f t="shared" si="3"/>
        <v>1767</v>
      </c>
      <c r="J32" s="44">
        <f t="shared" si="4"/>
        <v>2.1285822702468288E-2</v>
      </c>
      <c r="K32" s="43">
        <f t="shared" si="0"/>
        <v>2599</v>
      </c>
      <c r="Q32" s="56"/>
    </row>
    <row r="33" spans="2:17" x14ac:dyDescent="0.2">
      <c r="B33" s="45" t="s">
        <v>242</v>
      </c>
      <c r="C33" s="43">
        <v>732</v>
      </c>
      <c r="D33" s="43">
        <v>493</v>
      </c>
      <c r="E33" s="43">
        <f t="shared" si="1"/>
        <v>1225</v>
      </c>
      <c r="F33" s="44">
        <f t="shared" si="2"/>
        <v>3.2569392746995642E-2</v>
      </c>
      <c r="G33" s="43">
        <v>2157</v>
      </c>
      <c r="H33" s="43">
        <v>176</v>
      </c>
      <c r="I33" s="43">
        <f t="shared" si="3"/>
        <v>2333</v>
      </c>
      <c r="J33" s="44">
        <f t="shared" si="4"/>
        <v>2.8104031898618289E-2</v>
      </c>
      <c r="K33" s="43">
        <f t="shared" si="0"/>
        <v>3558</v>
      </c>
      <c r="Q33" s="56"/>
    </row>
    <row r="34" spans="2:17" x14ac:dyDescent="0.2">
      <c r="B34" s="45" t="s">
        <v>243</v>
      </c>
      <c r="C34" s="43">
        <v>293</v>
      </c>
      <c r="D34" s="43">
        <v>140</v>
      </c>
      <c r="E34" s="43">
        <f t="shared" si="1"/>
        <v>433</v>
      </c>
      <c r="F34" s="44">
        <f t="shared" si="2"/>
        <v>1.1512283313836009E-2</v>
      </c>
      <c r="G34" s="43">
        <v>1061</v>
      </c>
      <c r="H34" s="43">
        <v>75</v>
      </c>
      <c r="I34" s="43">
        <f t="shared" si="3"/>
        <v>1136</v>
      </c>
      <c r="J34" s="44">
        <f t="shared" si="4"/>
        <v>1.3684603616301061E-2</v>
      </c>
      <c r="K34" s="43">
        <f t="shared" si="0"/>
        <v>1569</v>
      </c>
      <c r="Q34" s="56"/>
    </row>
    <row r="35" spans="2:17" x14ac:dyDescent="0.2">
      <c r="B35" s="45" t="s">
        <v>244</v>
      </c>
      <c r="C35" s="43">
        <v>470</v>
      </c>
      <c r="D35" s="43">
        <v>268</v>
      </c>
      <c r="E35" s="43">
        <f t="shared" si="1"/>
        <v>738</v>
      </c>
      <c r="F35" s="44">
        <f t="shared" si="2"/>
        <v>1.9621397426353292E-2</v>
      </c>
      <c r="G35" s="43">
        <v>1290</v>
      </c>
      <c r="H35" s="43">
        <v>91</v>
      </c>
      <c r="I35" s="43">
        <f t="shared" si="3"/>
        <v>1381</v>
      </c>
      <c r="J35" s="44">
        <f t="shared" si="4"/>
        <v>1.6635948586365992E-2</v>
      </c>
      <c r="K35" s="43">
        <f t="shared" si="0"/>
        <v>2119</v>
      </c>
      <c r="Q35" s="56"/>
    </row>
    <row r="36" spans="2:17" x14ac:dyDescent="0.2">
      <c r="B36" s="45" t="s">
        <v>245</v>
      </c>
      <c r="C36" s="43">
        <v>1663</v>
      </c>
      <c r="D36" s="43">
        <v>886</v>
      </c>
      <c r="E36" s="43">
        <f t="shared" si="1"/>
        <v>2549</v>
      </c>
      <c r="F36" s="44">
        <f t="shared" si="2"/>
        <v>6.7770924173136238E-2</v>
      </c>
      <c r="G36" s="43">
        <v>6627</v>
      </c>
      <c r="H36" s="43">
        <v>387</v>
      </c>
      <c r="I36" s="43">
        <f t="shared" si="3"/>
        <v>7014</v>
      </c>
      <c r="J36" s="44">
        <f t="shared" si="4"/>
        <v>8.4492790285858835E-2</v>
      </c>
      <c r="K36" s="43">
        <f t="shared" si="0"/>
        <v>9563</v>
      </c>
      <c r="Q36" s="56"/>
    </row>
    <row r="37" spans="2:17" x14ac:dyDescent="0.2">
      <c r="B37" s="45" t="s">
        <v>246</v>
      </c>
      <c r="C37" s="43">
        <v>394</v>
      </c>
      <c r="D37" s="43">
        <v>278</v>
      </c>
      <c r="E37" s="43">
        <f t="shared" si="1"/>
        <v>672</v>
      </c>
      <c r="F37" s="44">
        <f t="shared" si="2"/>
        <v>1.7866638306923321E-2</v>
      </c>
      <c r="G37" s="43">
        <v>1717</v>
      </c>
      <c r="H37" s="43">
        <v>126</v>
      </c>
      <c r="I37" s="43">
        <f t="shared" si="3"/>
        <v>1843</v>
      </c>
      <c r="J37" s="44">
        <f t="shared" si="4"/>
        <v>2.220134195848843E-2</v>
      </c>
      <c r="K37" s="43">
        <f t="shared" si="0"/>
        <v>2515</v>
      </c>
      <c r="Q37" s="56"/>
    </row>
    <row r="38" spans="2:17" x14ac:dyDescent="0.2">
      <c r="B38" s="45" t="s">
        <v>247</v>
      </c>
      <c r="C38" s="43">
        <v>328</v>
      </c>
      <c r="D38" s="43">
        <v>279</v>
      </c>
      <c r="E38" s="43">
        <f t="shared" si="1"/>
        <v>607</v>
      </c>
      <c r="F38" s="44">
        <f t="shared" si="2"/>
        <v>1.6138466446878656E-2</v>
      </c>
      <c r="G38" s="43">
        <v>1219</v>
      </c>
      <c r="H38" s="43">
        <v>46</v>
      </c>
      <c r="I38" s="43">
        <f t="shared" si="3"/>
        <v>1265</v>
      </c>
      <c r="J38" s="44">
        <f t="shared" si="4"/>
        <v>1.5238577090335249E-2</v>
      </c>
      <c r="K38" s="43">
        <f t="shared" si="0"/>
        <v>1872</v>
      </c>
      <c r="Q38" s="56"/>
    </row>
    <row r="39" spans="2:17" x14ac:dyDescent="0.2">
      <c r="B39" s="45" t="s">
        <v>248</v>
      </c>
      <c r="C39" s="43">
        <v>284</v>
      </c>
      <c r="D39" s="43">
        <v>195</v>
      </c>
      <c r="E39" s="43">
        <f t="shared" si="1"/>
        <v>479</v>
      </c>
      <c r="F39" s="44">
        <f t="shared" si="2"/>
        <v>1.2735297245559928E-2</v>
      </c>
      <c r="G39" s="43">
        <v>810</v>
      </c>
      <c r="H39" s="43">
        <v>31</v>
      </c>
      <c r="I39" s="43">
        <f t="shared" si="3"/>
        <v>841</v>
      </c>
      <c r="J39" s="44">
        <f t="shared" si="4"/>
        <v>1.013094334622288E-2</v>
      </c>
      <c r="K39" s="43">
        <f t="shared" si="0"/>
        <v>1320</v>
      </c>
      <c r="Q39" s="56"/>
    </row>
    <row r="40" spans="2:17" x14ac:dyDescent="0.2">
      <c r="B40" s="45" t="s">
        <v>249</v>
      </c>
      <c r="C40" s="43">
        <v>161</v>
      </c>
      <c r="D40" s="43">
        <v>93</v>
      </c>
      <c r="E40" s="43">
        <f t="shared" si="1"/>
        <v>254</v>
      </c>
      <c r="F40" s="44">
        <f t="shared" si="2"/>
        <v>6.7531638838668508E-3</v>
      </c>
      <c r="G40" s="43">
        <v>471</v>
      </c>
      <c r="H40" s="43">
        <v>16</v>
      </c>
      <c r="I40" s="43">
        <f t="shared" si="3"/>
        <v>487</v>
      </c>
      <c r="J40" s="44">
        <f t="shared" si="4"/>
        <v>5.8665510221290644E-3</v>
      </c>
      <c r="K40" s="43">
        <f t="shared" si="0"/>
        <v>741</v>
      </c>
      <c r="Q40" s="56"/>
    </row>
    <row r="41" spans="2:17" x14ac:dyDescent="0.2">
      <c r="B41" s="45" t="s">
        <v>250</v>
      </c>
      <c r="C41" s="43">
        <v>1606</v>
      </c>
      <c r="D41" s="43">
        <v>799</v>
      </c>
      <c r="E41" s="43">
        <f t="shared" si="1"/>
        <v>2405</v>
      </c>
      <c r="F41" s="44">
        <f t="shared" si="2"/>
        <v>6.3942358821652667E-2</v>
      </c>
      <c r="G41" s="43">
        <v>5099</v>
      </c>
      <c r="H41" s="43">
        <v>266</v>
      </c>
      <c r="I41" s="43">
        <f t="shared" si="3"/>
        <v>5365</v>
      </c>
      <c r="J41" s="44">
        <f t="shared" si="4"/>
        <v>6.4628431691421823E-2</v>
      </c>
      <c r="K41" s="43">
        <f t="shared" si="0"/>
        <v>7770</v>
      </c>
      <c r="Q41" s="56"/>
    </row>
    <row r="42" spans="2:17" x14ac:dyDescent="0.2">
      <c r="B42" s="45" t="s">
        <v>251</v>
      </c>
      <c r="C42" s="43">
        <v>453</v>
      </c>
      <c r="D42" s="43">
        <v>318</v>
      </c>
      <c r="E42" s="43">
        <f t="shared" si="1"/>
        <v>771</v>
      </c>
      <c r="F42" s="44">
        <f t="shared" si="2"/>
        <v>2.0498776986068275E-2</v>
      </c>
      <c r="G42" s="43">
        <v>1420</v>
      </c>
      <c r="H42" s="43">
        <v>93</v>
      </c>
      <c r="I42" s="43">
        <f t="shared" si="3"/>
        <v>1513</v>
      </c>
      <c r="J42" s="44">
        <f t="shared" si="4"/>
        <v>1.8226060978400974E-2</v>
      </c>
      <c r="K42" s="43">
        <f t="shared" si="0"/>
        <v>2284</v>
      </c>
      <c r="Q42" s="56"/>
    </row>
    <row r="43" spans="2:17" x14ac:dyDescent="0.2">
      <c r="B43" s="45" t="s">
        <v>252</v>
      </c>
      <c r="C43" s="43">
        <v>128</v>
      </c>
      <c r="D43" s="43">
        <v>92</v>
      </c>
      <c r="E43" s="43">
        <f t="shared" si="1"/>
        <v>220</v>
      </c>
      <c r="F43" s="44">
        <f t="shared" si="2"/>
        <v>5.8491970647665641E-3</v>
      </c>
      <c r="G43" s="43">
        <v>364</v>
      </c>
      <c r="H43" s="43">
        <v>13</v>
      </c>
      <c r="I43" s="43">
        <f t="shared" si="3"/>
        <v>377</v>
      </c>
      <c r="J43" s="44">
        <f t="shared" si="4"/>
        <v>4.5414573620999122E-3</v>
      </c>
      <c r="K43" s="43">
        <f t="shared" si="0"/>
        <v>597</v>
      </c>
      <c r="Q43" s="56"/>
    </row>
    <row r="44" spans="2:17" x14ac:dyDescent="0.2">
      <c r="B44" s="45" t="s">
        <v>66</v>
      </c>
      <c r="C44" s="43">
        <f>SUM(C11:C43)</f>
        <v>23595</v>
      </c>
      <c r="D44" s="43">
        <f t="shared" ref="D44:G44" si="5">SUM(D11:D43)</f>
        <v>14017</v>
      </c>
      <c r="E44" s="45">
        <f t="shared" ref="E44" si="6">C44+D44</f>
        <v>37612</v>
      </c>
      <c r="F44" s="44">
        <f t="shared" ref="F44" si="7">E44/$E$44</f>
        <v>1</v>
      </c>
      <c r="G44" s="43">
        <f t="shared" si="5"/>
        <v>77766</v>
      </c>
      <c r="H44" s="43">
        <f>SUM(H11:H43)</f>
        <v>5247</v>
      </c>
      <c r="I44" s="45">
        <f t="shared" ref="I44" si="8">G44+H44</f>
        <v>83013</v>
      </c>
      <c r="J44" s="44">
        <f t="shared" ref="J44" si="9">I44/$I$44</f>
        <v>1</v>
      </c>
      <c r="K44" s="43">
        <f t="shared" ref="K44:K45" si="10">E44+I44</f>
        <v>120625</v>
      </c>
      <c r="Q44" s="56"/>
    </row>
    <row r="45" spans="2:17" ht="25.5" customHeight="1" x14ac:dyDescent="0.2">
      <c r="B45" s="57" t="s">
        <v>82</v>
      </c>
      <c r="C45" s="58">
        <f>+C44/$K$44</f>
        <v>0.19560621761658031</v>
      </c>
      <c r="D45" s="58">
        <f>+D44/$K$44</f>
        <v>0.11620310880829016</v>
      </c>
      <c r="E45" s="59">
        <f>C45+D45</f>
        <v>0.31180932642487047</v>
      </c>
      <c r="F45" s="59"/>
      <c r="G45" s="58">
        <f>+G44/$K$44</f>
        <v>0.64469222797927461</v>
      </c>
      <c r="H45" s="58">
        <f>+H44/$K$44</f>
        <v>4.3498445595854925E-2</v>
      </c>
      <c r="I45" s="59">
        <f>G45+H45</f>
        <v>0.68819067357512953</v>
      </c>
      <c r="J45" s="59"/>
      <c r="K45" s="59">
        <f t="shared" si="10"/>
        <v>1</v>
      </c>
    </row>
    <row r="46" spans="2:17" x14ac:dyDescent="0.2">
      <c r="B46" s="50"/>
      <c r="C46" s="63"/>
      <c r="D46" s="63"/>
      <c r="E46" s="63"/>
      <c r="F46" s="63"/>
      <c r="G46" s="63"/>
      <c r="H46" s="63"/>
      <c r="I46" s="63"/>
      <c r="J46" s="63"/>
      <c r="K46" s="63"/>
    </row>
    <row r="47" spans="2:17" ht="12.75" x14ac:dyDescent="0.2">
      <c r="B47" s="363" t="s">
        <v>108</v>
      </c>
      <c r="C47" s="363"/>
      <c r="D47" s="363"/>
      <c r="E47" s="363"/>
      <c r="F47" s="363"/>
      <c r="G47" s="363"/>
      <c r="H47" s="363"/>
      <c r="I47" s="363"/>
      <c r="J47" s="363"/>
      <c r="K47" s="363"/>
    </row>
    <row r="48" spans="2:17" ht="12.75" x14ac:dyDescent="0.2">
      <c r="B48" s="376" t="str">
        <f>'Solicitudes Regiones'!$B$6:$P$6</f>
        <v>Acumuladas de julio de 2008 a marzo de 2019</v>
      </c>
      <c r="C48" s="376"/>
      <c r="D48" s="376"/>
      <c r="E48" s="376"/>
      <c r="F48" s="376"/>
      <c r="G48" s="376"/>
      <c r="H48" s="376"/>
      <c r="I48" s="376"/>
      <c r="J48" s="376"/>
      <c r="K48" s="376"/>
    </row>
    <row r="49" spans="2:12" x14ac:dyDescent="0.2">
      <c r="B49" s="50"/>
      <c r="C49" s="63"/>
      <c r="D49" s="63"/>
      <c r="E49" s="63"/>
      <c r="F49" s="63"/>
      <c r="G49" s="63"/>
      <c r="H49" s="63"/>
      <c r="I49" s="63"/>
      <c r="J49" s="63"/>
      <c r="K49" s="63"/>
    </row>
    <row r="50" spans="2:12" ht="15" customHeight="1" x14ac:dyDescent="0.2">
      <c r="B50" s="393" t="s">
        <v>83</v>
      </c>
      <c r="C50" s="394"/>
      <c r="D50" s="394"/>
      <c r="E50" s="394"/>
      <c r="F50" s="394"/>
      <c r="G50" s="394"/>
      <c r="H50" s="394"/>
      <c r="I50" s="394"/>
      <c r="J50" s="394"/>
      <c r="K50" s="395"/>
      <c r="L50" s="64"/>
    </row>
    <row r="51" spans="2:12" ht="15" customHeight="1" x14ac:dyDescent="0.2">
      <c r="B51" s="397" t="s">
        <v>74</v>
      </c>
      <c r="C51" s="393" t="s">
        <v>2</v>
      </c>
      <c r="D51" s="394"/>
      <c r="E51" s="394"/>
      <c r="F51" s="394"/>
      <c r="G51" s="394"/>
      <c r="H51" s="394"/>
      <c r="I51" s="394"/>
      <c r="J51" s="394"/>
      <c r="K51" s="395"/>
    </row>
    <row r="52" spans="2:12" ht="24" x14ac:dyDescent="0.2">
      <c r="B52" s="392"/>
      <c r="C52" s="48" t="s">
        <v>75</v>
      </c>
      <c r="D52" s="48" t="s">
        <v>76</v>
      </c>
      <c r="E52" s="48" t="s">
        <v>77</v>
      </c>
      <c r="F52" s="48" t="s">
        <v>78</v>
      </c>
      <c r="G52" s="48" t="s">
        <v>8</v>
      </c>
      <c r="H52" s="48" t="s">
        <v>79</v>
      </c>
      <c r="I52" s="48" t="s">
        <v>80</v>
      </c>
      <c r="J52" s="48" t="s">
        <v>81</v>
      </c>
      <c r="K52" s="49" t="s">
        <v>46</v>
      </c>
    </row>
    <row r="53" spans="2:12" x14ac:dyDescent="0.2">
      <c r="B53" s="45" t="s">
        <v>220</v>
      </c>
      <c r="C53" s="43">
        <v>4585</v>
      </c>
      <c r="D53" s="43">
        <v>1800</v>
      </c>
      <c r="E53" s="43">
        <f>C53+D53</f>
        <v>6385</v>
      </c>
      <c r="F53" s="44">
        <f>E53/$E$86</f>
        <v>0.22870549466294146</v>
      </c>
      <c r="G53" s="43">
        <v>14032</v>
      </c>
      <c r="H53" s="43">
        <v>1242</v>
      </c>
      <c r="I53" s="43">
        <f>G53+H53</f>
        <v>15274</v>
      </c>
      <c r="J53" s="44">
        <f>I53/$I$86</f>
        <v>0.21881581020873028</v>
      </c>
      <c r="K53" s="43">
        <f t="shared" ref="K53:K85" si="11">E53+I53</f>
        <v>21659</v>
      </c>
    </row>
    <row r="54" spans="2:12" x14ac:dyDescent="0.2">
      <c r="B54" s="45" t="s">
        <v>221</v>
      </c>
      <c r="C54" s="43">
        <v>503</v>
      </c>
      <c r="D54" s="43">
        <v>155</v>
      </c>
      <c r="E54" s="43">
        <f t="shared" ref="E54:E85" si="12">C54+D54</f>
        <v>658</v>
      </c>
      <c r="F54" s="44">
        <f t="shared" ref="F54:F85" si="13">E54/$E$86</f>
        <v>2.3569023569023569E-2</v>
      </c>
      <c r="G54" s="43">
        <v>1638</v>
      </c>
      <c r="H54" s="43">
        <v>90</v>
      </c>
      <c r="I54" s="43">
        <f t="shared" ref="I54:I85" si="14">G54+H54</f>
        <v>1728</v>
      </c>
      <c r="J54" s="44">
        <f t="shared" ref="J54:J85" si="15">I54/$I$86</f>
        <v>2.4755383006461039E-2</v>
      </c>
      <c r="K54" s="43">
        <f t="shared" si="11"/>
        <v>2386</v>
      </c>
    </row>
    <row r="55" spans="2:12" x14ac:dyDescent="0.2">
      <c r="B55" s="45" t="s">
        <v>222</v>
      </c>
      <c r="C55" s="43">
        <v>634</v>
      </c>
      <c r="D55" s="43">
        <v>216</v>
      </c>
      <c r="E55" s="43">
        <f t="shared" si="12"/>
        <v>850</v>
      </c>
      <c r="F55" s="44">
        <f t="shared" si="13"/>
        <v>3.0446307042051722E-2</v>
      </c>
      <c r="G55" s="43">
        <v>1998</v>
      </c>
      <c r="H55" s="43">
        <v>124</v>
      </c>
      <c r="I55" s="43">
        <f t="shared" si="14"/>
        <v>2122</v>
      </c>
      <c r="J55" s="44">
        <f t="shared" si="15"/>
        <v>3.0399839548443476E-2</v>
      </c>
      <c r="K55" s="43">
        <f t="shared" si="11"/>
        <v>2972</v>
      </c>
    </row>
    <row r="56" spans="2:12" x14ac:dyDescent="0.2">
      <c r="B56" s="45" t="s">
        <v>223</v>
      </c>
      <c r="C56" s="43">
        <v>606</v>
      </c>
      <c r="D56" s="43">
        <v>190</v>
      </c>
      <c r="E56" s="43">
        <f t="shared" si="12"/>
        <v>796</v>
      </c>
      <c r="F56" s="44">
        <f t="shared" si="13"/>
        <v>2.8512071065262556E-2</v>
      </c>
      <c r="G56" s="43">
        <v>1716</v>
      </c>
      <c r="H56" s="43">
        <v>103</v>
      </c>
      <c r="I56" s="43">
        <f t="shared" si="14"/>
        <v>1819</v>
      </c>
      <c r="J56" s="44">
        <f t="shared" si="15"/>
        <v>2.605905190321333E-2</v>
      </c>
      <c r="K56" s="43">
        <f t="shared" si="11"/>
        <v>2615</v>
      </c>
    </row>
    <row r="57" spans="2:12" x14ac:dyDescent="0.2">
      <c r="B57" s="45" t="s">
        <v>224</v>
      </c>
      <c r="C57" s="43">
        <v>413</v>
      </c>
      <c r="D57" s="43">
        <v>172</v>
      </c>
      <c r="E57" s="43">
        <f t="shared" si="12"/>
        <v>585</v>
      </c>
      <c r="F57" s="44">
        <f t="shared" si="13"/>
        <v>2.0954223081882658E-2</v>
      </c>
      <c r="G57" s="43">
        <v>1654</v>
      </c>
      <c r="H57" s="43">
        <v>93</v>
      </c>
      <c r="I57" s="43">
        <f t="shared" si="14"/>
        <v>1747</v>
      </c>
      <c r="J57" s="44">
        <f t="shared" si="15"/>
        <v>2.5027577611277451E-2</v>
      </c>
      <c r="K57" s="43">
        <f t="shared" si="11"/>
        <v>2332</v>
      </c>
    </row>
    <row r="58" spans="2:12" x14ac:dyDescent="0.2">
      <c r="B58" s="45" t="s">
        <v>225</v>
      </c>
      <c r="C58" s="43">
        <v>193</v>
      </c>
      <c r="D58" s="43">
        <v>56</v>
      </c>
      <c r="E58" s="43">
        <f t="shared" si="12"/>
        <v>249</v>
      </c>
      <c r="F58" s="44">
        <f t="shared" si="13"/>
        <v>8.9189770040833862E-3</v>
      </c>
      <c r="G58" s="43">
        <v>458</v>
      </c>
      <c r="H58" s="43">
        <v>19</v>
      </c>
      <c r="I58" s="43">
        <f t="shared" si="14"/>
        <v>477</v>
      </c>
      <c r="J58" s="44">
        <f t="shared" si="15"/>
        <v>6.8335171840751829E-3</v>
      </c>
      <c r="K58" s="43">
        <f t="shared" si="11"/>
        <v>726</v>
      </c>
    </row>
    <row r="59" spans="2:12" x14ac:dyDescent="0.2">
      <c r="B59" s="45" t="s">
        <v>226</v>
      </c>
      <c r="C59" s="43">
        <v>245</v>
      </c>
      <c r="D59" s="43">
        <v>82</v>
      </c>
      <c r="E59" s="43">
        <f t="shared" si="12"/>
        <v>327</v>
      </c>
      <c r="F59" s="44">
        <f t="shared" si="13"/>
        <v>1.1712873415001074E-2</v>
      </c>
      <c r="G59" s="43">
        <v>625</v>
      </c>
      <c r="H59" s="43">
        <v>38</v>
      </c>
      <c r="I59" s="43">
        <f t="shared" si="14"/>
        <v>663</v>
      </c>
      <c r="J59" s="44">
        <f t="shared" si="15"/>
        <v>9.4981591049095315E-3</v>
      </c>
      <c r="K59" s="43">
        <f t="shared" si="11"/>
        <v>990</v>
      </c>
    </row>
    <row r="60" spans="2:12" x14ac:dyDescent="0.2">
      <c r="B60" s="45" t="s">
        <v>227</v>
      </c>
      <c r="C60" s="43">
        <v>481</v>
      </c>
      <c r="D60" s="43">
        <v>170</v>
      </c>
      <c r="E60" s="43">
        <f t="shared" si="12"/>
        <v>651</v>
      </c>
      <c r="F60" s="44">
        <f t="shared" si="13"/>
        <v>2.3318289275736086E-2</v>
      </c>
      <c r="G60" s="43">
        <v>1443</v>
      </c>
      <c r="H60" s="43">
        <v>87</v>
      </c>
      <c r="I60" s="43">
        <f t="shared" si="14"/>
        <v>1530</v>
      </c>
      <c r="J60" s="44">
        <f t="shared" si="15"/>
        <v>2.1918828703637379E-2</v>
      </c>
      <c r="K60" s="43">
        <f t="shared" si="11"/>
        <v>2181</v>
      </c>
    </row>
    <row r="61" spans="2:12" x14ac:dyDescent="0.2">
      <c r="B61" s="45" t="s">
        <v>228</v>
      </c>
      <c r="C61" s="43">
        <v>319</v>
      </c>
      <c r="D61" s="43">
        <v>102</v>
      </c>
      <c r="E61" s="43">
        <f t="shared" si="12"/>
        <v>421</v>
      </c>
      <c r="F61" s="44">
        <f t="shared" si="13"/>
        <v>1.5079876782004441E-2</v>
      </c>
      <c r="G61" s="43">
        <v>1038</v>
      </c>
      <c r="H61" s="43">
        <v>68</v>
      </c>
      <c r="I61" s="43">
        <f t="shared" si="14"/>
        <v>1106</v>
      </c>
      <c r="J61" s="44">
        <f t="shared" si="15"/>
        <v>1.584459120668166E-2</v>
      </c>
      <c r="K61" s="43">
        <f t="shared" si="11"/>
        <v>1527</v>
      </c>
    </row>
    <row r="62" spans="2:12" x14ac:dyDescent="0.2">
      <c r="B62" s="45" t="s">
        <v>229</v>
      </c>
      <c r="C62" s="43">
        <v>211</v>
      </c>
      <c r="D62" s="43">
        <v>79</v>
      </c>
      <c r="E62" s="43">
        <f t="shared" si="12"/>
        <v>290</v>
      </c>
      <c r="F62" s="44">
        <f t="shared" si="13"/>
        <v>1.038756357905294E-2</v>
      </c>
      <c r="G62" s="43">
        <v>762</v>
      </c>
      <c r="H62" s="43">
        <v>48</v>
      </c>
      <c r="I62" s="43">
        <f t="shared" si="14"/>
        <v>810</v>
      </c>
      <c r="J62" s="44">
        <f t="shared" si="15"/>
        <v>1.1604085784278613E-2</v>
      </c>
      <c r="K62" s="43">
        <f t="shared" si="11"/>
        <v>1100</v>
      </c>
    </row>
    <row r="63" spans="2:12" x14ac:dyDescent="0.2">
      <c r="B63" s="45" t="s">
        <v>230</v>
      </c>
      <c r="C63" s="43">
        <v>959</v>
      </c>
      <c r="D63" s="43">
        <v>327</v>
      </c>
      <c r="E63" s="43">
        <f t="shared" si="12"/>
        <v>1286</v>
      </c>
      <c r="F63" s="44">
        <f t="shared" si="13"/>
        <v>4.6063471595386492E-2</v>
      </c>
      <c r="G63" s="43">
        <v>3465</v>
      </c>
      <c r="H63" s="43">
        <v>215</v>
      </c>
      <c r="I63" s="43">
        <f t="shared" si="14"/>
        <v>3680</v>
      </c>
      <c r="J63" s="44">
        <f t="shared" si="15"/>
        <v>5.2719797143389251E-2</v>
      </c>
      <c r="K63" s="43">
        <f t="shared" si="11"/>
        <v>4966</v>
      </c>
    </row>
    <row r="64" spans="2:12" x14ac:dyDescent="0.2">
      <c r="B64" s="45" t="s">
        <v>231</v>
      </c>
      <c r="C64" s="43">
        <v>224</v>
      </c>
      <c r="D64" s="43">
        <v>97</v>
      </c>
      <c r="E64" s="43">
        <f t="shared" si="12"/>
        <v>321</v>
      </c>
      <c r="F64" s="44">
        <f t="shared" si="13"/>
        <v>1.1497958306468945E-2</v>
      </c>
      <c r="G64" s="43">
        <v>876</v>
      </c>
      <c r="H64" s="43">
        <v>75</v>
      </c>
      <c r="I64" s="43">
        <f t="shared" si="14"/>
        <v>951</v>
      </c>
      <c r="J64" s="44">
        <f t="shared" si="15"/>
        <v>1.3624056272653038E-2</v>
      </c>
      <c r="K64" s="43">
        <f t="shared" si="11"/>
        <v>1272</v>
      </c>
    </row>
    <row r="65" spans="2:11" x14ac:dyDescent="0.2">
      <c r="B65" s="45" t="s">
        <v>232</v>
      </c>
      <c r="C65" s="43">
        <v>704</v>
      </c>
      <c r="D65" s="43">
        <v>205</v>
      </c>
      <c r="E65" s="43">
        <f t="shared" si="12"/>
        <v>909</v>
      </c>
      <c r="F65" s="44">
        <f t="shared" si="13"/>
        <v>3.2559638942617666E-2</v>
      </c>
      <c r="G65" s="43">
        <v>1995</v>
      </c>
      <c r="H65" s="43">
        <v>77</v>
      </c>
      <c r="I65" s="43">
        <f t="shared" si="14"/>
        <v>2072</v>
      </c>
      <c r="J65" s="44">
        <f t="shared" si="15"/>
        <v>2.968353795682134E-2</v>
      </c>
      <c r="K65" s="43">
        <f t="shared" si="11"/>
        <v>2981</v>
      </c>
    </row>
    <row r="66" spans="2:11" x14ac:dyDescent="0.2">
      <c r="B66" s="45" t="s">
        <v>233</v>
      </c>
      <c r="C66" s="43">
        <v>516</v>
      </c>
      <c r="D66" s="43">
        <v>233</v>
      </c>
      <c r="E66" s="43">
        <f t="shared" si="12"/>
        <v>749</v>
      </c>
      <c r="F66" s="44">
        <f t="shared" si="13"/>
        <v>2.6828569381760869E-2</v>
      </c>
      <c r="G66" s="43">
        <v>1798</v>
      </c>
      <c r="H66" s="43">
        <v>118</v>
      </c>
      <c r="I66" s="43">
        <f t="shared" si="14"/>
        <v>1916</v>
      </c>
      <c r="J66" s="44">
        <f t="shared" si="15"/>
        <v>2.7448676990960274E-2</v>
      </c>
      <c r="K66" s="43">
        <f t="shared" si="11"/>
        <v>2665</v>
      </c>
    </row>
    <row r="67" spans="2:11" x14ac:dyDescent="0.2">
      <c r="B67" s="45" t="s">
        <v>234</v>
      </c>
      <c r="C67" s="43">
        <v>418</v>
      </c>
      <c r="D67" s="43">
        <v>128</v>
      </c>
      <c r="E67" s="43">
        <f t="shared" si="12"/>
        <v>546</v>
      </c>
      <c r="F67" s="44">
        <f t="shared" si="13"/>
        <v>1.9557274876423811E-2</v>
      </c>
      <c r="G67" s="43">
        <v>1410</v>
      </c>
      <c r="H67" s="43">
        <v>51</v>
      </c>
      <c r="I67" s="43">
        <f t="shared" si="14"/>
        <v>1461</v>
      </c>
      <c r="J67" s="44">
        <f t="shared" si="15"/>
        <v>2.0930332507198831E-2</v>
      </c>
      <c r="K67" s="43">
        <f t="shared" si="11"/>
        <v>2007</v>
      </c>
    </row>
    <row r="68" spans="2:11" x14ac:dyDescent="0.2">
      <c r="B68" s="45" t="s">
        <v>235</v>
      </c>
      <c r="C68" s="43">
        <v>360</v>
      </c>
      <c r="D68" s="43">
        <v>132</v>
      </c>
      <c r="E68" s="43">
        <f t="shared" si="12"/>
        <v>492</v>
      </c>
      <c r="F68" s="44">
        <f t="shared" si="13"/>
        <v>1.7623038899634645E-2</v>
      </c>
      <c r="G68" s="43">
        <v>1036</v>
      </c>
      <c r="H68" s="43">
        <v>71</v>
      </c>
      <c r="I68" s="43">
        <f t="shared" si="14"/>
        <v>1107</v>
      </c>
      <c r="J68" s="44">
        <f t="shared" si="15"/>
        <v>1.5858917238514104E-2</v>
      </c>
      <c r="K68" s="43">
        <f t="shared" si="11"/>
        <v>1599</v>
      </c>
    </row>
    <row r="69" spans="2:11" x14ac:dyDescent="0.2">
      <c r="B69" s="45" t="s">
        <v>236</v>
      </c>
      <c r="C69" s="43">
        <v>1304</v>
      </c>
      <c r="D69" s="43">
        <v>534</v>
      </c>
      <c r="E69" s="43">
        <f t="shared" si="12"/>
        <v>1838</v>
      </c>
      <c r="F69" s="44">
        <f t="shared" si="13"/>
        <v>6.5835661580342431E-2</v>
      </c>
      <c r="G69" s="43">
        <v>4555</v>
      </c>
      <c r="H69" s="43">
        <v>315</v>
      </c>
      <c r="I69" s="43">
        <f t="shared" si="14"/>
        <v>4870</v>
      </c>
      <c r="J69" s="44">
        <f t="shared" si="15"/>
        <v>6.9767775023996101E-2</v>
      </c>
      <c r="K69" s="43">
        <f t="shared" si="11"/>
        <v>6708</v>
      </c>
    </row>
    <row r="70" spans="2:11" x14ac:dyDescent="0.2">
      <c r="B70" s="45" t="s">
        <v>237</v>
      </c>
      <c r="C70" s="43">
        <v>223</v>
      </c>
      <c r="D70" s="43">
        <v>68</v>
      </c>
      <c r="E70" s="43">
        <f t="shared" si="12"/>
        <v>291</v>
      </c>
      <c r="F70" s="44">
        <f t="shared" si="13"/>
        <v>1.0423382763808296E-2</v>
      </c>
      <c r="G70" s="43">
        <v>776</v>
      </c>
      <c r="H70" s="43">
        <v>19</v>
      </c>
      <c r="I70" s="43">
        <f t="shared" si="14"/>
        <v>795</v>
      </c>
      <c r="J70" s="44">
        <f t="shared" si="15"/>
        <v>1.1389195306791972E-2</v>
      </c>
      <c r="K70" s="43">
        <f t="shared" si="11"/>
        <v>1086</v>
      </c>
    </row>
    <row r="71" spans="2:11" x14ac:dyDescent="0.2">
      <c r="B71" s="45" t="s">
        <v>238</v>
      </c>
      <c r="C71" s="43">
        <v>324</v>
      </c>
      <c r="D71" s="43">
        <v>87</v>
      </c>
      <c r="E71" s="43">
        <f t="shared" si="12"/>
        <v>411</v>
      </c>
      <c r="F71" s="44">
        <f t="shared" si="13"/>
        <v>1.4721684934450892E-2</v>
      </c>
      <c r="G71" s="43">
        <v>473</v>
      </c>
      <c r="H71" s="43">
        <v>31</v>
      </c>
      <c r="I71" s="43">
        <f t="shared" si="14"/>
        <v>504</v>
      </c>
      <c r="J71" s="44">
        <f t="shared" si="15"/>
        <v>7.2203200435511363E-3</v>
      </c>
      <c r="K71" s="43">
        <f t="shared" si="11"/>
        <v>915</v>
      </c>
    </row>
    <row r="72" spans="2:11" x14ac:dyDescent="0.2">
      <c r="B72" s="45" t="s">
        <v>239</v>
      </c>
      <c r="C72" s="43">
        <v>850</v>
      </c>
      <c r="D72" s="43">
        <v>345</v>
      </c>
      <c r="E72" s="43">
        <f t="shared" si="12"/>
        <v>1195</v>
      </c>
      <c r="F72" s="44">
        <f t="shared" si="13"/>
        <v>4.2803925782649188E-2</v>
      </c>
      <c r="G72" s="43">
        <v>2812</v>
      </c>
      <c r="H72" s="43">
        <v>160</v>
      </c>
      <c r="I72" s="43">
        <f t="shared" si="14"/>
        <v>2972</v>
      </c>
      <c r="J72" s="44">
        <f t="shared" si="15"/>
        <v>4.2576966606019798E-2</v>
      </c>
      <c r="K72" s="43">
        <f t="shared" si="11"/>
        <v>4167</v>
      </c>
    </row>
    <row r="73" spans="2:11" x14ac:dyDescent="0.2">
      <c r="B73" s="45" t="s">
        <v>240</v>
      </c>
      <c r="C73" s="43">
        <v>238</v>
      </c>
      <c r="D73" s="43">
        <v>86</v>
      </c>
      <c r="E73" s="43">
        <f t="shared" si="12"/>
        <v>324</v>
      </c>
      <c r="F73" s="44">
        <f t="shared" si="13"/>
        <v>1.160541586073501E-2</v>
      </c>
      <c r="G73" s="43">
        <v>558</v>
      </c>
      <c r="H73" s="43">
        <v>47</v>
      </c>
      <c r="I73" s="43">
        <f t="shared" si="14"/>
        <v>605</v>
      </c>
      <c r="J73" s="44">
        <f t="shared" si="15"/>
        <v>8.6672492586278519E-3</v>
      </c>
      <c r="K73" s="43">
        <f t="shared" si="11"/>
        <v>929</v>
      </c>
    </row>
    <row r="74" spans="2:11" x14ac:dyDescent="0.2">
      <c r="B74" s="45" t="s">
        <v>241</v>
      </c>
      <c r="C74" s="43">
        <v>447</v>
      </c>
      <c r="D74" s="43">
        <v>147</v>
      </c>
      <c r="E74" s="43">
        <f t="shared" si="12"/>
        <v>594</v>
      </c>
      <c r="F74" s="44">
        <f t="shared" si="13"/>
        <v>2.1276595744680851E-2</v>
      </c>
      <c r="G74" s="43">
        <v>1446</v>
      </c>
      <c r="H74" s="43">
        <v>69</v>
      </c>
      <c r="I74" s="43">
        <f t="shared" si="14"/>
        <v>1515</v>
      </c>
      <c r="J74" s="44">
        <f t="shared" si="15"/>
        <v>2.170393822615074E-2</v>
      </c>
      <c r="K74" s="43">
        <f t="shared" si="11"/>
        <v>2109</v>
      </c>
    </row>
    <row r="75" spans="2:11" x14ac:dyDescent="0.2">
      <c r="B75" s="45" t="s">
        <v>242</v>
      </c>
      <c r="C75" s="43">
        <v>647</v>
      </c>
      <c r="D75" s="43">
        <v>221</v>
      </c>
      <c r="E75" s="43">
        <f t="shared" si="12"/>
        <v>868</v>
      </c>
      <c r="F75" s="44">
        <f t="shared" si="13"/>
        <v>3.1091052367648111E-2</v>
      </c>
      <c r="G75" s="43">
        <v>1857</v>
      </c>
      <c r="H75" s="43">
        <v>125</v>
      </c>
      <c r="I75" s="43">
        <f t="shared" si="14"/>
        <v>1982</v>
      </c>
      <c r="J75" s="44">
        <f t="shared" si="15"/>
        <v>2.8394195091901494E-2</v>
      </c>
      <c r="K75" s="43">
        <f t="shared" si="11"/>
        <v>2850</v>
      </c>
    </row>
    <row r="76" spans="2:11" x14ac:dyDescent="0.2">
      <c r="B76" s="45" t="s">
        <v>243</v>
      </c>
      <c r="C76" s="43">
        <v>242</v>
      </c>
      <c r="D76" s="43">
        <v>77</v>
      </c>
      <c r="E76" s="43">
        <f t="shared" si="12"/>
        <v>319</v>
      </c>
      <c r="F76" s="44">
        <f t="shared" si="13"/>
        <v>1.1426319936958234E-2</v>
      </c>
      <c r="G76" s="43">
        <v>871</v>
      </c>
      <c r="H76" s="43">
        <v>57</v>
      </c>
      <c r="I76" s="43">
        <f t="shared" si="14"/>
        <v>928</v>
      </c>
      <c r="J76" s="44">
        <f t="shared" si="15"/>
        <v>1.3294557540506855E-2</v>
      </c>
      <c r="K76" s="43">
        <f t="shared" si="11"/>
        <v>1247</v>
      </c>
    </row>
    <row r="77" spans="2:11" x14ac:dyDescent="0.2">
      <c r="B77" s="45" t="s">
        <v>244</v>
      </c>
      <c r="C77" s="43">
        <v>419</v>
      </c>
      <c r="D77" s="43">
        <v>148</v>
      </c>
      <c r="E77" s="43">
        <f t="shared" si="12"/>
        <v>567</v>
      </c>
      <c r="F77" s="44">
        <f t="shared" si="13"/>
        <v>2.0309477756286266E-2</v>
      </c>
      <c r="G77" s="43">
        <v>1109</v>
      </c>
      <c r="H77" s="43">
        <v>72</v>
      </c>
      <c r="I77" s="43">
        <f t="shared" si="14"/>
        <v>1181</v>
      </c>
      <c r="J77" s="44">
        <f t="shared" si="15"/>
        <v>1.6919043594114867E-2</v>
      </c>
      <c r="K77" s="43">
        <f t="shared" si="11"/>
        <v>1748</v>
      </c>
    </row>
    <row r="78" spans="2:11" x14ac:dyDescent="0.2">
      <c r="B78" s="45" t="s">
        <v>245</v>
      </c>
      <c r="C78" s="43">
        <v>1490</v>
      </c>
      <c r="D78" s="43">
        <v>506</v>
      </c>
      <c r="E78" s="43">
        <f t="shared" si="12"/>
        <v>1996</v>
      </c>
      <c r="F78" s="44">
        <f t="shared" si="13"/>
        <v>7.1495092771688515E-2</v>
      </c>
      <c r="G78" s="43">
        <v>5555</v>
      </c>
      <c r="H78" s="43">
        <v>321</v>
      </c>
      <c r="I78" s="43">
        <f t="shared" si="14"/>
        <v>5876</v>
      </c>
      <c r="J78" s="44">
        <f t="shared" si="15"/>
        <v>8.4179763047433492E-2</v>
      </c>
      <c r="K78" s="43">
        <f t="shared" si="11"/>
        <v>7872</v>
      </c>
    </row>
    <row r="79" spans="2:11" x14ac:dyDescent="0.2">
      <c r="B79" s="45" t="s">
        <v>246</v>
      </c>
      <c r="C79" s="43">
        <v>342</v>
      </c>
      <c r="D79" s="43">
        <v>142</v>
      </c>
      <c r="E79" s="43">
        <f t="shared" si="12"/>
        <v>484</v>
      </c>
      <c r="F79" s="44">
        <f t="shared" si="13"/>
        <v>1.7336485421591805E-2</v>
      </c>
      <c r="G79" s="43">
        <v>1470</v>
      </c>
      <c r="H79" s="43">
        <v>107</v>
      </c>
      <c r="I79" s="43">
        <f t="shared" si="14"/>
        <v>1577</v>
      </c>
      <c r="J79" s="44">
        <f t="shared" si="15"/>
        <v>2.2592152199762187E-2</v>
      </c>
      <c r="K79" s="43">
        <f t="shared" si="11"/>
        <v>2061</v>
      </c>
    </row>
    <row r="80" spans="2:11" x14ac:dyDescent="0.2">
      <c r="B80" s="45" t="s">
        <v>247</v>
      </c>
      <c r="C80" s="43">
        <v>300</v>
      </c>
      <c r="D80" s="43">
        <v>109</v>
      </c>
      <c r="E80" s="43">
        <f t="shared" si="12"/>
        <v>409</v>
      </c>
      <c r="F80" s="44">
        <f t="shared" si="13"/>
        <v>1.4650046564940181E-2</v>
      </c>
      <c r="G80" s="43">
        <v>1065</v>
      </c>
      <c r="H80" s="43">
        <v>33</v>
      </c>
      <c r="I80" s="43">
        <f t="shared" si="14"/>
        <v>1098</v>
      </c>
      <c r="J80" s="44">
        <f t="shared" si="15"/>
        <v>1.5729982952022121E-2</v>
      </c>
      <c r="K80" s="43">
        <f t="shared" si="11"/>
        <v>1507</v>
      </c>
    </row>
    <row r="81" spans="2:11" x14ac:dyDescent="0.2">
      <c r="B81" s="45" t="s">
        <v>248</v>
      </c>
      <c r="C81" s="43">
        <v>256</v>
      </c>
      <c r="D81" s="43">
        <v>95</v>
      </c>
      <c r="E81" s="43">
        <f t="shared" si="12"/>
        <v>351</v>
      </c>
      <c r="F81" s="44">
        <f t="shared" si="13"/>
        <v>1.2572533849129593E-2</v>
      </c>
      <c r="G81" s="43">
        <v>733</v>
      </c>
      <c r="H81" s="43">
        <v>25</v>
      </c>
      <c r="I81" s="43">
        <f t="shared" si="14"/>
        <v>758</v>
      </c>
      <c r="J81" s="44">
        <f t="shared" si="15"/>
        <v>1.085913212899159E-2</v>
      </c>
      <c r="K81" s="43">
        <f t="shared" si="11"/>
        <v>1109</v>
      </c>
    </row>
    <row r="82" spans="2:11" x14ac:dyDescent="0.2">
      <c r="B82" s="45" t="s">
        <v>249</v>
      </c>
      <c r="C82" s="43">
        <v>144</v>
      </c>
      <c r="D82" s="43">
        <v>33</v>
      </c>
      <c r="E82" s="43">
        <f t="shared" si="12"/>
        <v>177</v>
      </c>
      <c r="F82" s="44">
        <f t="shared" si="13"/>
        <v>6.3399957016978294E-3</v>
      </c>
      <c r="G82" s="43">
        <v>415</v>
      </c>
      <c r="H82" s="43">
        <v>12</v>
      </c>
      <c r="I82" s="43">
        <f t="shared" si="14"/>
        <v>427</v>
      </c>
      <c r="J82" s="44">
        <f t="shared" si="15"/>
        <v>6.1172155924530463E-3</v>
      </c>
      <c r="K82" s="43">
        <f t="shared" si="11"/>
        <v>604</v>
      </c>
    </row>
    <row r="83" spans="2:11" x14ac:dyDescent="0.2">
      <c r="B83" s="45" t="s">
        <v>250</v>
      </c>
      <c r="C83" s="43">
        <v>1448</v>
      </c>
      <c r="D83" s="43">
        <v>423</v>
      </c>
      <c r="E83" s="43">
        <f t="shared" si="12"/>
        <v>1871</v>
      </c>
      <c r="F83" s="44">
        <f t="shared" si="13"/>
        <v>6.7017694677269146E-2</v>
      </c>
      <c r="G83" s="43">
        <v>4379</v>
      </c>
      <c r="H83" s="43">
        <v>203</v>
      </c>
      <c r="I83" s="43">
        <f t="shared" si="14"/>
        <v>4582</v>
      </c>
      <c r="J83" s="44">
        <f t="shared" si="15"/>
        <v>6.5641877856252598E-2</v>
      </c>
      <c r="K83" s="43">
        <f t="shared" si="11"/>
        <v>6453</v>
      </c>
    </row>
    <row r="84" spans="2:11" x14ac:dyDescent="0.2">
      <c r="B84" s="45" t="s">
        <v>251</v>
      </c>
      <c r="C84" s="43">
        <v>408</v>
      </c>
      <c r="D84" s="43">
        <v>144</v>
      </c>
      <c r="E84" s="43">
        <f t="shared" si="12"/>
        <v>552</v>
      </c>
      <c r="F84" s="44">
        <f t="shared" si="13"/>
        <v>1.9772189984955942E-2</v>
      </c>
      <c r="G84" s="43">
        <v>1255</v>
      </c>
      <c r="H84" s="43">
        <v>81</v>
      </c>
      <c r="I84" s="43">
        <f t="shared" si="14"/>
        <v>1336</v>
      </c>
      <c r="J84" s="44">
        <f t="shared" si="15"/>
        <v>1.9139578528143488E-2</v>
      </c>
      <c r="K84" s="43">
        <f t="shared" si="11"/>
        <v>1888</v>
      </c>
    </row>
    <row r="85" spans="2:11" x14ac:dyDescent="0.2">
      <c r="B85" s="45" t="s">
        <v>252</v>
      </c>
      <c r="C85" s="43">
        <v>120</v>
      </c>
      <c r="D85" s="43">
        <v>36</v>
      </c>
      <c r="E85" s="43">
        <f t="shared" si="12"/>
        <v>156</v>
      </c>
      <c r="F85" s="44">
        <f t="shared" si="13"/>
        <v>5.5877928218353752E-3</v>
      </c>
      <c r="G85" s="43">
        <v>323</v>
      </c>
      <c r="H85" s="43">
        <v>11</v>
      </c>
      <c r="I85" s="43">
        <f t="shared" si="14"/>
        <v>334</v>
      </c>
      <c r="J85" s="44">
        <f t="shared" si="15"/>
        <v>4.784894632035872E-3</v>
      </c>
      <c r="K85" s="43">
        <f t="shared" si="11"/>
        <v>490</v>
      </c>
    </row>
    <row r="86" spans="2:11" x14ac:dyDescent="0.2">
      <c r="B86" s="45" t="s">
        <v>66</v>
      </c>
      <c r="C86" s="43">
        <f t="shared" ref="C86:H86" si="16">SUM(C53:C85)</f>
        <v>20573</v>
      </c>
      <c r="D86" s="43">
        <f t="shared" si="16"/>
        <v>7345</v>
      </c>
      <c r="E86" s="45">
        <f t="shared" ref="E86" si="17">C86+D86</f>
        <v>27918</v>
      </c>
      <c r="F86" s="44">
        <f t="shared" ref="F86" si="18">E86/$E$86</f>
        <v>1</v>
      </c>
      <c r="G86" s="43">
        <f t="shared" si="16"/>
        <v>65596</v>
      </c>
      <c r="H86" s="43">
        <f t="shared" si="16"/>
        <v>4207</v>
      </c>
      <c r="I86" s="45">
        <f t="shared" ref="I86" si="19">G86+H86</f>
        <v>69803</v>
      </c>
      <c r="J86" s="44">
        <f t="shared" ref="J86" si="20">I86/$I$86</f>
        <v>1</v>
      </c>
      <c r="K86" s="45">
        <f t="shared" ref="K86:K87" si="21">E86+I86</f>
        <v>97721</v>
      </c>
    </row>
    <row r="87" spans="2:11" ht="24" x14ac:dyDescent="0.2">
      <c r="B87" s="57" t="s">
        <v>84</v>
      </c>
      <c r="C87" s="58">
        <f>+C86/$K$86</f>
        <v>0.21052793156025829</v>
      </c>
      <c r="D87" s="58">
        <f>+D86/$K$86</f>
        <v>7.5162963948383663E-2</v>
      </c>
      <c r="E87" s="59">
        <f>C87+D87</f>
        <v>0.28569089550864196</v>
      </c>
      <c r="F87" s="58"/>
      <c r="G87" s="58">
        <f>+G86/$K$86</f>
        <v>0.6712579691161572</v>
      </c>
      <c r="H87" s="58">
        <f>+H86/$K$86</f>
        <v>4.3051135375200826E-2</v>
      </c>
      <c r="I87" s="59">
        <f>G87+H87</f>
        <v>0.71430910449135798</v>
      </c>
      <c r="J87" s="58"/>
      <c r="K87" s="59">
        <f t="shared" si="21"/>
        <v>1</v>
      </c>
    </row>
    <row r="88" spans="2:11" x14ac:dyDescent="0.2">
      <c r="B88" s="50" t="s">
        <v>149</v>
      </c>
    </row>
    <row r="89" spans="2:11" x14ac:dyDescent="0.2">
      <c r="B89" s="50" t="s">
        <v>150</v>
      </c>
    </row>
  </sheetData>
  <mergeCells count="10">
    <mergeCell ref="B51:B52"/>
    <mergeCell ref="C51:K51"/>
    <mergeCell ref="B8:K8"/>
    <mergeCell ref="B9:B10"/>
    <mergeCell ref="C9:K9"/>
    <mergeCell ref="B6:K6"/>
    <mergeCell ref="B5:K5"/>
    <mergeCell ref="B47:K47"/>
    <mergeCell ref="B48:K48"/>
    <mergeCell ref="B50:K50"/>
  </mergeCells>
  <hyperlinks>
    <hyperlink ref="M5" location="'Índice Pensiones Solidarias'!A1" display="Volver Sistema de Pensiones Solidadias" xr:uid="{00000000-0004-0000-0D00-000000000000}"/>
  </hyperlinks>
  <pageMargins left="0.74803149606299213" right="0.74803149606299213" top="0.98425196850393704" bottom="0.98425196850393704" header="0" footer="0"/>
  <pageSetup scale="83" fitToHeight="2" orientation="portrait" r:id="rId1"/>
  <headerFooter alignWithMargins="0"/>
  <rowBreaks count="1" manualBreakCount="1">
    <brk id="50" min="1"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1:P83"/>
  <sheetViews>
    <sheetView showGridLines="0" topLeftCell="A58" zoomScaleNormal="100" workbookViewId="0">
      <selection activeCell="J31" sqref="J31"/>
    </sheetView>
  </sheetViews>
  <sheetFormatPr baseColWidth="10" defaultRowHeight="12" x14ac:dyDescent="0.2"/>
  <cols>
    <col min="1" max="1" width="6" style="51" customWidth="1"/>
    <col min="2" max="2" width="18.140625" style="51" customWidth="1"/>
    <col min="3" max="3" width="7.85546875" style="51" bestFit="1" customWidth="1"/>
    <col min="4" max="4" width="7.28515625" style="51" bestFit="1" customWidth="1"/>
    <col min="5" max="6" width="7.28515625" style="51" customWidth="1"/>
    <col min="7" max="8" width="7.28515625" style="51" bestFit="1" customWidth="1"/>
    <col min="9" max="11" width="7.28515625" style="51" customWidth="1"/>
    <col min="12" max="12" width="9.7109375" style="51" customWidth="1"/>
    <col min="13" max="251" width="11.42578125" style="51"/>
    <col min="252" max="252" width="18.140625" style="51" customWidth="1"/>
    <col min="253" max="253" width="7.85546875" style="51" bestFit="1" customWidth="1"/>
    <col min="254" max="254" width="7.28515625" style="51" bestFit="1" customWidth="1"/>
    <col min="255" max="256" width="7.28515625" style="51" customWidth="1"/>
    <col min="257" max="258" width="7.28515625" style="51" bestFit="1" customWidth="1"/>
    <col min="259" max="261" width="7.28515625" style="51" customWidth="1"/>
    <col min="262" max="267" width="0" style="51" hidden="1" customWidth="1"/>
    <col min="268" max="268" width="9.7109375" style="51" customWidth="1"/>
    <col min="269" max="507" width="11.42578125" style="51"/>
    <col min="508" max="508" width="18.140625" style="51" customWidth="1"/>
    <col min="509" max="509" width="7.85546875" style="51" bestFit="1" customWidth="1"/>
    <col min="510" max="510" width="7.28515625" style="51" bestFit="1" customWidth="1"/>
    <col min="511" max="512" width="7.28515625" style="51" customWidth="1"/>
    <col min="513" max="514" width="7.28515625" style="51" bestFit="1" customWidth="1"/>
    <col min="515" max="517" width="7.28515625" style="51" customWidth="1"/>
    <col min="518" max="523" width="0" style="51" hidden="1" customWidth="1"/>
    <col min="524" max="524" width="9.7109375" style="51" customWidth="1"/>
    <col min="525" max="763" width="11.42578125" style="51"/>
    <col min="764" max="764" width="18.140625" style="51" customWidth="1"/>
    <col min="765" max="765" width="7.85546875" style="51" bestFit="1" customWidth="1"/>
    <col min="766" max="766" width="7.28515625" style="51" bestFit="1" customWidth="1"/>
    <col min="767" max="768" width="7.28515625" style="51" customWidth="1"/>
    <col min="769" max="770" width="7.28515625" style="51" bestFit="1" customWidth="1"/>
    <col min="771" max="773" width="7.28515625" style="51" customWidth="1"/>
    <col min="774" max="779" width="0" style="51" hidden="1" customWidth="1"/>
    <col min="780" max="780" width="9.7109375" style="51" customWidth="1"/>
    <col min="781" max="1019" width="11.42578125" style="51"/>
    <col min="1020" max="1020" width="18.140625" style="51" customWidth="1"/>
    <col min="1021" max="1021" width="7.85546875" style="51" bestFit="1" customWidth="1"/>
    <col min="1022" max="1022" width="7.28515625" style="51" bestFit="1" customWidth="1"/>
    <col min="1023" max="1024" width="7.28515625" style="51" customWidth="1"/>
    <col min="1025" max="1026" width="7.28515625" style="51" bestFit="1" customWidth="1"/>
    <col min="1027" max="1029" width="7.28515625" style="51" customWidth="1"/>
    <col min="1030" max="1035" width="0" style="51" hidden="1" customWidth="1"/>
    <col min="1036" max="1036" width="9.7109375" style="51" customWidth="1"/>
    <col min="1037" max="1275" width="11.42578125" style="51"/>
    <col min="1276" max="1276" width="18.140625" style="51" customWidth="1"/>
    <col min="1277" max="1277" width="7.85546875" style="51" bestFit="1" customWidth="1"/>
    <col min="1278" max="1278" width="7.28515625" style="51" bestFit="1" customWidth="1"/>
    <col min="1279" max="1280" width="7.28515625" style="51" customWidth="1"/>
    <col min="1281" max="1282" width="7.28515625" style="51" bestFit="1" customWidth="1"/>
    <col min="1283" max="1285" width="7.28515625" style="51" customWidth="1"/>
    <col min="1286" max="1291" width="0" style="51" hidden="1" customWidth="1"/>
    <col min="1292" max="1292" width="9.7109375" style="51" customWidth="1"/>
    <col min="1293" max="1531" width="11.42578125" style="51"/>
    <col min="1532" max="1532" width="18.140625" style="51" customWidth="1"/>
    <col min="1533" max="1533" width="7.85546875" style="51" bestFit="1" customWidth="1"/>
    <col min="1534" max="1534" width="7.28515625" style="51" bestFit="1" customWidth="1"/>
    <col min="1535" max="1536" width="7.28515625" style="51" customWidth="1"/>
    <col min="1537" max="1538" width="7.28515625" style="51" bestFit="1" customWidth="1"/>
    <col min="1539" max="1541" width="7.28515625" style="51" customWidth="1"/>
    <col min="1542" max="1547" width="0" style="51" hidden="1" customWidth="1"/>
    <col min="1548" max="1548" width="9.7109375" style="51" customWidth="1"/>
    <col min="1549" max="1787" width="11.42578125" style="51"/>
    <col min="1788" max="1788" width="18.140625" style="51" customWidth="1"/>
    <col min="1789" max="1789" width="7.85546875" style="51" bestFit="1" customWidth="1"/>
    <col min="1790" max="1790" width="7.28515625" style="51" bestFit="1" customWidth="1"/>
    <col min="1791" max="1792" width="7.28515625" style="51" customWidth="1"/>
    <col min="1793" max="1794" width="7.28515625" style="51" bestFit="1" customWidth="1"/>
    <col min="1795" max="1797" width="7.28515625" style="51" customWidth="1"/>
    <col min="1798" max="1803" width="0" style="51" hidden="1" customWidth="1"/>
    <col min="1804" max="1804" width="9.7109375" style="51" customWidth="1"/>
    <col min="1805" max="2043" width="11.42578125" style="51"/>
    <col min="2044" max="2044" width="18.140625" style="51" customWidth="1"/>
    <col min="2045" max="2045" width="7.85546875" style="51" bestFit="1" customWidth="1"/>
    <col min="2046" max="2046" width="7.28515625" style="51" bestFit="1" customWidth="1"/>
    <col min="2047" max="2048" width="7.28515625" style="51" customWidth="1"/>
    <col min="2049" max="2050" width="7.28515625" style="51" bestFit="1" customWidth="1"/>
    <col min="2051" max="2053" width="7.28515625" style="51" customWidth="1"/>
    <col min="2054" max="2059" width="0" style="51" hidden="1" customWidth="1"/>
    <col min="2060" max="2060" width="9.7109375" style="51" customWidth="1"/>
    <col min="2061" max="2299" width="11.42578125" style="51"/>
    <col min="2300" max="2300" width="18.140625" style="51" customWidth="1"/>
    <col min="2301" max="2301" width="7.85546875" style="51" bestFit="1" customWidth="1"/>
    <col min="2302" max="2302" width="7.28515625" style="51" bestFit="1" customWidth="1"/>
    <col min="2303" max="2304" width="7.28515625" style="51" customWidth="1"/>
    <col min="2305" max="2306" width="7.28515625" style="51" bestFit="1" customWidth="1"/>
    <col min="2307" max="2309" width="7.28515625" style="51" customWidth="1"/>
    <col min="2310" max="2315" width="0" style="51" hidden="1" customWidth="1"/>
    <col min="2316" max="2316" width="9.7109375" style="51" customWidth="1"/>
    <col min="2317" max="2555" width="11.42578125" style="51"/>
    <col min="2556" max="2556" width="18.140625" style="51" customWidth="1"/>
    <col min="2557" max="2557" width="7.85546875" style="51" bestFit="1" customWidth="1"/>
    <col min="2558" max="2558" width="7.28515625" style="51" bestFit="1" customWidth="1"/>
    <col min="2559" max="2560" width="7.28515625" style="51" customWidth="1"/>
    <col min="2561" max="2562" width="7.28515625" style="51" bestFit="1" customWidth="1"/>
    <col min="2563" max="2565" width="7.28515625" style="51" customWidth="1"/>
    <col min="2566" max="2571" width="0" style="51" hidden="1" customWidth="1"/>
    <col min="2572" max="2572" width="9.7109375" style="51" customWidth="1"/>
    <col min="2573" max="2811" width="11.42578125" style="51"/>
    <col min="2812" max="2812" width="18.140625" style="51" customWidth="1"/>
    <col min="2813" max="2813" width="7.85546875" style="51" bestFit="1" customWidth="1"/>
    <col min="2814" max="2814" width="7.28515625" style="51" bestFit="1" customWidth="1"/>
    <col min="2815" max="2816" width="7.28515625" style="51" customWidth="1"/>
    <col min="2817" max="2818" width="7.28515625" style="51" bestFit="1" customWidth="1"/>
    <col min="2819" max="2821" width="7.28515625" style="51" customWidth="1"/>
    <col min="2822" max="2827" width="0" style="51" hidden="1" customWidth="1"/>
    <col min="2828" max="2828" width="9.7109375" style="51" customWidth="1"/>
    <col min="2829" max="3067" width="11.42578125" style="51"/>
    <col min="3068" max="3068" width="18.140625" style="51" customWidth="1"/>
    <col min="3069" max="3069" width="7.85546875" style="51" bestFit="1" customWidth="1"/>
    <col min="3070" max="3070" width="7.28515625" style="51" bestFit="1" customWidth="1"/>
    <col min="3071" max="3072" width="7.28515625" style="51" customWidth="1"/>
    <col min="3073" max="3074" width="7.28515625" style="51" bestFit="1" customWidth="1"/>
    <col min="3075" max="3077" width="7.28515625" style="51" customWidth="1"/>
    <col min="3078" max="3083" width="0" style="51" hidden="1" customWidth="1"/>
    <col min="3084" max="3084" width="9.7109375" style="51" customWidth="1"/>
    <col min="3085" max="3323" width="11.42578125" style="51"/>
    <col min="3324" max="3324" width="18.140625" style="51" customWidth="1"/>
    <col min="3325" max="3325" width="7.85546875" style="51" bestFit="1" customWidth="1"/>
    <col min="3326" max="3326" width="7.28515625" style="51" bestFit="1" customWidth="1"/>
    <col min="3327" max="3328" width="7.28515625" style="51" customWidth="1"/>
    <col min="3329" max="3330" width="7.28515625" style="51" bestFit="1" customWidth="1"/>
    <col min="3331" max="3333" width="7.28515625" style="51" customWidth="1"/>
    <col min="3334" max="3339" width="0" style="51" hidden="1" customWidth="1"/>
    <col min="3340" max="3340" width="9.7109375" style="51" customWidth="1"/>
    <col min="3341" max="3579" width="11.42578125" style="51"/>
    <col min="3580" max="3580" width="18.140625" style="51" customWidth="1"/>
    <col min="3581" max="3581" width="7.85546875" style="51" bestFit="1" customWidth="1"/>
    <col min="3582" max="3582" width="7.28515625" style="51" bestFit="1" customWidth="1"/>
    <col min="3583" max="3584" width="7.28515625" style="51" customWidth="1"/>
    <col min="3585" max="3586" width="7.28515625" style="51" bestFit="1" customWidth="1"/>
    <col min="3587" max="3589" width="7.28515625" style="51" customWidth="1"/>
    <col min="3590" max="3595" width="0" style="51" hidden="1" customWidth="1"/>
    <col min="3596" max="3596" width="9.7109375" style="51" customWidth="1"/>
    <col min="3597" max="3835" width="11.42578125" style="51"/>
    <col min="3836" max="3836" width="18.140625" style="51" customWidth="1"/>
    <col min="3837" max="3837" width="7.85546875" style="51" bestFit="1" customWidth="1"/>
    <col min="3838" max="3838" width="7.28515625" style="51" bestFit="1" customWidth="1"/>
    <col min="3839" max="3840" width="7.28515625" style="51" customWidth="1"/>
    <col min="3841" max="3842" width="7.28515625" style="51" bestFit="1" customWidth="1"/>
    <col min="3843" max="3845" width="7.28515625" style="51" customWidth="1"/>
    <col min="3846" max="3851" width="0" style="51" hidden="1" customWidth="1"/>
    <col min="3852" max="3852" width="9.7109375" style="51" customWidth="1"/>
    <col min="3853" max="4091" width="11.42578125" style="51"/>
    <col min="4092" max="4092" width="18.140625" style="51" customWidth="1"/>
    <col min="4093" max="4093" width="7.85546875" style="51" bestFit="1" customWidth="1"/>
    <col min="4094" max="4094" width="7.28515625" style="51" bestFit="1" customWidth="1"/>
    <col min="4095" max="4096" width="7.28515625" style="51" customWidth="1"/>
    <col min="4097" max="4098" width="7.28515625" style="51" bestFit="1" customWidth="1"/>
    <col min="4099" max="4101" width="7.28515625" style="51" customWidth="1"/>
    <col min="4102" max="4107" width="0" style="51" hidden="1" customWidth="1"/>
    <col min="4108" max="4108" width="9.7109375" style="51" customWidth="1"/>
    <col min="4109" max="4347" width="11.42578125" style="51"/>
    <col min="4348" max="4348" width="18.140625" style="51" customWidth="1"/>
    <col min="4349" max="4349" width="7.85546875" style="51" bestFit="1" customWidth="1"/>
    <col min="4350" max="4350" width="7.28515625" style="51" bestFit="1" customWidth="1"/>
    <col min="4351" max="4352" width="7.28515625" style="51" customWidth="1"/>
    <col min="4353" max="4354" width="7.28515625" style="51" bestFit="1" customWidth="1"/>
    <col min="4355" max="4357" width="7.28515625" style="51" customWidth="1"/>
    <col min="4358" max="4363" width="0" style="51" hidden="1" customWidth="1"/>
    <col min="4364" max="4364" width="9.7109375" style="51" customWidth="1"/>
    <col min="4365" max="4603" width="11.42578125" style="51"/>
    <col min="4604" max="4604" width="18.140625" style="51" customWidth="1"/>
    <col min="4605" max="4605" width="7.85546875" style="51" bestFit="1" customWidth="1"/>
    <col min="4606" max="4606" width="7.28515625" style="51" bestFit="1" customWidth="1"/>
    <col min="4607" max="4608" width="7.28515625" style="51" customWidth="1"/>
    <col min="4609" max="4610" width="7.28515625" style="51" bestFit="1" customWidth="1"/>
    <col min="4611" max="4613" width="7.28515625" style="51" customWidth="1"/>
    <col min="4614" max="4619" width="0" style="51" hidden="1" customWidth="1"/>
    <col min="4620" max="4620" width="9.7109375" style="51" customWidth="1"/>
    <col min="4621" max="4859" width="11.42578125" style="51"/>
    <col min="4860" max="4860" width="18.140625" style="51" customWidth="1"/>
    <col min="4861" max="4861" width="7.85546875" style="51" bestFit="1" customWidth="1"/>
    <col min="4862" max="4862" width="7.28515625" style="51" bestFit="1" customWidth="1"/>
    <col min="4863" max="4864" width="7.28515625" style="51" customWidth="1"/>
    <col min="4865" max="4866" width="7.28515625" style="51" bestFit="1" customWidth="1"/>
    <col min="4867" max="4869" width="7.28515625" style="51" customWidth="1"/>
    <col min="4870" max="4875" width="0" style="51" hidden="1" customWidth="1"/>
    <col min="4876" max="4876" width="9.7109375" style="51" customWidth="1"/>
    <col min="4877" max="5115" width="11.42578125" style="51"/>
    <col min="5116" max="5116" width="18.140625" style="51" customWidth="1"/>
    <col min="5117" max="5117" width="7.85546875" style="51" bestFit="1" customWidth="1"/>
    <col min="5118" max="5118" width="7.28515625" style="51" bestFit="1" customWidth="1"/>
    <col min="5119" max="5120" width="7.28515625" style="51" customWidth="1"/>
    <col min="5121" max="5122" width="7.28515625" style="51" bestFit="1" customWidth="1"/>
    <col min="5123" max="5125" width="7.28515625" style="51" customWidth="1"/>
    <col min="5126" max="5131" width="0" style="51" hidden="1" customWidth="1"/>
    <col min="5132" max="5132" width="9.7109375" style="51" customWidth="1"/>
    <col min="5133" max="5371" width="11.42578125" style="51"/>
    <col min="5372" max="5372" width="18.140625" style="51" customWidth="1"/>
    <col min="5373" max="5373" width="7.85546875" style="51" bestFit="1" customWidth="1"/>
    <col min="5374" max="5374" width="7.28515625" style="51" bestFit="1" customWidth="1"/>
    <col min="5375" max="5376" width="7.28515625" style="51" customWidth="1"/>
    <col min="5377" max="5378" width="7.28515625" style="51" bestFit="1" customWidth="1"/>
    <col min="5379" max="5381" width="7.28515625" style="51" customWidth="1"/>
    <col min="5382" max="5387" width="0" style="51" hidden="1" customWidth="1"/>
    <col min="5388" max="5388" width="9.7109375" style="51" customWidth="1"/>
    <col min="5389" max="5627" width="11.42578125" style="51"/>
    <col min="5628" max="5628" width="18.140625" style="51" customWidth="1"/>
    <col min="5629" max="5629" width="7.85546875" style="51" bestFit="1" customWidth="1"/>
    <col min="5630" max="5630" width="7.28515625" style="51" bestFit="1" customWidth="1"/>
    <col min="5631" max="5632" width="7.28515625" style="51" customWidth="1"/>
    <col min="5633" max="5634" width="7.28515625" style="51" bestFit="1" customWidth="1"/>
    <col min="5635" max="5637" width="7.28515625" style="51" customWidth="1"/>
    <col min="5638" max="5643" width="0" style="51" hidden="1" customWidth="1"/>
    <col min="5644" max="5644" width="9.7109375" style="51" customWidth="1"/>
    <col min="5645" max="5883" width="11.42578125" style="51"/>
    <col min="5884" max="5884" width="18.140625" style="51" customWidth="1"/>
    <col min="5885" max="5885" width="7.85546875" style="51" bestFit="1" customWidth="1"/>
    <col min="5886" max="5886" width="7.28515625" style="51" bestFit="1" customWidth="1"/>
    <col min="5887" max="5888" width="7.28515625" style="51" customWidth="1"/>
    <col min="5889" max="5890" width="7.28515625" style="51" bestFit="1" customWidth="1"/>
    <col min="5891" max="5893" width="7.28515625" style="51" customWidth="1"/>
    <col min="5894" max="5899" width="0" style="51" hidden="1" customWidth="1"/>
    <col min="5900" max="5900" width="9.7109375" style="51" customWidth="1"/>
    <col min="5901" max="6139" width="11.42578125" style="51"/>
    <col min="6140" max="6140" width="18.140625" style="51" customWidth="1"/>
    <col min="6141" max="6141" width="7.85546875" style="51" bestFit="1" customWidth="1"/>
    <col min="6142" max="6142" width="7.28515625" style="51" bestFit="1" customWidth="1"/>
    <col min="6143" max="6144" width="7.28515625" style="51" customWidth="1"/>
    <col min="6145" max="6146" width="7.28515625" style="51" bestFit="1" customWidth="1"/>
    <col min="6147" max="6149" width="7.28515625" style="51" customWidth="1"/>
    <col min="6150" max="6155" width="0" style="51" hidden="1" customWidth="1"/>
    <col min="6156" max="6156" width="9.7109375" style="51" customWidth="1"/>
    <col min="6157" max="6395" width="11.42578125" style="51"/>
    <col min="6396" max="6396" width="18.140625" style="51" customWidth="1"/>
    <col min="6397" max="6397" width="7.85546875" style="51" bestFit="1" customWidth="1"/>
    <col min="6398" max="6398" width="7.28515625" style="51" bestFit="1" customWidth="1"/>
    <col min="6399" max="6400" width="7.28515625" style="51" customWidth="1"/>
    <col min="6401" max="6402" width="7.28515625" style="51" bestFit="1" customWidth="1"/>
    <col min="6403" max="6405" width="7.28515625" style="51" customWidth="1"/>
    <col min="6406" max="6411" width="0" style="51" hidden="1" customWidth="1"/>
    <col min="6412" max="6412" width="9.7109375" style="51" customWidth="1"/>
    <col min="6413" max="6651" width="11.42578125" style="51"/>
    <col min="6652" max="6652" width="18.140625" style="51" customWidth="1"/>
    <col min="6653" max="6653" width="7.85546875" style="51" bestFit="1" customWidth="1"/>
    <col min="6654" max="6654" width="7.28515625" style="51" bestFit="1" customWidth="1"/>
    <col min="6655" max="6656" width="7.28515625" style="51" customWidth="1"/>
    <col min="6657" max="6658" width="7.28515625" style="51" bestFit="1" customWidth="1"/>
    <col min="6659" max="6661" width="7.28515625" style="51" customWidth="1"/>
    <col min="6662" max="6667" width="0" style="51" hidden="1" customWidth="1"/>
    <col min="6668" max="6668" width="9.7109375" style="51" customWidth="1"/>
    <col min="6669" max="6907" width="11.42578125" style="51"/>
    <col min="6908" max="6908" width="18.140625" style="51" customWidth="1"/>
    <col min="6909" max="6909" width="7.85546875" style="51" bestFit="1" customWidth="1"/>
    <col min="6910" max="6910" width="7.28515625" style="51" bestFit="1" customWidth="1"/>
    <col min="6911" max="6912" width="7.28515625" style="51" customWidth="1"/>
    <col min="6913" max="6914" width="7.28515625" style="51" bestFit="1" customWidth="1"/>
    <col min="6915" max="6917" width="7.28515625" style="51" customWidth="1"/>
    <col min="6918" max="6923" width="0" style="51" hidden="1" customWidth="1"/>
    <col min="6924" max="6924" width="9.7109375" style="51" customWidth="1"/>
    <col min="6925" max="7163" width="11.42578125" style="51"/>
    <col min="7164" max="7164" width="18.140625" style="51" customWidth="1"/>
    <col min="7165" max="7165" width="7.85546875" style="51" bestFit="1" customWidth="1"/>
    <col min="7166" max="7166" width="7.28515625" style="51" bestFit="1" customWidth="1"/>
    <col min="7167" max="7168" width="7.28515625" style="51" customWidth="1"/>
    <col min="7169" max="7170" width="7.28515625" style="51" bestFit="1" customWidth="1"/>
    <col min="7171" max="7173" width="7.28515625" style="51" customWidth="1"/>
    <col min="7174" max="7179" width="0" style="51" hidden="1" customWidth="1"/>
    <col min="7180" max="7180" width="9.7109375" style="51" customWidth="1"/>
    <col min="7181" max="7419" width="11.42578125" style="51"/>
    <col min="7420" max="7420" width="18.140625" style="51" customWidth="1"/>
    <col min="7421" max="7421" width="7.85546875" style="51" bestFit="1" customWidth="1"/>
    <col min="7422" max="7422" width="7.28515625" style="51" bestFit="1" customWidth="1"/>
    <col min="7423" max="7424" width="7.28515625" style="51" customWidth="1"/>
    <col min="7425" max="7426" width="7.28515625" style="51" bestFit="1" customWidth="1"/>
    <col min="7427" max="7429" width="7.28515625" style="51" customWidth="1"/>
    <col min="7430" max="7435" width="0" style="51" hidden="1" customWidth="1"/>
    <col min="7436" max="7436" width="9.7109375" style="51" customWidth="1"/>
    <col min="7437" max="7675" width="11.42578125" style="51"/>
    <col min="7676" max="7676" width="18.140625" style="51" customWidth="1"/>
    <col min="7677" max="7677" width="7.85546875" style="51" bestFit="1" customWidth="1"/>
    <col min="7678" max="7678" width="7.28515625" style="51" bestFit="1" customWidth="1"/>
    <col min="7679" max="7680" width="7.28515625" style="51" customWidth="1"/>
    <col min="7681" max="7682" width="7.28515625" style="51" bestFit="1" customWidth="1"/>
    <col min="7683" max="7685" width="7.28515625" style="51" customWidth="1"/>
    <col min="7686" max="7691" width="0" style="51" hidden="1" customWidth="1"/>
    <col min="7692" max="7692" width="9.7109375" style="51" customWidth="1"/>
    <col min="7693" max="7931" width="11.42578125" style="51"/>
    <col min="7932" max="7932" width="18.140625" style="51" customWidth="1"/>
    <col min="7933" max="7933" width="7.85546875" style="51" bestFit="1" customWidth="1"/>
    <col min="7934" max="7934" width="7.28515625" style="51" bestFit="1" customWidth="1"/>
    <col min="7935" max="7936" width="7.28515625" style="51" customWidth="1"/>
    <col min="7937" max="7938" width="7.28515625" style="51" bestFit="1" customWidth="1"/>
    <col min="7939" max="7941" width="7.28515625" style="51" customWidth="1"/>
    <col min="7942" max="7947" width="0" style="51" hidden="1" customWidth="1"/>
    <col min="7948" max="7948" width="9.7109375" style="51" customWidth="1"/>
    <col min="7949" max="8187" width="11.42578125" style="51"/>
    <col min="8188" max="8188" width="18.140625" style="51" customWidth="1"/>
    <col min="8189" max="8189" width="7.85546875" style="51" bestFit="1" customWidth="1"/>
    <col min="8190" max="8190" width="7.28515625" style="51" bestFit="1" customWidth="1"/>
    <col min="8191" max="8192" width="7.28515625" style="51" customWidth="1"/>
    <col min="8193" max="8194" width="7.28515625" style="51" bestFit="1" customWidth="1"/>
    <col min="8195" max="8197" width="7.28515625" style="51" customWidth="1"/>
    <col min="8198" max="8203" width="0" style="51" hidden="1" customWidth="1"/>
    <col min="8204" max="8204" width="9.7109375" style="51" customWidth="1"/>
    <col min="8205" max="8443" width="11.42578125" style="51"/>
    <col min="8444" max="8444" width="18.140625" style="51" customWidth="1"/>
    <col min="8445" max="8445" width="7.85546875" style="51" bestFit="1" customWidth="1"/>
    <col min="8446" max="8446" width="7.28515625" style="51" bestFit="1" customWidth="1"/>
    <col min="8447" max="8448" width="7.28515625" style="51" customWidth="1"/>
    <col min="8449" max="8450" width="7.28515625" style="51" bestFit="1" customWidth="1"/>
    <col min="8451" max="8453" width="7.28515625" style="51" customWidth="1"/>
    <col min="8454" max="8459" width="0" style="51" hidden="1" customWidth="1"/>
    <col min="8460" max="8460" width="9.7109375" style="51" customWidth="1"/>
    <col min="8461" max="8699" width="11.42578125" style="51"/>
    <col min="8700" max="8700" width="18.140625" style="51" customWidth="1"/>
    <col min="8701" max="8701" width="7.85546875" style="51" bestFit="1" customWidth="1"/>
    <col min="8702" max="8702" width="7.28515625" style="51" bestFit="1" customWidth="1"/>
    <col min="8703" max="8704" width="7.28515625" style="51" customWidth="1"/>
    <col min="8705" max="8706" width="7.28515625" style="51" bestFit="1" customWidth="1"/>
    <col min="8707" max="8709" width="7.28515625" style="51" customWidth="1"/>
    <col min="8710" max="8715" width="0" style="51" hidden="1" customWidth="1"/>
    <col min="8716" max="8716" width="9.7109375" style="51" customWidth="1"/>
    <col min="8717" max="8955" width="11.42578125" style="51"/>
    <col min="8956" max="8956" width="18.140625" style="51" customWidth="1"/>
    <col min="8957" max="8957" width="7.85546875" style="51" bestFit="1" customWidth="1"/>
    <col min="8958" max="8958" width="7.28515625" style="51" bestFit="1" customWidth="1"/>
    <col min="8959" max="8960" width="7.28515625" style="51" customWidth="1"/>
    <col min="8961" max="8962" width="7.28515625" style="51" bestFit="1" customWidth="1"/>
    <col min="8963" max="8965" width="7.28515625" style="51" customWidth="1"/>
    <col min="8966" max="8971" width="0" style="51" hidden="1" customWidth="1"/>
    <col min="8972" max="8972" width="9.7109375" style="51" customWidth="1"/>
    <col min="8973" max="9211" width="11.42578125" style="51"/>
    <col min="9212" max="9212" width="18.140625" style="51" customWidth="1"/>
    <col min="9213" max="9213" width="7.85546875" style="51" bestFit="1" customWidth="1"/>
    <col min="9214" max="9214" width="7.28515625" style="51" bestFit="1" customWidth="1"/>
    <col min="9215" max="9216" width="7.28515625" style="51" customWidth="1"/>
    <col min="9217" max="9218" width="7.28515625" style="51" bestFit="1" customWidth="1"/>
    <col min="9219" max="9221" width="7.28515625" style="51" customWidth="1"/>
    <col min="9222" max="9227" width="0" style="51" hidden="1" customWidth="1"/>
    <col min="9228" max="9228" width="9.7109375" style="51" customWidth="1"/>
    <col min="9229" max="9467" width="11.42578125" style="51"/>
    <col min="9468" max="9468" width="18.140625" style="51" customWidth="1"/>
    <col min="9469" max="9469" width="7.85546875" style="51" bestFit="1" customWidth="1"/>
    <col min="9470" max="9470" width="7.28515625" style="51" bestFit="1" customWidth="1"/>
    <col min="9471" max="9472" width="7.28515625" style="51" customWidth="1"/>
    <col min="9473" max="9474" width="7.28515625" style="51" bestFit="1" customWidth="1"/>
    <col min="9475" max="9477" width="7.28515625" style="51" customWidth="1"/>
    <col min="9478" max="9483" width="0" style="51" hidden="1" customWidth="1"/>
    <col min="9484" max="9484" width="9.7109375" style="51" customWidth="1"/>
    <col min="9485" max="9723" width="11.42578125" style="51"/>
    <col min="9724" max="9724" width="18.140625" style="51" customWidth="1"/>
    <col min="9725" max="9725" width="7.85546875" style="51" bestFit="1" customWidth="1"/>
    <col min="9726" max="9726" width="7.28515625" style="51" bestFit="1" customWidth="1"/>
    <col min="9727" max="9728" width="7.28515625" style="51" customWidth="1"/>
    <col min="9729" max="9730" width="7.28515625" style="51" bestFit="1" customWidth="1"/>
    <col min="9731" max="9733" width="7.28515625" style="51" customWidth="1"/>
    <col min="9734" max="9739" width="0" style="51" hidden="1" customWidth="1"/>
    <col min="9740" max="9740" width="9.7109375" style="51" customWidth="1"/>
    <col min="9741" max="9979" width="11.42578125" style="51"/>
    <col min="9980" max="9980" width="18.140625" style="51" customWidth="1"/>
    <col min="9981" max="9981" width="7.85546875" style="51" bestFit="1" customWidth="1"/>
    <col min="9982" max="9982" width="7.28515625" style="51" bestFit="1" customWidth="1"/>
    <col min="9983" max="9984" width="7.28515625" style="51" customWidth="1"/>
    <col min="9985" max="9986" width="7.28515625" style="51" bestFit="1" customWidth="1"/>
    <col min="9987" max="9989" width="7.28515625" style="51" customWidth="1"/>
    <col min="9990" max="9995" width="0" style="51" hidden="1" customWidth="1"/>
    <col min="9996" max="9996" width="9.7109375" style="51" customWidth="1"/>
    <col min="9997" max="10235" width="11.42578125" style="51"/>
    <col min="10236" max="10236" width="18.140625" style="51" customWidth="1"/>
    <col min="10237" max="10237" width="7.85546875" style="51" bestFit="1" customWidth="1"/>
    <col min="10238" max="10238" width="7.28515625" style="51" bestFit="1" customWidth="1"/>
    <col min="10239" max="10240" width="7.28515625" style="51" customWidth="1"/>
    <col min="10241" max="10242" width="7.28515625" style="51" bestFit="1" customWidth="1"/>
    <col min="10243" max="10245" width="7.28515625" style="51" customWidth="1"/>
    <col min="10246" max="10251" width="0" style="51" hidden="1" customWidth="1"/>
    <col min="10252" max="10252" width="9.7109375" style="51" customWidth="1"/>
    <col min="10253" max="10491" width="11.42578125" style="51"/>
    <col min="10492" max="10492" width="18.140625" style="51" customWidth="1"/>
    <col min="10493" max="10493" width="7.85546875" style="51" bestFit="1" customWidth="1"/>
    <col min="10494" max="10494" width="7.28515625" style="51" bestFit="1" customWidth="1"/>
    <col min="10495" max="10496" width="7.28515625" style="51" customWidth="1"/>
    <col min="10497" max="10498" width="7.28515625" style="51" bestFit="1" customWidth="1"/>
    <col min="10499" max="10501" width="7.28515625" style="51" customWidth="1"/>
    <col min="10502" max="10507" width="0" style="51" hidden="1" customWidth="1"/>
    <col min="10508" max="10508" width="9.7109375" style="51" customWidth="1"/>
    <col min="10509" max="10747" width="11.42578125" style="51"/>
    <col min="10748" max="10748" width="18.140625" style="51" customWidth="1"/>
    <col min="10749" max="10749" width="7.85546875" style="51" bestFit="1" customWidth="1"/>
    <col min="10750" max="10750" width="7.28515625" style="51" bestFit="1" customWidth="1"/>
    <col min="10751" max="10752" width="7.28515625" style="51" customWidth="1"/>
    <col min="10753" max="10754" width="7.28515625" style="51" bestFit="1" customWidth="1"/>
    <col min="10755" max="10757" width="7.28515625" style="51" customWidth="1"/>
    <col min="10758" max="10763" width="0" style="51" hidden="1" customWidth="1"/>
    <col min="10764" max="10764" width="9.7109375" style="51" customWidth="1"/>
    <col min="10765" max="11003" width="11.42578125" style="51"/>
    <col min="11004" max="11004" width="18.140625" style="51" customWidth="1"/>
    <col min="11005" max="11005" width="7.85546875" style="51" bestFit="1" customWidth="1"/>
    <col min="11006" max="11006" width="7.28515625" style="51" bestFit="1" customWidth="1"/>
    <col min="11007" max="11008" width="7.28515625" style="51" customWidth="1"/>
    <col min="11009" max="11010" width="7.28515625" style="51" bestFit="1" customWidth="1"/>
    <col min="11011" max="11013" width="7.28515625" style="51" customWidth="1"/>
    <col min="11014" max="11019" width="0" style="51" hidden="1" customWidth="1"/>
    <col min="11020" max="11020" width="9.7109375" style="51" customWidth="1"/>
    <col min="11021" max="11259" width="11.42578125" style="51"/>
    <col min="11260" max="11260" width="18.140625" style="51" customWidth="1"/>
    <col min="11261" max="11261" width="7.85546875" style="51" bestFit="1" customWidth="1"/>
    <col min="11262" max="11262" width="7.28515625" style="51" bestFit="1" customWidth="1"/>
    <col min="11263" max="11264" width="7.28515625" style="51" customWidth="1"/>
    <col min="11265" max="11266" width="7.28515625" style="51" bestFit="1" customWidth="1"/>
    <col min="11267" max="11269" width="7.28515625" style="51" customWidth="1"/>
    <col min="11270" max="11275" width="0" style="51" hidden="1" customWidth="1"/>
    <col min="11276" max="11276" width="9.7109375" style="51" customWidth="1"/>
    <col min="11277" max="11515" width="11.42578125" style="51"/>
    <col min="11516" max="11516" width="18.140625" style="51" customWidth="1"/>
    <col min="11517" max="11517" width="7.85546875" style="51" bestFit="1" customWidth="1"/>
    <col min="11518" max="11518" width="7.28515625" style="51" bestFit="1" customWidth="1"/>
    <col min="11519" max="11520" width="7.28515625" style="51" customWidth="1"/>
    <col min="11521" max="11522" width="7.28515625" style="51" bestFit="1" customWidth="1"/>
    <col min="11523" max="11525" width="7.28515625" style="51" customWidth="1"/>
    <col min="11526" max="11531" width="0" style="51" hidden="1" customWidth="1"/>
    <col min="11532" max="11532" width="9.7109375" style="51" customWidth="1"/>
    <col min="11533" max="11771" width="11.42578125" style="51"/>
    <col min="11772" max="11772" width="18.140625" style="51" customWidth="1"/>
    <col min="11773" max="11773" width="7.85546875" style="51" bestFit="1" customWidth="1"/>
    <col min="11774" max="11774" width="7.28515625" style="51" bestFit="1" customWidth="1"/>
    <col min="11775" max="11776" width="7.28515625" style="51" customWidth="1"/>
    <col min="11777" max="11778" width="7.28515625" style="51" bestFit="1" customWidth="1"/>
    <col min="11779" max="11781" width="7.28515625" style="51" customWidth="1"/>
    <col min="11782" max="11787" width="0" style="51" hidden="1" customWidth="1"/>
    <col min="11788" max="11788" width="9.7109375" style="51" customWidth="1"/>
    <col min="11789" max="12027" width="11.42578125" style="51"/>
    <col min="12028" max="12028" width="18.140625" style="51" customWidth="1"/>
    <col min="12029" max="12029" width="7.85546875" style="51" bestFit="1" customWidth="1"/>
    <col min="12030" max="12030" width="7.28515625" style="51" bestFit="1" customWidth="1"/>
    <col min="12031" max="12032" width="7.28515625" style="51" customWidth="1"/>
    <col min="12033" max="12034" width="7.28515625" style="51" bestFit="1" customWidth="1"/>
    <col min="12035" max="12037" width="7.28515625" style="51" customWidth="1"/>
    <col min="12038" max="12043" width="0" style="51" hidden="1" customWidth="1"/>
    <col min="12044" max="12044" width="9.7109375" style="51" customWidth="1"/>
    <col min="12045" max="12283" width="11.42578125" style="51"/>
    <col min="12284" max="12284" width="18.140625" style="51" customWidth="1"/>
    <col min="12285" max="12285" width="7.85546875" style="51" bestFit="1" customWidth="1"/>
    <col min="12286" max="12286" width="7.28515625" style="51" bestFit="1" customWidth="1"/>
    <col min="12287" max="12288" width="7.28515625" style="51" customWidth="1"/>
    <col min="12289" max="12290" width="7.28515625" style="51" bestFit="1" customWidth="1"/>
    <col min="12291" max="12293" width="7.28515625" style="51" customWidth="1"/>
    <col min="12294" max="12299" width="0" style="51" hidden="1" customWidth="1"/>
    <col min="12300" max="12300" width="9.7109375" style="51" customWidth="1"/>
    <col min="12301" max="12539" width="11.42578125" style="51"/>
    <col min="12540" max="12540" width="18.140625" style="51" customWidth="1"/>
    <col min="12541" max="12541" width="7.85546875" style="51" bestFit="1" customWidth="1"/>
    <col min="12542" max="12542" width="7.28515625" style="51" bestFit="1" customWidth="1"/>
    <col min="12543" max="12544" width="7.28515625" style="51" customWidth="1"/>
    <col min="12545" max="12546" width="7.28515625" style="51" bestFit="1" customWidth="1"/>
    <col min="12547" max="12549" width="7.28515625" style="51" customWidth="1"/>
    <col min="12550" max="12555" width="0" style="51" hidden="1" customWidth="1"/>
    <col min="12556" max="12556" width="9.7109375" style="51" customWidth="1"/>
    <col min="12557" max="12795" width="11.42578125" style="51"/>
    <col min="12796" max="12796" width="18.140625" style="51" customWidth="1"/>
    <col min="12797" max="12797" width="7.85546875" style="51" bestFit="1" customWidth="1"/>
    <col min="12798" max="12798" width="7.28515625" style="51" bestFit="1" customWidth="1"/>
    <col min="12799" max="12800" width="7.28515625" style="51" customWidth="1"/>
    <col min="12801" max="12802" width="7.28515625" style="51" bestFit="1" customWidth="1"/>
    <col min="12803" max="12805" width="7.28515625" style="51" customWidth="1"/>
    <col min="12806" max="12811" width="0" style="51" hidden="1" customWidth="1"/>
    <col min="12812" max="12812" width="9.7109375" style="51" customWidth="1"/>
    <col min="12813" max="13051" width="11.42578125" style="51"/>
    <col min="13052" max="13052" width="18.140625" style="51" customWidth="1"/>
    <col min="13053" max="13053" width="7.85546875" style="51" bestFit="1" customWidth="1"/>
    <col min="13054" max="13054" width="7.28515625" style="51" bestFit="1" customWidth="1"/>
    <col min="13055" max="13056" width="7.28515625" style="51" customWidth="1"/>
    <col min="13057" max="13058" width="7.28515625" style="51" bestFit="1" customWidth="1"/>
    <col min="13059" max="13061" width="7.28515625" style="51" customWidth="1"/>
    <col min="13062" max="13067" width="0" style="51" hidden="1" customWidth="1"/>
    <col min="13068" max="13068" width="9.7109375" style="51" customWidth="1"/>
    <col min="13069" max="13307" width="11.42578125" style="51"/>
    <col min="13308" max="13308" width="18.140625" style="51" customWidth="1"/>
    <col min="13309" max="13309" width="7.85546875" style="51" bestFit="1" customWidth="1"/>
    <col min="13310" max="13310" width="7.28515625" style="51" bestFit="1" customWidth="1"/>
    <col min="13311" max="13312" width="7.28515625" style="51" customWidth="1"/>
    <col min="13313" max="13314" width="7.28515625" style="51" bestFit="1" customWidth="1"/>
    <col min="13315" max="13317" width="7.28515625" style="51" customWidth="1"/>
    <col min="13318" max="13323" width="0" style="51" hidden="1" customWidth="1"/>
    <col min="13324" max="13324" width="9.7109375" style="51" customWidth="1"/>
    <col min="13325" max="13563" width="11.42578125" style="51"/>
    <col min="13564" max="13564" width="18.140625" style="51" customWidth="1"/>
    <col min="13565" max="13565" width="7.85546875" style="51" bestFit="1" customWidth="1"/>
    <col min="13566" max="13566" width="7.28515625" style="51" bestFit="1" customWidth="1"/>
    <col min="13567" max="13568" width="7.28515625" style="51" customWidth="1"/>
    <col min="13569" max="13570" width="7.28515625" style="51" bestFit="1" customWidth="1"/>
    <col min="13571" max="13573" width="7.28515625" style="51" customWidth="1"/>
    <col min="13574" max="13579" width="0" style="51" hidden="1" customWidth="1"/>
    <col min="13580" max="13580" width="9.7109375" style="51" customWidth="1"/>
    <col min="13581" max="13819" width="11.42578125" style="51"/>
    <col min="13820" max="13820" width="18.140625" style="51" customWidth="1"/>
    <col min="13821" max="13821" width="7.85546875" style="51" bestFit="1" customWidth="1"/>
    <col min="13822" max="13822" width="7.28515625" style="51" bestFit="1" customWidth="1"/>
    <col min="13823" max="13824" width="7.28515625" style="51" customWidth="1"/>
    <col min="13825" max="13826" width="7.28515625" style="51" bestFit="1" customWidth="1"/>
    <col min="13827" max="13829" width="7.28515625" style="51" customWidth="1"/>
    <col min="13830" max="13835" width="0" style="51" hidden="1" customWidth="1"/>
    <col min="13836" max="13836" width="9.7109375" style="51" customWidth="1"/>
    <col min="13837" max="14075" width="11.42578125" style="51"/>
    <col min="14076" max="14076" width="18.140625" style="51" customWidth="1"/>
    <col min="14077" max="14077" width="7.85546875" style="51" bestFit="1" customWidth="1"/>
    <col min="14078" max="14078" width="7.28515625" style="51" bestFit="1" customWidth="1"/>
    <col min="14079" max="14080" width="7.28515625" style="51" customWidth="1"/>
    <col min="14081" max="14082" width="7.28515625" style="51" bestFit="1" customWidth="1"/>
    <col min="14083" max="14085" width="7.28515625" style="51" customWidth="1"/>
    <col min="14086" max="14091" width="0" style="51" hidden="1" customWidth="1"/>
    <col min="14092" max="14092" width="9.7109375" style="51" customWidth="1"/>
    <col min="14093" max="14331" width="11.42578125" style="51"/>
    <col min="14332" max="14332" width="18.140625" style="51" customWidth="1"/>
    <col min="14333" max="14333" width="7.85546875" style="51" bestFit="1" customWidth="1"/>
    <col min="14334" max="14334" width="7.28515625" style="51" bestFit="1" customWidth="1"/>
    <col min="14335" max="14336" width="7.28515625" style="51" customWidth="1"/>
    <col min="14337" max="14338" width="7.28515625" style="51" bestFit="1" customWidth="1"/>
    <col min="14339" max="14341" width="7.28515625" style="51" customWidth="1"/>
    <col min="14342" max="14347" width="0" style="51" hidden="1" customWidth="1"/>
    <col min="14348" max="14348" width="9.7109375" style="51" customWidth="1"/>
    <col min="14349" max="14587" width="11.42578125" style="51"/>
    <col min="14588" max="14588" width="18.140625" style="51" customWidth="1"/>
    <col min="14589" max="14589" width="7.85546875" style="51" bestFit="1" customWidth="1"/>
    <col min="14590" max="14590" width="7.28515625" style="51" bestFit="1" customWidth="1"/>
    <col min="14591" max="14592" width="7.28515625" style="51" customWidth="1"/>
    <col min="14593" max="14594" width="7.28515625" style="51" bestFit="1" customWidth="1"/>
    <col min="14595" max="14597" width="7.28515625" style="51" customWidth="1"/>
    <col min="14598" max="14603" width="0" style="51" hidden="1" customWidth="1"/>
    <col min="14604" max="14604" width="9.7109375" style="51" customWidth="1"/>
    <col min="14605" max="14843" width="11.42578125" style="51"/>
    <col min="14844" max="14844" width="18.140625" style="51" customWidth="1"/>
    <col min="14845" max="14845" width="7.85546875" style="51" bestFit="1" customWidth="1"/>
    <col min="14846" max="14846" width="7.28515625" style="51" bestFit="1" customWidth="1"/>
    <col min="14847" max="14848" width="7.28515625" style="51" customWidth="1"/>
    <col min="14849" max="14850" width="7.28515625" style="51" bestFit="1" customWidth="1"/>
    <col min="14851" max="14853" width="7.28515625" style="51" customWidth="1"/>
    <col min="14854" max="14859" width="0" style="51" hidden="1" customWidth="1"/>
    <col min="14860" max="14860" width="9.7109375" style="51" customWidth="1"/>
    <col min="14861" max="15099" width="11.42578125" style="51"/>
    <col min="15100" max="15100" width="18.140625" style="51" customWidth="1"/>
    <col min="15101" max="15101" width="7.85546875" style="51" bestFit="1" customWidth="1"/>
    <col min="15102" max="15102" width="7.28515625" style="51" bestFit="1" customWidth="1"/>
    <col min="15103" max="15104" width="7.28515625" style="51" customWidth="1"/>
    <col min="15105" max="15106" width="7.28515625" style="51" bestFit="1" customWidth="1"/>
    <col min="15107" max="15109" width="7.28515625" style="51" customWidth="1"/>
    <col min="15110" max="15115" width="0" style="51" hidden="1" customWidth="1"/>
    <col min="15116" max="15116" width="9.7109375" style="51" customWidth="1"/>
    <col min="15117" max="15355" width="11.42578125" style="51"/>
    <col min="15356" max="15356" width="18.140625" style="51" customWidth="1"/>
    <col min="15357" max="15357" width="7.85546875" style="51" bestFit="1" customWidth="1"/>
    <col min="15358" max="15358" width="7.28515625" style="51" bestFit="1" customWidth="1"/>
    <col min="15359" max="15360" width="7.28515625" style="51" customWidth="1"/>
    <col min="15361" max="15362" width="7.28515625" style="51" bestFit="1" customWidth="1"/>
    <col min="15363" max="15365" width="7.28515625" style="51" customWidth="1"/>
    <col min="15366" max="15371" width="0" style="51" hidden="1" customWidth="1"/>
    <col min="15372" max="15372" width="9.7109375" style="51" customWidth="1"/>
    <col min="15373" max="15611" width="11.42578125" style="51"/>
    <col min="15612" max="15612" width="18.140625" style="51" customWidth="1"/>
    <col min="15613" max="15613" width="7.85546875" style="51" bestFit="1" customWidth="1"/>
    <col min="15614" max="15614" width="7.28515625" style="51" bestFit="1" customWidth="1"/>
    <col min="15615" max="15616" width="7.28515625" style="51" customWidth="1"/>
    <col min="15617" max="15618" width="7.28515625" style="51" bestFit="1" customWidth="1"/>
    <col min="15619" max="15621" width="7.28515625" style="51" customWidth="1"/>
    <col min="15622" max="15627" width="0" style="51" hidden="1" customWidth="1"/>
    <col min="15628" max="15628" width="9.7109375" style="51" customWidth="1"/>
    <col min="15629" max="15867" width="11.42578125" style="51"/>
    <col min="15868" max="15868" width="18.140625" style="51" customWidth="1"/>
    <col min="15869" max="15869" width="7.85546875" style="51" bestFit="1" customWidth="1"/>
    <col min="15870" max="15870" width="7.28515625" style="51" bestFit="1" customWidth="1"/>
    <col min="15871" max="15872" width="7.28515625" style="51" customWidth="1"/>
    <col min="15873" max="15874" width="7.28515625" style="51" bestFit="1" customWidth="1"/>
    <col min="15875" max="15877" width="7.28515625" style="51" customWidth="1"/>
    <col min="15878" max="15883" width="0" style="51" hidden="1" customWidth="1"/>
    <col min="15884" max="15884" width="9.7109375" style="51" customWidth="1"/>
    <col min="15885" max="16123" width="11.42578125" style="51"/>
    <col min="16124" max="16124" width="18.140625" style="51" customWidth="1"/>
    <col min="16125" max="16125" width="7.85546875" style="51" bestFit="1" customWidth="1"/>
    <col min="16126" max="16126" width="7.28515625" style="51" bestFit="1" customWidth="1"/>
    <col min="16127" max="16128" width="7.28515625" style="51" customWidth="1"/>
    <col min="16129" max="16130" width="7.28515625" style="51" bestFit="1" customWidth="1"/>
    <col min="16131" max="16133" width="7.28515625" style="51" customWidth="1"/>
    <col min="16134" max="16139" width="0" style="51" hidden="1" customWidth="1"/>
    <col min="16140" max="16140" width="9.7109375" style="51" customWidth="1"/>
    <col min="16141" max="16384" width="11.42578125" style="51"/>
  </cols>
  <sheetData>
    <row r="1" spans="1:16" s="52" customFormat="1" x14ac:dyDescent="0.2"/>
    <row r="2" spans="1:16" s="52" customFormat="1" x14ac:dyDescent="0.2">
      <c r="A2" s="79" t="s">
        <v>121</v>
      </c>
    </row>
    <row r="3" spans="1:16" s="52" customFormat="1" ht="15" x14ac:dyDescent="0.25">
      <c r="A3" s="79" t="s">
        <v>122</v>
      </c>
      <c r="J3" s="143"/>
    </row>
    <row r="4" spans="1:16" s="52" customFormat="1" x14ac:dyDescent="0.2"/>
    <row r="5" spans="1:16" s="52" customFormat="1" ht="12.75" x14ac:dyDescent="0.2">
      <c r="B5" s="363" t="s">
        <v>106</v>
      </c>
      <c r="C5" s="363"/>
      <c r="D5" s="363"/>
      <c r="E5" s="363"/>
      <c r="F5" s="363"/>
      <c r="G5" s="363"/>
      <c r="H5" s="363"/>
      <c r="I5" s="363"/>
      <c r="J5" s="363"/>
      <c r="K5" s="363"/>
      <c r="M5" s="173" t="s">
        <v>592</v>
      </c>
      <c r="O5" s="144"/>
    </row>
    <row r="6" spans="1:16" s="52" customFormat="1" ht="12.75" x14ac:dyDescent="0.2">
      <c r="B6" s="376" t="str">
        <f>'Solicitudes Regiones'!$B$6:$P$6</f>
        <v>Acumuladas de julio de 2008 a marzo de 2019</v>
      </c>
      <c r="C6" s="376"/>
      <c r="D6" s="376"/>
      <c r="E6" s="376"/>
      <c r="F6" s="376"/>
      <c r="G6" s="376"/>
      <c r="H6" s="376"/>
      <c r="I6" s="376"/>
      <c r="J6" s="376"/>
      <c r="K6" s="376"/>
      <c r="L6" s="92"/>
    </row>
    <row r="7" spans="1:16" s="55" customFormat="1" x14ac:dyDescent="0.2">
      <c r="B7" s="53"/>
      <c r="C7" s="54"/>
      <c r="D7" s="54"/>
      <c r="E7" s="54"/>
      <c r="F7" s="54"/>
      <c r="G7" s="54"/>
      <c r="H7" s="54"/>
      <c r="I7" s="54"/>
      <c r="J7" s="54"/>
      <c r="K7" s="54"/>
      <c r="L7" s="54"/>
    </row>
    <row r="8" spans="1:16" ht="15" customHeight="1" x14ac:dyDescent="0.2">
      <c r="B8" s="393" t="s">
        <v>73</v>
      </c>
      <c r="C8" s="394"/>
      <c r="D8" s="394"/>
      <c r="E8" s="394"/>
      <c r="F8" s="394"/>
      <c r="G8" s="394"/>
      <c r="H8" s="394"/>
      <c r="I8" s="394"/>
      <c r="J8" s="394"/>
      <c r="K8" s="395"/>
      <c r="L8" s="70"/>
    </row>
    <row r="9" spans="1:16" ht="20.25" customHeight="1" x14ac:dyDescent="0.2">
      <c r="B9" s="392" t="s">
        <v>74</v>
      </c>
      <c r="C9" s="393" t="s">
        <v>2</v>
      </c>
      <c r="D9" s="394"/>
      <c r="E9" s="394"/>
      <c r="F9" s="394"/>
      <c r="G9" s="394"/>
      <c r="H9" s="394"/>
      <c r="I9" s="394"/>
      <c r="J9" s="394"/>
      <c r="K9" s="395"/>
    </row>
    <row r="10" spans="1:16" ht="24" x14ac:dyDescent="0.2">
      <c r="B10" s="392"/>
      <c r="C10" s="48" t="s">
        <v>75</v>
      </c>
      <c r="D10" s="48" t="s">
        <v>76</v>
      </c>
      <c r="E10" s="48" t="s">
        <v>77</v>
      </c>
      <c r="F10" s="48" t="s">
        <v>78</v>
      </c>
      <c r="G10" s="48" t="s">
        <v>8</v>
      </c>
      <c r="H10" s="48" t="s">
        <v>79</v>
      </c>
      <c r="I10" s="48" t="s">
        <v>80</v>
      </c>
      <c r="J10" s="48" t="s">
        <v>81</v>
      </c>
      <c r="K10" s="108" t="s">
        <v>46</v>
      </c>
    </row>
    <row r="11" spans="1:16" x14ac:dyDescent="0.2">
      <c r="B11" s="43" t="s">
        <v>253</v>
      </c>
      <c r="C11" s="43">
        <v>551</v>
      </c>
      <c r="D11" s="43">
        <v>528</v>
      </c>
      <c r="E11" s="43">
        <f>C11+D11</f>
        <v>1079</v>
      </c>
      <c r="F11" s="44">
        <f>E11/$E$41</f>
        <v>2.1124554602764401E-2</v>
      </c>
      <c r="G11" s="43">
        <v>1083</v>
      </c>
      <c r="H11" s="43">
        <v>89</v>
      </c>
      <c r="I11" s="43">
        <f>G11+H11</f>
        <v>1172</v>
      </c>
      <c r="J11" s="44">
        <f>I11/$I$41</f>
        <v>1.213614853320355E-2</v>
      </c>
      <c r="K11" s="43">
        <f t="shared" ref="K11:K40" si="0">E11+I11</f>
        <v>2251</v>
      </c>
      <c r="P11" s="56"/>
    </row>
    <row r="12" spans="1:16" x14ac:dyDescent="0.2">
      <c r="B12" s="43" t="s">
        <v>254</v>
      </c>
      <c r="C12" s="43">
        <v>344</v>
      </c>
      <c r="D12" s="43">
        <v>148</v>
      </c>
      <c r="E12" s="43">
        <f t="shared" ref="E12:E40" si="1">C12+D12</f>
        <v>492</v>
      </c>
      <c r="F12" s="44">
        <f t="shared" ref="F12:F40" si="2">E12/$E$41</f>
        <v>9.6323270292493837E-3</v>
      </c>
      <c r="G12" s="43">
        <v>787</v>
      </c>
      <c r="H12" s="43">
        <v>53</v>
      </c>
      <c r="I12" s="43">
        <f t="shared" ref="I12:I40" si="3">G12+H12</f>
        <v>840</v>
      </c>
      <c r="J12" s="44">
        <f t="shared" ref="J12:J40" si="4">I12/$I$41</f>
        <v>8.6982634538318952E-3</v>
      </c>
      <c r="K12" s="43">
        <f t="shared" si="0"/>
        <v>1332</v>
      </c>
      <c r="P12" s="56"/>
    </row>
    <row r="13" spans="1:16" x14ac:dyDescent="0.2">
      <c r="B13" s="43" t="s">
        <v>255</v>
      </c>
      <c r="C13" s="43">
        <v>344</v>
      </c>
      <c r="D13" s="43">
        <v>239</v>
      </c>
      <c r="E13" s="43">
        <f t="shared" si="1"/>
        <v>583</v>
      </c>
      <c r="F13" s="44">
        <f t="shared" si="2"/>
        <v>1.1413915971651201E-2</v>
      </c>
      <c r="G13" s="43">
        <v>759</v>
      </c>
      <c r="H13" s="43">
        <v>51</v>
      </c>
      <c r="I13" s="43">
        <f t="shared" si="3"/>
        <v>810</v>
      </c>
      <c r="J13" s="44">
        <f t="shared" si="4"/>
        <v>8.3876111876236142E-3</v>
      </c>
      <c r="K13" s="43">
        <f t="shared" si="0"/>
        <v>1393</v>
      </c>
      <c r="P13" s="56"/>
    </row>
    <row r="14" spans="1:16" x14ac:dyDescent="0.2">
      <c r="B14" s="43" t="s">
        <v>256</v>
      </c>
      <c r="C14" s="43">
        <v>339</v>
      </c>
      <c r="D14" s="43">
        <v>244</v>
      </c>
      <c r="E14" s="43">
        <f t="shared" si="1"/>
        <v>583</v>
      </c>
      <c r="F14" s="44">
        <f t="shared" si="2"/>
        <v>1.1413915971651201E-2</v>
      </c>
      <c r="G14" s="43">
        <v>482</v>
      </c>
      <c r="H14" s="43">
        <v>44</v>
      </c>
      <c r="I14" s="43">
        <f t="shared" si="3"/>
        <v>526</v>
      </c>
      <c r="J14" s="44">
        <f t="shared" si="4"/>
        <v>5.4467697341852106E-3</v>
      </c>
      <c r="K14" s="43">
        <f t="shared" si="0"/>
        <v>1109</v>
      </c>
      <c r="P14" s="56"/>
    </row>
    <row r="15" spans="1:16" x14ac:dyDescent="0.2">
      <c r="B15" s="43" t="s">
        <v>257</v>
      </c>
      <c r="C15" s="43">
        <v>256</v>
      </c>
      <c r="D15" s="43">
        <v>155</v>
      </c>
      <c r="E15" s="43">
        <f t="shared" si="1"/>
        <v>411</v>
      </c>
      <c r="F15" s="44">
        <f t="shared" si="2"/>
        <v>8.046517091507107E-3</v>
      </c>
      <c r="G15" s="43">
        <v>590</v>
      </c>
      <c r="H15" s="43">
        <v>45</v>
      </c>
      <c r="I15" s="43">
        <f t="shared" si="3"/>
        <v>635</v>
      </c>
      <c r="J15" s="44">
        <f t="shared" si="4"/>
        <v>6.575472968075302E-3</v>
      </c>
      <c r="K15" s="43">
        <f t="shared" si="0"/>
        <v>1046</v>
      </c>
      <c r="P15" s="56"/>
    </row>
    <row r="16" spans="1:16" x14ac:dyDescent="0.2">
      <c r="B16" s="43" t="s">
        <v>258</v>
      </c>
      <c r="C16" s="43">
        <v>345</v>
      </c>
      <c r="D16" s="43">
        <v>175</v>
      </c>
      <c r="E16" s="43">
        <f t="shared" si="1"/>
        <v>520</v>
      </c>
      <c r="F16" s="44">
        <f t="shared" si="2"/>
        <v>1.0180508242296096E-2</v>
      </c>
      <c r="G16" s="43">
        <v>1216</v>
      </c>
      <c r="H16" s="43">
        <v>60</v>
      </c>
      <c r="I16" s="43">
        <f t="shared" si="3"/>
        <v>1276</v>
      </c>
      <c r="J16" s="44">
        <f t="shared" si="4"/>
        <v>1.321307638939226E-2</v>
      </c>
      <c r="K16" s="43">
        <f t="shared" si="0"/>
        <v>1796</v>
      </c>
      <c r="P16" s="56"/>
    </row>
    <row r="17" spans="2:16" x14ac:dyDescent="0.2">
      <c r="B17" s="43" t="s">
        <v>259</v>
      </c>
      <c r="C17" s="43">
        <v>1279</v>
      </c>
      <c r="D17" s="43">
        <v>751</v>
      </c>
      <c r="E17" s="43">
        <f t="shared" si="1"/>
        <v>2030</v>
      </c>
      <c r="F17" s="44">
        <f t="shared" si="2"/>
        <v>3.9743137945886686E-2</v>
      </c>
      <c r="G17" s="43">
        <v>2720</v>
      </c>
      <c r="H17" s="43">
        <v>194</v>
      </c>
      <c r="I17" s="43">
        <f t="shared" si="3"/>
        <v>2914</v>
      </c>
      <c r="J17" s="44">
        <f t="shared" si="4"/>
        <v>3.0174690124364457E-2</v>
      </c>
      <c r="K17" s="43">
        <f t="shared" si="0"/>
        <v>4944</v>
      </c>
      <c r="P17" s="56"/>
    </row>
    <row r="18" spans="2:16" x14ac:dyDescent="0.2">
      <c r="B18" s="43" t="s">
        <v>260</v>
      </c>
      <c r="C18" s="43">
        <v>662</v>
      </c>
      <c r="D18" s="43">
        <v>353</v>
      </c>
      <c r="E18" s="43">
        <f t="shared" si="1"/>
        <v>1015</v>
      </c>
      <c r="F18" s="44">
        <f t="shared" si="2"/>
        <v>1.9871568972943343E-2</v>
      </c>
      <c r="G18" s="43">
        <v>1484</v>
      </c>
      <c r="H18" s="43">
        <v>114</v>
      </c>
      <c r="I18" s="43">
        <f t="shared" si="3"/>
        <v>1598</v>
      </c>
      <c r="J18" s="44">
        <f t="shared" si="4"/>
        <v>1.6547410713361153E-2</v>
      </c>
      <c r="K18" s="43">
        <f t="shared" si="0"/>
        <v>2613</v>
      </c>
      <c r="P18" s="56"/>
    </row>
    <row r="19" spans="2:16" x14ac:dyDescent="0.2">
      <c r="B19" s="43" t="s">
        <v>261</v>
      </c>
      <c r="C19" s="43">
        <v>163</v>
      </c>
      <c r="D19" s="43">
        <v>202</v>
      </c>
      <c r="E19" s="43">
        <f t="shared" si="1"/>
        <v>365</v>
      </c>
      <c r="F19" s="44">
        <f t="shared" si="2"/>
        <v>7.145933670073221E-3</v>
      </c>
      <c r="G19" s="43">
        <v>280</v>
      </c>
      <c r="H19" s="43">
        <v>31</v>
      </c>
      <c r="I19" s="43">
        <f t="shared" si="3"/>
        <v>311</v>
      </c>
      <c r="J19" s="44">
        <f t="shared" si="4"/>
        <v>3.2204284930258567E-3</v>
      </c>
      <c r="K19" s="43">
        <f t="shared" si="0"/>
        <v>676</v>
      </c>
      <c r="P19" s="56"/>
    </row>
    <row r="20" spans="2:16" x14ac:dyDescent="0.2">
      <c r="B20" s="43" t="s">
        <v>262</v>
      </c>
      <c r="C20" s="43">
        <v>1494</v>
      </c>
      <c r="D20" s="43">
        <v>883</v>
      </c>
      <c r="E20" s="43">
        <f t="shared" si="1"/>
        <v>2377</v>
      </c>
      <c r="F20" s="44">
        <f t="shared" si="2"/>
        <v>4.6536669407572735E-2</v>
      </c>
      <c r="G20" s="43">
        <v>3408</v>
      </c>
      <c r="H20" s="43">
        <v>285</v>
      </c>
      <c r="I20" s="43">
        <f t="shared" si="3"/>
        <v>3693</v>
      </c>
      <c r="J20" s="44">
        <f t="shared" si="4"/>
        <v>3.8241293970239516E-2</v>
      </c>
      <c r="K20" s="43">
        <f t="shared" si="0"/>
        <v>6070</v>
      </c>
      <c r="P20" s="56"/>
    </row>
    <row r="21" spans="2:16" x14ac:dyDescent="0.2">
      <c r="B21" s="43" t="s">
        <v>263</v>
      </c>
      <c r="C21" s="43">
        <v>1898</v>
      </c>
      <c r="D21" s="43">
        <v>988</v>
      </c>
      <c r="E21" s="43">
        <f t="shared" si="1"/>
        <v>2886</v>
      </c>
      <c r="F21" s="44">
        <f t="shared" si="2"/>
        <v>5.6501820744743331E-2</v>
      </c>
      <c r="G21" s="43">
        <v>5147</v>
      </c>
      <c r="H21" s="43">
        <v>283</v>
      </c>
      <c r="I21" s="43">
        <f t="shared" si="3"/>
        <v>5430</v>
      </c>
      <c r="J21" s="44">
        <f t="shared" si="4"/>
        <v>5.6228060183699038E-2</v>
      </c>
      <c r="K21" s="43">
        <f t="shared" si="0"/>
        <v>8316</v>
      </c>
      <c r="P21" s="56"/>
    </row>
    <row r="22" spans="2:16" x14ac:dyDescent="0.2">
      <c r="B22" s="43" t="s">
        <v>264</v>
      </c>
      <c r="C22" s="43">
        <v>1080</v>
      </c>
      <c r="D22" s="43">
        <v>519</v>
      </c>
      <c r="E22" s="43">
        <f t="shared" si="1"/>
        <v>1599</v>
      </c>
      <c r="F22" s="44">
        <f t="shared" si="2"/>
        <v>3.1305062845060495E-2</v>
      </c>
      <c r="G22" s="43">
        <v>4318</v>
      </c>
      <c r="H22" s="43">
        <v>205</v>
      </c>
      <c r="I22" s="43">
        <f t="shared" si="3"/>
        <v>4523</v>
      </c>
      <c r="J22" s="44">
        <f t="shared" si="4"/>
        <v>4.6836006668668648E-2</v>
      </c>
      <c r="K22" s="43">
        <f t="shared" si="0"/>
        <v>6122</v>
      </c>
      <c r="P22" s="56"/>
    </row>
    <row r="23" spans="2:16" x14ac:dyDescent="0.2">
      <c r="B23" s="43" t="s">
        <v>265</v>
      </c>
      <c r="C23" s="43">
        <v>311</v>
      </c>
      <c r="D23" s="43">
        <v>159</v>
      </c>
      <c r="E23" s="43">
        <f t="shared" si="1"/>
        <v>470</v>
      </c>
      <c r="F23" s="44">
        <f t="shared" si="2"/>
        <v>9.2016132189983949E-3</v>
      </c>
      <c r="G23" s="43">
        <v>951</v>
      </c>
      <c r="H23" s="43">
        <v>51</v>
      </c>
      <c r="I23" s="43">
        <f t="shared" si="3"/>
        <v>1002</v>
      </c>
      <c r="J23" s="44">
        <f t="shared" si="4"/>
        <v>1.0375785691356618E-2</v>
      </c>
      <c r="K23" s="43">
        <f t="shared" si="0"/>
        <v>1472</v>
      </c>
      <c r="P23" s="56"/>
    </row>
    <row r="24" spans="2:16" x14ac:dyDescent="0.2">
      <c r="B24" s="43" t="s">
        <v>266</v>
      </c>
      <c r="C24" s="43">
        <v>893</v>
      </c>
      <c r="D24" s="43">
        <v>521</v>
      </c>
      <c r="E24" s="43">
        <f t="shared" si="1"/>
        <v>1414</v>
      </c>
      <c r="F24" s="44">
        <f t="shared" si="2"/>
        <v>2.7683151258859E-2</v>
      </c>
      <c r="G24" s="43">
        <v>2682</v>
      </c>
      <c r="H24" s="43">
        <v>134</v>
      </c>
      <c r="I24" s="43">
        <f t="shared" si="3"/>
        <v>2816</v>
      </c>
      <c r="J24" s="44">
        <f t="shared" si="4"/>
        <v>2.9159892721417401E-2</v>
      </c>
      <c r="K24" s="43">
        <f t="shared" si="0"/>
        <v>4230</v>
      </c>
      <c r="P24" s="56"/>
    </row>
    <row r="25" spans="2:16" x14ac:dyDescent="0.2">
      <c r="B25" s="43" t="s">
        <v>267</v>
      </c>
      <c r="C25" s="43">
        <v>205</v>
      </c>
      <c r="D25" s="43">
        <v>100</v>
      </c>
      <c r="E25" s="43">
        <f t="shared" si="1"/>
        <v>305</v>
      </c>
      <c r="F25" s="44">
        <f t="shared" si="2"/>
        <v>5.9712596421159798E-3</v>
      </c>
      <c r="G25" s="43">
        <v>331</v>
      </c>
      <c r="H25" s="43">
        <v>23</v>
      </c>
      <c r="I25" s="43">
        <f t="shared" si="3"/>
        <v>354</v>
      </c>
      <c r="J25" s="44">
        <f t="shared" si="4"/>
        <v>3.6656967412577275E-3</v>
      </c>
      <c r="K25" s="43">
        <f t="shared" si="0"/>
        <v>659</v>
      </c>
      <c r="P25" s="56"/>
    </row>
    <row r="26" spans="2:16" x14ac:dyDescent="0.2">
      <c r="B26" s="43" t="s">
        <v>268</v>
      </c>
      <c r="C26" s="43">
        <v>3030</v>
      </c>
      <c r="D26" s="43">
        <v>1286</v>
      </c>
      <c r="E26" s="43">
        <f t="shared" si="1"/>
        <v>4316</v>
      </c>
      <c r="F26" s="44">
        <f t="shared" si="2"/>
        <v>8.4498218411057605E-2</v>
      </c>
      <c r="G26" s="43">
        <v>8429</v>
      </c>
      <c r="H26" s="43">
        <v>558</v>
      </c>
      <c r="I26" s="43">
        <f t="shared" si="3"/>
        <v>8987</v>
      </c>
      <c r="J26" s="44">
        <f t="shared" si="4"/>
        <v>9.3061063880461009E-2</v>
      </c>
      <c r="K26" s="43">
        <f t="shared" si="0"/>
        <v>13303</v>
      </c>
      <c r="P26" s="56"/>
    </row>
    <row r="27" spans="2:16" x14ac:dyDescent="0.2">
      <c r="B27" s="43" t="s">
        <v>269</v>
      </c>
      <c r="C27" s="43">
        <v>801</v>
      </c>
      <c r="D27" s="43">
        <v>599</v>
      </c>
      <c r="E27" s="43">
        <f t="shared" si="1"/>
        <v>1400</v>
      </c>
      <c r="F27" s="44">
        <f t="shared" si="2"/>
        <v>2.7409060652335643E-2</v>
      </c>
      <c r="G27" s="43">
        <v>1885</v>
      </c>
      <c r="H27" s="43">
        <v>133</v>
      </c>
      <c r="I27" s="43">
        <f t="shared" si="3"/>
        <v>2018</v>
      </c>
      <c r="J27" s="44">
        <f t="shared" si="4"/>
        <v>2.08965424402771E-2</v>
      </c>
      <c r="K27" s="43">
        <f t="shared" si="0"/>
        <v>3418</v>
      </c>
      <c r="P27" s="56"/>
    </row>
    <row r="28" spans="2:16" x14ac:dyDescent="0.2">
      <c r="B28" s="43" t="s">
        <v>270</v>
      </c>
      <c r="C28" s="43">
        <v>587</v>
      </c>
      <c r="D28" s="43">
        <v>347</v>
      </c>
      <c r="E28" s="43">
        <f t="shared" si="1"/>
        <v>934</v>
      </c>
      <c r="F28" s="44">
        <f t="shared" si="2"/>
        <v>1.8285759035201066E-2</v>
      </c>
      <c r="G28" s="43">
        <v>1642</v>
      </c>
      <c r="H28" s="43">
        <v>80</v>
      </c>
      <c r="I28" s="43">
        <f t="shared" si="3"/>
        <v>1722</v>
      </c>
      <c r="J28" s="44">
        <f t="shared" si="4"/>
        <v>1.7831440080355386E-2</v>
      </c>
      <c r="K28" s="43">
        <f t="shared" si="0"/>
        <v>2656</v>
      </c>
      <c r="P28" s="56"/>
    </row>
    <row r="29" spans="2:16" x14ac:dyDescent="0.2">
      <c r="B29" s="43" t="s">
        <v>271</v>
      </c>
      <c r="C29" s="43">
        <v>6357</v>
      </c>
      <c r="D29" s="43">
        <v>3461</v>
      </c>
      <c r="E29" s="43">
        <f t="shared" si="1"/>
        <v>9818</v>
      </c>
      <c r="F29" s="44">
        <f t="shared" si="2"/>
        <v>0.19221582677473667</v>
      </c>
      <c r="G29" s="43">
        <v>18655</v>
      </c>
      <c r="H29" s="43">
        <v>1340</v>
      </c>
      <c r="I29" s="43">
        <f t="shared" si="3"/>
        <v>19995</v>
      </c>
      <c r="J29" s="44">
        <f t="shared" si="4"/>
        <v>0.20704973542781996</v>
      </c>
      <c r="K29" s="43">
        <f t="shared" si="0"/>
        <v>29813</v>
      </c>
      <c r="P29" s="56"/>
    </row>
    <row r="30" spans="2:16" x14ac:dyDescent="0.2">
      <c r="B30" s="43" t="s">
        <v>58</v>
      </c>
      <c r="C30" s="43">
        <v>789</v>
      </c>
      <c r="D30" s="43">
        <v>781</v>
      </c>
      <c r="E30" s="43">
        <f t="shared" si="1"/>
        <v>1570</v>
      </c>
      <c r="F30" s="44">
        <f t="shared" si="2"/>
        <v>3.073730373154783E-2</v>
      </c>
      <c r="G30" s="43">
        <v>1955</v>
      </c>
      <c r="H30" s="43">
        <v>182</v>
      </c>
      <c r="I30" s="43">
        <f t="shared" si="3"/>
        <v>2137</v>
      </c>
      <c r="J30" s="44">
        <f t="shared" si="4"/>
        <v>2.2128796429569955E-2</v>
      </c>
      <c r="K30" s="43">
        <f t="shared" si="0"/>
        <v>3707</v>
      </c>
      <c r="P30" s="56"/>
    </row>
    <row r="31" spans="2:16" x14ac:dyDescent="0.2">
      <c r="B31" s="43" t="s">
        <v>272</v>
      </c>
      <c r="C31" s="43">
        <v>283</v>
      </c>
      <c r="D31" s="43">
        <v>232</v>
      </c>
      <c r="E31" s="43">
        <f t="shared" si="1"/>
        <v>515</v>
      </c>
      <c r="F31" s="44">
        <f t="shared" si="2"/>
        <v>1.0082618739966326E-2</v>
      </c>
      <c r="G31" s="43">
        <v>759</v>
      </c>
      <c r="H31" s="43">
        <v>43</v>
      </c>
      <c r="I31" s="43">
        <f t="shared" si="3"/>
        <v>802</v>
      </c>
      <c r="J31" s="44">
        <f t="shared" si="4"/>
        <v>8.304770583301405E-3</v>
      </c>
      <c r="K31" s="43">
        <f t="shared" si="0"/>
        <v>1317</v>
      </c>
      <c r="P31" s="56"/>
    </row>
    <row r="32" spans="2:16" x14ac:dyDescent="0.2">
      <c r="B32" s="43" t="s">
        <v>273</v>
      </c>
      <c r="C32" s="43">
        <v>490</v>
      </c>
      <c r="D32" s="43">
        <v>308</v>
      </c>
      <c r="E32" s="43">
        <f t="shared" si="1"/>
        <v>798</v>
      </c>
      <c r="F32" s="44">
        <f t="shared" si="2"/>
        <v>1.5623164571831317E-2</v>
      </c>
      <c r="G32" s="43">
        <v>1213</v>
      </c>
      <c r="H32" s="43">
        <v>69</v>
      </c>
      <c r="I32" s="43">
        <f t="shared" si="3"/>
        <v>1282</v>
      </c>
      <c r="J32" s="44">
        <f t="shared" si="4"/>
        <v>1.3275206842633917E-2</v>
      </c>
      <c r="K32" s="43">
        <f t="shared" si="0"/>
        <v>2080</v>
      </c>
      <c r="P32" s="56"/>
    </row>
    <row r="33" spans="2:16" x14ac:dyDescent="0.2">
      <c r="B33" s="43" t="s">
        <v>274</v>
      </c>
      <c r="C33" s="43">
        <v>3427</v>
      </c>
      <c r="D33" s="43">
        <v>1396</v>
      </c>
      <c r="E33" s="43">
        <f t="shared" si="1"/>
        <v>4823</v>
      </c>
      <c r="F33" s="44">
        <f t="shared" si="2"/>
        <v>9.442421394729629E-2</v>
      </c>
      <c r="G33" s="43">
        <v>12324</v>
      </c>
      <c r="H33" s="43">
        <v>743</v>
      </c>
      <c r="I33" s="43">
        <f t="shared" si="3"/>
        <v>13067</v>
      </c>
      <c r="J33" s="44">
        <f t="shared" si="4"/>
        <v>0.13530977208478737</v>
      </c>
      <c r="K33" s="43">
        <f t="shared" si="0"/>
        <v>17890</v>
      </c>
      <c r="P33" s="56"/>
    </row>
    <row r="34" spans="2:16" x14ac:dyDescent="0.2">
      <c r="B34" s="43" t="s">
        <v>275</v>
      </c>
      <c r="C34" s="43">
        <v>561</v>
      </c>
      <c r="D34" s="43">
        <v>336</v>
      </c>
      <c r="E34" s="43">
        <f t="shared" si="1"/>
        <v>897</v>
      </c>
      <c r="F34" s="44">
        <f t="shared" si="2"/>
        <v>1.7561376717960767E-2</v>
      </c>
      <c r="G34" s="43">
        <v>1658</v>
      </c>
      <c r="H34" s="43">
        <v>95</v>
      </c>
      <c r="I34" s="43">
        <f t="shared" si="3"/>
        <v>1753</v>
      </c>
      <c r="J34" s="44">
        <f t="shared" si="4"/>
        <v>1.8152447422103944E-2</v>
      </c>
      <c r="K34" s="43">
        <f t="shared" si="0"/>
        <v>2650</v>
      </c>
      <c r="P34" s="56"/>
    </row>
    <row r="35" spans="2:16" x14ac:dyDescent="0.2">
      <c r="B35" s="43" t="s">
        <v>276</v>
      </c>
      <c r="C35" s="43">
        <v>459</v>
      </c>
      <c r="D35" s="43">
        <v>360</v>
      </c>
      <c r="E35" s="43">
        <f t="shared" si="1"/>
        <v>819</v>
      </c>
      <c r="F35" s="44">
        <f t="shared" si="2"/>
        <v>1.6034300481616352E-2</v>
      </c>
      <c r="G35" s="43">
        <v>1064</v>
      </c>
      <c r="H35" s="43">
        <v>63</v>
      </c>
      <c r="I35" s="43">
        <f t="shared" si="3"/>
        <v>1127</v>
      </c>
      <c r="J35" s="44">
        <f t="shared" si="4"/>
        <v>1.1670170133891126E-2</v>
      </c>
      <c r="K35" s="43">
        <f t="shared" si="0"/>
        <v>1946</v>
      </c>
      <c r="P35" s="56"/>
    </row>
    <row r="36" spans="2:16" x14ac:dyDescent="0.2">
      <c r="B36" s="43" t="s">
        <v>277</v>
      </c>
      <c r="C36" s="43">
        <v>399</v>
      </c>
      <c r="D36" s="43">
        <v>364</v>
      </c>
      <c r="E36" s="43">
        <f t="shared" si="1"/>
        <v>763</v>
      </c>
      <c r="F36" s="44">
        <f t="shared" si="2"/>
        <v>1.4937938055522926E-2</v>
      </c>
      <c r="G36" s="43">
        <v>824</v>
      </c>
      <c r="H36" s="43">
        <v>77</v>
      </c>
      <c r="I36" s="43">
        <f t="shared" si="3"/>
        <v>901</v>
      </c>
      <c r="J36" s="44">
        <f t="shared" si="4"/>
        <v>9.329923061788736E-3</v>
      </c>
      <c r="K36" s="43">
        <f t="shared" si="0"/>
        <v>1664</v>
      </c>
      <c r="P36" s="56"/>
    </row>
    <row r="37" spans="2:16" x14ac:dyDescent="0.2">
      <c r="B37" s="43" t="s">
        <v>278</v>
      </c>
      <c r="C37" s="43">
        <v>1307</v>
      </c>
      <c r="D37" s="43">
        <v>1185</v>
      </c>
      <c r="E37" s="43">
        <f t="shared" si="1"/>
        <v>2492</v>
      </c>
      <c r="F37" s="44">
        <f t="shared" si="2"/>
        <v>4.8788127961157446E-2</v>
      </c>
      <c r="G37" s="43">
        <v>3578</v>
      </c>
      <c r="H37" s="43">
        <v>221</v>
      </c>
      <c r="I37" s="43">
        <f t="shared" si="3"/>
        <v>3799</v>
      </c>
      <c r="J37" s="44">
        <f t="shared" si="4"/>
        <v>3.9338931977508776E-2</v>
      </c>
      <c r="K37" s="43">
        <f t="shared" si="0"/>
        <v>6291</v>
      </c>
      <c r="P37" s="56"/>
    </row>
    <row r="38" spans="2:16" x14ac:dyDescent="0.2">
      <c r="B38" s="43" t="s">
        <v>279</v>
      </c>
      <c r="C38" s="43">
        <v>1440</v>
      </c>
      <c r="D38" s="43">
        <v>654</v>
      </c>
      <c r="E38" s="43">
        <f t="shared" si="1"/>
        <v>2094</v>
      </c>
      <c r="F38" s="44">
        <f t="shared" si="2"/>
        <v>4.0996123575707741E-2</v>
      </c>
      <c r="G38" s="43">
        <v>4463</v>
      </c>
      <c r="H38" s="43">
        <v>187</v>
      </c>
      <c r="I38" s="43">
        <f t="shared" si="3"/>
        <v>4650</v>
      </c>
      <c r="J38" s="44">
        <f t="shared" si="4"/>
        <v>4.815110126228371E-2</v>
      </c>
      <c r="K38" s="43">
        <f t="shared" si="0"/>
        <v>6744</v>
      </c>
      <c r="P38" s="56"/>
    </row>
    <row r="39" spans="2:16" x14ac:dyDescent="0.2">
      <c r="B39" s="43" t="s">
        <v>280</v>
      </c>
      <c r="C39" s="43">
        <v>652</v>
      </c>
      <c r="D39" s="43">
        <v>536</v>
      </c>
      <c r="E39" s="43">
        <f t="shared" si="1"/>
        <v>1188</v>
      </c>
      <c r="F39" s="44">
        <f t="shared" si="2"/>
        <v>2.3258545753553388E-2</v>
      </c>
      <c r="G39" s="43">
        <v>1755</v>
      </c>
      <c r="H39" s="43">
        <v>160</v>
      </c>
      <c r="I39" s="43">
        <f t="shared" si="3"/>
        <v>1915</v>
      </c>
      <c r="J39" s="44">
        <f t="shared" si="4"/>
        <v>1.9829969659628667E-2</v>
      </c>
      <c r="K39" s="43">
        <f t="shared" si="0"/>
        <v>3103</v>
      </c>
      <c r="P39" s="56"/>
    </row>
    <row r="40" spans="2:16" x14ac:dyDescent="0.2">
      <c r="B40" s="43" t="s">
        <v>281</v>
      </c>
      <c r="C40" s="43">
        <v>1555</v>
      </c>
      <c r="D40" s="43">
        <v>967</v>
      </c>
      <c r="E40" s="43">
        <f t="shared" si="1"/>
        <v>2522</v>
      </c>
      <c r="F40" s="44">
        <f t="shared" si="2"/>
        <v>4.9375464975136063E-2</v>
      </c>
      <c r="G40" s="43">
        <v>4218</v>
      </c>
      <c r="H40" s="43">
        <v>298</v>
      </c>
      <c r="I40" s="43">
        <f t="shared" si="3"/>
        <v>4516</v>
      </c>
      <c r="J40" s="44">
        <f t="shared" si="4"/>
        <v>4.6763521139886716E-2</v>
      </c>
      <c r="K40" s="43">
        <f t="shared" si="0"/>
        <v>7038</v>
      </c>
      <c r="P40" s="56"/>
    </row>
    <row r="41" spans="2:16" x14ac:dyDescent="0.2">
      <c r="B41" s="45" t="s">
        <v>66</v>
      </c>
      <c r="C41" s="43">
        <f t="shared" ref="C41:H41" si="5">SUM(C11:C40)</f>
        <v>32301</v>
      </c>
      <c r="D41" s="43">
        <f t="shared" si="5"/>
        <v>18777</v>
      </c>
      <c r="E41" s="45">
        <f t="shared" ref="E41" si="6">C41+D41</f>
        <v>51078</v>
      </c>
      <c r="F41" s="44">
        <f t="shared" ref="F41" si="7">E41/$E$41</f>
        <v>1</v>
      </c>
      <c r="G41" s="43">
        <f t="shared" si="5"/>
        <v>90660</v>
      </c>
      <c r="H41" s="43">
        <f t="shared" si="5"/>
        <v>5911</v>
      </c>
      <c r="I41" s="45">
        <f t="shared" ref="I41" si="8">G41+H41</f>
        <v>96571</v>
      </c>
      <c r="J41" s="44">
        <f t="shared" ref="J41" si="9">I41/$I$41</f>
        <v>1</v>
      </c>
      <c r="K41" s="45">
        <f t="shared" ref="K41:K42" si="10">E41+I41</f>
        <v>147649</v>
      </c>
      <c r="P41" s="56"/>
    </row>
    <row r="42" spans="2:16" ht="25.5" customHeight="1" x14ac:dyDescent="0.2">
      <c r="B42" s="57" t="s">
        <v>82</v>
      </c>
      <c r="C42" s="58">
        <f>+C41/$K$41</f>
        <v>0.21876883690373791</v>
      </c>
      <c r="D42" s="58">
        <f>+D41/$K$41</f>
        <v>0.12717322839978598</v>
      </c>
      <c r="E42" s="59">
        <f>C42+D42</f>
        <v>0.34594206530352389</v>
      </c>
      <c r="F42" s="58"/>
      <c r="G42" s="58">
        <f>+G41/$K$41</f>
        <v>0.61402379968709575</v>
      </c>
      <c r="H42" s="58">
        <f>+H41/$K$41</f>
        <v>4.0034135009380356E-2</v>
      </c>
      <c r="I42" s="59">
        <f>G42+H42</f>
        <v>0.65405793469647611</v>
      </c>
      <c r="J42" s="59"/>
      <c r="K42" s="59">
        <f t="shared" si="10"/>
        <v>1</v>
      </c>
    </row>
    <row r="43" spans="2:16" x14ac:dyDescent="0.2">
      <c r="B43" s="50"/>
      <c r="C43" s="63"/>
      <c r="D43" s="63"/>
      <c r="E43" s="63"/>
      <c r="F43" s="63"/>
      <c r="G43" s="63"/>
      <c r="H43" s="63"/>
      <c r="I43" s="63"/>
      <c r="J43" s="63"/>
      <c r="K43" s="63"/>
    </row>
    <row r="44" spans="2:16" ht="12.75" x14ac:dyDescent="0.2">
      <c r="B44" s="363" t="s">
        <v>107</v>
      </c>
      <c r="C44" s="363"/>
      <c r="D44" s="363"/>
      <c r="E44" s="363"/>
      <c r="F44" s="363"/>
      <c r="G44" s="363"/>
      <c r="H44" s="363"/>
      <c r="I44" s="363"/>
      <c r="J44" s="363"/>
      <c r="K44" s="363"/>
    </row>
    <row r="45" spans="2:16" ht="12.75" x14ac:dyDescent="0.2">
      <c r="B45" s="376" t="str">
        <f>'Solicitudes Regiones'!$B$6:$P$6</f>
        <v>Acumuladas de julio de 2008 a marzo de 2019</v>
      </c>
      <c r="C45" s="376"/>
      <c r="D45" s="376"/>
      <c r="E45" s="376"/>
      <c r="F45" s="376"/>
      <c r="G45" s="376"/>
      <c r="H45" s="376"/>
      <c r="I45" s="376"/>
      <c r="J45" s="376"/>
      <c r="K45" s="376"/>
    </row>
    <row r="47" spans="2:16" ht="15" customHeight="1" x14ac:dyDescent="0.2">
      <c r="B47" s="393" t="s">
        <v>83</v>
      </c>
      <c r="C47" s="394"/>
      <c r="D47" s="394"/>
      <c r="E47" s="394"/>
      <c r="F47" s="394"/>
      <c r="G47" s="394"/>
      <c r="H47" s="394"/>
      <c r="I47" s="394"/>
      <c r="J47" s="394"/>
      <c r="K47" s="395"/>
      <c r="L47" s="64"/>
    </row>
    <row r="48" spans="2:16" ht="21" customHeight="1" x14ac:dyDescent="0.2">
      <c r="B48" s="392" t="s">
        <v>74</v>
      </c>
      <c r="C48" s="393" t="s">
        <v>2</v>
      </c>
      <c r="D48" s="394"/>
      <c r="E48" s="394"/>
      <c r="F48" s="394"/>
      <c r="G48" s="394"/>
      <c r="H48" s="394"/>
      <c r="I48" s="394"/>
      <c r="J48" s="394"/>
      <c r="K48" s="395"/>
    </row>
    <row r="49" spans="2:11" ht="24" x14ac:dyDescent="0.2">
      <c r="B49" s="392"/>
      <c r="C49" s="48" t="s">
        <v>75</v>
      </c>
      <c r="D49" s="48" t="s">
        <v>76</v>
      </c>
      <c r="E49" s="48" t="s">
        <v>77</v>
      </c>
      <c r="F49" s="48" t="s">
        <v>78</v>
      </c>
      <c r="G49" s="48" t="s">
        <v>8</v>
      </c>
      <c r="H49" s="48" t="s">
        <v>79</v>
      </c>
      <c r="I49" s="48" t="s">
        <v>80</v>
      </c>
      <c r="J49" s="48" t="s">
        <v>81</v>
      </c>
      <c r="K49" s="108" t="s">
        <v>46</v>
      </c>
    </row>
    <row r="50" spans="2:11" x14ac:dyDescent="0.2">
      <c r="B50" s="43" t="s">
        <v>253</v>
      </c>
      <c r="C50" s="43">
        <v>531</v>
      </c>
      <c r="D50" s="43">
        <v>193</v>
      </c>
      <c r="E50" s="43">
        <f t="shared" ref="E50:E79" si="11">C50+D50</f>
        <v>724</v>
      </c>
      <c r="F50" s="44">
        <f>E50/$E$80</f>
        <v>1.8342580628816094E-2</v>
      </c>
      <c r="G50" s="43">
        <v>969</v>
      </c>
      <c r="H50" s="43">
        <v>62</v>
      </c>
      <c r="I50" s="43">
        <f>G50+H50</f>
        <v>1031</v>
      </c>
      <c r="J50" s="44">
        <f>I50/$I$80</f>
        <v>1.2392720628891506E-2</v>
      </c>
      <c r="K50" s="43">
        <f t="shared" ref="K50:K79" si="12">E50+I50</f>
        <v>1755</v>
      </c>
    </row>
    <row r="51" spans="2:11" x14ac:dyDescent="0.2">
      <c r="B51" s="43" t="s">
        <v>254</v>
      </c>
      <c r="C51" s="43">
        <v>307</v>
      </c>
      <c r="D51" s="43">
        <v>78</v>
      </c>
      <c r="E51" s="43">
        <f t="shared" si="11"/>
        <v>385</v>
      </c>
      <c r="F51" s="44">
        <f t="shared" ref="F51:F79" si="13">E51/$E$80</f>
        <v>9.7539966051024812E-3</v>
      </c>
      <c r="G51" s="43">
        <v>676</v>
      </c>
      <c r="H51" s="43">
        <v>42</v>
      </c>
      <c r="I51" s="43">
        <f t="shared" ref="I51:I79" si="14">G51+H51</f>
        <v>718</v>
      </c>
      <c r="J51" s="44">
        <f t="shared" ref="J51:J79" si="15">I51/$I$80</f>
        <v>8.6304300790922429E-3</v>
      </c>
      <c r="K51" s="43">
        <f t="shared" si="12"/>
        <v>1103</v>
      </c>
    </row>
    <row r="52" spans="2:11" x14ac:dyDescent="0.2">
      <c r="B52" s="43" t="s">
        <v>255</v>
      </c>
      <c r="C52" s="43">
        <v>295</v>
      </c>
      <c r="D52" s="43">
        <v>93</v>
      </c>
      <c r="E52" s="43">
        <f t="shared" si="11"/>
        <v>388</v>
      </c>
      <c r="F52" s="44">
        <f t="shared" si="13"/>
        <v>9.830001773453929E-3</v>
      </c>
      <c r="G52" s="43">
        <v>654</v>
      </c>
      <c r="H52" s="43">
        <v>39</v>
      </c>
      <c r="I52" s="43">
        <f t="shared" si="14"/>
        <v>693</v>
      </c>
      <c r="J52" s="44">
        <f t="shared" si="15"/>
        <v>8.3299276390124289E-3</v>
      </c>
      <c r="K52" s="43">
        <f t="shared" si="12"/>
        <v>1081</v>
      </c>
    </row>
    <row r="53" spans="2:11" x14ac:dyDescent="0.2">
      <c r="B53" s="43" t="s">
        <v>256</v>
      </c>
      <c r="C53" s="43">
        <v>316</v>
      </c>
      <c r="D53" s="43">
        <v>109</v>
      </c>
      <c r="E53" s="43">
        <f t="shared" si="11"/>
        <v>425</v>
      </c>
      <c r="F53" s="44">
        <f t="shared" si="13"/>
        <v>1.0767398849788452E-2</v>
      </c>
      <c r="G53" s="43">
        <v>413</v>
      </c>
      <c r="H53" s="43">
        <v>27</v>
      </c>
      <c r="I53" s="43">
        <f t="shared" si="14"/>
        <v>440</v>
      </c>
      <c r="J53" s="44">
        <f t="shared" si="15"/>
        <v>5.2888429454047165E-3</v>
      </c>
      <c r="K53" s="43">
        <f t="shared" si="12"/>
        <v>865</v>
      </c>
    </row>
    <row r="54" spans="2:11" x14ac:dyDescent="0.2">
      <c r="B54" s="43" t="s">
        <v>257</v>
      </c>
      <c r="C54" s="43">
        <v>238</v>
      </c>
      <c r="D54" s="43">
        <v>81</v>
      </c>
      <c r="E54" s="43">
        <f t="shared" si="11"/>
        <v>319</v>
      </c>
      <c r="F54" s="44">
        <f t="shared" si="13"/>
        <v>8.081882901370626E-3</v>
      </c>
      <c r="G54" s="43">
        <v>535</v>
      </c>
      <c r="H54" s="43">
        <v>43</v>
      </c>
      <c r="I54" s="43">
        <f t="shared" si="14"/>
        <v>578</v>
      </c>
      <c r="J54" s="44">
        <f t="shared" si="15"/>
        <v>6.9476164146452871E-3</v>
      </c>
      <c r="K54" s="43">
        <f t="shared" si="12"/>
        <v>897</v>
      </c>
    </row>
    <row r="55" spans="2:11" x14ac:dyDescent="0.2">
      <c r="B55" s="43" t="s">
        <v>258</v>
      </c>
      <c r="C55" s="43">
        <v>310</v>
      </c>
      <c r="D55" s="43">
        <v>105</v>
      </c>
      <c r="E55" s="43">
        <f t="shared" si="11"/>
        <v>415</v>
      </c>
      <c r="F55" s="44">
        <f t="shared" si="13"/>
        <v>1.051404828861696E-2</v>
      </c>
      <c r="G55" s="43">
        <v>1090</v>
      </c>
      <c r="H55" s="43">
        <v>51</v>
      </c>
      <c r="I55" s="43">
        <f t="shared" si="14"/>
        <v>1141</v>
      </c>
      <c r="J55" s="44">
        <f t="shared" si="15"/>
        <v>1.3714931365242686E-2</v>
      </c>
      <c r="K55" s="43">
        <f t="shared" si="12"/>
        <v>1556</v>
      </c>
    </row>
    <row r="56" spans="2:11" x14ac:dyDescent="0.2">
      <c r="B56" s="43" t="s">
        <v>259</v>
      </c>
      <c r="C56" s="43">
        <v>1128</v>
      </c>
      <c r="D56" s="43">
        <v>369</v>
      </c>
      <c r="E56" s="43">
        <f t="shared" si="11"/>
        <v>1497</v>
      </c>
      <c r="F56" s="44">
        <f t="shared" si="13"/>
        <v>3.79265790073725E-2</v>
      </c>
      <c r="G56" s="43">
        <v>2334</v>
      </c>
      <c r="H56" s="43">
        <v>168</v>
      </c>
      <c r="I56" s="43">
        <f t="shared" si="14"/>
        <v>2502</v>
      </c>
      <c r="J56" s="44">
        <f t="shared" si="15"/>
        <v>3.007428420318773E-2</v>
      </c>
      <c r="K56" s="43">
        <f t="shared" si="12"/>
        <v>3999</v>
      </c>
    </row>
    <row r="57" spans="2:11" x14ac:dyDescent="0.2">
      <c r="B57" s="43" t="s">
        <v>260</v>
      </c>
      <c r="C57" s="43">
        <v>599</v>
      </c>
      <c r="D57" s="43">
        <v>193</v>
      </c>
      <c r="E57" s="43">
        <f t="shared" si="11"/>
        <v>792</v>
      </c>
      <c r="F57" s="44">
        <f t="shared" si="13"/>
        <v>2.0065364444782244E-2</v>
      </c>
      <c r="G57" s="43">
        <v>1317</v>
      </c>
      <c r="H57" s="43">
        <v>93</v>
      </c>
      <c r="I57" s="43">
        <f t="shared" si="14"/>
        <v>1410</v>
      </c>
      <c r="J57" s="44">
        <f t="shared" si="15"/>
        <v>1.6948337620501477E-2</v>
      </c>
      <c r="K57" s="43">
        <f t="shared" si="12"/>
        <v>2202</v>
      </c>
    </row>
    <row r="58" spans="2:11" x14ac:dyDescent="0.2">
      <c r="B58" s="43" t="s">
        <v>261</v>
      </c>
      <c r="C58" s="43">
        <v>159</v>
      </c>
      <c r="D58" s="43">
        <v>82</v>
      </c>
      <c r="E58" s="43">
        <f t="shared" si="11"/>
        <v>241</v>
      </c>
      <c r="F58" s="44">
        <f t="shared" si="13"/>
        <v>6.1057485242329811E-3</v>
      </c>
      <c r="G58" s="43">
        <v>256</v>
      </c>
      <c r="H58" s="43">
        <v>26</v>
      </c>
      <c r="I58" s="43">
        <f t="shared" si="14"/>
        <v>282</v>
      </c>
      <c r="J58" s="44">
        <f t="shared" si="15"/>
        <v>3.3896675241002956E-3</v>
      </c>
      <c r="K58" s="43">
        <f t="shared" si="12"/>
        <v>523</v>
      </c>
    </row>
    <row r="59" spans="2:11" x14ac:dyDescent="0.2">
      <c r="B59" s="43" t="s">
        <v>262</v>
      </c>
      <c r="C59" s="43">
        <v>1345</v>
      </c>
      <c r="D59" s="43">
        <v>472</v>
      </c>
      <c r="E59" s="43">
        <f t="shared" si="11"/>
        <v>1817</v>
      </c>
      <c r="F59" s="44">
        <f t="shared" si="13"/>
        <v>4.6033796964860277E-2</v>
      </c>
      <c r="G59" s="43">
        <v>3024</v>
      </c>
      <c r="H59" s="43">
        <v>197</v>
      </c>
      <c r="I59" s="43">
        <f t="shared" si="14"/>
        <v>3221</v>
      </c>
      <c r="J59" s="44">
        <f t="shared" si="15"/>
        <v>3.8716734379883162E-2</v>
      </c>
      <c r="K59" s="43">
        <f t="shared" si="12"/>
        <v>5038</v>
      </c>
    </row>
    <row r="60" spans="2:11" x14ac:dyDescent="0.2">
      <c r="B60" s="43" t="s">
        <v>263</v>
      </c>
      <c r="C60" s="43">
        <v>1752</v>
      </c>
      <c r="D60" s="43">
        <v>495</v>
      </c>
      <c r="E60" s="43">
        <f t="shared" si="11"/>
        <v>2247</v>
      </c>
      <c r="F60" s="44">
        <f t="shared" si="13"/>
        <v>5.6927871095234478E-2</v>
      </c>
      <c r="G60" s="43">
        <v>4427</v>
      </c>
      <c r="H60" s="43">
        <v>219</v>
      </c>
      <c r="I60" s="43">
        <f t="shared" si="14"/>
        <v>4646</v>
      </c>
      <c r="J60" s="44">
        <f t="shared" si="15"/>
        <v>5.5845373464432531E-2</v>
      </c>
      <c r="K60" s="43">
        <f t="shared" si="12"/>
        <v>6893</v>
      </c>
    </row>
    <row r="61" spans="2:11" x14ac:dyDescent="0.2">
      <c r="B61" s="43" t="s">
        <v>264</v>
      </c>
      <c r="C61" s="43">
        <v>994</v>
      </c>
      <c r="D61" s="43">
        <v>330</v>
      </c>
      <c r="E61" s="43">
        <f t="shared" si="11"/>
        <v>1324</v>
      </c>
      <c r="F61" s="44">
        <f t="shared" si="13"/>
        <v>3.354361429910567E-2</v>
      </c>
      <c r="G61" s="43">
        <v>3740</v>
      </c>
      <c r="H61" s="43">
        <v>168</v>
      </c>
      <c r="I61" s="43">
        <f t="shared" si="14"/>
        <v>3908</v>
      </c>
      <c r="J61" s="44">
        <f t="shared" si="15"/>
        <v>4.6974541433276437E-2</v>
      </c>
      <c r="K61" s="43">
        <f t="shared" si="12"/>
        <v>5232</v>
      </c>
    </row>
    <row r="62" spans="2:11" x14ac:dyDescent="0.2">
      <c r="B62" s="43" t="s">
        <v>265</v>
      </c>
      <c r="C62" s="43">
        <v>291</v>
      </c>
      <c r="D62" s="43">
        <v>85</v>
      </c>
      <c r="E62" s="43">
        <f t="shared" si="11"/>
        <v>376</v>
      </c>
      <c r="F62" s="44">
        <f t="shared" si="13"/>
        <v>9.5259811000481358E-3</v>
      </c>
      <c r="G62" s="43">
        <v>871</v>
      </c>
      <c r="H62" s="43">
        <v>43</v>
      </c>
      <c r="I62" s="43">
        <f t="shared" si="14"/>
        <v>914</v>
      </c>
      <c r="J62" s="44">
        <f t="shared" si="15"/>
        <v>1.0986369209317979E-2</v>
      </c>
      <c r="K62" s="43">
        <f t="shared" si="12"/>
        <v>1290</v>
      </c>
    </row>
    <row r="63" spans="2:11" x14ac:dyDescent="0.2">
      <c r="B63" s="43" t="s">
        <v>266</v>
      </c>
      <c r="C63" s="43">
        <v>835</v>
      </c>
      <c r="D63" s="43">
        <v>288</v>
      </c>
      <c r="E63" s="43">
        <f t="shared" si="11"/>
        <v>1123</v>
      </c>
      <c r="F63" s="44">
        <f t="shared" si="13"/>
        <v>2.8451268019558662E-2</v>
      </c>
      <c r="G63" s="43">
        <v>2422</v>
      </c>
      <c r="H63" s="43">
        <v>111</v>
      </c>
      <c r="I63" s="43">
        <f t="shared" si="14"/>
        <v>2533</v>
      </c>
      <c r="J63" s="44">
        <f t="shared" si="15"/>
        <v>3.04469072288867E-2</v>
      </c>
      <c r="K63" s="43">
        <f t="shared" si="12"/>
        <v>3656</v>
      </c>
    </row>
    <row r="64" spans="2:11" x14ac:dyDescent="0.2">
      <c r="B64" s="43" t="s">
        <v>267</v>
      </c>
      <c r="C64" s="43">
        <v>194</v>
      </c>
      <c r="D64" s="43">
        <v>45</v>
      </c>
      <c r="E64" s="43">
        <f t="shared" si="11"/>
        <v>239</v>
      </c>
      <c r="F64" s="44">
        <f t="shared" si="13"/>
        <v>6.0550784119986828E-3</v>
      </c>
      <c r="G64" s="43">
        <v>311</v>
      </c>
      <c r="H64" s="43">
        <v>18</v>
      </c>
      <c r="I64" s="43">
        <f t="shared" si="14"/>
        <v>329</v>
      </c>
      <c r="J64" s="44">
        <f t="shared" si="15"/>
        <v>3.9546121114503452E-3</v>
      </c>
      <c r="K64" s="43">
        <f t="shared" si="12"/>
        <v>568</v>
      </c>
    </row>
    <row r="65" spans="2:11" x14ac:dyDescent="0.2">
      <c r="B65" s="43" t="s">
        <v>268</v>
      </c>
      <c r="C65" s="43">
        <v>2690</v>
      </c>
      <c r="D65" s="43">
        <v>795</v>
      </c>
      <c r="E65" s="43">
        <f t="shared" si="11"/>
        <v>3485</v>
      </c>
      <c r="F65" s="44">
        <f t="shared" si="13"/>
        <v>8.8292670568265313E-2</v>
      </c>
      <c r="G65" s="43">
        <v>7206</v>
      </c>
      <c r="H65" s="43">
        <v>436</v>
      </c>
      <c r="I65" s="43">
        <f t="shared" si="14"/>
        <v>7642</v>
      </c>
      <c r="J65" s="44">
        <f t="shared" si="15"/>
        <v>9.1857585883597381E-2</v>
      </c>
      <c r="K65" s="43">
        <f t="shared" si="12"/>
        <v>11127</v>
      </c>
    </row>
    <row r="66" spans="2:11" x14ac:dyDescent="0.2">
      <c r="B66" s="43" t="s">
        <v>269</v>
      </c>
      <c r="C66" s="43">
        <v>719</v>
      </c>
      <c r="D66" s="43">
        <v>251</v>
      </c>
      <c r="E66" s="43">
        <f t="shared" si="11"/>
        <v>970</v>
      </c>
      <c r="F66" s="44">
        <f t="shared" si="13"/>
        <v>2.457500443363482E-2</v>
      </c>
      <c r="G66" s="43">
        <v>1675</v>
      </c>
      <c r="H66" s="43">
        <v>101</v>
      </c>
      <c r="I66" s="43">
        <f t="shared" si="14"/>
        <v>1776</v>
      </c>
      <c r="J66" s="44">
        <f t="shared" si="15"/>
        <v>2.1347693343269948E-2</v>
      </c>
      <c r="K66" s="43">
        <f t="shared" si="12"/>
        <v>2746</v>
      </c>
    </row>
    <row r="67" spans="2:11" x14ac:dyDescent="0.2">
      <c r="B67" s="43" t="s">
        <v>270</v>
      </c>
      <c r="C67" s="43">
        <v>510</v>
      </c>
      <c r="D67" s="43">
        <v>177</v>
      </c>
      <c r="E67" s="43">
        <f t="shared" si="11"/>
        <v>687</v>
      </c>
      <c r="F67" s="44">
        <f t="shared" si="13"/>
        <v>1.7405183552481569E-2</v>
      </c>
      <c r="G67" s="43">
        <v>1453</v>
      </c>
      <c r="H67" s="43">
        <v>64</v>
      </c>
      <c r="I67" s="43">
        <f t="shared" si="14"/>
        <v>1517</v>
      </c>
      <c r="J67" s="44">
        <f t="shared" si="15"/>
        <v>1.823448806404308E-2</v>
      </c>
      <c r="K67" s="43">
        <f t="shared" si="12"/>
        <v>2204</v>
      </c>
    </row>
    <row r="68" spans="2:11" x14ac:dyDescent="0.2">
      <c r="B68" s="43" t="s">
        <v>271</v>
      </c>
      <c r="C68" s="43">
        <v>5735</v>
      </c>
      <c r="D68" s="43">
        <v>2095</v>
      </c>
      <c r="E68" s="43">
        <f t="shared" si="11"/>
        <v>7830</v>
      </c>
      <c r="F68" s="44">
        <f t="shared" si="13"/>
        <v>0.198373489397279</v>
      </c>
      <c r="G68" s="43">
        <v>15742</v>
      </c>
      <c r="H68" s="43">
        <v>1070</v>
      </c>
      <c r="I68" s="43">
        <f t="shared" si="14"/>
        <v>16812</v>
      </c>
      <c r="J68" s="44">
        <f t="shared" si="15"/>
        <v>0.20208188090487295</v>
      </c>
      <c r="K68" s="43">
        <f t="shared" si="12"/>
        <v>24642</v>
      </c>
    </row>
    <row r="69" spans="2:11" x14ac:dyDescent="0.2">
      <c r="B69" s="43" t="s">
        <v>58</v>
      </c>
      <c r="C69" s="43">
        <v>729</v>
      </c>
      <c r="D69" s="43">
        <v>374</v>
      </c>
      <c r="E69" s="43">
        <f t="shared" si="11"/>
        <v>1103</v>
      </c>
      <c r="F69" s="44">
        <f t="shared" si="13"/>
        <v>2.7944566897215677E-2</v>
      </c>
      <c r="G69" s="43">
        <v>1749</v>
      </c>
      <c r="H69" s="43">
        <v>144</v>
      </c>
      <c r="I69" s="43">
        <f t="shared" si="14"/>
        <v>1893</v>
      </c>
      <c r="J69" s="44">
        <f t="shared" si="15"/>
        <v>2.2754044762843473E-2</v>
      </c>
      <c r="K69" s="43">
        <f t="shared" si="12"/>
        <v>2996</v>
      </c>
    </row>
    <row r="70" spans="2:11" x14ac:dyDescent="0.2">
      <c r="B70" s="43" t="s">
        <v>272</v>
      </c>
      <c r="C70" s="43">
        <v>270</v>
      </c>
      <c r="D70" s="43">
        <v>116</v>
      </c>
      <c r="E70" s="43">
        <f t="shared" si="11"/>
        <v>386</v>
      </c>
      <c r="F70" s="44">
        <f t="shared" si="13"/>
        <v>9.7793316612196299E-3</v>
      </c>
      <c r="G70" s="43">
        <v>713</v>
      </c>
      <c r="H70" s="43">
        <v>36</v>
      </c>
      <c r="I70" s="43">
        <f t="shared" si="14"/>
        <v>749</v>
      </c>
      <c r="J70" s="44">
        <f t="shared" si="15"/>
        <v>9.0030531047912109E-3</v>
      </c>
      <c r="K70" s="43">
        <f t="shared" si="12"/>
        <v>1135</v>
      </c>
    </row>
    <row r="71" spans="2:11" x14ac:dyDescent="0.2">
      <c r="B71" s="43" t="s">
        <v>273</v>
      </c>
      <c r="C71" s="43">
        <v>429</v>
      </c>
      <c r="D71" s="43">
        <v>144</v>
      </c>
      <c r="E71" s="43">
        <f t="shared" si="11"/>
        <v>573</v>
      </c>
      <c r="F71" s="44">
        <f t="shared" si="13"/>
        <v>1.4516987155126549E-2</v>
      </c>
      <c r="G71" s="43">
        <v>1056</v>
      </c>
      <c r="H71" s="43">
        <v>52</v>
      </c>
      <c r="I71" s="43">
        <f t="shared" si="14"/>
        <v>1108</v>
      </c>
      <c r="J71" s="44">
        <f t="shared" si="15"/>
        <v>1.3318268144337331E-2</v>
      </c>
      <c r="K71" s="43">
        <f t="shared" si="12"/>
        <v>1681</v>
      </c>
    </row>
    <row r="72" spans="2:11" x14ac:dyDescent="0.2">
      <c r="B72" s="43" t="s">
        <v>274</v>
      </c>
      <c r="C72" s="43">
        <v>3178</v>
      </c>
      <c r="D72" s="43">
        <v>979</v>
      </c>
      <c r="E72" s="43">
        <f t="shared" si="11"/>
        <v>4157</v>
      </c>
      <c r="F72" s="44">
        <f t="shared" si="13"/>
        <v>0.10531782827898964</v>
      </c>
      <c r="G72" s="43">
        <v>10533</v>
      </c>
      <c r="H72" s="43">
        <v>622</v>
      </c>
      <c r="I72" s="43">
        <f t="shared" si="14"/>
        <v>11155</v>
      </c>
      <c r="J72" s="44">
        <f t="shared" si="15"/>
        <v>0.13408418876361275</v>
      </c>
      <c r="K72" s="43">
        <f t="shared" si="12"/>
        <v>15312</v>
      </c>
    </row>
    <row r="73" spans="2:11" x14ac:dyDescent="0.2">
      <c r="B73" s="43" t="s">
        <v>275</v>
      </c>
      <c r="C73" s="43">
        <v>537</v>
      </c>
      <c r="D73" s="43">
        <v>174</v>
      </c>
      <c r="E73" s="43">
        <f t="shared" si="11"/>
        <v>711</v>
      </c>
      <c r="F73" s="44">
        <f t="shared" si="13"/>
        <v>1.8013224899293152E-2</v>
      </c>
      <c r="G73" s="43">
        <v>1488</v>
      </c>
      <c r="H73" s="43">
        <v>82</v>
      </c>
      <c r="I73" s="43">
        <f t="shared" si="14"/>
        <v>1570</v>
      </c>
      <c r="J73" s="44">
        <f t="shared" si="15"/>
        <v>1.8871553237012284E-2</v>
      </c>
      <c r="K73" s="43">
        <f t="shared" si="12"/>
        <v>2281</v>
      </c>
    </row>
    <row r="74" spans="2:11" x14ac:dyDescent="0.2">
      <c r="B74" s="43" t="s">
        <v>276</v>
      </c>
      <c r="C74" s="43">
        <v>428</v>
      </c>
      <c r="D74" s="43">
        <v>120</v>
      </c>
      <c r="E74" s="43">
        <f t="shared" si="11"/>
        <v>548</v>
      </c>
      <c r="F74" s="44">
        <f t="shared" si="13"/>
        <v>1.3883610752197816E-2</v>
      </c>
      <c r="G74" s="43">
        <v>976</v>
      </c>
      <c r="H74" s="43">
        <v>54</v>
      </c>
      <c r="I74" s="43">
        <f t="shared" si="14"/>
        <v>1030</v>
      </c>
      <c r="J74" s="44">
        <f t="shared" si="15"/>
        <v>1.2380700531288313E-2</v>
      </c>
      <c r="K74" s="43">
        <f t="shared" si="12"/>
        <v>1578</v>
      </c>
    </row>
    <row r="75" spans="2:11" x14ac:dyDescent="0.2">
      <c r="B75" s="43" t="s">
        <v>277</v>
      </c>
      <c r="C75" s="43">
        <v>365</v>
      </c>
      <c r="D75" s="43">
        <v>160</v>
      </c>
      <c r="E75" s="43">
        <f t="shared" si="11"/>
        <v>525</v>
      </c>
      <c r="F75" s="44">
        <f t="shared" si="13"/>
        <v>1.3300904461503383E-2</v>
      </c>
      <c r="G75" s="43">
        <v>754</v>
      </c>
      <c r="H75" s="43">
        <v>52</v>
      </c>
      <c r="I75" s="43">
        <f t="shared" si="14"/>
        <v>806</v>
      </c>
      <c r="J75" s="44">
        <f t="shared" si="15"/>
        <v>9.6881986681731855E-3</v>
      </c>
      <c r="K75" s="43">
        <f t="shared" si="12"/>
        <v>1331</v>
      </c>
    </row>
    <row r="76" spans="2:11" x14ac:dyDescent="0.2">
      <c r="B76" s="43" t="s">
        <v>278</v>
      </c>
      <c r="C76" s="43">
        <v>1175</v>
      </c>
      <c r="D76" s="43">
        <v>593</v>
      </c>
      <c r="E76" s="43">
        <f t="shared" si="11"/>
        <v>1768</v>
      </c>
      <c r="F76" s="44">
        <f t="shared" si="13"/>
        <v>4.4792379215119964E-2</v>
      </c>
      <c r="G76" s="43">
        <v>3058</v>
      </c>
      <c r="H76" s="43">
        <v>172</v>
      </c>
      <c r="I76" s="43">
        <f t="shared" si="14"/>
        <v>3230</v>
      </c>
      <c r="J76" s="44">
        <f t="shared" si="15"/>
        <v>3.8824915258311894E-2</v>
      </c>
      <c r="K76" s="43">
        <f t="shared" si="12"/>
        <v>4998</v>
      </c>
    </row>
    <row r="77" spans="2:11" x14ac:dyDescent="0.2">
      <c r="B77" s="43" t="s">
        <v>279</v>
      </c>
      <c r="C77" s="43">
        <v>1317</v>
      </c>
      <c r="D77" s="43">
        <v>383</v>
      </c>
      <c r="E77" s="43">
        <f t="shared" si="11"/>
        <v>1700</v>
      </c>
      <c r="F77" s="44">
        <f t="shared" si="13"/>
        <v>4.3069595399153809E-2</v>
      </c>
      <c r="G77" s="43">
        <v>3887</v>
      </c>
      <c r="H77" s="43">
        <v>143</v>
      </c>
      <c r="I77" s="43">
        <f t="shared" si="14"/>
        <v>4030</v>
      </c>
      <c r="J77" s="44">
        <f t="shared" si="15"/>
        <v>4.8440993340865927E-2</v>
      </c>
      <c r="K77" s="43">
        <f t="shared" si="12"/>
        <v>5730</v>
      </c>
    </row>
    <row r="78" spans="2:11" x14ac:dyDescent="0.2">
      <c r="B78" s="43" t="s">
        <v>280</v>
      </c>
      <c r="C78" s="43">
        <v>581</v>
      </c>
      <c r="D78" s="43">
        <v>238</v>
      </c>
      <c r="E78" s="43">
        <f t="shared" si="11"/>
        <v>819</v>
      </c>
      <c r="F78" s="44">
        <f t="shared" si="13"/>
        <v>2.0749410959945275E-2</v>
      </c>
      <c r="G78" s="43">
        <v>1574</v>
      </c>
      <c r="H78" s="43">
        <v>101</v>
      </c>
      <c r="I78" s="43">
        <f t="shared" si="14"/>
        <v>1675</v>
      </c>
      <c r="J78" s="44">
        <f t="shared" si="15"/>
        <v>2.0133663485347501E-2</v>
      </c>
      <c r="K78" s="43">
        <f t="shared" si="12"/>
        <v>2494</v>
      </c>
    </row>
    <row r="79" spans="2:11" x14ac:dyDescent="0.2">
      <c r="B79" s="43" t="s">
        <v>281</v>
      </c>
      <c r="C79" s="43">
        <v>1412</v>
      </c>
      <c r="D79" s="43">
        <v>485</v>
      </c>
      <c r="E79" s="43">
        <f t="shared" si="11"/>
        <v>1897</v>
      </c>
      <c r="F79" s="44">
        <f t="shared" si="13"/>
        <v>4.8060601454232223E-2</v>
      </c>
      <c r="G79" s="43">
        <v>3618</v>
      </c>
      <c r="H79" s="43">
        <v>237</v>
      </c>
      <c r="I79" s="43">
        <f t="shared" si="14"/>
        <v>3855</v>
      </c>
      <c r="J79" s="44">
        <f t="shared" si="15"/>
        <v>4.6337476260307237E-2</v>
      </c>
      <c r="K79" s="43">
        <f t="shared" si="12"/>
        <v>5752</v>
      </c>
    </row>
    <row r="80" spans="2:11" x14ac:dyDescent="0.2">
      <c r="B80" s="45" t="s">
        <v>66</v>
      </c>
      <c r="C80" s="43">
        <f t="shared" ref="C80:H80" si="16">SUM(C50:C79)</f>
        <v>29369</v>
      </c>
      <c r="D80" s="43">
        <f t="shared" si="16"/>
        <v>10102</v>
      </c>
      <c r="E80" s="45">
        <f>C80+D80</f>
        <v>39471</v>
      </c>
      <c r="F80" s="76">
        <f t="shared" ref="F80" si="17">E80/$E$80</f>
        <v>1</v>
      </c>
      <c r="G80" s="43">
        <f t="shared" si="16"/>
        <v>78521</v>
      </c>
      <c r="H80" s="43">
        <f t="shared" si="16"/>
        <v>4673</v>
      </c>
      <c r="I80" s="45">
        <f t="shared" ref="I80" si="18">G80+H80</f>
        <v>83194</v>
      </c>
      <c r="J80" s="76">
        <f t="shared" ref="J80" si="19">I80/$I$80</f>
        <v>1</v>
      </c>
      <c r="K80" s="45">
        <f t="shared" ref="K80:K81" si="20">E80+I80</f>
        <v>122665</v>
      </c>
    </row>
    <row r="81" spans="2:11" ht="24" x14ac:dyDescent="0.2">
      <c r="B81" s="57" t="s">
        <v>84</v>
      </c>
      <c r="C81" s="58">
        <f>+C80/$K$80</f>
        <v>0.23942444870174867</v>
      </c>
      <c r="D81" s="58">
        <f>+D80/$K$80</f>
        <v>8.2354379814943132E-2</v>
      </c>
      <c r="E81" s="59">
        <f>C81+D81</f>
        <v>0.32177882851669182</v>
      </c>
      <c r="F81" s="59"/>
      <c r="G81" s="58">
        <f>+G80/$K$80</f>
        <v>0.64012554518403786</v>
      </c>
      <c r="H81" s="58">
        <f>+H80/$K$80</f>
        <v>3.8095626299270373E-2</v>
      </c>
      <c r="I81" s="59">
        <f>G81+H81</f>
        <v>0.67822117148330818</v>
      </c>
      <c r="J81" s="59"/>
      <c r="K81" s="59">
        <f t="shared" si="20"/>
        <v>1</v>
      </c>
    </row>
    <row r="82" spans="2:11" x14ac:dyDescent="0.2">
      <c r="B82" s="50" t="s">
        <v>149</v>
      </c>
    </row>
    <row r="83" spans="2:11" x14ac:dyDescent="0.2">
      <c r="B83" s="50" t="s">
        <v>150</v>
      </c>
    </row>
  </sheetData>
  <mergeCells count="10">
    <mergeCell ref="B48:B49"/>
    <mergeCell ref="C48:K48"/>
    <mergeCell ref="B8:K8"/>
    <mergeCell ref="B9:B10"/>
    <mergeCell ref="C9:K9"/>
    <mergeCell ref="B6:K6"/>
    <mergeCell ref="B5:K5"/>
    <mergeCell ref="B44:K44"/>
    <mergeCell ref="B45:K45"/>
    <mergeCell ref="B47:K47"/>
  </mergeCells>
  <hyperlinks>
    <hyperlink ref="M5" location="'Índice Pensiones Solidarias'!A1" display="Volver Sistema de Pensiones Solidadias" xr:uid="{00000000-0004-0000-0E00-000000000000}"/>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65"/>
  <sheetViews>
    <sheetView showGridLines="0" topLeftCell="A40" zoomScaleNormal="100" workbookViewId="0">
      <selection activeCell="K41" sqref="K41"/>
    </sheetView>
  </sheetViews>
  <sheetFormatPr baseColWidth="10" defaultRowHeight="12" x14ac:dyDescent="0.2"/>
  <cols>
    <col min="1" max="1" width="6" style="51" customWidth="1"/>
    <col min="2" max="2" width="18.140625" style="51" customWidth="1"/>
    <col min="3" max="3" width="7.85546875" style="51" bestFit="1" customWidth="1"/>
    <col min="4" max="4" width="7.28515625" style="51" bestFit="1" customWidth="1"/>
    <col min="5" max="6" width="7.28515625" style="51" customWidth="1"/>
    <col min="7" max="8" width="7.28515625" style="51" bestFit="1" customWidth="1"/>
    <col min="9" max="11" width="7.28515625" style="51" customWidth="1"/>
    <col min="12" max="12" width="9.7109375" style="51" customWidth="1"/>
    <col min="13" max="251" width="11.42578125" style="51"/>
    <col min="252" max="252" width="18.140625" style="51" customWidth="1"/>
    <col min="253" max="253" width="7.85546875" style="51" bestFit="1" customWidth="1"/>
    <col min="254" max="254" width="7.28515625" style="51" bestFit="1" customWidth="1"/>
    <col min="255" max="256" width="7.28515625" style="51" customWidth="1"/>
    <col min="257" max="258" width="7.28515625" style="51" bestFit="1" customWidth="1"/>
    <col min="259" max="261" width="7.28515625" style="51" customWidth="1"/>
    <col min="262" max="267" width="0" style="51" hidden="1" customWidth="1"/>
    <col min="268" max="268" width="9.7109375" style="51" customWidth="1"/>
    <col min="269" max="507" width="11.42578125" style="51"/>
    <col min="508" max="508" width="18.140625" style="51" customWidth="1"/>
    <col min="509" max="509" width="7.85546875" style="51" bestFit="1" customWidth="1"/>
    <col min="510" max="510" width="7.28515625" style="51" bestFit="1" customWidth="1"/>
    <col min="511" max="512" width="7.28515625" style="51" customWidth="1"/>
    <col min="513" max="514" width="7.28515625" style="51" bestFit="1" customWidth="1"/>
    <col min="515" max="517" width="7.28515625" style="51" customWidth="1"/>
    <col min="518" max="523" width="0" style="51" hidden="1" customWidth="1"/>
    <col min="524" max="524" width="9.7109375" style="51" customWidth="1"/>
    <col min="525" max="763" width="11.42578125" style="51"/>
    <col min="764" max="764" width="18.140625" style="51" customWidth="1"/>
    <col min="765" max="765" width="7.85546875" style="51" bestFit="1" customWidth="1"/>
    <col min="766" max="766" width="7.28515625" style="51" bestFit="1" customWidth="1"/>
    <col min="767" max="768" width="7.28515625" style="51" customWidth="1"/>
    <col min="769" max="770" width="7.28515625" style="51" bestFit="1" customWidth="1"/>
    <col min="771" max="773" width="7.28515625" style="51" customWidth="1"/>
    <col min="774" max="779" width="0" style="51" hidden="1" customWidth="1"/>
    <col min="780" max="780" width="9.7109375" style="51" customWidth="1"/>
    <col min="781" max="1019" width="11.42578125" style="51"/>
    <col min="1020" max="1020" width="18.140625" style="51" customWidth="1"/>
    <col min="1021" max="1021" width="7.85546875" style="51" bestFit="1" customWidth="1"/>
    <col min="1022" max="1022" width="7.28515625" style="51" bestFit="1" customWidth="1"/>
    <col min="1023" max="1024" width="7.28515625" style="51" customWidth="1"/>
    <col min="1025" max="1026" width="7.28515625" style="51" bestFit="1" customWidth="1"/>
    <col min="1027" max="1029" width="7.28515625" style="51" customWidth="1"/>
    <col min="1030" max="1035" width="0" style="51" hidden="1" customWidth="1"/>
    <col min="1036" max="1036" width="9.7109375" style="51" customWidth="1"/>
    <col min="1037" max="1275" width="11.42578125" style="51"/>
    <col min="1276" max="1276" width="18.140625" style="51" customWidth="1"/>
    <col min="1277" max="1277" width="7.85546875" style="51" bestFit="1" customWidth="1"/>
    <col min="1278" max="1278" width="7.28515625" style="51" bestFit="1" customWidth="1"/>
    <col min="1279" max="1280" width="7.28515625" style="51" customWidth="1"/>
    <col min="1281" max="1282" width="7.28515625" style="51" bestFit="1" customWidth="1"/>
    <col min="1283" max="1285" width="7.28515625" style="51" customWidth="1"/>
    <col min="1286" max="1291" width="0" style="51" hidden="1" customWidth="1"/>
    <col min="1292" max="1292" width="9.7109375" style="51" customWidth="1"/>
    <col min="1293" max="1531" width="11.42578125" style="51"/>
    <col min="1532" max="1532" width="18.140625" style="51" customWidth="1"/>
    <col min="1533" max="1533" width="7.85546875" style="51" bestFit="1" customWidth="1"/>
    <col min="1534" max="1534" width="7.28515625" style="51" bestFit="1" customWidth="1"/>
    <col min="1535" max="1536" width="7.28515625" style="51" customWidth="1"/>
    <col min="1537" max="1538" width="7.28515625" style="51" bestFit="1" customWidth="1"/>
    <col min="1539" max="1541" width="7.28515625" style="51" customWidth="1"/>
    <col min="1542" max="1547" width="0" style="51" hidden="1" customWidth="1"/>
    <col min="1548" max="1548" width="9.7109375" style="51" customWidth="1"/>
    <col min="1549" max="1787" width="11.42578125" style="51"/>
    <col min="1788" max="1788" width="18.140625" style="51" customWidth="1"/>
    <col min="1789" max="1789" width="7.85546875" style="51" bestFit="1" customWidth="1"/>
    <col min="1790" max="1790" width="7.28515625" style="51" bestFit="1" customWidth="1"/>
    <col min="1791" max="1792" width="7.28515625" style="51" customWidth="1"/>
    <col min="1793" max="1794" width="7.28515625" style="51" bestFit="1" customWidth="1"/>
    <col min="1795" max="1797" width="7.28515625" style="51" customWidth="1"/>
    <col min="1798" max="1803" width="0" style="51" hidden="1" customWidth="1"/>
    <col min="1804" max="1804" width="9.7109375" style="51" customWidth="1"/>
    <col min="1805" max="2043" width="11.42578125" style="51"/>
    <col min="2044" max="2044" width="18.140625" style="51" customWidth="1"/>
    <col min="2045" max="2045" width="7.85546875" style="51" bestFit="1" customWidth="1"/>
    <col min="2046" max="2046" width="7.28515625" style="51" bestFit="1" customWidth="1"/>
    <col min="2047" max="2048" width="7.28515625" style="51" customWidth="1"/>
    <col min="2049" max="2050" width="7.28515625" style="51" bestFit="1" customWidth="1"/>
    <col min="2051" max="2053" width="7.28515625" style="51" customWidth="1"/>
    <col min="2054" max="2059" width="0" style="51" hidden="1" customWidth="1"/>
    <col min="2060" max="2060" width="9.7109375" style="51" customWidth="1"/>
    <col min="2061" max="2299" width="11.42578125" style="51"/>
    <col min="2300" max="2300" width="18.140625" style="51" customWidth="1"/>
    <col min="2301" max="2301" width="7.85546875" style="51" bestFit="1" customWidth="1"/>
    <col min="2302" max="2302" width="7.28515625" style="51" bestFit="1" customWidth="1"/>
    <col min="2303" max="2304" width="7.28515625" style="51" customWidth="1"/>
    <col min="2305" max="2306" width="7.28515625" style="51" bestFit="1" customWidth="1"/>
    <col min="2307" max="2309" width="7.28515625" style="51" customWidth="1"/>
    <col min="2310" max="2315" width="0" style="51" hidden="1" customWidth="1"/>
    <col min="2316" max="2316" width="9.7109375" style="51" customWidth="1"/>
    <col min="2317" max="2555" width="11.42578125" style="51"/>
    <col min="2556" max="2556" width="18.140625" style="51" customWidth="1"/>
    <col min="2557" max="2557" width="7.85546875" style="51" bestFit="1" customWidth="1"/>
    <col min="2558" max="2558" width="7.28515625" style="51" bestFit="1" customWidth="1"/>
    <col min="2559" max="2560" width="7.28515625" style="51" customWidth="1"/>
    <col min="2561" max="2562" width="7.28515625" style="51" bestFit="1" customWidth="1"/>
    <col min="2563" max="2565" width="7.28515625" style="51" customWidth="1"/>
    <col min="2566" max="2571" width="0" style="51" hidden="1" customWidth="1"/>
    <col min="2572" max="2572" width="9.7109375" style="51" customWidth="1"/>
    <col min="2573" max="2811" width="11.42578125" style="51"/>
    <col min="2812" max="2812" width="18.140625" style="51" customWidth="1"/>
    <col min="2813" max="2813" width="7.85546875" style="51" bestFit="1" customWidth="1"/>
    <col min="2814" max="2814" width="7.28515625" style="51" bestFit="1" customWidth="1"/>
    <col min="2815" max="2816" width="7.28515625" style="51" customWidth="1"/>
    <col min="2817" max="2818" width="7.28515625" style="51" bestFit="1" customWidth="1"/>
    <col min="2819" max="2821" width="7.28515625" style="51" customWidth="1"/>
    <col min="2822" max="2827" width="0" style="51" hidden="1" customWidth="1"/>
    <col min="2828" max="2828" width="9.7109375" style="51" customWidth="1"/>
    <col min="2829" max="3067" width="11.42578125" style="51"/>
    <col min="3068" max="3068" width="18.140625" style="51" customWidth="1"/>
    <col min="3069" max="3069" width="7.85546875" style="51" bestFit="1" customWidth="1"/>
    <col min="3070" max="3070" width="7.28515625" style="51" bestFit="1" customWidth="1"/>
    <col min="3071" max="3072" width="7.28515625" style="51" customWidth="1"/>
    <col min="3073" max="3074" width="7.28515625" style="51" bestFit="1" customWidth="1"/>
    <col min="3075" max="3077" width="7.28515625" style="51" customWidth="1"/>
    <col min="3078" max="3083" width="0" style="51" hidden="1" customWidth="1"/>
    <col min="3084" max="3084" width="9.7109375" style="51" customWidth="1"/>
    <col min="3085" max="3323" width="11.42578125" style="51"/>
    <col min="3324" max="3324" width="18.140625" style="51" customWidth="1"/>
    <col min="3325" max="3325" width="7.85546875" style="51" bestFit="1" customWidth="1"/>
    <col min="3326" max="3326" width="7.28515625" style="51" bestFit="1" customWidth="1"/>
    <col min="3327" max="3328" width="7.28515625" style="51" customWidth="1"/>
    <col min="3329" max="3330" width="7.28515625" style="51" bestFit="1" customWidth="1"/>
    <col min="3331" max="3333" width="7.28515625" style="51" customWidth="1"/>
    <col min="3334" max="3339" width="0" style="51" hidden="1" customWidth="1"/>
    <col min="3340" max="3340" width="9.7109375" style="51" customWidth="1"/>
    <col min="3341" max="3579" width="11.42578125" style="51"/>
    <col min="3580" max="3580" width="18.140625" style="51" customWidth="1"/>
    <col min="3581" max="3581" width="7.85546875" style="51" bestFit="1" customWidth="1"/>
    <col min="3582" max="3582" width="7.28515625" style="51" bestFit="1" customWidth="1"/>
    <col min="3583" max="3584" width="7.28515625" style="51" customWidth="1"/>
    <col min="3585" max="3586" width="7.28515625" style="51" bestFit="1" customWidth="1"/>
    <col min="3587" max="3589" width="7.28515625" style="51" customWidth="1"/>
    <col min="3590" max="3595" width="0" style="51" hidden="1" customWidth="1"/>
    <col min="3596" max="3596" width="9.7109375" style="51" customWidth="1"/>
    <col min="3597" max="3835" width="11.42578125" style="51"/>
    <col min="3836" max="3836" width="18.140625" style="51" customWidth="1"/>
    <col min="3837" max="3837" width="7.85546875" style="51" bestFit="1" customWidth="1"/>
    <col min="3838" max="3838" width="7.28515625" style="51" bestFit="1" customWidth="1"/>
    <col min="3839" max="3840" width="7.28515625" style="51" customWidth="1"/>
    <col min="3841" max="3842" width="7.28515625" style="51" bestFit="1" customWidth="1"/>
    <col min="3843" max="3845" width="7.28515625" style="51" customWidth="1"/>
    <col min="3846" max="3851" width="0" style="51" hidden="1" customWidth="1"/>
    <col min="3852" max="3852" width="9.7109375" style="51" customWidth="1"/>
    <col min="3853" max="4091" width="11.42578125" style="51"/>
    <col min="4092" max="4092" width="18.140625" style="51" customWidth="1"/>
    <col min="4093" max="4093" width="7.85546875" style="51" bestFit="1" customWidth="1"/>
    <col min="4094" max="4094" width="7.28515625" style="51" bestFit="1" customWidth="1"/>
    <col min="4095" max="4096" width="7.28515625" style="51" customWidth="1"/>
    <col min="4097" max="4098" width="7.28515625" style="51" bestFit="1" customWidth="1"/>
    <col min="4099" max="4101" width="7.28515625" style="51" customWidth="1"/>
    <col min="4102" max="4107" width="0" style="51" hidden="1" customWidth="1"/>
    <col min="4108" max="4108" width="9.7109375" style="51" customWidth="1"/>
    <col min="4109" max="4347" width="11.42578125" style="51"/>
    <col min="4348" max="4348" width="18.140625" style="51" customWidth="1"/>
    <col min="4349" max="4349" width="7.85546875" style="51" bestFit="1" customWidth="1"/>
    <col min="4350" max="4350" width="7.28515625" style="51" bestFit="1" customWidth="1"/>
    <col min="4351" max="4352" width="7.28515625" style="51" customWidth="1"/>
    <col min="4353" max="4354" width="7.28515625" style="51" bestFit="1" customWidth="1"/>
    <col min="4355" max="4357" width="7.28515625" style="51" customWidth="1"/>
    <col min="4358" max="4363" width="0" style="51" hidden="1" customWidth="1"/>
    <col min="4364" max="4364" width="9.7109375" style="51" customWidth="1"/>
    <col min="4365" max="4603" width="11.42578125" style="51"/>
    <col min="4604" max="4604" width="18.140625" style="51" customWidth="1"/>
    <col min="4605" max="4605" width="7.85546875" style="51" bestFit="1" customWidth="1"/>
    <col min="4606" max="4606" width="7.28515625" style="51" bestFit="1" customWidth="1"/>
    <col min="4607" max="4608" width="7.28515625" style="51" customWidth="1"/>
    <col min="4609" max="4610" width="7.28515625" style="51" bestFit="1" customWidth="1"/>
    <col min="4611" max="4613" width="7.28515625" style="51" customWidth="1"/>
    <col min="4614" max="4619" width="0" style="51" hidden="1" customWidth="1"/>
    <col min="4620" max="4620" width="9.7109375" style="51" customWidth="1"/>
    <col min="4621" max="4859" width="11.42578125" style="51"/>
    <col min="4860" max="4860" width="18.140625" style="51" customWidth="1"/>
    <col min="4861" max="4861" width="7.85546875" style="51" bestFit="1" customWidth="1"/>
    <col min="4862" max="4862" width="7.28515625" style="51" bestFit="1" customWidth="1"/>
    <col min="4863" max="4864" width="7.28515625" style="51" customWidth="1"/>
    <col min="4865" max="4866" width="7.28515625" style="51" bestFit="1" customWidth="1"/>
    <col min="4867" max="4869" width="7.28515625" style="51" customWidth="1"/>
    <col min="4870" max="4875" width="0" style="51" hidden="1" customWidth="1"/>
    <col min="4876" max="4876" width="9.7109375" style="51" customWidth="1"/>
    <col min="4877" max="5115" width="11.42578125" style="51"/>
    <col min="5116" max="5116" width="18.140625" style="51" customWidth="1"/>
    <col min="5117" max="5117" width="7.85546875" style="51" bestFit="1" customWidth="1"/>
    <col min="5118" max="5118" width="7.28515625" style="51" bestFit="1" customWidth="1"/>
    <col min="5119" max="5120" width="7.28515625" style="51" customWidth="1"/>
    <col min="5121" max="5122" width="7.28515625" style="51" bestFit="1" customWidth="1"/>
    <col min="5123" max="5125" width="7.28515625" style="51" customWidth="1"/>
    <col min="5126" max="5131" width="0" style="51" hidden="1" customWidth="1"/>
    <col min="5132" max="5132" width="9.7109375" style="51" customWidth="1"/>
    <col min="5133" max="5371" width="11.42578125" style="51"/>
    <col min="5372" max="5372" width="18.140625" style="51" customWidth="1"/>
    <col min="5373" max="5373" width="7.85546875" style="51" bestFit="1" customWidth="1"/>
    <col min="5374" max="5374" width="7.28515625" style="51" bestFit="1" customWidth="1"/>
    <col min="5375" max="5376" width="7.28515625" style="51" customWidth="1"/>
    <col min="5377" max="5378" width="7.28515625" style="51" bestFit="1" customWidth="1"/>
    <col min="5379" max="5381" width="7.28515625" style="51" customWidth="1"/>
    <col min="5382" max="5387" width="0" style="51" hidden="1" customWidth="1"/>
    <col min="5388" max="5388" width="9.7109375" style="51" customWidth="1"/>
    <col min="5389" max="5627" width="11.42578125" style="51"/>
    <col min="5628" max="5628" width="18.140625" style="51" customWidth="1"/>
    <col min="5629" max="5629" width="7.85546875" style="51" bestFit="1" customWidth="1"/>
    <col min="5630" max="5630" width="7.28515625" style="51" bestFit="1" customWidth="1"/>
    <col min="5631" max="5632" width="7.28515625" style="51" customWidth="1"/>
    <col min="5633" max="5634" width="7.28515625" style="51" bestFit="1" customWidth="1"/>
    <col min="5635" max="5637" width="7.28515625" style="51" customWidth="1"/>
    <col min="5638" max="5643" width="0" style="51" hidden="1" customWidth="1"/>
    <col min="5644" max="5644" width="9.7109375" style="51" customWidth="1"/>
    <col min="5645" max="5883" width="11.42578125" style="51"/>
    <col min="5884" max="5884" width="18.140625" style="51" customWidth="1"/>
    <col min="5885" max="5885" width="7.85546875" style="51" bestFit="1" customWidth="1"/>
    <col min="5886" max="5886" width="7.28515625" style="51" bestFit="1" customWidth="1"/>
    <col min="5887" max="5888" width="7.28515625" style="51" customWidth="1"/>
    <col min="5889" max="5890" width="7.28515625" style="51" bestFit="1" customWidth="1"/>
    <col min="5891" max="5893" width="7.28515625" style="51" customWidth="1"/>
    <col min="5894" max="5899" width="0" style="51" hidden="1" customWidth="1"/>
    <col min="5900" max="5900" width="9.7109375" style="51" customWidth="1"/>
    <col min="5901" max="6139" width="11.42578125" style="51"/>
    <col min="6140" max="6140" width="18.140625" style="51" customWidth="1"/>
    <col min="6141" max="6141" width="7.85546875" style="51" bestFit="1" customWidth="1"/>
    <col min="6142" max="6142" width="7.28515625" style="51" bestFit="1" customWidth="1"/>
    <col min="6143" max="6144" width="7.28515625" style="51" customWidth="1"/>
    <col min="6145" max="6146" width="7.28515625" style="51" bestFit="1" customWidth="1"/>
    <col min="6147" max="6149" width="7.28515625" style="51" customWidth="1"/>
    <col min="6150" max="6155" width="0" style="51" hidden="1" customWidth="1"/>
    <col min="6156" max="6156" width="9.7109375" style="51" customWidth="1"/>
    <col min="6157" max="6395" width="11.42578125" style="51"/>
    <col min="6396" max="6396" width="18.140625" style="51" customWidth="1"/>
    <col min="6397" max="6397" width="7.85546875" style="51" bestFit="1" customWidth="1"/>
    <col min="6398" max="6398" width="7.28515625" style="51" bestFit="1" customWidth="1"/>
    <col min="6399" max="6400" width="7.28515625" style="51" customWidth="1"/>
    <col min="6401" max="6402" width="7.28515625" style="51" bestFit="1" customWidth="1"/>
    <col min="6403" max="6405" width="7.28515625" style="51" customWidth="1"/>
    <col min="6406" max="6411" width="0" style="51" hidden="1" customWidth="1"/>
    <col min="6412" max="6412" width="9.7109375" style="51" customWidth="1"/>
    <col min="6413" max="6651" width="11.42578125" style="51"/>
    <col min="6652" max="6652" width="18.140625" style="51" customWidth="1"/>
    <col min="6653" max="6653" width="7.85546875" style="51" bestFit="1" customWidth="1"/>
    <col min="6654" max="6654" width="7.28515625" style="51" bestFit="1" customWidth="1"/>
    <col min="6655" max="6656" width="7.28515625" style="51" customWidth="1"/>
    <col min="6657" max="6658" width="7.28515625" style="51" bestFit="1" customWidth="1"/>
    <col min="6659" max="6661" width="7.28515625" style="51" customWidth="1"/>
    <col min="6662" max="6667" width="0" style="51" hidden="1" customWidth="1"/>
    <col min="6668" max="6668" width="9.7109375" style="51" customWidth="1"/>
    <col min="6669" max="6907" width="11.42578125" style="51"/>
    <col min="6908" max="6908" width="18.140625" style="51" customWidth="1"/>
    <col min="6909" max="6909" width="7.85546875" style="51" bestFit="1" customWidth="1"/>
    <col min="6910" max="6910" width="7.28515625" style="51" bestFit="1" customWidth="1"/>
    <col min="6911" max="6912" width="7.28515625" style="51" customWidth="1"/>
    <col min="6913" max="6914" width="7.28515625" style="51" bestFit="1" customWidth="1"/>
    <col min="6915" max="6917" width="7.28515625" style="51" customWidth="1"/>
    <col min="6918" max="6923" width="0" style="51" hidden="1" customWidth="1"/>
    <col min="6924" max="6924" width="9.7109375" style="51" customWidth="1"/>
    <col min="6925" max="7163" width="11.42578125" style="51"/>
    <col min="7164" max="7164" width="18.140625" style="51" customWidth="1"/>
    <col min="7165" max="7165" width="7.85546875" style="51" bestFit="1" customWidth="1"/>
    <col min="7166" max="7166" width="7.28515625" style="51" bestFit="1" customWidth="1"/>
    <col min="7167" max="7168" width="7.28515625" style="51" customWidth="1"/>
    <col min="7169" max="7170" width="7.28515625" style="51" bestFit="1" customWidth="1"/>
    <col min="7171" max="7173" width="7.28515625" style="51" customWidth="1"/>
    <col min="7174" max="7179" width="0" style="51" hidden="1" customWidth="1"/>
    <col min="7180" max="7180" width="9.7109375" style="51" customWidth="1"/>
    <col min="7181" max="7419" width="11.42578125" style="51"/>
    <col min="7420" max="7420" width="18.140625" style="51" customWidth="1"/>
    <col min="7421" max="7421" width="7.85546875" style="51" bestFit="1" customWidth="1"/>
    <col min="7422" max="7422" width="7.28515625" style="51" bestFit="1" customWidth="1"/>
    <col min="7423" max="7424" width="7.28515625" style="51" customWidth="1"/>
    <col min="7425" max="7426" width="7.28515625" style="51" bestFit="1" customWidth="1"/>
    <col min="7427" max="7429" width="7.28515625" style="51" customWidth="1"/>
    <col min="7430" max="7435" width="0" style="51" hidden="1" customWidth="1"/>
    <col min="7436" max="7436" width="9.7109375" style="51" customWidth="1"/>
    <col min="7437" max="7675" width="11.42578125" style="51"/>
    <col min="7676" max="7676" width="18.140625" style="51" customWidth="1"/>
    <col min="7677" max="7677" width="7.85546875" style="51" bestFit="1" customWidth="1"/>
    <col min="7678" max="7678" width="7.28515625" style="51" bestFit="1" customWidth="1"/>
    <col min="7679" max="7680" width="7.28515625" style="51" customWidth="1"/>
    <col min="7681" max="7682" width="7.28515625" style="51" bestFit="1" customWidth="1"/>
    <col min="7683" max="7685" width="7.28515625" style="51" customWidth="1"/>
    <col min="7686" max="7691" width="0" style="51" hidden="1" customWidth="1"/>
    <col min="7692" max="7692" width="9.7109375" style="51" customWidth="1"/>
    <col min="7693" max="7931" width="11.42578125" style="51"/>
    <col min="7932" max="7932" width="18.140625" style="51" customWidth="1"/>
    <col min="7933" max="7933" width="7.85546875" style="51" bestFit="1" customWidth="1"/>
    <col min="7934" max="7934" width="7.28515625" style="51" bestFit="1" customWidth="1"/>
    <col min="7935" max="7936" width="7.28515625" style="51" customWidth="1"/>
    <col min="7937" max="7938" width="7.28515625" style="51" bestFit="1" customWidth="1"/>
    <col min="7939" max="7941" width="7.28515625" style="51" customWidth="1"/>
    <col min="7942" max="7947" width="0" style="51" hidden="1" customWidth="1"/>
    <col min="7948" max="7948" width="9.7109375" style="51" customWidth="1"/>
    <col min="7949" max="8187" width="11.42578125" style="51"/>
    <col min="8188" max="8188" width="18.140625" style="51" customWidth="1"/>
    <col min="8189" max="8189" width="7.85546875" style="51" bestFit="1" customWidth="1"/>
    <col min="8190" max="8190" width="7.28515625" style="51" bestFit="1" customWidth="1"/>
    <col min="8191" max="8192" width="7.28515625" style="51" customWidth="1"/>
    <col min="8193" max="8194" width="7.28515625" style="51" bestFit="1" customWidth="1"/>
    <col min="8195" max="8197" width="7.28515625" style="51" customWidth="1"/>
    <col min="8198" max="8203" width="0" style="51" hidden="1" customWidth="1"/>
    <col min="8204" max="8204" width="9.7109375" style="51" customWidth="1"/>
    <col min="8205" max="8443" width="11.42578125" style="51"/>
    <col min="8444" max="8444" width="18.140625" style="51" customWidth="1"/>
    <col min="8445" max="8445" width="7.85546875" style="51" bestFit="1" customWidth="1"/>
    <col min="8446" max="8446" width="7.28515625" style="51" bestFit="1" customWidth="1"/>
    <col min="8447" max="8448" width="7.28515625" style="51" customWidth="1"/>
    <col min="8449" max="8450" width="7.28515625" style="51" bestFit="1" customWidth="1"/>
    <col min="8451" max="8453" width="7.28515625" style="51" customWidth="1"/>
    <col min="8454" max="8459" width="0" style="51" hidden="1" customWidth="1"/>
    <col min="8460" max="8460" width="9.7109375" style="51" customWidth="1"/>
    <col min="8461" max="8699" width="11.42578125" style="51"/>
    <col min="8700" max="8700" width="18.140625" style="51" customWidth="1"/>
    <col min="8701" max="8701" width="7.85546875" style="51" bestFit="1" customWidth="1"/>
    <col min="8702" max="8702" width="7.28515625" style="51" bestFit="1" customWidth="1"/>
    <col min="8703" max="8704" width="7.28515625" style="51" customWidth="1"/>
    <col min="8705" max="8706" width="7.28515625" style="51" bestFit="1" customWidth="1"/>
    <col min="8707" max="8709" width="7.28515625" style="51" customWidth="1"/>
    <col min="8710" max="8715" width="0" style="51" hidden="1" customWidth="1"/>
    <col min="8716" max="8716" width="9.7109375" style="51" customWidth="1"/>
    <col min="8717" max="8955" width="11.42578125" style="51"/>
    <col min="8956" max="8956" width="18.140625" style="51" customWidth="1"/>
    <col min="8957" max="8957" width="7.85546875" style="51" bestFit="1" customWidth="1"/>
    <col min="8958" max="8958" width="7.28515625" style="51" bestFit="1" customWidth="1"/>
    <col min="8959" max="8960" width="7.28515625" style="51" customWidth="1"/>
    <col min="8961" max="8962" width="7.28515625" style="51" bestFit="1" customWidth="1"/>
    <col min="8963" max="8965" width="7.28515625" style="51" customWidth="1"/>
    <col min="8966" max="8971" width="0" style="51" hidden="1" customWidth="1"/>
    <col min="8972" max="8972" width="9.7109375" style="51" customWidth="1"/>
    <col min="8973" max="9211" width="11.42578125" style="51"/>
    <col min="9212" max="9212" width="18.140625" style="51" customWidth="1"/>
    <col min="9213" max="9213" width="7.85546875" style="51" bestFit="1" customWidth="1"/>
    <col min="9214" max="9214" width="7.28515625" style="51" bestFit="1" customWidth="1"/>
    <col min="9215" max="9216" width="7.28515625" style="51" customWidth="1"/>
    <col min="9217" max="9218" width="7.28515625" style="51" bestFit="1" customWidth="1"/>
    <col min="9219" max="9221" width="7.28515625" style="51" customWidth="1"/>
    <col min="9222" max="9227" width="0" style="51" hidden="1" customWidth="1"/>
    <col min="9228" max="9228" width="9.7109375" style="51" customWidth="1"/>
    <col min="9229" max="9467" width="11.42578125" style="51"/>
    <col min="9468" max="9468" width="18.140625" style="51" customWidth="1"/>
    <col min="9469" max="9469" width="7.85546875" style="51" bestFit="1" customWidth="1"/>
    <col min="9470" max="9470" width="7.28515625" style="51" bestFit="1" customWidth="1"/>
    <col min="9471" max="9472" width="7.28515625" style="51" customWidth="1"/>
    <col min="9473" max="9474" width="7.28515625" style="51" bestFit="1" customWidth="1"/>
    <col min="9475" max="9477" width="7.28515625" style="51" customWidth="1"/>
    <col min="9478" max="9483" width="0" style="51" hidden="1" customWidth="1"/>
    <col min="9484" max="9484" width="9.7109375" style="51" customWidth="1"/>
    <col min="9485" max="9723" width="11.42578125" style="51"/>
    <col min="9724" max="9724" width="18.140625" style="51" customWidth="1"/>
    <col min="9725" max="9725" width="7.85546875" style="51" bestFit="1" customWidth="1"/>
    <col min="9726" max="9726" width="7.28515625" style="51" bestFit="1" customWidth="1"/>
    <col min="9727" max="9728" width="7.28515625" style="51" customWidth="1"/>
    <col min="9729" max="9730" width="7.28515625" style="51" bestFit="1" customWidth="1"/>
    <col min="9731" max="9733" width="7.28515625" style="51" customWidth="1"/>
    <col min="9734" max="9739" width="0" style="51" hidden="1" customWidth="1"/>
    <col min="9740" max="9740" width="9.7109375" style="51" customWidth="1"/>
    <col min="9741" max="9979" width="11.42578125" style="51"/>
    <col min="9980" max="9980" width="18.140625" style="51" customWidth="1"/>
    <col min="9981" max="9981" width="7.85546875" style="51" bestFit="1" customWidth="1"/>
    <col min="9982" max="9982" width="7.28515625" style="51" bestFit="1" customWidth="1"/>
    <col min="9983" max="9984" width="7.28515625" style="51" customWidth="1"/>
    <col min="9985" max="9986" width="7.28515625" style="51" bestFit="1" customWidth="1"/>
    <col min="9987" max="9989" width="7.28515625" style="51" customWidth="1"/>
    <col min="9990" max="9995" width="0" style="51" hidden="1" customWidth="1"/>
    <col min="9996" max="9996" width="9.7109375" style="51" customWidth="1"/>
    <col min="9997" max="10235" width="11.42578125" style="51"/>
    <col min="10236" max="10236" width="18.140625" style="51" customWidth="1"/>
    <col min="10237" max="10237" width="7.85546875" style="51" bestFit="1" customWidth="1"/>
    <col min="10238" max="10238" width="7.28515625" style="51" bestFit="1" customWidth="1"/>
    <col min="10239" max="10240" width="7.28515625" style="51" customWidth="1"/>
    <col min="10241" max="10242" width="7.28515625" style="51" bestFit="1" customWidth="1"/>
    <col min="10243" max="10245" width="7.28515625" style="51" customWidth="1"/>
    <col min="10246" max="10251" width="0" style="51" hidden="1" customWidth="1"/>
    <col min="10252" max="10252" width="9.7109375" style="51" customWidth="1"/>
    <col min="10253" max="10491" width="11.42578125" style="51"/>
    <col min="10492" max="10492" width="18.140625" style="51" customWidth="1"/>
    <col min="10493" max="10493" width="7.85546875" style="51" bestFit="1" customWidth="1"/>
    <col min="10494" max="10494" width="7.28515625" style="51" bestFit="1" customWidth="1"/>
    <col min="10495" max="10496" width="7.28515625" style="51" customWidth="1"/>
    <col min="10497" max="10498" width="7.28515625" style="51" bestFit="1" customWidth="1"/>
    <col min="10499" max="10501" width="7.28515625" style="51" customWidth="1"/>
    <col min="10502" max="10507" width="0" style="51" hidden="1" customWidth="1"/>
    <col min="10508" max="10508" width="9.7109375" style="51" customWidth="1"/>
    <col min="10509" max="10747" width="11.42578125" style="51"/>
    <col min="10748" max="10748" width="18.140625" style="51" customWidth="1"/>
    <col min="10749" max="10749" width="7.85546875" style="51" bestFit="1" customWidth="1"/>
    <col min="10750" max="10750" width="7.28515625" style="51" bestFit="1" customWidth="1"/>
    <col min="10751" max="10752" width="7.28515625" style="51" customWidth="1"/>
    <col min="10753" max="10754" width="7.28515625" style="51" bestFit="1" customWidth="1"/>
    <col min="10755" max="10757" width="7.28515625" style="51" customWidth="1"/>
    <col min="10758" max="10763" width="0" style="51" hidden="1" customWidth="1"/>
    <col min="10764" max="10764" width="9.7109375" style="51" customWidth="1"/>
    <col min="10765" max="11003" width="11.42578125" style="51"/>
    <col min="11004" max="11004" width="18.140625" style="51" customWidth="1"/>
    <col min="11005" max="11005" width="7.85546875" style="51" bestFit="1" customWidth="1"/>
    <col min="11006" max="11006" width="7.28515625" style="51" bestFit="1" customWidth="1"/>
    <col min="11007" max="11008" width="7.28515625" style="51" customWidth="1"/>
    <col min="11009" max="11010" width="7.28515625" style="51" bestFit="1" customWidth="1"/>
    <col min="11011" max="11013" width="7.28515625" style="51" customWidth="1"/>
    <col min="11014" max="11019" width="0" style="51" hidden="1" customWidth="1"/>
    <col min="11020" max="11020" width="9.7109375" style="51" customWidth="1"/>
    <col min="11021" max="11259" width="11.42578125" style="51"/>
    <col min="11260" max="11260" width="18.140625" style="51" customWidth="1"/>
    <col min="11261" max="11261" width="7.85546875" style="51" bestFit="1" customWidth="1"/>
    <col min="11262" max="11262" width="7.28515625" style="51" bestFit="1" customWidth="1"/>
    <col min="11263" max="11264" width="7.28515625" style="51" customWidth="1"/>
    <col min="11265" max="11266" width="7.28515625" style="51" bestFit="1" customWidth="1"/>
    <col min="11267" max="11269" width="7.28515625" style="51" customWidth="1"/>
    <col min="11270" max="11275" width="0" style="51" hidden="1" customWidth="1"/>
    <col min="11276" max="11276" width="9.7109375" style="51" customWidth="1"/>
    <col min="11277" max="11515" width="11.42578125" style="51"/>
    <col min="11516" max="11516" width="18.140625" style="51" customWidth="1"/>
    <col min="11517" max="11517" width="7.85546875" style="51" bestFit="1" customWidth="1"/>
    <col min="11518" max="11518" width="7.28515625" style="51" bestFit="1" customWidth="1"/>
    <col min="11519" max="11520" width="7.28515625" style="51" customWidth="1"/>
    <col min="11521" max="11522" width="7.28515625" style="51" bestFit="1" customWidth="1"/>
    <col min="11523" max="11525" width="7.28515625" style="51" customWidth="1"/>
    <col min="11526" max="11531" width="0" style="51" hidden="1" customWidth="1"/>
    <col min="11532" max="11532" width="9.7109375" style="51" customWidth="1"/>
    <col min="11533" max="11771" width="11.42578125" style="51"/>
    <col min="11772" max="11772" width="18.140625" style="51" customWidth="1"/>
    <col min="11773" max="11773" width="7.85546875" style="51" bestFit="1" customWidth="1"/>
    <col min="11774" max="11774" width="7.28515625" style="51" bestFit="1" customWidth="1"/>
    <col min="11775" max="11776" width="7.28515625" style="51" customWidth="1"/>
    <col min="11777" max="11778" width="7.28515625" style="51" bestFit="1" customWidth="1"/>
    <col min="11779" max="11781" width="7.28515625" style="51" customWidth="1"/>
    <col min="11782" max="11787" width="0" style="51" hidden="1" customWidth="1"/>
    <col min="11788" max="11788" width="9.7109375" style="51" customWidth="1"/>
    <col min="11789" max="12027" width="11.42578125" style="51"/>
    <col min="12028" max="12028" width="18.140625" style="51" customWidth="1"/>
    <col min="12029" max="12029" width="7.85546875" style="51" bestFit="1" customWidth="1"/>
    <col min="12030" max="12030" width="7.28515625" style="51" bestFit="1" customWidth="1"/>
    <col min="12031" max="12032" width="7.28515625" style="51" customWidth="1"/>
    <col min="12033" max="12034" width="7.28515625" style="51" bestFit="1" customWidth="1"/>
    <col min="12035" max="12037" width="7.28515625" style="51" customWidth="1"/>
    <col min="12038" max="12043" width="0" style="51" hidden="1" customWidth="1"/>
    <col min="12044" max="12044" width="9.7109375" style="51" customWidth="1"/>
    <col min="12045" max="12283" width="11.42578125" style="51"/>
    <col min="12284" max="12284" width="18.140625" style="51" customWidth="1"/>
    <col min="12285" max="12285" width="7.85546875" style="51" bestFit="1" customWidth="1"/>
    <col min="12286" max="12286" width="7.28515625" style="51" bestFit="1" customWidth="1"/>
    <col min="12287" max="12288" width="7.28515625" style="51" customWidth="1"/>
    <col min="12289" max="12290" width="7.28515625" style="51" bestFit="1" customWidth="1"/>
    <col min="12291" max="12293" width="7.28515625" style="51" customWidth="1"/>
    <col min="12294" max="12299" width="0" style="51" hidden="1" customWidth="1"/>
    <col min="12300" max="12300" width="9.7109375" style="51" customWidth="1"/>
    <col min="12301" max="12539" width="11.42578125" style="51"/>
    <col min="12540" max="12540" width="18.140625" style="51" customWidth="1"/>
    <col min="12541" max="12541" width="7.85546875" style="51" bestFit="1" customWidth="1"/>
    <col min="12542" max="12542" width="7.28515625" style="51" bestFit="1" customWidth="1"/>
    <col min="12543" max="12544" width="7.28515625" style="51" customWidth="1"/>
    <col min="12545" max="12546" width="7.28515625" style="51" bestFit="1" customWidth="1"/>
    <col min="12547" max="12549" width="7.28515625" style="51" customWidth="1"/>
    <col min="12550" max="12555" width="0" style="51" hidden="1" customWidth="1"/>
    <col min="12556" max="12556" width="9.7109375" style="51" customWidth="1"/>
    <col min="12557" max="12795" width="11.42578125" style="51"/>
    <col min="12796" max="12796" width="18.140625" style="51" customWidth="1"/>
    <col min="12797" max="12797" width="7.85546875" style="51" bestFit="1" customWidth="1"/>
    <col min="12798" max="12798" width="7.28515625" style="51" bestFit="1" customWidth="1"/>
    <col min="12799" max="12800" width="7.28515625" style="51" customWidth="1"/>
    <col min="12801" max="12802" width="7.28515625" style="51" bestFit="1" customWidth="1"/>
    <col min="12803" max="12805" width="7.28515625" style="51" customWidth="1"/>
    <col min="12806" max="12811" width="0" style="51" hidden="1" customWidth="1"/>
    <col min="12812" max="12812" width="9.7109375" style="51" customWidth="1"/>
    <col min="12813" max="13051" width="11.42578125" style="51"/>
    <col min="13052" max="13052" width="18.140625" style="51" customWidth="1"/>
    <col min="13053" max="13053" width="7.85546875" style="51" bestFit="1" customWidth="1"/>
    <col min="13054" max="13054" width="7.28515625" style="51" bestFit="1" customWidth="1"/>
    <col min="13055" max="13056" width="7.28515625" style="51" customWidth="1"/>
    <col min="13057" max="13058" width="7.28515625" style="51" bestFit="1" customWidth="1"/>
    <col min="13059" max="13061" width="7.28515625" style="51" customWidth="1"/>
    <col min="13062" max="13067" width="0" style="51" hidden="1" customWidth="1"/>
    <col min="13068" max="13068" width="9.7109375" style="51" customWidth="1"/>
    <col min="13069" max="13307" width="11.42578125" style="51"/>
    <col min="13308" max="13308" width="18.140625" style="51" customWidth="1"/>
    <col min="13309" max="13309" width="7.85546875" style="51" bestFit="1" customWidth="1"/>
    <col min="13310" max="13310" width="7.28515625" style="51" bestFit="1" customWidth="1"/>
    <col min="13311" max="13312" width="7.28515625" style="51" customWidth="1"/>
    <col min="13313" max="13314" width="7.28515625" style="51" bestFit="1" customWidth="1"/>
    <col min="13315" max="13317" width="7.28515625" style="51" customWidth="1"/>
    <col min="13318" max="13323" width="0" style="51" hidden="1" customWidth="1"/>
    <col min="13324" max="13324" width="9.7109375" style="51" customWidth="1"/>
    <col min="13325" max="13563" width="11.42578125" style="51"/>
    <col min="13564" max="13564" width="18.140625" style="51" customWidth="1"/>
    <col min="13565" max="13565" width="7.85546875" style="51" bestFit="1" customWidth="1"/>
    <col min="13566" max="13566" width="7.28515625" style="51" bestFit="1" customWidth="1"/>
    <col min="13567" max="13568" width="7.28515625" style="51" customWidth="1"/>
    <col min="13569" max="13570" width="7.28515625" style="51" bestFit="1" customWidth="1"/>
    <col min="13571" max="13573" width="7.28515625" style="51" customWidth="1"/>
    <col min="13574" max="13579" width="0" style="51" hidden="1" customWidth="1"/>
    <col min="13580" max="13580" width="9.7109375" style="51" customWidth="1"/>
    <col min="13581" max="13819" width="11.42578125" style="51"/>
    <col min="13820" max="13820" width="18.140625" style="51" customWidth="1"/>
    <col min="13821" max="13821" width="7.85546875" style="51" bestFit="1" customWidth="1"/>
    <col min="13822" max="13822" width="7.28515625" style="51" bestFit="1" customWidth="1"/>
    <col min="13823" max="13824" width="7.28515625" style="51" customWidth="1"/>
    <col min="13825" max="13826" width="7.28515625" style="51" bestFit="1" customWidth="1"/>
    <col min="13827" max="13829" width="7.28515625" style="51" customWidth="1"/>
    <col min="13830" max="13835" width="0" style="51" hidden="1" customWidth="1"/>
    <col min="13836" max="13836" width="9.7109375" style="51" customWidth="1"/>
    <col min="13837" max="14075" width="11.42578125" style="51"/>
    <col min="14076" max="14076" width="18.140625" style="51" customWidth="1"/>
    <col min="14077" max="14077" width="7.85546875" style="51" bestFit="1" customWidth="1"/>
    <col min="14078" max="14078" width="7.28515625" style="51" bestFit="1" customWidth="1"/>
    <col min="14079" max="14080" width="7.28515625" style="51" customWidth="1"/>
    <col min="14081" max="14082" width="7.28515625" style="51" bestFit="1" customWidth="1"/>
    <col min="14083" max="14085" width="7.28515625" style="51" customWidth="1"/>
    <col min="14086" max="14091" width="0" style="51" hidden="1" customWidth="1"/>
    <col min="14092" max="14092" width="9.7109375" style="51" customWidth="1"/>
    <col min="14093" max="14331" width="11.42578125" style="51"/>
    <col min="14332" max="14332" width="18.140625" style="51" customWidth="1"/>
    <col min="14333" max="14333" width="7.85546875" style="51" bestFit="1" customWidth="1"/>
    <col min="14334" max="14334" width="7.28515625" style="51" bestFit="1" customWidth="1"/>
    <col min="14335" max="14336" width="7.28515625" style="51" customWidth="1"/>
    <col min="14337" max="14338" width="7.28515625" style="51" bestFit="1" customWidth="1"/>
    <col min="14339" max="14341" width="7.28515625" style="51" customWidth="1"/>
    <col min="14342" max="14347" width="0" style="51" hidden="1" customWidth="1"/>
    <col min="14348" max="14348" width="9.7109375" style="51" customWidth="1"/>
    <col min="14349" max="14587" width="11.42578125" style="51"/>
    <col min="14588" max="14588" width="18.140625" style="51" customWidth="1"/>
    <col min="14589" max="14589" width="7.85546875" style="51" bestFit="1" customWidth="1"/>
    <col min="14590" max="14590" width="7.28515625" style="51" bestFit="1" customWidth="1"/>
    <col min="14591" max="14592" width="7.28515625" style="51" customWidth="1"/>
    <col min="14593" max="14594" width="7.28515625" style="51" bestFit="1" customWidth="1"/>
    <col min="14595" max="14597" width="7.28515625" style="51" customWidth="1"/>
    <col min="14598" max="14603" width="0" style="51" hidden="1" customWidth="1"/>
    <col min="14604" max="14604" width="9.7109375" style="51" customWidth="1"/>
    <col min="14605" max="14843" width="11.42578125" style="51"/>
    <col min="14844" max="14844" width="18.140625" style="51" customWidth="1"/>
    <col min="14845" max="14845" width="7.85546875" style="51" bestFit="1" customWidth="1"/>
    <col min="14846" max="14846" width="7.28515625" style="51" bestFit="1" customWidth="1"/>
    <col min="14847" max="14848" width="7.28515625" style="51" customWidth="1"/>
    <col min="14849" max="14850" width="7.28515625" style="51" bestFit="1" customWidth="1"/>
    <col min="14851" max="14853" width="7.28515625" style="51" customWidth="1"/>
    <col min="14854" max="14859" width="0" style="51" hidden="1" customWidth="1"/>
    <col min="14860" max="14860" width="9.7109375" style="51" customWidth="1"/>
    <col min="14861" max="15099" width="11.42578125" style="51"/>
    <col min="15100" max="15100" width="18.140625" style="51" customWidth="1"/>
    <col min="15101" max="15101" width="7.85546875" style="51" bestFit="1" customWidth="1"/>
    <col min="15102" max="15102" width="7.28515625" style="51" bestFit="1" customWidth="1"/>
    <col min="15103" max="15104" width="7.28515625" style="51" customWidth="1"/>
    <col min="15105" max="15106" width="7.28515625" style="51" bestFit="1" customWidth="1"/>
    <col min="15107" max="15109" width="7.28515625" style="51" customWidth="1"/>
    <col min="15110" max="15115" width="0" style="51" hidden="1" customWidth="1"/>
    <col min="15116" max="15116" width="9.7109375" style="51" customWidth="1"/>
    <col min="15117" max="15355" width="11.42578125" style="51"/>
    <col min="15356" max="15356" width="18.140625" style="51" customWidth="1"/>
    <col min="15357" max="15357" width="7.85546875" style="51" bestFit="1" customWidth="1"/>
    <col min="15358" max="15358" width="7.28515625" style="51" bestFit="1" customWidth="1"/>
    <col min="15359" max="15360" width="7.28515625" style="51" customWidth="1"/>
    <col min="15361" max="15362" width="7.28515625" style="51" bestFit="1" customWidth="1"/>
    <col min="15363" max="15365" width="7.28515625" style="51" customWidth="1"/>
    <col min="15366" max="15371" width="0" style="51" hidden="1" customWidth="1"/>
    <col min="15372" max="15372" width="9.7109375" style="51" customWidth="1"/>
    <col min="15373" max="15611" width="11.42578125" style="51"/>
    <col min="15612" max="15612" width="18.140625" style="51" customWidth="1"/>
    <col min="15613" max="15613" width="7.85546875" style="51" bestFit="1" customWidth="1"/>
    <col min="15614" max="15614" width="7.28515625" style="51" bestFit="1" customWidth="1"/>
    <col min="15615" max="15616" width="7.28515625" style="51" customWidth="1"/>
    <col min="15617" max="15618" width="7.28515625" style="51" bestFit="1" customWidth="1"/>
    <col min="15619" max="15621" width="7.28515625" style="51" customWidth="1"/>
    <col min="15622" max="15627" width="0" style="51" hidden="1" customWidth="1"/>
    <col min="15628" max="15628" width="9.7109375" style="51" customWidth="1"/>
    <col min="15629" max="15867" width="11.42578125" style="51"/>
    <col min="15868" max="15868" width="18.140625" style="51" customWidth="1"/>
    <col min="15869" max="15869" width="7.85546875" style="51" bestFit="1" customWidth="1"/>
    <col min="15870" max="15870" width="7.28515625" style="51" bestFit="1" customWidth="1"/>
    <col min="15871" max="15872" width="7.28515625" style="51" customWidth="1"/>
    <col min="15873" max="15874" width="7.28515625" style="51" bestFit="1" customWidth="1"/>
    <col min="15875" max="15877" width="7.28515625" style="51" customWidth="1"/>
    <col min="15878" max="15883" width="0" style="51" hidden="1" customWidth="1"/>
    <col min="15884" max="15884" width="9.7109375" style="51" customWidth="1"/>
    <col min="15885" max="16123" width="11.42578125" style="51"/>
    <col min="16124" max="16124" width="18.140625" style="51" customWidth="1"/>
    <col min="16125" max="16125" width="7.85546875" style="51" bestFit="1" customWidth="1"/>
    <col min="16126" max="16126" width="7.28515625" style="51" bestFit="1" customWidth="1"/>
    <col min="16127" max="16128" width="7.28515625" style="51" customWidth="1"/>
    <col min="16129" max="16130" width="7.28515625" style="51" bestFit="1" customWidth="1"/>
    <col min="16131" max="16133" width="7.28515625" style="51" customWidth="1"/>
    <col min="16134" max="16139" width="0" style="51" hidden="1" customWidth="1"/>
    <col min="16140" max="16140" width="9.7109375" style="51" customWidth="1"/>
    <col min="16141" max="16384" width="11.42578125" style="51"/>
  </cols>
  <sheetData>
    <row r="1" spans="1:16" s="52" customFormat="1" x14ac:dyDescent="0.2"/>
    <row r="2" spans="1:16" s="52" customFormat="1" x14ac:dyDescent="0.2">
      <c r="A2" s="79" t="s">
        <v>121</v>
      </c>
    </row>
    <row r="3" spans="1:16" s="52" customFormat="1" ht="15" x14ac:dyDescent="0.25">
      <c r="A3" s="79" t="s">
        <v>122</v>
      </c>
      <c r="J3" s="143"/>
    </row>
    <row r="4" spans="1:16" s="52" customFormat="1" x14ac:dyDescent="0.2"/>
    <row r="5" spans="1:16" s="52" customFormat="1" ht="12.75" x14ac:dyDescent="0.2">
      <c r="B5" s="363" t="s">
        <v>611</v>
      </c>
      <c r="C5" s="363"/>
      <c r="D5" s="363"/>
      <c r="E5" s="363"/>
      <c r="F5" s="363"/>
      <c r="G5" s="363"/>
      <c r="H5" s="363"/>
      <c r="I5" s="363"/>
      <c r="J5" s="363"/>
      <c r="K5" s="363"/>
      <c r="M5" s="173" t="s">
        <v>592</v>
      </c>
      <c r="O5" s="144"/>
    </row>
    <row r="6" spans="1:16" s="52" customFormat="1" ht="12.75" x14ac:dyDescent="0.2">
      <c r="B6" s="376" t="str">
        <f>'Solicitudes Regiones'!$B$6:$P$6</f>
        <v>Acumuladas de julio de 2008 a marzo de 2019</v>
      </c>
      <c r="C6" s="376"/>
      <c r="D6" s="376"/>
      <c r="E6" s="376"/>
      <c r="F6" s="376"/>
      <c r="G6" s="376"/>
      <c r="H6" s="376"/>
      <c r="I6" s="376"/>
      <c r="J6" s="376"/>
      <c r="K6" s="376"/>
      <c r="L6" s="92"/>
    </row>
    <row r="7" spans="1:16" s="55" customFormat="1" x14ac:dyDescent="0.2">
      <c r="B7" s="53"/>
      <c r="C7" s="54"/>
      <c r="D7" s="54"/>
      <c r="E7" s="54"/>
      <c r="F7" s="54"/>
      <c r="G7" s="54"/>
      <c r="H7" s="54"/>
      <c r="I7" s="54"/>
      <c r="J7" s="54"/>
      <c r="K7" s="54"/>
      <c r="L7" s="54"/>
    </row>
    <row r="8" spans="1:16" ht="15" customHeight="1" x14ac:dyDescent="0.2">
      <c r="B8" s="393" t="s">
        <v>73</v>
      </c>
      <c r="C8" s="394"/>
      <c r="D8" s="394"/>
      <c r="E8" s="394"/>
      <c r="F8" s="394"/>
      <c r="G8" s="394"/>
      <c r="H8" s="394"/>
      <c r="I8" s="394"/>
      <c r="J8" s="394"/>
      <c r="K8" s="395"/>
      <c r="L8" s="70"/>
    </row>
    <row r="9" spans="1:16" ht="20.25" customHeight="1" x14ac:dyDescent="0.2">
      <c r="B9" s="392" t="s">
        <v>74</v>
      </c>
      <c r="C9" s="393" t="s">
        <v>2</v>
      </c>
      <c r="D9" s="394"/>
      <c r="E9" s="394"/>
      <c r="F9" s="394"/>
      <c r="G9" s="394"/>
      <c r="H9" s="394"/>
      <c r="I9" s="394"/>
      <c r="J9" s="394"/>
      <c r="K9" s="395"/>
    </row>
    <row r="10" spans="1:16" ht="24" x14ac:dyDescent="0.2">
      <c r="B10" s="392"/>
      <c r="C10" s="48" t="s">
        <v>75</v>
      </c>
      <c r="D10" s="48" t="s">
        <v>76</v>
      </c>
      <c r="E10" s="48" t="s">
        <v>77</v>
      </c>
      <c r="F10" s="48" t="s">
        <v>78</v>
      </c>
      <c r="G10" s="48" t="s">
        <v>8</v>
      </c>
      <c r="H10" s="48" t="s">
        <v>79</v>
      </c>
      <c r="I10" s="48" t="s">
        <v>80</v>
      </c>
      <c r="J10" s="48" t="s">
        <v>81</v>
      </c>
      <c r="K10" s="178" t="s">
        <v>46</v>
      </c>
    </row>
    <row r="11" spans="1:16" ht="12" customHeight="1" x14ac:dyDescent="0.2">
      <c r="B11" s="43" t="s">
        <v>310</v>
      </c>
      <c r="C11" s="43">
        <v>5400</v>
      </c>
      <c r="D11" s="43">
        <v>5644</v>
      </c>
      <c r="E11" s="43">
        <f>C11+D11</f>
        <v>11044</v>
      </c>
      <c r="F11" s="44">
        <f t="shared" ref="F11:F32" si="0">E11/$E$32</f>
        <v>0.29910085581193802</v>
      </c>
      <c r="G11" s="43">
        <v>16334</v>
      </c>
      <c r="H11" s="43">
        <v>1723</v>
      </c>
      <c r="I11" s="43">
        <f>G11+H11</f>
        <v>18057</v>
      </c>
      <c r="J11" s="44">
        <f t="shared" ref="J11:J32" si="1">I11/$I$32</f>
        <v>0.38603129810159054</v>
      </c>
      <c r="K11" s="43">
        <f t="shared" ref="K11:K33" si="2">E11+I11</f>
        <v>29101</v>
      </c>
      <c r="P11" s="56"/>
    </row>
    <row r="12" spans="1:16" x14ac:dyDescent="0.2">
      <c r="B12" s="43" t="s">
        <v>311</v>
      </c>
      <c r="C12" s="43">
        <v>744</v>
      </c>
      <c r="D12" s="43">
        <v>880</v>
      </c>
      <c r="E12" s="43">
        <f t="shared" ref="E12:E32" si="3">C12+D12</f>
        <v>1624</v>
      </c>
      <c r="F12" s="44">
        <f t="shared" si="0"/>
        <v>4.3982233777488895E-2</v>
      </c>
      <c r="G12" s="43">
        <v>2212</v>
      </c>
      <c r="H12" s="43">
        <v>172</v>
      </c>
      <c r="I12" s="43">
        <f t="shared" ref="I12:I32" si="4">G12+H12</f>
        <v>2384</v>
      </c>
      <c r="J12" s="44">
        <f t="shared" si="1"/>
        <v>5.0966307508123823E-2</v>
      </c>
      <c r="K12" s="43">
        <f t="shared" si="2"/>
        <v>4008</v>
      </c>
      <c r="P12" s="56"/>
    </row>
    <row r="13" spans="1:16" x14ac:dyDescent="0.2">
      <c r="B13" s="43" t="s">
        <v>289</v>
      </c>
      <c r="C13" s="43">
        <v>651</v>
      </c>
      <c r="D13" s="43">
        <v>693</v>
      </c>
      <c r="E13" s="43">
        <f t="shared" si="3"/>
        <v>1344</v>
      </c>
      <c r="F13" s="44">
        <f t="shared" si="0"/>
        <v>3.6399090022749429E-2</v>
      </c>
      <c r="G13" s="43">
        <v>1665</v>
      </c>
      <c r="H13" s="43">
        <v>203</v>
      </c>
      <c r="I13" s="43">
        <f t="shared" si="4"/>
        <v>1868</v>
      </c>
      <c r="J13" s="44">
        <f t="shared" si="1"/>
        <v>3.9935009406533266E-2</v>
      </c>
      <c r="K13" s="43">
        <f t="shared" si="2"/>
        <v>3212</v>
      </c>
      <c r="P13" s="56"/>
    </row>
    <row r="14" spans="1:16" x14ac:dyDescent="0.2">
      <c r="B14" s="43" t="s">
        <v>314</v>
      </c>
      <c r="C14" s="43">
        <v>643</v>
      </c>
      <c r="D14" s="43">
        <v>1007</v>
      </c>
      <c r="E14" s="43">
        <f t="shared" si="3"/>
        <v>1650</v>
      </c>
      <c r="F14" s="44">
        <f t="shared" si="0"/>
        <v>4.4686382840428987E-2</v>
      </c>
      <c r="G14" s="43">
        <v>861</v>
      </c>
      <c r="H14" s="43">
        <v>152</v>
      </c>
      <c r="I14" s="43">
        <f t="shared" si="4"/>
        <v>1013</v>
      </c>
      <c r="J14" s="44">
        <f t="shared" si="1"/>
        <v>2.1656404994014024E-2</v>
      </c>
      <c r="K14" s="43">
        <f t="shared" si="2"/>
        <v>2663</v>
      </c>
      <c r="P14" s="56"/>
    </row>
    <row r="15" spans="1:16" x14ac:dyDescent="0.2">
      <c r="B15" s="43" t="s">
        <v>290</v>
      </c>
      <c r="C15" s="43">
        <v>284</v>
      </c>
      <c r="D15" s="43">
        <v>567</v>
      </c>
      <c r="E15" s="43">
        <f t="shared" si="3"/>
        <v>851</v>
      </c>
      <c r="F15" s="44">
        <f t="shared" si="0"/>
        <v>2.3047340483154589E-2</v>
      </c>
      <c r="G15" s="43">
        <v>654</v>
      </c>
      <c r="H15" s="43">
        <v>90</v>
      </c>
      <c r="I15" s="43">
        <f t="shared" si="4"/>
        <v>744</v>
      </c>
      <c r="J15" s="44">
        <f t="shared" si="1"/>
        <v>1.590559261159569E-2</v>
      </c>
      <c r="K15" s="43">
        <f t="shared" si="2"/>
        <v>1595</v>
      </c>
      <c r="P15" s="56"/>
    </row>
    <row r="16" spans="1:16" x14ac:dyDescent="0.2">
      <c r="B16" s="43" t="s">
        <v>317</v>
      </c>
      <c r="C16" s="43">
        <v>480</v>
      </c>
      <c r="D16" s="43">
        <v>613</v>
      </c>
      <c r="E16" s="43">
        <f t="shared" si="3"/>
        <v>1093</v>
      </c>
      <c r="F16" s="44">
        <f t="shared" si="0"/>
        <v>2.9601343299750841E-2</v>
      </c>
      <c r="G16" s="43">
        <v>868</v>
      </c>
      <c r="H16" s="43">
        <v>103</v>
      </c>
      <c r="I16" s="43">
        <f t="shared" si="4"/>
        <v>971</v>
      </c>
      <c r="J16" s="44">
        <f t="shared" si="1"/>
        <v>2.0758508636907817E-2</v>
      </c>
      <c r="K16" s="43">
        <f t="shared" si="2"/>
        <v>2064</v>
      </c>
      <c r="P16" s="56"/>
    </row>
    <row r="17" spans="2:16" x14ac:dyDescent="0.2">
      <c r="B17" s="43" t="s">
        <v>318</v>
      </c>
      <c r="C17" s="43">
        <v>841</v>
      </c>
      <c r="D17" s="43">
        <v>704</v>
      </c>
      <c r="E17" s="43">
        <f t="shared" si="3"/>
        <v>1545</v>
      </c>
      <c r="F17" s="44">
        <f t="shared" si="0"/>
        <v>4.1842703932401693E-2</v>
      </c>
      <c r="G17" s="43">
        <v>1660</v>
      </c>
      <c r="H17" s="43">
        <v>108</v>
      </c>
      <c r="I17" s="43">
        <f t="shared" si="4"/>
        <v>1768</v>
      </c>
      <c r="J17" s="44">
        <f t="shared" si="1"/>
        <v>3.7797160937232767E-2</v>
      </c>
      <c r="K17" s="43">
        <f t="shared" si="2"/>
        <v>3313</v>
      </c>
      <c r="P17" s="56"/>
    </row>
    <row r="18" spans="2:16" x14ac:dyDescent="0.2">
      <c r="B18" s="43" t="s">
        <v>321</v>
      </c>
      <c r="C18" s="43">
        <v>717</v>
      </c>
      <c r="D18" s="43">
        <v>1179</v>
      </c>
      <c r="E18" s="43">
        <f t="shared" si="3"/>
        <v>1896</v>
      </c>
      <c r="F18" s="44">
        <f t="shared" si="0"/>
        <v>5.1348716282092949E-2</v>
      </c>
      <c r="G18" s="43">
        <v>1214</v>
      </c>
      <c r="H18" s="43">
        <v>223</v>
      </c>
      <c r="I18" s="43">
        <f t="shared" si="4"/>
        <v>1437</v>
      </c>
      <c r="J18" s="44">
        <f t="shared" si="1"/>
        <v>3.0720882503848128E-2</v>
      </c>
      <c r="K18" s="43">
        <f t="shared" si="2"/>
        <v>3333</v>
      </c>
      <c r="P18" s="56"/>
    </row>
    <row r="19" spans="2:16" x14ac:dyDescent="0.2">
      <c r="B19" s="43" t="s">
        <v>323</v>
      </c>
      <c r="C19" s="43">
        <v>595</v>
      </c>
      <c r="D19" s="43">
        <v>705</v>
      </c>
      <c r="E19" s="43">
        <f t="shared" si="3"/>
        <v>1300</v>
      </c>
      <c r="F19" s="44">
        <f t="shared" si="0"/>
        <v>3.5207453147004658E-2</v>
      </c>
      <c r="G19" s="43">
        <v>1737</v>
      </c>
      <c r="H19" s="43">
        <v>132</v>
      </c>
      <c r="I19" s="43">
        <f t="shared" si="4"/>
        <v>1869</v>
      </c>
      <c r="J19" s="44">
        <f t="shared" si="1"/>
        <v>3.9956387891226269E-2</v>
      </c>
      <c r="K19" s="43">
        <f t="shared" si="2"/>
        <v>3169</v>
      </c>
      <c r="P19" s="56"/>
    </row>
    <row r="20" spans="2:16" x14ac:dyDescent="0.2">
      <c r="B20" s="43" t="s">
        <v>319</v>
      </c>
      <c r="C20" s="43">
        <v>446</v>
      </c>
      <c r="D20" s="43">
        <v>555</v>
      </c>
      <c r="E20" s="43">
        <f t="shared" si="3"/>
        <v>1001</v>
      </c>
      <c r="F20" s="44">
        <f t="shared" si="0"/>
        <v>2.7109738923193585E-2</v>
      </c>
      <c r="G20" s="43">
        <v>1257</v>
      </c>
      <c r="H20" s="43">
        <v>98</v>
      </c>
      <c r="I20" s="43">
        <f t="shared" si="4"/>
        <v>1355</v>
      </c>
      <c r="J20" s="44">
        <f t="shared" si="1"/>
        <v>2.8967846759021719E-2</v>
      </c>
      <c r="K20" s="43">
        <f t="shared" si="2"/>
        <v>2356</v>
      </c>
      <c r="P20" s="56"/>
    </row>
    <row r="21" spans="2:16" x14ac:dyDescent="0.2">
      <c r="B21" s="43" t="s">
        <v>331</v>
      </c>
      <c r="C21" s="43">
        <v>300</v>
      </c>
      <c r="D21" s="43">
        <v>317</v>
      </c>
      <c r="E21" s="43">
        <f t="shared" si="3"/>
        <v>617</v>
      </c>
      <c r="F21" s="44">
        <f t="shared" si="0"/>
        <v>1.6709998916693749E-2</v>
      </c>
      <c r="G21" s="43">
        <v>363</v>
      </c>
      <c r="H21" s="43">
        <v>43</v>
      </c>
      <c r="I21" s="43">
        <f t="shared" si="4"/>
        <v>406</v>
      </c>
      <c r="J21" s="44">
        <f t="shared" si="1"/>
        <v>8.6796647853600133E-3</v>
      </c>
      <c r="K21" s="43">
        <f t="shared" si="2"/>
        <v>1023</v>
      </c>
      <c r="P21" s="56"/>
    </row>
    <row r="22" spans="2:16" x14ac:dyDescent="0.2">
      <c r="B22" s="43" t="s">
        <v>312</v>
      </c>
      <c r="C22" s="43">
        <v>652</v>
      </c>
      <c r="D22" s="43">
        <v>809</v>
      </c>
      <c r="E22" s="43">
        <f t="shared" si="3"/>
        <v>1461</v>
      </c>
      <c r="F22" s="44">
        <f t="shared" si="0"/>
        <v>3.9567760805979853E-2</v>
      </c>
      <c r="G22" s="43">
        <v>1865</v>
      </c>
      <c r="H22" s="43">
        <v>134</v>
      </c>
      <c r="I22" s="43">
        <f t="shared" si="4"/>
        <v>1999</v>
      </c>
      <c r="J22" s="44">
        <f t="shared" si="1"/>
        <v>4.2735590901316914E-2</v>
      </c>
      <c r="K22" s="43">
        <f t="shared" si="2"/>
        <v>3460</v>
      </c>
      <c r="P22" s="56"/>
    </row>
    <row r="23" spans="2:16" x14ac:dyDescent="0.2">
      <c r="B23" s="43" t="s">
        <v>315</v>
      </c>
      <c r="C23" s="43">
        <v>302</v>
      </c>
      <c r="D23" s="43">
        <v>595</v>
      </c>
      <c r="E23" s="43">
        <f t="shared" si="3"/>
        <v>897</v>
      </c>
      <c r="F23" s="44">
        <f t="shared" si="0"/>
        <v>2.4293142671433215E-2</v>
      </c>
      <c r="G23" s="43">
        <v>476</v>
      </c>
      <c r="H23" s="43">
        <v>94</v>
      </c>
      <c r="I23" s="43">
        <f t="shared" si="4"/>
        <v>570</v>
      </c>
      <c r="J23" s="44">
        <f t="shared" si="1"/>
        <v>1.2185736275012828E-2</v>
      </c>
      <c r="K23" s="43">
        <f t="shared" si="2"/>
        <v>1467</v>
      </c>
      <c r="P23" s="56"/>
    </row>
    <row r="24" spans="2:16" x14ac:dyDescent="0.2">
      <c r="B24" s="43" t="s">
        <v>332</v>
      </c>
      <c r="C24" s="43">
        <v>235</v>
      </c>
      <c r="D24" s="43">
        <v>290</v>
      </c>
      <c r="E24" s="43">
        <f t="shared" si="3"/>
        <v>525</v>
      </c>
      <c r="F24" s="44">
        <f t="shared" si="0"/>
        <v>1.4218394540136497E-2</v>
      </c>
      <c r="G24" s="43">
        <v>521</v>
      </c>
      <c r="H24" s="43">
        <v>78</v>
      </c>
      <c r="I24" s="43">
        <f t="shared" si="4"/>
        <v>599</v>
      </c>
      <c r="J24" s="44">
        <f t="shared" si="1"/>
        <v>1.2805712331109971E-2</v>
      </c>
      <c r="K24" s="43">
        <f t="shared" si="2"/>
        <v>1124</v>
      </c>
      <c r="P24" s="56"/>
    </row>
    <row r="25" spans="2:16" x14ac:dyDescent="0.2">
      <c r="B25" s="43" t="s">
        <v>291</v>
      </c>
      <c r="C25" s="43">
        <v>255</v>
      </c>
      <c r="D25" s="43">
        <v>298</v>
      </c>
      <c r="E25" s="43">
        <f t="shared" si="3"/>
        <v>553</v>
      </c>
      <c r="F25" s="44">
        <f t="shared" si="0"/>
        <v>1.4976708915610443E-2</v>
      </c>
      <c r="G25" s="43">
        <v>670</v>
      </c>
      <c r="H25" s="43">
        <v>49</v>
      </c>
      <c r="I25" s="43">
        <f t="shared" si="4"/>
        <v>719</v>
      </c>
      <c r="J25" s="44">
        <f t="shared" si="1"/>
        <v>1.5371130494270566E-2</v>
      </c>
      <c r="K25" s="43">
        <f t="shared" si="2"/>
        <v>1272</v>
      </c>
      <c r="P25" s="56"/>
    </row>
    <row r="26" spans="2:16" x14ac:dyDescent="0.2">
      <c r="B26" s="43" t="s">
        <v>322</v>
      </c>
      <c r="C26" s="43">
        <v>237</v>
      </c>
      <c r="D26" s="43">
        <v>312</v>
      </c>
      <c r="E26" s="43">
        <f t="shared" si="3"/>
        <v>549</v>
      </c>
      <c r="F26" s="44">
        <f t="shared" si="0"/>
        <v>1.4868378290542737E-2</v>
      </c>
      <c r="G26" s="43">
        <v>518</v>
      </c>
      <c r="H26" s="43">
        <v>58</v>
      </c>
      <c r="I26" s="43">
        <f t="shared" si="4"/>
        <v>576</v>
      </c>
      <c r="J26" s="44">
        <f t="shared" si="1"/>
        <v>1.2314007183170857E-2</v>
      </c>
      <c r="K26" s="43">
        <f t="shared" si="2"/>
        <v>1125</v>
      </c>
      <c r="P26" s="56"/>
    </row>
    <row r="27" spans="2:16" x14ac:dyDescent="0.2">
      <c r="B27" s="43" t="s">
        <v>320</v>
      </c>
      <c r="C27" s="43">
        <v>1805</v>
      </c>
      <c r="D27" s="43">
        <v>2281</v>
      </c>
      <c r="E27" s="43">
        <f t="shared" si="3"/>
        <v>4086</v>
      </c>
      <c r="F27" s="44">
        <f t="shared" si="0"/>
        <v>0.11065973350666233</v>
      </c>
      <c r="G27" s="43">
        <v>5324</v>
      </c>
      <c r="H27" s="43">
        <v>578</v>
      </c>
      <c r="I27" s="43">
        <f t="shared" si="4"/>
        <v>5902</v>
      </c>
      <c r="J27" s="44">
        <f t="shared" si="1"/>
        <v>0.12617581665811528</v>
      </c>
      <c r="K27" s="43">
        <f t="shared" si="2"/>
        <v>9988</v>
      </c>
      <c r="P27" s="56"/>
    </row>
    <row r="28" spans="2:16" x14ac:dyDescent="0.2">
      <c r="B28" s="43" t="s">
        <v>313</v>
      </c>
      <c r="C28" s="43">
        <v>790</v>
      </c>
      <c r="D28" s="43">
        <v>1405</v>
      </c>
      <c r="E28" s="43">
        <f t="shared" si="3"/>
        <v>2195</v>
      </c>
      <c r="F28" s="44">
        <f t="shared" si="0"/>
        <v>5.9446430505904022E-2</v>
      </c>
      <c r="G28" s="43">
        <v>1664</v>
      </c>
      <c r="H28" s="43">
        <v>223</v>
      </c>
      <c r="I28" s="43">
        <f t="shared" si="4"/>
        <v>1887</v>
      </c>
      <c r="J28" s="44">
        <f t="shared" si="1"/>
        <v>4.0341200615700359E-2</v>
      </c>
      <c r="K28" s="43">
        <f t="shared" si="2"/>
        <v>4082</v>
      </c>
      <c r="P28" s="56"/>
    </row>
    <row r="29" spans="2:16" x14ac:dyDescent="0.2">
      <c r="B29" s="43" t="s">
        <v>316</v>
      </c>
      <c r="C29" s="43">
        <v>574</v>
      </c>
      <c r="D29" s="43">
        <v>792</v>
      </c>
      <c r="E29" s="43">
        <f t="shared" si="3"/>
        <v>1366</v>
      </c>
      <c r="F29" s="44">
        <f t="shared" si="0"/>
        <v>3.6994908460621818E-2</v>
      </c>
      <c r="G29" s="43">
        <v>1146</v>
      </c>
      <c r="H29" s="43">
        <v>121</v>
      </c>
      <c r="I29" s="43">
        <f t="shared" si="4"/>
        <v>1267</v>
      </c>
      <c r="J29" s="44">
        <f t="shared" si="1"/>
        <v>2.7086540106037282E-2</v>
      </c>
      <c r="K29" s="43">
        <f t="shared" si="2"/>
        <v>2633</v>
      </c>
      <c r="P29" s="56"/>
    </row>
    <row r="30" spans="2:16" x14ac:dyDescent="0.2">
      <c r="B30" s="43" t="s">
        <v>333</v>
      </c>
      <c r="C30" s="43">
        <v>157</v>
      </c>
      <c r="D30" s="43">
        <v>177</v>
      </c>
      <c r="E30" s="43">
        <f t="shared" si="3"/>
        <v>334</v>
      </c>
      <c r="F30" s="44">
        <f t="shared" si="0"/>
        <v>9.0456071931535043E-3</v>
      </c>
      <c r="G30" s="43">
        <v>365</v>
      </c>
      <c r="H30" s="43">
        <v>24</v>
      </c>
      <c r="I30" s="43">
        <f t="shared" si="4"/>
        <v>389</v>
      </c>
      <c r="J30" s="44">
        <f t="shared" si="1"/>
        <v>8.3162305455789301E-3</v>
      </c>
      <c r="K30" s="43">
        <f t="shared" si="2"/>
        <v>723</v>
      </c>
      <c r="P30" s="56"/>
    </row>
    <row r="31" spans="2:16" x14ac:dyDescent="0.2">
      <c r="B31" s="43" t="s">
        <v>292</v>
      </c>
      <c r="C31" s="43">
        <v>388</v>
      </c>
      <c r="D31" s="43">
        <v>605</v>
      </c>
      <c r="E31" s="43">
        <f t="shared" si="3"/>
        <v>993</v>
      </c>
      <c r="F31" s="44">
        <f t="shared" si="0"/>
        <v>2.6893077673058173E-2</v>
      </c>
      <c r="G31" s="43">
        <v>856</v>
      </c>
      <c r="H31" s="43">
        <v>140</v>
      </c>
      <c r="I31" s="43">
        <f t="shared" si="4"/>
        <v>996</v>
      </c>
      <c r="J31" s="44">
        <f t="shared" si="1"/>
        <v>2.1292970754232941E-2</v>
      </c>
      <c r="K31" s="43">
        <f t="shared" si="2"/>
        <v>1989</v>
      </c>
      <c r="P31" s="56"/>
    </row>
    <row r="32" spans="2:16" x14ac:dyDescent="0.2">
      <c r="B32" s="45" t="s">
        <v>66</v>
      </c>
      <c r="C32" s="43">
        <f>SUM(C11:C31)</f>
        <v>16496</v>
      </c>
      <c r="D32" s="43">
        <f>SUM(D11:D31)</f>
        <v>20428</v>
      </c>
      <c r="E32" s="45">
        <f t="shared" si="3"/>
        <v>36924</v>
      </c>
      <c r="F32" s="44">
        <f t="shared" si="0"/>
        <v>1</v>
      </c>
      <c r="G32" s="43">
        <f>SUM(G11:G31)</f>
        <v>42230</v>
      </c>
      <c r="H32" s="43">
        <f>SUM(H11:H31)</f>
        <v>4546</v>
      </c>
      <c r="I32" s="45">
        <f t="shared" si="4"/>
        <v>46776</v>
      </c>
      <c r="J32" s="44">
        <f t="shared" si="1"/>
        <v>1</v>
      </c>
      <c r="K32" s="45">
        <f t="shared" si="2"/>
        <v>83700</v>
      </c>
      <c r="P32" s="56"/>
    </row>
    <row r="33" spans="2:12" ht="25.5" customHeight="1" x14ac:dyDescent="0.2">
      <c r="B33" s="57" t="s">
        <v>82</v>
      </c>
      <c r="C33" s="58">
        <f>+C32/$K$32</f>
        <v>0.19708482676224612</v>
      </c>
      <c r="D33" s="58">
        <f>+D32/$K$32</f>
        <v>0.2440621266427718</v>
      </c>
      <c r="E33" s="59">
        <f>C33+D33</f>
        <v>0.44114695340501792</v>
      </c>
      <c r="F33" s="58"/>
      <c r="G33" s="58">
        <f>+G32/$K$32</f>
        <v>0.50454002389486263</v>
      </c>
      <c r="H33" s="58">
        <f>+H32/$K$32</f>
        <v>5.4313022700119472E-2</v>
      </c>
      <c r="I33" s="59">
        <f>G33+H33</f>
        <v>0.55885304659498214</v>
      </c>
      <c r="J33" s="59"/>
      <c r="K33" s="59">
        <f t="shared" si="2"/>
        <v>1</v>
      </c>
    </row>
    <row r="34" spans="2:12" x14ac:dyDescent="0.2">
      <c r="B34" s="50"/>
      <c r="C34" s="63"/>
      <c r="D34" s="63"/>
      <c r="E34" s="63"/>
      <c r="F34" s="63"/>
      <c r="G34" s="63"/>
      <c r="H34" s="63"/>
      <c r="I34" s="63"/>
      <c r="J34" s="63"/>
      <c r="K34" s="63"/>
    </row>
    <row r="35" spans="2:12" ht="12.75" x14ac:dyDescent="0.2">
      <c r="B35" s="363" t="s">
        <v>612</v>
      </c>
      <c r="C35" s="363"/>
      <c r="D35" s="363"/>
      <c r="E35" s="363"/>
      <c r="F35" s="363"/>
      <c r="G35" s="363"/>
      <c r="H35" s="363"/>
      <c r="I35" s="363"/>
      <c r="J35" s="363"/>
      <c r="K35" s="363"/>
    </row>
    <row r="36" spans="2:12" ht="12.75" x14ac:dyDescent="0.2">
      <c r="B36" s="376" t="str">
        <f>'Solicitudes Regiones'!$B$6:$P$6</f>
        <v>Acumuladas de julio de 2008 a marzo de 2019</v>
      </c>
      <c r="C36" s="376"/>
      <c r="D36" s="376"/>
      <c r="E36" s="376"/>
      <c r="F36" s="376"/>
      <c r="G36" s="376"/>
      <c r="H36" s="376"/>
      <c r="I36" s="376"/>
      <c r="J36" s="376"/>
      <c r="K36" s="376"/>
    </row>
    <row r="38" spans="2:12" ht="15" customHeight="1" x14ac:dyDescent="0.2">
      <c r="B38" s="393" t="s">
        <v>83</v>
      </c>
      <c r="C38" s="394"/>
      <c r="D38" s="394"/>
      <c r="E38" s="394"/>
      <c r="F38" s="394"/>
      <c r="G38" s="394"/>
      <c r="H38" s="394"/>
      <c r="I38" s="394"/>
      <c r="J38" s="394"/>
      <c r="K38" s="395"/>
      <c r="L38" s="64"/>
    </row>
    <row r="39" spans="2:12" ht="21" customHeight="1" x14ac:dyDescent="0.2">
      <c r="B39" s="392" t="s">
        <v>74</v>
      </c>
      <c r="C39" s="393" t="s">
        <v>2</v>
      </c>
      <c r="D39" s="394"/>
      <c r="E39" s="394"/>
      <c r="F39" s="394"/>
      <c r="G39" s="394"/>
      <c r="H39" s="394"/>
      <c r="I39" s="394"/>
      <c r="J39" s="394"/>
      <c r="K39" s="395"/>
    </row>
    <row r="40" spans="2:12" ht="24" x14ac:dyDescent="0.2">
      <c r="B40" s="392"/>
      <c r="C40" s="48" t="s">
        <v>75</v>
      </c>
      <c r="D40" s="48" t="s">
        <v>76</v>
      </c>
      <c r="E40" s="48" t="s">
        <v>77</v>
      </c>
      <c r="F40" s="48" t="s">
        <v>78</v>
      </c>
      <c r="G40" s="48" t="s">
        <v>8</v>
      </c>
      <c r="H40" s="48" t="s">
        <v>79</v>
      </c>
      <c r="I40" s="48" t="s">
        <v>80</v>
      </c>
      <c r="J40" s="48" t="s">
        <v>81</v>
      </c>
      <c r="K40" s="178" t="s">
        <v>46</v>
      </c>
    </row>
    <row r="41" spans="2:12" x14ac:dyDescent="0.2">
      <c r="B41" s="43" t="s">
        <v>310</v>
      </c>
      <c r="C41" s="43">
        <v>4765</v>
      </c>
      <c r="D41" s="43">
        <v>2783</v>
      </c>
      <c r="E41" s="43">
        <f t="shared" ref="E41:E61" si="5">C41+D41</f>
        <v>7548</v>
      </c>
      <c r="F41" s="44">
        <f t="shared" ref="F41:F62" si="6">E41/$E$62</f>
        <v>0.31457864466116531</v>
      </c>
      <c r="G41" s="43">
        <v>13732</v>
      </c>
      <c r="H41" s="43">
        <v>1457</v>
      </c>
      <c r="I41" s="43">
        <f>G41+H41</f>
        <v>15189</v>
      </c>
      <c r="J41" s="44">
        <f t="shared" ref="J41:J62" si="7">I41/$I$62</f>
        <v>0.37202410110708339</v>
      </c>
      <c r="K41" s="43">
        <f t="shared" ref="K41:K63" si="8">E41+I41</f>
        <v>22737</v>
      </c>
    </row>
    <row r="42" spans="2:12" x14ac:dyDescent="0.2">
      <c r="B42" s="43" t="s">
        <v>311</v>
      </c>
      <c r="C42" s="43">
        <v>671</v>
      </c>
      <c r="D42" s="43">
        <v>380</v>
      </c>
      <c r="E42" s="43">
        <f t="shared" si="5"/>
        <v>1051</v>
      </c>
      <c r="F42" s="44">
        <f t="shared" si="6"/>
        <v>4.3802617320996919E-2</v>
      </c>
      <c r="G42" s="43">
        <v>1877</v>
      </c>
      <c r="H42" s="43">
        <v>130</v>
      </c>
      <c r="I42" s="43">
        <f t="shared" ref="I42:I62" si="9">G42+H42</f>
        <v>2007</v>
      </c>
      <c r="J42" s="44">
        <f t="shared" si="7"/>
        <v>4.9157440971882044E-2</v>
      </c>
      <c r="K42" s="43">
        <f t="shared" si="8"/>
        <v>3058</v>
      </c>
    </row>
    <row r="43" spans="2:12" x14ac:dyDescent="0.2">
      <c r="B43" s="43" t="s">
        <v>289</v>
      </c>
      <c r="C43" s="43">
        <v>576</v>
      </c>
      <c r="D43" s="43">
        <v>339</v>
      </c>
      <c r="E43" s="43">
        <f t="shared" si="5"/>
        <v>915</v>
      </c>
      <c r="F43" s="44">
        <f t="shared" si="6"/>
        <v>3.8134533633408352E-2</v>
      </c>
      <c r="G43" s="43">
        <v>1456</v>
      </c>
      <c r="H43" s="43">
        <v>176</v>
      </c>
      <c r="I43" s="43">
        <f t="shared" si="9"/>
        <v>1632</v>
      </c>
      <c r="J43" s="44">
        <f t="shared" si="7"/>
        <v>3.9972567845596156E-2</v>
      </c>
      <c r="K43" s="43">
        <f t="shared" si="8"/>
        <v>2547</v>
      </c>
    </row>
    <row r="44" spans="2:12" x14ac:dyDescent="0.2">
      <c r="B44" s="43" t="s">
        <v>314</v>
      </c>
      <c r="C44" s="43">
        <v>620</v>
      </c>
      <c r="D44" s="43">
        <v>389</v>
      </c>
      <c r="E44" s="43">
        <f t="shared" si="5"/>
        <v>1009</v>
      </c>
      <c r="F44" s="44">
        <f t="shared" si="6"/>
        <v>4.2052179711594563E-2</v>
      </c>
      <c r="G44" s="43">
        <v>813</v>
      </c>
      <c r="H44" s="43">
        <v>138</v>
      </c>
      <c r="I44" s="43">
        <f t="shared" si="9"/>
        <v>951</v>
      </c>
      <c r="J44" s="44">
        <f t="shared" si="7"/>
        <v>2.3292838248260998E-2</v>
      </c>
      <c r="K44" s="43">
        <f t="shared" si="8"/>
        <v>1960</v>
      </c>
    </row>
    <row r="45" spans="2:12" x14ac:dyDescent="0.2">
      <c r="B45" s="43" t="s">
        <v>290</v>
      </c>
      <c r="C45" s="43">
        <v>254</v>
      </c>
      <c r="D45" s="43">
        <v>212</v>
      </c>
      <c r="E45" s="43">
        <f t="shared" si="5"/>
        <v>466</v>
      </c>
      <c r="F45" s="44">
        <f t="shared" si="6"/>
        <v>1.9421522047178463E-2</v>
      </c>
      <c r="G45" s="43">
        <v>588</v>
      </c>
      <c r="H45" s="43">
        <v>81</v>
      </c>
      <c r="I45" s="43">
        <f t="shared" si="9"/>
        <v>669</v>
      </c>
      <c r="J45" s="44">
        <f t="shared" si="7"/>
        <v>1.6385813657294013E-2</v>
      </c>
      <c r="K45" s="43">
        <f t="shared" si="8"/>
        <v>1135</v>
      </c>
    </row>
    <row r="46" spans="2:12" x14ac:dyDescent="0.2">
      <c r="B46" s="43" t="s">
        <v>317</v>
      </c>
      <c r="C46" s="43">
        <v>437</v>
      </c>
      <c r="D46" s="43">
        <v>250</v>
      </c>
      <c r="E46" s="43">
        <f t="shared" si="5"/>
        <v>687</v>
      </c>
      <c r="F46" s="44">
        <f t="shared" si="6"/>
        <v>2.8632158039509876E-2</v>
      </c>
      <c r="G46" s="43">
        <v>793</v>
      </c>
      <c r="H46" s="43">
        <v>85</v>
      </c>
      <c r="I46" s="43">
        <f t="shared" si="9"/>
        <v>878</v>
      </c>
      <c r="J46" s="44">
        <f t="shared" si="7"/>
        <v>2.150484961301068E-2</v>
      </c>
      <c r="K46" s="43">
        <f t="shared" si="8"/>
        <v>1565</v>
      </c>
    </row>
    <row r="47" spans="2:12" x14ac:dyDescent="0.2">
      <c r="B47" s="43" t="s">
        <v>318</v>
      </c>
      <c r="C47" s="43">
        <v>784</v>
      </c>
      <c r="D47" s="43">
        <v>309</v>
      </c>
      <c r="E47" s="43">
        <f t="shared" si="5"/>
        <v>1093</v>
      </c>
      <c r="F47" s="44">
        <f t="shared" si="6"/>
        <v>4.5553054930399267E-2</v>
      </c>
      <c r="G47" s="43">
        <v>1480</v>
      </c>
      <c r="H47" s="43">
        <v>86</v>
      </c>
      <c r="I47" s="43">
        <f t="shared" si="9"/>
        <v>1566</v>
      </c>
      <c r="J47" s="44">
        <f t="shared" si="7"/>
        <v>3.8356030175369843E-2</v>
      </c>
      <c r="K47" s="43">
        <f t="shared" si="8"/>
        <v>2659</v>
      </c>
    </row>
    <row r="48" spans="2:12" x14ac:dyDescent="0.2">
      <c r="B48" s="43" t="s">
        <v>321</v>
      </c>
      <c r="C48" s="43">
        <v>687</v>
      </c>
      <c r="D48" s="43">
        <v>471</v>
      </c>
      <c r="E48" s="43">
        <f t="shared" si="5"/>
        <v>1158</v>
      </c>
      <c r="F48" s="44">
        <f t="shared" si="6"/>
        <v>4.8262065516379092E-2</v>
      </c>
      <c r="G48" s="43">
        <v>1123</v>
      </c>
      <c r="H48" s="43">
        <v>198</v>
      </c>
      <c r="I48" s="43">
        <f t="shared" si="9"/>
        <v>1321</v>
      </c>
      <c r="J48" s="44">
        <f t="shared" si="7"/>
        <v>3.2355246399529733E-2</v>
      </c>
      <c r="K48" s="43">
        <f t="shared" si="8"/>
        <v>2479</v>
      </c>
    </row>
    <row r="49" spans="2:11" x14ac:dyDescent="0.2">
      <c r="B49" s="43" t="s">
        <v>323</v>
      </c>
      <c r="C49" s="43">
        <v>562</v>
      </c>
      <c r="D49" s="43">
        <v>270</v>
      </c>
      <c r="E49" s="43">
        <f t="shared" si="5"/>
        <v>832</v>
      </c>
      <c r="F49" s="44">
        <f t="shared" si="6"/>
        <v>3.4675335500541804E-2</v>
      </c>
      <c r="G49" s="43">
        <v>1595</v>
      </c>
      <c r="H49" s="43">
        <v>97</v>
      </c>
      <c r="I49" s="43">
        <f t="shared" si="9"/>
        <v>1692</v>
      </c>
      <c r="J49" s="44">
        <f t="shared" si="7"/>
        <v>4.1442147545801902E-2</v>
      </c>
      <c r="K49" s="43">
        <f t="shared" si="8"/>
        <v>2524</v>
      </c>
    </row>
    <row r="50" spans="2:11" x14ac:dyDescent="0.2">
      <c r="B50" s="43" t="s">
        <v>319</v>
      </c>
      <c r="C50" s="43">
        <v>417</v>
      </c>
      <c r="D50" s="43">
        <v>245</v>
      </c>
      <c r="E50" s="43">
        <f t="shared" si="5"/>
        <v>662</v>
      </c>
      <c r="F50" s="44">
        <f t="shared" si="6"/>
        <v>2.7590230891056097E-2</v>
      </c>
      <c r="G50" s="43">
        <v>1160</v>
      </c>
      <c r="H50" s="43">
        <v>87</v>
      </c>
      <c r="I50" s="43">
        <f t="shared" si="9"/>
        <v>1247</v>
      </c>
      <c r="J50" s="44">
        <f t="shared" si="7"/>
        <v>3.0542764769275987E-2</v>
      </c>
      <c r="K50" s="43">
        <f t="shared" si="8"/>
        <v>1909</v>
      </c>
    </row>
    <row r="51" spans="2:11" x14ac:dyDescent="0.2">
      <c r="B51" s="43" t="s">
        <v>331</v>
      </c>
      <c r="C51" s="43">
        <v>291</v>
      </c>
      <c r="D51" s="43">
        <v>125</v>
      </c>
      <c r="E51" s="43">
        <f t="shared" si="5"/>
        <v>416</v>
      </c>
      <c r="F51" s="44">
        <f t="shared" si="6"/>
        <v>1.7337667750270902E-2</v>
      </c>
      <c r="G51" s="43">
        <v>345</v>
      </c>
      <c r="H51" s="43">
        <v>42</v>
      </c>
      <c r="I51" s="43">
        <f t="shared" si="9"/>
        <v>387</v>
      </c>
      <c r="J51" s="44">
        <f t="shared" si="7"/>
        <v>9.4787890663270303E-3</v>
      </c>
      <c r="K51" s="43">
        <f t="shared" si="8"/>
        <v>803</v>
      </c>
    </row>
    <row r="52" spans="2:11" x14ac:dyDescent="0.2">
      <c r="B52" s="43" t="s">
        <v>312</v>
      </c>
      <c r="C52" s="43">
        <v>625</v>
      </c>
      <c r="D52" s="43">
        <v>357</v>
      </c>
      <c r="E52" s="43">
        <f t="shared" si="5"/>
        <v>982</v>
      </c>
      <c r="F52" s="44">
        <f t="shared" si="6"/>
        <v>4.0926898391264482E-2</v>
      </c>
      <c r="G52" s="43">
        <v>1691</v>
      </c>
      <c r="H52" s="43">
        <v>113</v>
      </c>
      <c r="I52" s="43">
        <f t="shared" si="9"/>
        <v>1804</v>
      </c>
      <c r="J52" s="44">
        <f t="shared" si="7"/>
        <v>4.4185362986185951E-2</v>
      </c>
      <c r="K52" s="43">
        <f t="shared" si="8"/>
        <v>2786</v>
      </c>
    </row>
    <row r="53" spans="2:11" x14ac:dyDescent="0.2">
      <c r="B53" s="43" t="s">
        <v>315</v>
      </c>
      <c r="C53" s="43">
        <v>281</v>
      </c>
      <c r="D53" s="43">
        <v>214</v>
      </c>
      <c r="E53" s="43">
        <f t="shared" si="5"/>
        <v>495</v>
      </c>
      <c r="F53" s="44">
        <f t="shared" si="6"/>
        <v>2.0630157539384845E-2</v>
      </c>
      <c r="G53" s="43">
        <v>434</v>
      </c>
      <c r="H53" s="43">
        <v>79</v>
      </c>
      <c r="I53" s="43">
        <f t="shared" si="9"/>
        <v>513</v>
      </c>
      <c r="J53" s="44">
        <f t="shared" si="7"/>
        <v>1.2564906436759086E-2</v>
      </c>
      <c r="K53" s="43">
        <f t="shared" si="8"/>
        <v>1008</v>
      </c>
    </row>
    <row r="54" spans="2:11" x14ac:dyDescent="0.2">
      <c r="B54" s="43" t="s">
        <v>332</v>
      </c>
      <c r="C54" s="43">
        <v>228</v>
      </c>
      <c r="D54" s="43">
        <v>132</v>
      </c>
      <c r="E54" s="43">
        <f t="shared" si="5"/>
        <v>360</v>
      </c>
      <c r="F54" s="44">
        <f t="shared" si="6"/>
        <v>1.5003750937734433E-2</v>
      </c>
      <c r="G54" s="43">
        <v>485</v>
      </c>
      <c r="H54" s="43">
        <v>67</v>
      </c>
      <c r="I54" s="43">
        <f t="shared" si="9"/>
        <v>552</v>
      </c>
      <c r="J54" s="44">
        <f t="shared" si="7"/>
        <v>1.3520133241892818E-2</v>
      </c>
      <c r="K54" s="43">
        <f t="shared" si="8"/>
        <v>912</v>
      </c>
    </row>
    <row r="55" spans="2:11" x14ac:dyDescent="0.2">
      <c r="B55" s="43" t="s">
        <v>291</v>
      </c>
      <c r="C55" s="43">
        <v>246</v>
      </c>
      <c r="D55" s="43">
        <v>134</v>
      </c>
      <c r="E55" s="43">
        <f t="shared" si="5"/>
        <v>380</v>
      </c>
      <c r="F55" s="44">
        <f t="shared" si="6"/>
        <v>1.5837292656497456E-2</v>
      </c>
      <c r="G55" s="43">
        <v>613</v>
      </c>
      <c r="H55" s="43">
        <v>39</v>
      </c>
      <c r="I55" s="43">
        <f t="shared" si="9"/>
        <v>652</v>
      </c>
      <c r="J55" s="44">
        <f t="shared" si="7"/>
        <v>1.5969432742235719E-2</v>
      </c>
      <c r="K55" s="43">
        <f t="shared" si="8"/>
        <v>1032</v>
      </c>
    </row>
    <row r="56" spans="2:11" x14ac:dyDescent="0.2">
      <c r="B56" s="43" t="s">
        <v>322</v>
      </c>
      <c r="C56" s="43">
        <v>236</v>
      </c>
      <c r="D56" s="43">
        <v>145</v>
      </c>
      <c r="E56" s="43">
        <f t="shared" si="5"/>
        <v>381</v>
      </c>
      <c r="F56" s="44">
        <f t="shared" si="6"/>
        <v>1.5878969742435609E-2</v>
      </c>
      <c r="G56" s="43">
        <v>493</v>
      </c>
      <c r="H56" s="43">
        <v>46</v>
      </c>
      <c r="I56" s="43">
        <f t="shared" si="9"/>
        <v>539</v>
      </c>
      <c r="J56" s="44">
        <f t="shared" si="7"/>
        <v>1.3201724306848241E-2</v>
      </c>
      <c r="K56" s="43">
        <f t="shared" si="8"/>
        <v>920</v>
      </c>
    </row>
    <row r="57" spans="2:11" x14ac:dyDescent="0.2">
      <c r="B57" s="43" t="s">
        <v>320</v>
      </c>
      <c r="C57" s="43">
        <v>1650</v>
      </c>
      <c r="D57" s="43">
        <v>978</v>
      </c>
      <c r="E57" s="43">
        <f t="shared" si="5"/>
        <v>2628</v>
      </c>
      <c r="F57" s="44">
        <f t="shared" si="6"/>
        <v>0.10952738184546136</v>
      </c>
      <c r="G57" s="43">
        <v>4681</v>
      </c>
      <c r="H57" s="43">
        <v>511</v>
      </c>
      <c r="I57" s="43">
        <f t="shared" si="9"/>
        <v>5192</v>
      </c>
      <c r="J57" s="44">
        <f t="shared" si="7"/>
        <v>0.12716763005780346</v>
      </c>
      <c r="K57" s="43">
        <f t="shared" si="8"/>
        <v>7820</v>
      </c>
    </row>
    <row r="58" spans="2:11" x14ac:dyDescent="0.2">
      <c r="B58" s="43" t="s">
        <v>313</v>
      </c>
      <c r="C58" s="43">
        <v>721</v>
      </c>
      <c r="D58" s="43">
        <v>536</v>
      </c>
      <c r="E58" s="43">
        <f t="shared" si="5"/>
        <v>1257</v>
      </c>
      <c r="F58" s="44">
        <f t="shared" si="6"/>
        <v>5.2388097024256064E-2</v>
      </c>
      <c r="G58" s="43">
        <v>1460</v>
      </c>
      <c r="H58" s="43">
        <v>198</v>
      </c>
      <c r="I58" s="43">
        <f t="shared" si="9"/>
        <v>1658</v>
      </c>
      <c r="J58" s="44">
        <f t="shared" si="7"/>
        <v>4.0609385715685314E-2</v>
      </c>
      <c r="K58" s="43">
        <f t="shared" si="8"/>
        <v>2915</v>
      </c>
    </row>
    <row r="59" spans="2:11" x14ac:dyDescent="0.2">
      <c r="B59" s="43" t="s">
        <v>316</v>
      </c>
      <c r="C59" s="43">
        <v>527</v>
      </c>
      <c r="D59" s="43">
        <v>334</v>
      </c>
      <c r="E59" s="43">
        <f t="shared" si="5"/>
        <v>861</v>
      </c>
      <c r="F59" s="44">
        <f t="shared" si="6"/>
        <v>3.588397099274819E-2</v>
      </c>
      <c r="G59" s="43">
        <v>995</v>
      </c>
      <c r="H59" s="43">
        <v>107</v>
      </c>
      <c r="I59" s="43">
        <f t="shared" si="9"/>
        <v>1102</v>
      </c>
      <c r="J59" s="44">
        <f t="shared" si="7"/>
        <v>2.6991280493778778E-2</v>
      </c>
      <c r="K59" s="43">
        <f t="shared" si="8"/>
        <v>1963</v>
      </c>
    </row>
    <row r="60" spans="2:11" x14ac:dyDescent="0.2">
      <c r="B60" s="43" t="s">
        <v>333</v>
      </c>
      <c r="C60" s="43">
        <v>144</v>
      </c>
      <c r="D60" s="43">
        <v>74</v>
      </c>
      <c r="E60" s="43">
        <f t="shared" si="5"/>
        <v>218</v>
      </c>
      <c r="F60" s="44">
        <f t="shared" si="6"/>
        <v>9.0856047345169617E-3</v>
      </c>
      <c r="G60" s="43">
        <v>329</v>
      </c>
      <c r="H60" s="43">
        <v>24</v>
      </c>
      <c r="I60" s="43">
        <f t="shared" si="9"/>
        <v>353</v>
      </c>
      <c r="J60" s="44">
        <f t="shared" si="7"/>
        <v>8.6460272362104441E-3</v>
      </c>
      <c r="K60" s="43">
        <f t="shared" si="8"/>
        <v>571</v>
      </c>
    </row>
    <row r="61" spans="2:11" x14ac:dyDescent="0.2">
      <c r="B61" s="43" t="s">
        <v>292</v>
      </c>
      <c r="C61" s="43">
        <v>373</v>
      </c>
      <c r="D61" s="43">
        <v>222</v>
      </c>
      <c r="E61" s="43">
        <f t="shared" si="5"/>
        <v>595</v>
      </c>
      <c r="F61" s="44">
        <f t="shared" si="6"/>
        <v>2.4797866133199967E-2</v>
      </c>
      <c r="G61" s="43">
        <v>806</v>
      </c>
      <c r="H61" s="43">
        <v>118</v>
      </c>
      <c r="I61" s="43">
        <f t="shared" si="9"/>
        <v>924</v>
      </c>
      <c r="J61" s="44">
        <f t="shared" si="7"/>
        <v>2.2631527383168412E-2</v>
      </c>
      <c r="K61" s="43">
        <f t="shared" si="8"/>
        <v>1519</v>
      </c>
    </row>
    <row r="62" spans="2:11" x14ac:dyDescent="0.2">
      <c r="B62" s="45" t="s">
        <v>66</v>
      </c>
      <c r="C62" s="43">
        <f>SUM(C41:C61)</f>
        <v>15095</v>
      </c>
      <c r="D62" s="43">
        <f>SUM(D41:D61)</f>
        <v>8899</v>
      </c>
      <c r="E62" s="45">
        <f>C62+D62</f>
        <v>23994</v>
      </c>
      <c r="F62" s="76">
        <f t="shared" si="6"/>
        <v>1</v>
      </c>
      <c r="G62" s="43">
        <f>SUM(G41:G61)</f>
        <v>36949</v>
      </c>
      <c r="H62" s="43">
        <f>SUM(H41:H61)</f>
        <v>3879</v>
      </c>
      <c r="I62" s="45">
        <f t="shared" si="9"/>
        <v>40828</v>
      </c>
      <c r="J62" s="76">
        <f t="shared" si="7"/>
        <v>1</v>
      </c>
      <c r="K62" s="45">
        <f t="shared" si="8"/>
        <v>64822</v>
      </c>
    </row>
    <row r="63" spans="2:11" ht="24" x14ac:dyDescent="0.2">
      <c r="B63" s="57" t="s">
        <v>84</v>
      </c>
      <c r="C63" s="58">
        <f>+C62/$K$62</f>
        <v>0.2328684705809756</v>
      </c>
      <c r="D63" s="58">
        <f>+D62/$K$62</f>
        <v>0.13728363827095738</v>
      </c>
      <c r="E63" s="59">
        <f>C63+D63</f>
        <v>0.37015210885193295</v>
      </c>
      <c r="F63" s="59"/>
      <c r="G63" s="58">
        <f>+G62/$K$62</f>
        <v>0.57000709635617541</v>
      </c>
      <c r="H63" s="58">
        <f>+H62/$K$62</f>
        <v>5.9840794791891638E-2</v>
      </c>
      <c r="I63" s="59">
        <f>G63+H63</f>
        <v>0.62984789114806705</v>
      </c>
      <c r="J63" s="59"/>
      <c r="K63" s="59">
        <f t="shared" si="8"/>
        <v>1</v>
      </c>
    </row>
    <row r="64" spans="2:11" x14ac:dyDescent="0.2">
      <c r="B64" s="50" t="s">
        <v>149</v>
      </c>
    </row>
    <row r="65" spans="2:2" x14ac:dyDescent="0.2">
      <c r="B65" s="50" t="s">
        <v>150</v>
      </c>
    </row>
  </sheetData>
  <mergeCells count="10">
    <mergeCell ref="B36:K36"/>
    <mergeCell ref="B38:K38"/>
    <mergeCell ref="B39:B40"/>
    <mergeCell ref="C39:K39"/>
    <mergeCell ref="B5:K5"/>
    <mergeCell ref="B6:K6"/>
    <mergeCell ref="B8:K8"/>
    <mergeCell ref="B9:B10"/>
    <mergeCell ref="C9:K9"/>
    <mergeCell ref="B35:K35"/>
  </mergeCells>
  <hyperlinks>
    <hyperlink ref="M5" location="'Índice Pensiones Solidarias'!A1" display="Volver Sistema de Pensiones Solidadias" xr:uid="{00000000-0004-0000-0F00-000000000000}"/>
  </hyperlinks>
  <pageMargins left="0.74803149606299213" right="0.74803149606299213" top="0.98425196850393704" bottom="0.98425196850393704" header="0" footer="0"/>
  <pageSetup scale="83" fitToHeight="2" orientation="portrait" r:id="rId1"/>
  <headerFooter alignWithMargins="0"/>
  <rowBreaks count="1" manualBreakCount="1">
    <brk id="38" min="1"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6">
    <pageSetUpPr fitToPage="1"/>
  </sheetPr>
  <dimension ref="A1:P89"/>
  <sheetViews>
    <sheetView showGridLines="0" topLeftCell="A64" zoomScaleNormal="100" workbookViewId="0">
      <selection activeCell="K53" sqref="K53"/>
    </sheetView>
  </sheetViews>
  <sheetFormatPr baseColWidth="10" defaultRowHeight="12" x14ac:dyDescent="0.2"/>
  <cols>
    <col min="1" max="1" width="6" style="51" customWidth="1"/>
    <col min="2" max="2" width="18.140625" style="51" customWidth="1"/>
    <col min="3" max="3" width="9.7109375" style="51" bestFit="1" customWidth="1"/>
    <col min="4" max="4" width="9.140625" style="51" bestFit="1" customWidth="1"/>
    <col min="5" max="6" width="9.140625" style="51" customWidth="1"/>
    <col min="7" max="7" width="9.7109375" style="51" bestFit="1" customWidth="1"/>
    <col min="8" max="8" width="8.42578125" style="51" bestFit="1" customWidth="1"/>
    <col min="9" max="11" width="11" style="51" customWidth="1"/>
    <col min="12" max="12" width="9.140625" style="51" customWidth="1"/>
    <col min="13" max="251" width="11.42578125" style="51"/>
    <col min="252" max="252" width="18.140625" style="51" customWidth="1"/>
    <col min="253" max="253" width="9.7109375" style="51" bestFit="1" customWidth="1"/>
    <col min="254" max="254" width="9.140625" style="51" bestFit="1" customWidth="1"/>
    <col min="255" max="256" width="9.140625" style="51" customWidth="1"/>
    <col min="257" max="257" width="9.7109375" style="51" bestFit="1" customWidth="1"/>
    <col min="258" max="258" width="8.42578125" style="51" bestFit="1" customWidth="1"/>
    <col min="259" max="261" width="11" style="51" customWidth="1"/>
    <col min="262" max="267" width="0" style="51" hidden="1" customWidth="1"/>
    <col min="268" max="268" width="9.140625" style="51" customWidth="1"/>
    <col min="269" max="507" width="11.42578125" style="51"/>
    <col min="508" max="508" width="18.140625" style="51" customWidth="1"/>
    <col min="509" max="509" width="9.7109375" style="51" bestFit="1" customWidth="1"/>
    <col min="510" max="510" width="9.140625" style="51" bestFit="1" customWidth="1"/>
    <col min="511" max="512" width="9.140625" style="51" customWidth="1"/>
    <col min="513" max="513" width="9.7109375" style="51" bestFit="1" customWidth="1"/>
    <col min="514" max="514" width="8.42578125" style="51" bestFit="1" customWidth="1"/>
    <col min="515" max="517" width="11" style="51" customWidth="1"/>
    <col min="518" max="523" width="0" style="51" hidden="1" customWidth="1"/>
    <col min="524" max="524" width="9.140625" style="51" customWidth="1"/>
    <col min="525" max="763" width="11.42578125" style="51"/>
    <col min="764" max="764" width="18.140625" style="51" customWidth="1"/>
    <col min="765" max="765" width="9.7109375" style="51" bestFit="1" customWidth="1"/>
    <col min="766" max="766" width="9.140625" style="51" bestFit="1" customWidth="1"/>
    <col min="767" max="768" width="9.140625" style="51" customWidth="1"/>
    <col min="769" max="769" width="9.7109375" style="51" bestFit="1" customWidth="1"/>
    <col min="770" max="770" width="8.42578125" style="51" bestFit="1" customWidth="1"/>
    <col min="771" max="773" width="11" style="51" customWidth="1"/>
    <col min="774" max="779" width="0" style="51" hidden="1" customWidth="1"/>
    <col min="780" max="780" width="9.140625" style="51" customWidth="1"/>
    <col min="781" max="1019" width="11.42578125" style="51"/>
    <col min="1020" max="1020" width="18.140625" style="51" customWidth="1"/>
    <col min="1021" max="1021" width="9.7109375" style="51" bestFit="1" customWidth="1"/>
    <col min="1022" max="1022" width="9.140625" style="51" bestFit="1" customWidth="1"/>
    <col min="1023" max="1024" width="9.140625" style="51" customWidth="1"/>
    <col min="1025" max="1025" width="9.7109375" style="51" bestFit="1" customWidth="1"/>
    <col min="1026" max="1026" width="8.42578125" style="51" bestFit="1" customWidth="1"/>
    <col min="1027" max="1029" width="11" style="51" customWidth="1"/>
    <col min="1030" max="1035" width="0" style="51" hidden="1" customWidth="1"/>
    <col min="1036" max="1036" width="9.140625" style="51" customWidth="1"/>
    <col min="1037" max="1275" width="11.42578125" style="51"/>
    <col min="1276" max="1276" width="18.140625" style="51" customWidth="1"/>
    <col min="1277" max="1277" width="9.7109375" style="51" bestFit="1" customWidth="1"/>
    <col min="1278" max="1278" width="9.140625" style="51" bestFit="1" customWidth="1"/>
    <col min="1279" max="1280" width="9.140625" style="51" customWidth="1"/>
    <col min="1281" max="1281" width="9.7109375" style="51" bestFit="1" customWidth="1"/>
    <col min="1282" max="1282" width="8.42578125" style="51" bestFit="1" customWidth="1"/>
    <col min="1283" max="1285" width="11" style="51" customWidth="1"/>
    <col min="1286" max="1291" width="0" style="51" hidden="1" customWidth="1"/>
    <col min="1292" max="1292" width="9.140625" style="51" customWidth="1"/>
    <col min="1293" max="1531" width="11.42578125" style="51"/>
    <col min="1532" max="1532" width="18.140625" style="51" customWidth="1"/>
    <col min="1533" max="1533" width="9.7109375" style="51" bestFit="1" customWidth="1"/>
    <col min="1534" max="1534" width="9.140625" style="51" bestFit="1" customWidth="1"/>
    <col min="1535" max="1536" width="9.140625" style="51" customWidth="1"/>
    <col min="1537" max="1537" width="9.7109375" style="51" bestFit="1" customWidth="1"/>
    <col min="1538" max="1538" width="8.42578125" style="51" bestFit="1" customWidth="1"/>
    <col min="1539" max="1541" width="11" style="51" customWidth="1"/>
    <col min="1542" max="1547" width="0" style="51" hidden="1" customWidth="1"/>
    <col min="1548" max="1548" width="9.140625" style="51" customWidth="1"/>
    <col min="1549" max="1787" width="11.42578125" style="51"/>
    <col min="1788" max="1788" width="18.140625" style="51" customWidth="1"/>
    <col min="1789" max="1789" width="9.7109375" style="51" bestFit="1" customWidth="1"/>
    <col min="1790" max="1790" width="9.140625" style="51" bestFit="1" customWidth="1"/>
    <col min="1791" max="1792" width="9.140625" style="51" customWidth="1"/>
    <col min="1793" max="1793" width="9.7109375" style="51" bestFit="1" customWidth="1"/>
    <col min="1794" max="1794" width="8.42578125" style="51" bestFit="1" customWidth="1"/>
    <col min="1795" max="1797" width="11" style="51" customWidth="1"/>
    <col min="1798" max="1803" width="0" style="51" hidden="1" customWidth="1"/>
    <col min="1804" max="1804" width="9.140625" style="51" customWidth="1"/>
    <col min="1805" max="2043" width="11.42578125" style="51"/>
    <col min="2044" max="2044" width="18.140625" style="51" customWidth="1"/>
    <col min="2045" max="2045" width="9.7109375" style="51" bestFit="1" customWidth="1"/>
    <col min="2046" max="2046" width="9.140625" style="51" bestFit="1" customWidth="1"/>
    <col min="2047" max="2048" width="9.140625" style="51" customWidth="1"/>
    <col min="2049" max="2049" width="9.7109375" style="51" bestFit="1" customWidth="1"/>
    <col min="2050" max="2050" width="8.42578125" style="51" bestFit="1" customWidth="1"/>
    <col min="2051" max="2053" width="11" style="51" customWidth="1"/>
    <col min="2054" max="2059" width="0" style="51" hidden="1" customWidth="1"/>
    <col min="2060" max="2060" width="9.140625" style="51" customWidth="1"/>
    <col min="2061" max="2299" width="11.42578125" style="51"/>
    <col min="2300" max="2300" width="18.140625" style="51" customWidth="1"/>
    <col min="2301" max="2301" width="9.7109375" style="51" bestFit="1" customWidth="1"/>
    <col min="2302" max="2302" width="9.140625" style="51" bestFit="1" customWidth="1"/>
    <col min="2303" max="2304" width="9.140625" style="51" customWidth="1"/>
    <col min="2305" max="2305" width="9.7109375" style="51" bestFit="1" customWidth="1"/>
    <col min="2306" max="2306" width="8.42578125" style="51" bestFit="1" customWidth="1"/>
    <col min="2307" max="2309" width="11" style="51" customWidth="1"/>
    <col min="2310" max="2315" width="0" style="51" hidden="1" customWidth="1"/>
    <col min="2316" max="2316" width="9.140625" style="51" customWidth="1"/>
    <col min="2317" max="2555" width="11.42578125" style="51"/>
    <col min="2556" max="2556" width="18.140625" style="51" customWidth="1"/>
    <col min="2557" max="2557" width="9.7109375" style="51" bestFit="1" customWidth="1"/>
    <col min="2558" max="2558" width="9.140625" style="51" bestFit="1" customWidth="1"/>
    <col min="2559" max="2560" width="9.140625" style="51" customWidth="1"/>
    <col min="2561" max="2561" width="9.7109375" style="51" bestFit="1" customWidth="1"/>
    <col min="2562" max="2562" width="8.42578125" style="51" bestFit="1" customWidth="1"/>
    <col min="2563" max="2565" width="11" style="51" customWidth="1"/>
    <col min="2566" max="2571" width="0" style="51" hidden="1" customWidth="1"/>
    <col min="2572" max="2572" width="9.140625" style="51" customWidth="1"/>
    <col min="2573" max="2811" width="11.42578125" style="51"/>
    <col min="2812" max="2812" width="18.140625" style="51" customWidth="1"/>
    <col min="2813" max="2813" width="9.7109375" style="51" bestFit="1" customWidth="1"/>
    <col min="2814" max="2814" width="9.140625" style="51" bestFit="1" customWidth="1"/>
    <col min="2815" max="2816" width="9.140625" style="51" customWidth="1"/>
    <col min="2817" max="2817" width="9.7109375" style="51" bestFit="1" customWidth="1"/>
    <col min="2818" max="2818" width="8.42578125" style="51" bestFit="1" customWidth="1"/>
    <col min="2819" max="2821" width="11" style="51" customWidth="1"/>
    <col min="2822" max="2827" width="0" style="51" hidden="1" customWidth="1"/>
    <col min="2828" max="2828" width="9.140625" style="51" customWidth="1"/>
    <col min="2829" max="3067" width="11.42578125" style="51"/>
    <col min="3068" max="3068" width="18.140625" style="51" customWidth="1"/>
    <col min="3069" max="3069" width="9.7109375" style="51" bestFit="1" customWidth="1"/>
    <col min="3070" max="3070" width="9.140625" style="51" bestFit="1" customWidth="1"/>
    <col min="3071" max="3072" width="9.140625" style="51" customWidth="1"/>
    <col min="3073" max="3073" width="9.7109375" style="51" bestFit="1" customWidth="1"/>
    <col min="3074" max="3074" width="8.42578125" style="51" bestFit="1" customWidth="1"/>
    <col min="3075" max="3077" width="11" style="51" customWidth="1"/>
    <col min="3078" max="3083" width="0" style="51" hidden="1" customWidth="1"/>
    <col min="3084" max="3084" width="9.140625" style="51" customWidth="1"/>
    <col min="3085" max="3323" width="11.42578125" style="51"/>
    <col min="3324" max="3324" width="18.140625" style="51" customWidth="1"/>
    <col min="3325" max="3325" width="9.7109375" style="51" bestFit="1" customWidth="1"/>
    <col min="3326" max="3326" width="9.140625" style="51" bestFit="1" customWidth="1"/>
    <col min="3327" max="3328" width="9.140625" style="51" customWidth="1"/>
    <col min="3329" max="3329" width="9.7109375" style="51" bestFit="1" customWidth="1"/>
    <col min="3330" max="3330" width="8.42578125" style="51" bestFit="1" customWidth="1"/>
    <col min="3331" max="3333" width="11" style="51" customWidth="1"/>
    <col min="3334" max="3339" width="0" style="51" hidden="1" customWidth="1"/>
    <col min="3340" max="3340" width="9.140625" style="51" customWidth="1"/>
    <col min="3341" max="3579" width="11.42578125" style="51"/>
    <col min="3580" max="3580" width="18.140625" style="51" customWidth="1"/>
    <col min="3581" max="3581" width="9.7109375" style="51" bestFit="1" customWidth="1"/>
    <col min="3582" max="3582" width="9.140625" style="51" bestFit="1" customWidth="1"/>
    <col min="3583" max="3584" width="9.140625" style="51" customWidth="1"/>
    <col min="3585" max="3585" width="9.7109375" style="51" bestFit="1" customWidth="1"/>
    <col min="3586" max="3586" width="8.42578125" style="51" bestFit="1" customWidth="1"/>
    <col min="3587" max="3589" width="11" style="51" customWidth="1"/>
    <col min="3590" max="3595" width="0" style="51" hidden="1" customWidth="1"/>
    <col min="3596" max="3596" width="9.140625" style="51" customWidth="1"/>
    <col min="3597" max="3835" width="11.42578125" style="51"/>
    <col min="3836" max="3836" width="18.140625" style="51" customWidth="1"/>
    <col min="3837" max="3837" width="9.7109375" style="51" bestFit="1" customWidth="1"/>
    <col min="3838" max="3838" width="9.140625" style="51" bestFit="1" customWidth="1"/>
    <col min="3839" max="3840" width="9.140625" style="51" customWidth="1"/>
    <col min="3841" max="3841" width="9.7109375" style="51" bestFit="1" customWidth="1"/>
    <col min="3842" max="3842" width="8.42578125" style="51" bestFit="1" customWidth="1"/>
    <col min="3843" max="3845" width="11" style="51" customWidth="1"/>
    <col min="3846" max="3851" width="0" style="51" hidden="1" customWidth="1"/>
    <col min="3852" max="3852" width="9.140625" style="51" customWidth="1"/>
    <col min="3853" max="4091" width="11.42578125" style="51"/>
    <col min="4092" max="4092" width="18.140625" style="51" customWidth="1"/>
    <col min="4093" max="4093" width="9.7109375" style="51" bestFit="1" customWidth="1"/>
    <col min="4094" max="4094" width="9.140625" style="51" bestFit="1" customWidth="1"/>
    <col min="4095" max="4096" width="9.140625" style="51" customWidth="1"/>
    <col min="4097" max="4097" width="9.7109375" style="51" bestFit="1" customWidth="1"/>
    <col min="4098" max="4098" width="8.42578125" style="51" bestFit="1" customWidth="1"/>
    <col min="4099" max="4101" width="11" style="51" customWidth="1"/>
    <col min="4102" max="4107" width="0" style="51" hidden="1" customWidth="1"/>
    <col min="4108" max="4108" width="9.140625" style="51" customWidth="1"/>
    <col min="4109" max="4347" width="11.42578125" style="51"/>
    <col min="4348" max="4348" width="18.140625" style="51" customWidth="1"/>
    <col min="4349" max="4349" width="9.7109375" style="51" bestFit="1" customWidth="1"/>
    <col min="4350" max="4350" width="9.140625" style="51" bestFit="1" customWidth="1"/>
    <col min="4351" max="4352" width="9.140625" style="51" customWidth="1"/>
    <col min="4353" max="4353" width="9.7109375" style="51" bestFit="1" customWidth="1"/>
    <col min="4354" max="4354" width="8.42578125" style="51" bestFit="1" customWidth="1"/>
    <col min="4355" max="4357" width="11" style="51" customWidth="1"/>
    <col min="4358" max="4363" width="0" style="51" hidden="1" customWidth="1"/>
    <col min="4364" max="4364" width="9.140625" style="51" customWidth="1"/>
    <col min="4365" max="4603" width="11.42578125" style="51"/>
    <col min="4604" max="4604" width="18.140625" style="51" customWidth="1"/>
    <col min="4605" max="4605" width="9.7109375" style="51" bestFit="1" customWidth="1"/>
    <col min="4606" max="4606" width="9.140625" style="51" bestFit="1" customWidth="1"/>
    <col min="4607" max="4608" width="9.140625" style="51" customWidth="1"/>
    <col min="4609" max="4609" width="9.7109375" style="51" bestFit="1" customWidth="1"/>
    <col min="4610" max="4610" width="8.42578125" style="51" bestFit="1" customWidth="1"/>
    <col min="4611" max="4613" width="11" style="51" customWidth="1"/>
    <col min="4614" max="4619" width="0" style="51" hidden="1" customWidth="1"/>
    <col min="4620" max="4620" width="9.140625" style="51" customWidth="1"/>
    <col min="4621" max="4859" width="11.42578125" style="51"/>
    <col min="4860" max="4860" width="18.140625" style="51" customWidth="1"/>
    <col min="4861" max="4861" width="9.7109375" style="51" bestFit="1" customWidth="1"/>
    <col min="4862" max="4862" width="9.140625" style="51" bestFit="1" customWidth="1"/>
    <col min="4863" max="4864" width="9.140625" style="51" customWidth="1"/>
    <col min="4865" max="4865" width="9.7109375" style="51" bestFit="1" customWidth="1"/>
    <col min="4866" max="4866" width="8.42578125" style="51" bestFit="1" customWidth="1"/>
    <col min="4867" max="4869" width="11" style="51" customWidth="1"/>
    <col min="4870" max="4875" width="0" style="51" hidden="1" customWidth="1"/>
    <col min="4876" max="4876" width="9.140625" style="51" customWidth="1"/>
    <col min="4877" max="5115" width="11.42578125" style="51"/>
    <col min="5116" max="5116" width="18.140625" style="51" customWidth="1"/>
    <col min="5117" max="5117" width="9.7109375" style="51" bestFit="1" customWidth="1"/>
    <col min="5118" max="5118" width="9.140625" style="51" bestFit="1" customWidth="1"/>
    <col min="5119" max="5120" width="9.140625" style="51" customWidth="1"/>
    <col min="5121" max="5121" width="9.7109375" style="51" bestFit="1" customWidth="1"/>
    <col min="5122" max="5122" width="8.42578125" style="51" bestFit="1" customWidth="1"/>
    <col min="5123" max="5125" width="11" style="51" customWidth="1"/>
    <col min="5126" max="5131" width="0" style="51" hidden="1" customWidth="1"/>
    <col min="5132" max="5132" width="9.140625" style="51" customWidth="1"/>
    <col min="5133" max="5371" width="11.42578125" style="51"/>
    <col min="5372" max="5372" width="18.140625" style="51" customWidth="1"/>
    <col min="5373" max="5373" width="9.7109375" style="51" bestFit="1" customWidth="1"/>
    <col min="5374" max="5374" width="9.140625" style="51" bestFit="1" customWidth="1"/>
    <col min="5375" max="5376" width="9.140625" style="51" customWidth="1"/>
    <col min="5377" max="5377" width="9.7109375" style="51" bestFit="1" customWidth="1"/>
    <col min="5378" max="5378" width="8.42578125" style="51" bestFit="1" customWidth="1"/>
    <col min="5379" max="5381" width="11" style="51" customWidth="1"/>
    <col min="5382" max="5387" width="0" style="51" hidden="1" customWidth="1"/>
    <col min="5388" max="5388" width="9.140625" style="51" customWidth="1"/>
    <col min="5389" max="5627" width="11.42578125" style="51"/>
    <col min="5628" max="5628" width="18.140625" style="51" customWidth="1"/>
    <col min="5629" max="5629" width="9.7109375" style="51" bestFit="1" customWidth="1"/>
    <col min="5630" max="5630" width="9.140625" style="51" bestFit="1" customWidth="1"/>
    <col min="5631" max="5632" width="9.140625" style="51" customWidth="1"/>
    <col min="5633" max="5633" width="9.7109375" style="51" bestFit="1" customWidth="1"/>
    <col min="5634" max="5634" width="8.42578125" style="51" bestFit="1" customWidth="1"/>
    <col min="5635" max="5637" width="11" style="51" customWidth="1"/>
    <col min="5638" max="5643" width="0" style="51" hidden="1" customWidth="1"/>
    <col min="5644" max="5644" width="9.140625" style="51" customWidth="1"/>
    <col min="5645" max="5883" width="11.42578125" style="51"/>
    <col min="5884" max="5884" width="18.140625" style="51" customWidth="1"/>
    <col min="5885" max="5885" width="9.7109375" style="51" bestFit="1" customWidth="1"/>
    <col min="5886" max="5886" width="9.140625" style="51" bestFit="1" customWidth="1"/>
    <col min="5887" max="5888" width="9.140625" style="51" customWidth="1"/>
    <col min="5889" max="5889" width="9.7109375" style="51" bestFit="1" customWidth="1"/>
    <col min="5890" max="5890" width="8.42578125" style="51" bestFit="1" customWidth="1"/>
    <col min="5891" max="5893" width="11" style="51" customWidth="1"/>
    <col min="5894" max="5899" width="0" style="51" hidden="1" customWidth="1"/>
    <col min="5900" max="5900" width="9.140625" style="51" customWidth="1"/>
    <col min="5901" max="6139" width="11.42578125" style="51"/>
    <col min="6140" max="6140" width="18.140625" style="51" customWidth="1"/>
    <col min="6141" max="6141" width="9.7109375" style="51" bestFit="1" customWidth="1"/>
    <col min="6142" max="6142" width="9.140625" style="51" bestFit="1" customWidth="1"/>
    <col min="6143" max="6144" width="9.140625" style="51" customWidth="1"/>
    <col min="6145" max="6145" width="9.7109375" style="51" bestFit="1" customWidth="1"/>
    <col min="6146" max="6146" width="8.42578125" style="51" bestFit="1" customWidth="1"/>
    <col min="6147" max="6149" width="11" style="51" customWidth="1"/>
    <col min="6150" max="6155" width="0" style="51" hidden="1" customWidth="1"/>
    <col min="6156" max="6156" width="9.140625" style="51" customWidth="1"/>
    <col min="6157" max="6395" width="11.42578125" style="51"/>
    <col min="6396" max="6396" width="18.140625" style="51" customWidth="1"/>
    <col min="6397" max="6397" width="9.7109375" style="51" bestFit="1" customWidth="1"/>
    <col min="6398" max="6398" width="9.140625" style="51" bestFit="1" customWidth="1"/>
    <col min="6399" max="6400" width="9.140625" style="51" customWidth="1"/>
    <col min="6401" max="6401" width="9.7109375" style="51" bestFit="1" customWidth="1"/>
    <col min="6402" max="6402" width="8.42578125" style="51" bestFit="1" customWidth="1"/>
    <col min="6403" max="6405" width="11" style="51" customWidth="1"/>
    <col min="6406" max="6411" width="0" style="51" hidden="1" customWidth="1"/>
    <col min="6412" max="6412" width="9.140625" style="51" customWidth="1"/>
    <col min="6413" max="6651" width="11.42578125" style="51"/>
    <col min="6652" max="6652" width="18.140625" style="51" customWidth="1"/>
    <col min="6653" max="6653" width="9.7109375" style="51" bestFit="1" customWidth="1"/>
    <col min="6654" max="6654" width="9.140625" style="51" bestFit="1" customWidth="1"/>
    <col min="6655" max="6656" width="9.140625" style="51" customWidth="1"/>
    <col min="6657" max="6657" width="9.7109375" style="51" bestFit="1" customWidth="1"/>
    <col min="6658" max="6658" width="8.42578125" style="51" bestFit="1" customWidth="1"/>
    <col min="6659" max="6661" width="11" style="51" customWidth="1"/>
    <col min="6662" max="6667" width="0" style="51" hidden="1" customWidth="1"/>
    <col min="6668" max="6668" width="9.140625" style="51" customWidth="1"/>
    <col min="6669" max="6907" width="11.42578125" style="51"/>
    <col min="6908" max="6908" width="18.140625" style="51" customWidth="1"/>
    <col min="6909" max="6909" width="9.7109375" style="51" bestFit="1" customWidth="1"/>
    <col min="6910" max="6910" width="9.140625" style="51" bestFit="1" customWidth="1"/>
    <col min="6911" max="6912" width="9.140625" style="51" customWidth="1"/>
    <col min="6913" max="6913" width="9.7109375" style="51" bestFit="1" customWidth="1"/>
    <col min="6914" max="6914" width="8.42578125" style="51" bestFit="1" customWidth="1"/>
    <col min="6915" max="6917" width="11" style="51" customWidth="1"/>
    <col min="6918" max="6923" width="0" style="51" hidden="1" customWidth="1"/>
    <col min="6924" max="6924" width="9.140625" style="51" customWidth="1"/>
    <col min="6925" max="7163" width="11.42578125" style="51"/>
    <col min="7164" max="7164" width="18.140625" style="51" customWidth="1"/>
    <col min="7165" max="7165" width="9.7109375" style="51" bestFit="1" customWidth="1"/>
    <col min="7166" max="7166" width="9.140625" style="51" bestFit="1" customWidth="1"/>
    <col min="7167" max="7168" width="9.140625" style="51" customWidth="1"/>
    <col min="7169" max="7169" width="9.7109375" style="51" bestFit="1" customWidth="1"/>
    <col min="7170" max="7170" width="8.42578125" style="51" bestFit="1" customWidth="1"/>
    <col min="7171" max="7173" width="11" style="51" customWidth="1"/>
    <col min="7174" max="7179" width="0" style="51" hidden="1" customWidth="1"/>
    <col min="7180" max="7180" width="9.140625" style="51" customWidth="1"/>
    <col min="7181" max="7419" width="11.42578125" style="51"/>
    <col min="7420" max="7420" width="18.140625" style="51" customWidth="1"/>
    <col min="7421" max="7421" width="9.7109375" style="51" bestFit="1" customWidth="1"/>
    <col min="7422" max="7422" width="9.140625" style="51" bestFit="1" customWidth="1"/>
    <col min="7423" max="7424" width="9.140625" style="51" customWidth="1"/>
    <col min="7425" max="7425" width="9.7109375" style="51" bestFit="1" customWidth="1"/>
    <col min="7426" max="7426" width="8.42578125" style="51" bestFit="1" customWidth="1"/>
    <col min="7427" max="7429" width="11" style="51" customWidth="1"/>
    <col min="7430" max="7435" width="0" style="51" hidden="1" customWidth="1"/>
    <col min="7436" max="7436" width="9.140625" style="51" customWidth="1"/>
    <col min="7437" max="7675" width="11.42578125" style="51"/>
    <col min="7676" max="7676" width="18.140625" style="51" customWidth="1"/>
    <col min="7677" max="7677" width="9.7109375" style="51" bestFit="1" customWidth="1"/>
    <col min="7678" max="7678" width="9.140625" style="51" bestFit="1" customWidth="1"/>
    <col min="7679" max="7680" width="9.140625" style="51" customWidth="1"/>
    <col min="7681" max="7681" width="9.7109375" style="51" bestFit="1" customWidth="1"/>
    <col min="7682" max="7682" width="8.42578125" style="51" bestFit="1" customWidth="1"/>
    <col min="7683" max="7685" width="11" style="51" customWidth="1"/>
    <col min="7686" max="7691" width="0" style="51" hidden="1" customWidth="1"/>
    <col min="7692" max="7692" width="9.140625" style="51" customWidth="1"/>
    <col min="7693" max="7931" width="11.42578125" style="51"/>
    <col min="7932" max="7932" width="18.140625" style="51" customWidth="1"/>
    <col min="7933" max="7933" width="9.7109375" style="51" bestFit="1" customWidth="1"/>
    <col min="7934" max="7934" width="9.140625" style="51" bestFit="1" customWidth="1"/>
    <col min="7935" max="7936" width="9.140625" style="51" customWidth="1"/>
    <col min="7937" max="7937" width="9.7109375" style="51" bestFit="1" customWidth="1"/>
    <col min="7938" max="7938" width="8.42578125" style="51" bestFit="1" customWidth="1"/>
    <col min="7939" max="7941" width="11" style="51" customWidth="1"/>
    <col min="7942" max="7947" width="0" style="51" hidden="1" customWidth="1"/>
    <col min="7948" max="7948" width="9.140625" style="51" customWidth="1"/>
    <col min="7949" max="8187" width="11.42578125" style="51"/>
    <col min="8188" max="8188" width="18.140625" style="51" customWidth="1"/>
    <col min="8189" max="8189" width="9.7109375" style="51" bestFit="1" customWidth="1"/>
    <col min="8190" max="8190" width="9.140625" style="51" bestFit="1" customWidth="1"/>
    <col min="8191" max="8192" width="9.140625" style="51" customWidth="1"/>
    <col min="8193" max="8193" width="9.7109375" style="51" bestFit="1" customWidth="1"/>
    <col min="8194" max="8194" width="8.42578125" style="51" bestFit="1" customWidth="1"/>
    <col min="8195" max="8197" width="11" style="51" customWidth="1"/>
    <col min="8198" max="8203" width="0" style="51" hidden="1" customWidth="1"/>
    <col min="8204" max="8204" width="9.140625" style="51" customWidth="1"/>
    <col min="8205" max="8443" width="11.42578125" style="51"/>
    <col min="8444" max="8444" width="18.140625" style="51" customWidth="1"/>
    <col min="8445" max="8445" width="9.7109375" style="51" bestFit="1" customWidth="1"/>
    <col min="8446" max="8446" width="9.140625" style="51" bestFit="1" customWidth="1"/>
    <col min="8447" max="8448" width="9.140625" style="51" customWidth="1"/>
    <col min="8449" max="8449" width="9.7109375" style="51" bestFit="1" customWidth="1"/>
    <col min="8450" max="8450" width="8.42578125" style="51" bestFit="1" customWidth="1"/>
    <col min="8451" max="8453" width="11" style="51" customWidth="1"/>
    <col min="8454" max="8459" width="0" style="51" hidden="1" customWidth="1"/>
    <col min="8460" max="8460" width="9.140625" style="51" customWidth="1"/>
    <col min="8461" max="8699" width="11.42578125" style="51"/>
    <col min="8700" max="8700" width="18.140625" style="51" customWidth="1"/>
    <col min="8701" max="8701" width="9.7109375" style="51" bestFit="1" customWidth="1"/>
    <col min="8702" max="8702" width="9.140625" style="51" bestFit="1" customWidth="1"/>
    <col min="8703" max="8704" width="9.140625" style="51" customWidth="1"/>
    <col min="8705" max="8705" width="9.7109375" style="51" bestFit="1" customWidth="1"/>
    <col min="8706" max="8706" width="8.42578125" style="51" bestFit="1" customWidth="1"/>
    <col min="8707" max="8709" width="11" style="51" customWidth="1"/>
    <col min="8710" max="8715" width="0" style="51" hidden="1" customWidth="1"/>
    <col min="8716" max="8716" width="9.140625" style="51" customWidth="1"/>
    <col min="8717" max="8955" width="11.42578125" style="51"/>
    <col min="8956" max="8956" width="18.140625" style="51" customWidth="1"/>
    <col min="8957" max="8957" width="9.7109375" style="51" bestFit="1" customWidth="1"/>
    <col min="8958" max="8958" width="9.140625" style="51" bestFit="1" customWidth="1"/>
    <col min="8959" max="8960" width="9.140625" style="51" customWidth="1"/>
    <col min="8961" max="8961" width="9.7109375" style="51" bestFit="1" customWidth="1"/>
    <col min="8962" max="8962" width="8.42578125" style="51" bestFit="1" customWidth="1"/>
    <col min="8963" max="8965" width="11" style="51" customWidth="1"/>
    <col min="8966" max="8971" width="0" style="51" hidden="1" customWidth="1"/>
    <col min="8972" max="8972" width="9.140625" style="51" customWidth="1"/>
    <col min="8973" max="9211" width="11.42578125" style="51"/>
    <col min="9212" max="9212" width="18.140625" style="51" customWidth="1"/>
    <col min="9213" max="9213" width="9.7109375" style="51" bestFit="1" customWidth="1"/>
    <col min="9214" max="9214" width="9.140625" style="51" bestFit="1" customWidth="1"/>
    <col min="9215" max="9216" width="9.140625" style="51" customWidth="1"/>
    <col min="9217" max="9217" width="9.7109375" style="51" bestFit="1" customWidth="1"/>
    <col min="9218" max="9218" width="8.42578125" style="51" bestFit="1" customWidth="1"/>
    <col min="9219" max="9221" width="11" style="51" customWidth="1"/>
    <col min="9222" max="9227" width="0" style="51" hidden="1" customWidth="1"/>
    <col min="9228" max="9228" width="9.140625" style="51" customWidth="1"/>
    <col min="9229" max="9467" width="11.42578125" style="51"/>
    <col min="9468" max="9468" width="18.140625" style="51" customWidth="1"/>
    <col min="9469" max="9469" width="9.7109375" style="51" bestFit="1" customWidth="1"/>
    <col min="9470" max="9470" width="9.140625" style="51" bestFit="1" customWidth="1"/>
    <col min="9471" max="9472" width="9.140625" style="51" customWidth="1"/>
    <col min="9473" max="9473" width="9.7109375" style="51" bestFit="1" customWidth="1"/>
    <col min="9474" max="9474" width="8.42578125" style="51" bestFit="1" customWidth="1"/>
    <col min="9475" max="9477" width="11" style="51" customWidth="1"/>
    <col min="9478" max="9483" width="0" style="51" hidden="1" customWidth="1"/>
    <col min="9484" max="9484" width="9.140625" style="51" customWidth="1"/>
    <col min="9485" max="9723" width="11.42578125" style="51"/>
    <col min="9724" max="9724" width="18.140625" style="51" customWidth="1"/>
    <col min="9725" max="9725" width="9.7109375" style="51" bestFit="1" customWidth="1"/>
    <col min="9726" max="9726" width="9.140625" style="51" bestFit="1" customWidth="1"/>
    <col min="9727" max="9728" width="9.140625" style="51" customWidth="1"/>
    <col min="9729" max="9729" width="9.7109375" style="51" bestFit="1" customWidth="1"/>
    <col min="9730" max="9730" width="8.42578125" style="51" bestFit="1" customWidth="1"/>
    <col min="9731" max="9733" width="11" style="51" customWidth="1"/>
    <col min="9734" max="9739" width="0" style="51" hidden="1" customWidth="1"/>
    <col min="9740" max="9740" width="9.140625" style="51" customWidth="1"/>
    <col min="9741" max="9979" width="11.42578125" style="51"/>
    <col min="9980" max="9980" width="18.140625" style="51" customWidth="1"/>
    <col min="9981" max="9981" width="9.7109375" style="51" bestFit="1" customWidth="1"/>
    <col min="9982" max="9982" width="9.140625" style="51" bestFit="1" customWidth="1"/>
    <col min="9983" max="9984" width="9.140625" style="51" customWidth="1"/>
    <col min="9985" max="9985" width="9.7109375" style="51" bestFit="1" customWidth="1"/>
    <col min="9986" max="9986" width="8.42578125" style="51" bestFit="1" customWidth="1"/>
    <col min="9987" max="9989" width="11" style="51" customWidth="1"/>
    <col min="9990" max="9995" width="0" style="51" hidden="1" customWidth="1"/>
    <col min="9996" max="9996" width="9.140625" style="51" customWidth="1"/>
    <col min="9997" max="10235" width="11.42578125" style="51"/>
    <col min="10236" max="10236" width="18.140625" style="51" customWidth="1"/>
    <col min="10237" max="10237" width="9.7109375" style="51" bestFit="1" customWidth="1"/>
    <col min="10238" max="10238" width="9.140625" style="51" bestFit="1" customWidth="1"/>
    <col min="10239" max="10240" width="9.140625" style="51" customWidth="1"/>
    <col min="10241" max="10241" width="9.7109375" style="51" bestFit="1" customWidth="1"/>
    <col min="10242" max="10242" width="8.42578125" style="51" bestFit="1" customWidth="1"/>
    <col min="10243" max="10245" width="11" style="51" customWidth="1"/>
    <col min="10246" max="10251" width="0" style="51" hidden="1" customWidth="1"/>
    <col min="10252" max="10252" width="9.140625" style="51" customWidth="1"/>
    <col min="10253" max="10491" width="11.42578125" style="51"/>
    <col min="10492" max="10492" width="18.140625" style="51" customWidth="1"/>
    <col min="10493" max="10493" width="9.7109375" style="51" bestFit="1" customWidth="1"/>
    <col min="10494" max="10494" width="9.140625" style="51" bestFit="1" customWidth="1"/>
    <col min="10495" max="10496" width="9.140625" style="51" customWidth="1"/>
    <col min="10497" max="10497" width="9.7109375" style="51" bestFit="1" customWidth="1"/>
    <col min="10498" max="10498" width="8.42578125" style="51" bestFit="1" customWidth="1"/>
    <col min="10499" max="10501" width="11" style="51" customWidth="1"/>
    <col min="10502" max="10507" width="0" style="51" hidden="1" customWidth="1"/>
    <col min="10508" max="10508" width="9.140625" style="51" customWidth="1"/>
    <col min="10509" max="10747" width="11.42578125" style="51"/>
    <col min="10748" max="10748" width="18.140625" style="51" customWidth="1"/>
    <col min="10749" max="10749" width="9.7109375" style="51" bestFit="1" customWidth="1"/>
    <col min="10750" max="10750" width="9.140625" style="51" bestFit="1" customWidth="1"/>
    <col min="10751" max="10752" width="9.140625" style="51" customWidth="1"/>
    <col min="10753" max="10753" width="9.7109375" style="51" bestFit="1" customWidth="1"/>
    <col min="10754" max="10754" width="8.42578125" style="51" bestFit="1" customWidth="1"/>
    <col min="10755" max="10757" width="11" style="51" customWidth="1"/>
    <col min="10758" max="10763" width="0" style="51" hidden="1" customWidth="1"/>
    <col min="10764" max="10764" width="9.140625" style="51" customWidth="1"/>
    <col min="10765" max="11003" width="11.42578125" style="51"/>
    <col min="11004" max="11004" width="18.140625" style="51" customWidth="1"/>
    <col min="11005" max="11005" width="9.7109375" style="51" bestFit="1" customWidth="1"/>
    <col min="11006" max="11006" width="9.140625" style="51" bestFit="1" customWidth="1"/>
    <col min="11007" max="11008" width="9.140625" style="51" customWidth="1"/>
    <col min="11009" max="11009" width="9.7109375" style="51" bestFit="1" customWidth="1"/>
    <col min="11010" max="11010" width="8.42578125" style="51" bestFit="1" customWidth="1"/>
    <col min="11011" max="11013" width="11" style="51" customWidth="1"/>
    <col min="11014" max="11019" width="0" style="51" hidden="1" customWidth="1"/>
    <col min="11020" max="11020" width="9.140625" style="51" customWidth="1"/>
    <col min="11021" max="11259" width="11.42578125" style="51"/>
    <col min="11260" max="11260" width="18.140625" style="51" customWidth="1"/>
    <col min="11261" max="11261" width="9.7109375" style="51" bestFit="1" customWidth="1"/>
    <col min="11262" max="11262" width="9.140625" style="51" bestFit="1" customWidth="1"/>
    <col min="11263" max="11264" width="9.140625" style="51" customWidth="1"/>
    <col min="11265" max="11265" width="9.7109375" style="51" bestFit="1" customWidth="1"/>
    <col min="11266" max="11266" width="8.42578125" style="51" bestFit="1" customWidth="1"/>
    <col min="11267" max="11269" width="11" style="51" customWidth="1"/>
    <col min="11270" max="11275" width="0" style="51" hidden="1" customWidth="1"/>
    <col min="11276" max="11276" width="9.140625" style="51" customWidth="1"/>
    <col min="11277" max="11515" width="11.42578125" style="51"/>
    <col min="11516" max="11516" width="18.140625" style="51" customWidth="1"/>
    <col min="11517" max="11517" width="9.7109375" style="51" bestFit="1" customWidth="1"/>
    <col min="11518" max="11518" width="9.140625" style="51" bestFit="1" customWidth="1"/>
    <col min="11519" max="11520" width="9.140625" style="51" customWidth="1"/>
    <col min="11521" max="11521" width="9.7109375" style="51" bestFit="1" customWidth="1"/>
    <col min="11522" max="11522" width="8.42578125" style="51" bestFit="1" customWidth="1"/>
    <col min="11523" max="11525" width="11" style="51" customWidth="1"/>
    <col min="11526" max="11531" width="0" style="51" hidden="1" customWidth="1"/>
    <col min="11532" max="11532" width="9.140625" style="51" customWidth="1"/>
    <col min="11533" max="11771" width="11.42578125" style="51"/>
    <col min="11772" max="11772" width="18.140625" style="51" customWidth="1"/>
    <col min="11773" max="11773" width="9.7109375" style="51" bestFit="1" customWidth="1"/>
    <col min="11774" max="11774" width="9.140625" style="51" bestFit="1" customWidth="1"/>
    <col min="11775" max="11776" width="9.140625" style="51" customWidth="1"/>
    <col min="11777" max="11777" width="9.7109375" style="51" bestFit="1" customWidth="1"/>
    <col min="11778" max="11778" width="8.42578125" style="51" bestFit="1" customWidth="1"/>
    <col min="11779" max="11781" width="11" style="51" customWidth="1"/>
    <col min="11782" max="11787" width="0" style="51" hidden="1" customWidth="1"/>
    <col min="11788" max="11788" width="9.140625" style="51" customWidth="1"/>
    <col min="11789" max="12027" width="11.42578125" style="51"/>
    <col min="12028" max="12028" width="18.140625" style="51" customWidth="1"/>
    <col min="12029" max="12029" width="9.7109375" style="51" bestFit="1" customWidth="1"/>
    <col min="12030" max="12030" width="9.140625" style="51" bestFit="1" customWidth="1"/>
    <col min="12031" max="12032" width="9.140625" style="51" customWidth="1"/>
    <col min="12033" max="12033" width="9.7109375" style="51" bestFit="1" customWidth="1"/>
    <col min="12034" max="12034" width="8.42578125" style="51" bestFit="1" customWidth="1"/>
    <col min="12035" max="12037" width="11" style="51" customWidth="1"/>
    <col min="12038" max="12043" width="0" style="51" hidden="1" customWidth="1"/>
    <col min="12044" max="12044" width="9.140625" style="51" customWidth="1"/>
    <col min="12045" max="12283" width="11.42578125" style="51"/>
    <col min="12284" max="12284" width="18.140625" style="51" customWidth="1"/>
    <col min="12285" max="12285" width="9.7109375" style="51" bestFit="1" customWidth="1"/>
    <col min="12286" max="12286" width="9.140625" style="51" bestFit="1" customWidth="1"/>
    <col min="12287" max="12288" width="9.140625" style="51" customWidth="1"/>
    <col min="12289" max="12289" width="9.7109375" style="51" bestFit="1" customWidth="1"/>
    <col min="12290" max="12290" width="8.42578125" style="51" bestFit="1" customWidth="1"/>
    <col min="12291" max="12293" width="11" style="51" customWidth="1"/>
    <col min="12294" max="12299" width="0" style="51" hidden="1" customWidth="1"/>
    <col min="12300" max="12300" width="9.140625" style="51" customWidth="1"/>
    <col min="12301" max="12539" width="11.42578125" style="51"/>
    <col min="12540" max="12540" width="18.140625" style="51" customWidth="1"/>
    <col min="12541" max="12541" width="9.7109375" style="51" bestFit="1" customWidth="1"/>
    <col min="12542" max="12542" width="9.140625" style="51" bestFit="1" customWidth="1"/>
    <col min="12543" max="12544" width="9.140625" style="51" customWidth="1"/>
    <col min="12545" max="12545" width="9.7109375" style="51" bestFit="1" customWidth="1"/>
    <col min="12546" max="12546" width="8.42578125" style="51" bestFit="1" customWidth="1"/>
    <col min="12547" max="12549" width="11" style="51" customWidth="1"/>
    <col min="12550" max="12555" width="0" style="51" hidden="1" customWidth="1"/>
    <col min="12556" max="12556" width="9.140625" style="51" customWidth="1"/>
    <col min="12557" max="12795" width="11.42578125" style="51"/>
    <col min="12796" max="12796" width="18.140625" style="51" customWidth="1"/>
    <col min="12797" max="12797" width="9.7109375" style="51" bestFit="1" customWidth="1"/>
    <col min="12798" max="12798" width="9.140625" style="51" bestFit="1" customWidth="1"/>
    <col min="12799" max="12800" width="9.140625" style="51" customWidth="1"/>
    <col min="12801" max="12801" width="9.7109375" style="51" bestFit="1" customWidth="1"/>
    <col min="12802" max="12802" width="8.42578125" style="51" bestFit="1" customWidth="1"/>
    <col min="12803" max="12805" width="11" style="51" customWidth="1"/>
    <col min="12806" max="12811" width="0" style="51" hidden="1" customWidth="1"/>
    <col min="12812" max="12812" width="9.140625" style="51" customWidth="1"/>
    <col min="12813" max="13051" width="11.42578125" style="51"/>
    <col min="13052" max="13052" width="18.140625" style="51" customWidth="1"/>
    <col min="13053" max="13053" width="9.7109375" style="51" bestFit="1" customWidth="1"/>
    <col min="13054" max="13054" width="9.140625" style="51" bestFit="1" customWidth="1"/>
    <col min="13055" max="13056" width="9.140625" style="51" customWidth="1"/>
    <col min="13057" max="13057" width="9.7109375" style="51" bestFit="1" customWidth="1"/>
    <col min="13058" max="13058" width="8.42578125" style="51" bestFit="1" customWidth="1"/>
    <col min="13059" max="13061" width="11" style="51" customWidth="1"/>
    <col min="13062" max="13067" width="0" style="51" hidden="1" customWidth="1"/>
    <col min="13068" max="13068" width="9.140625" style="51" customWidth="1"/>
    <col min="13069" max="13307" width="11.42578125" style="51"/>
    <col min="13308" max="13308" width="18.140625" style="51" customWidth="1"/>
    <col min="13309" max="13309" width="9.7109375" style="51" bestFit="1" customWidth="1"/>
    <col min="13310" max="13310" width="9.140625" style="51" bestFit="1" customWidth="1"/>
    <col min="13311" max="13312" width="9.140625" style="51" customWidth="1"/>
    <col min="13313" max="13313" width="9.7109375" style="51" bestFit="1" customWidth="1"/>
    <col min="13314" max="13314" width="8.42578125" style="51" bestFit="1" customWidth="1"/>
    <col min="13315" max="13317" width="11" style="51" customWidth="1"/>
    <col min="13318" max="13323" width="0" style="51" hidden="1" customWidth="1"/>
    <col min="13324" max="13324" width="9.140625" style="51" customWidth="1"/>
    <col min="13325" max="13563" width="11.42578125" style="51"/>
    <col min="13564" max="13564" width="18.140625" style="51" customWidth="1"/>
    <col min="13565" max="13565" width="9.7109375" style="51" bestFit="1" customWidth="1"/>
    <col min="13566" max="13566" width="9.140625" style="51" bestFit="1" customWidth="1"/>
    <col min="13567" max="13568" width="9.140625" style="51" customWidth="1"/>
    <col min="13569" max="13569" width="9.7109375" style="51" bestFit="1" customWidth="1"/>
    <col min="13570" max="13570" width="8.42578125" style="51" bestFit="1" customWidth="1"/>
    <col min="13571" max="13573" width="11" style="51" customWidth="1"/>
    <col min="13574" max="13579" width="0" style="51" hidden="1" customWidth="1"/>
    <col min="13580" max="13580" width="9.140625" style="51" customWidth="1"/>
    <col min="13581" max="13819" width="11.42578125" style="51"/>
    <col min="13820" max="13820" width="18.140625" style="51" customWidth="1"/>
    <col min="13821" max="13821" width="9.7109375" style="51" bestFit="1" customWidth="1"/>
    <col min="13822" max="13822" width="9.140625" style="51" bestFit="1" customWidth="1"/>
    <col min="13823" max="13824" width="9.140625" style="51" customWidth="1"/>
    <col min="13825" max="13825" width="9.7109375" style="51" bestFit="1" customWidth="1"/>
    <col min="13826" max="13826" width="8.42578125" style="51" bestFit="1" customWidth="1"/>
    <col min="13827" max="13829" width="11" style="51" customWidth="1"/>
    <col min="13830" max="13835" width="0" style="51" hidden="1" customWidth="1"/>
    <col min="13836" max="13836" width="9.140625" style="51" customWidth="1"/>
    <col min="13837" max="14075" width="11.42578125" style="51"/>
    <col min="14076" max="14076" width="18.140625" style="51" customWidth="1"/>
    <col min="14077" max="14077" width="9.7109375" style="51" bestFit="1" customWidth="1"/>
    <col min="14078" max="14078" width="9.140625" style="51" bestFit="1" customWidth="1"/>
    <col min="14079" max="14080" width="9.140625" style="51" customWidth="1"/>
    <col min="14081" max="14081" width="9.7109375" style="51" bestFit="1" customWidth="1"/>
    <col min="14082" max="14082" width="8.42578125" style="51" bestFit="1" customWidth="1"/>
    <col min="14083" max="14085" width="11" style="51" customWidth="1"/>
    <col min="14086" max="14091" width="0" style="51" hidden="1" customWidth="1"/>
    <col min="14092" max="14092" width="9.140625" style="51" customWidth="1"/>
    <col min="14093" max="14331" width="11.42578125" style="51"/>
    <col min="14332" max="14332" width="18.140625" style="51" customWidth="1"/>
    <col min="14333" max="14333" width="9.7109375" style="51" bestFit="1" customWidth="1"/>
    <col min="14334" max="14334" width="9.140625" style="51" bestFit="1" customWidth="1"/>
    <col min="14335" max="14336" width="9.140625" style="51" customWidth="1"/>
    <col min="14337" max="14337" width="9.7109375" style="51" bestFit="1" customWidth="1"/>
    <col min="14338" max="14338" width="8.42578125" style="51" bestFit="1" customWidth="1"/>
    <col min="14339" max="14341" width="11" style="51" customWidth="1"/>
    <col min="14342" max="14347" width="0" style="51" hidden="1" customWidth="1"/>
    <col min="14348" max="14348" width="9.140625" style="51" customWidth="1"/>
    <col min="14349" max="14587" width="11.42578125" style="51"/>
    <col min="14588" max="14588" width="18.140625" style="51" customWidth="1"/>
    <col min="14589" max="14589" width="9.7109375" style="51" bestFit="1" customWidth="1"/>
    <col min="14590" max="14590" width="9.140625" style="51" bestFit="1" customWidth="1"/>
    <col min="14591" max="14592" width="9.140625" style="51" customWidth="1"/>
    <col min="14593" max="14593" width="9.7109375" style="51" bestFit="1" customWidth="1"/>
    <col min="14594" max="14594" width="8.42578125" style="51" bestFit="1" customWidth="1"/>
    <col min="14595" max="14597" width="11" style="51" customWidth="1"/>
    <col min="14598" max="14603" width="0" style="51" hidden="1" customWidth="1"/>
    <col min="14604" max="14604" width="9.140625" style="51" customWidth="1"/>
    <col min="14605" max="14843" width="11.42578125" style="51"/>
    <col min="14844" max="14844" width="18.140625" style="51" customWidth="1"/>
    <col min="14845" max="14845" width="9.7109375" style="51" bestFit="1" customWidth="1"/>
    <col min="14846" max="14846" width="9.140625" style="51" bestFit="1" customWidth="1"/>
    <col min="14847" max="14848" width="9.140625" style="51" customWidth="1"/>
    <col min="14849" max="14849" width="9.7109375" style="51" bestFit="1" customWidth="1"/>
    <col min="14850" max="14850" width="8.42578125" style="51" bestFit="1" customWidth="1"/>
    <col min="14851" max="14853" width="11" style="51" customWidth="1"/>
    <col min="14854" max="14859" width="0" style="51" hidden="1" customWidth="1"/>
    <col min="14860" max="14860" width="9.140625" style="51" customWidth="1"/>
    <col min="14861" max="15099" width="11.42578125" style="51"/>
    <col min="15100" max="15100" width="18.140625" style="51" customWidth="1"/>
    <col min="15101" max="15101" width="9.7109375" style="51" bestFit="1" customWidth="1"/>
    <col min="15102" max="15102" width="9.140625" style="51" bestFit="1" customWidth="1"/>
    <col min="15103" max="15104" width="9.140625" style="51" customWidth="1"/>
    <col min="15105" max="15105" width="9.7109375" style="51" bestFit="1" customWidth="1"/>
    <col min="15106" max="15106" width="8.42578125" style="51" bestFit="1" customWidth="1"/>
    <col min="15107" max="15109" width="11" style="51" customWidth="1"/>
    <col min="15110" max="15115" width="0" style="51" hidden="1" customWidth="1"/>
    <col min="15116" max="15116" width="9.140625" style="51" customWidth="1"/>
    <col min="15117" max="15355" width="11.42578125" style="51"/>
    <col min="15356" max="15356" width="18.140625" style="51" customWidth="1"/>
    <col min="15357" max="15357" width="9.7109375" style="51" bestFit="1" customWidth="1"/>
    <col min="15358" max="15358" width="9.140625" style="51" bestFit="1" customWidth="1"/>
    <col min="15359" max="15360" width="9.140625" style="51" customWidth="1"/>
    <col min="15361" max="15361" width="9.7109375" style="51" bestFit="1" customWidth="1"/>
    <col min="15362" max="15362" width="8.42578125" style="51" bestFit="1" customWidth="1"/>
    <col min="15363" max="15365" width="11" style="51" customWidth="1"/>
    <col min="15366" max="15371" width="0" style="51" hidden="1" customWidth="1"/>
    <col min="15372" max="15372" width="9.140625" style="51" customWidth="1"/>
    <col min="15373" max="15611" width="11.42578125" style="51"/>
    <col min="15612" max="15612" width="18.140625" style="51" customWidth="1"/>
    <col min="15613" max="15613" width="9.7109375" style="51" bestFit="1" customWidth="1"/>
    <col min="15614" max="15614" width="9.140625" style="51" bestFit="1" customWidth="1"/>
    <col min="15615" max="15616" width="9.140625" style="51" customWidth="1"/>
    <col min="15617" max="15617" width="9.7109375" style="51" bestFit="1" customWidth="1"/>
    <col min="15618" max="15618" width="8.42578125" style="51" bestFit="1" customWidth="1"/>
    <col min="15619" max="15621" width="11" style="51" customWidth="1"/>
    <col min="15622" max="15627" width="0" style="51" hidden="1" customWidth="1"/>
    <col min="15628" max="15628" width="9.140625" style="51" customWidth="1"/>
    <col min="15629" max="15867" width="11.42578125" style="51"/>
    <col min="15868" max="15868" width="18.140625" style="51" customWidth="1"/>
    <col min="15869" max="15869" width="9.7109375" style="51" bestFit="1" customWidth="1"/>
    <col min="15870" max="15870" width="9.140625" style="51" bestFit="1" customWidth="1"/>
    <col min="15871" max="15872" width="9.140625" style="51" customWidth="1"/>
    <col min="15873" max="15873" width="9.7109375" style="51" bestFit="1" customWidth="1"/>
    <col min="15874" max="15874" width="8.42578125" style="51" bestFit="1" customWidth="1"/>
    <col min="15875" max="15877" width="11" style="51" customWidth="1"/>
    <col min="15878" max="15883" width="0" style="51" hidden="1" customWidth="1"/>
    <col min="15884" max="15884" width="9.140625" style="51" customWidth="1"/>
    <col min="15885" max="16123" width="11.42578125" style="51"/>
    <col min="16124" max="16124" width="18.140625" style="51" customWidth="1"/>
    <col min="16125" max="16125" width="9.7109375" style="51" bestFit="1" customWidth="1"/>
    <col min="16126" max="16126" width="9.140625" style="51" bestFit="1" customWidth="1"/>
    <col min="16127" max="16128" width="9.140625" style="51" customWidth="1"/>
    <col min="16129" max="16129" width="9.7109375" style="51" bestFit="1" customWidth="1"/>
    <col min="16130" max="16130" width="8.42578125" style="51" bestFit="1" customWidth="1"/>
    <col min="16131" max="16133" width="11" style="51" customWidth="1"/>
    <col min="16134" max="16139" width="0" style="51" hidden="1" customWidth="1"/>
    <col min="16140" max="16140" width="9.140625" style="51" customWidth="1"/>
    <col min="16141" max="16384" width="11.42578125" style="51"/>
  </cols>
  <sheetData>
    <row r="1" spans="1:16" s="52" customFormat="1" x14ac:dyDescent="0.2">
      <c r="B1" s="65"/>
      <c r="C1" s="65"/>
      <c r="D1" s="65"/>
      <c r="E1" s="65"/>
      <c r="F1" s="65"/>
      <c r="G1" s="65"/>
      <c r="H1" s="65"/>
      <c r="I1" s="65"/>
      <c r="J1" s="65"/>
      <c r="K1" s="65"/>
      <c r="L1" s="65"/>
    </row>
    <row r="2" spans="1:16" s="52" customFormat="1" x14ac:dyDescent="0.2">
      <c r="A2" s="79" t="s">
        <v>121</v>
      </c>
      <c r="B2" s="65"/>
      <c r="C2" s="65"/>
      <c r="D2" s="65"/>
      <c r="E2" s="65"/>
      <c r="F2" s="65"/>
      <c r="G2" s="65"/>
      <c r="H2" s="65"/>
      <c r="I2" s="65"/>
      <c r="K2" s="65"/>
      <c r="L2" s="65"/>
    </row>
    <row r="3" spans="1:16" s="52" customFormat="1" ht="15" x14ac:dyDescent="0.25">
      <c r="A3" s="79" t="s">
        <v>122</v>
      </c>
      <c r="B3" s="65"/>
      <c r="C3" s="65"/>
      <c r="D3" s="65"/>
      <c r="E3" s="65"/>
      <c r="F3" s="65"/>
      <c r="G3" s="65"/>
      <c r="H3" s="65"/>
      <c r="I3" s="65"/>
      <c r="J3" s="143"/>
      <c r="K3" s="65"/>
      <c r="L3" s="65"/>
    </row>
    <row r="4" spans="1:16" s="52" customFormat="1" x14ac:dyDescent="0.2">
      <c r="B4" s="65"/>
      <c r="C4" s="65"/>
      <c r="D4" s="65"/>
      <c r="E4" s="65"/>
      <c r="F4" s="65"/>
      <c r="G4" s="65"/>
      <c r="H4" s="65"/>
      <c r="I4" s="65"/>
      <c r="J4" s="65"/>
      <c r="K4" s="65"/>
      <c r="L4" s="65"/>
    </row>
    <row r="5" spans="1:16" s="52" customFormat="1" ht="12.75" x14ac:dyDescent="0.2">
      <c r="B5" s="363" t="s">
        <v>140</v>
      </c>
      <c r="C5" s="363"/>
      <c r="D5" s="363"/>
      <c r="E5" s="363"/>
      <c r="F5" s="363"/>
      <c r="G5" s="363"/>
      <c r="H5" s="363"/>
      <c r="I5" s="363"/>
      <c r="J5" s="363"/>
      <c r="K5" s="363"/>
      <c r="M5" s="173" t="s">
        <v>592</v>
      </c>
      <c r="O5" s="144"/>
    </row>
    <row r="6" spans="1:16" s="52" customFormat="1" ht="12.75" x14ac:dyDescent="0.2">
      <c r="B6" s="376" t="str">
        <f>'Solicitudes Regiones'!$B$6:$P$6</f>
        <v>Acumuladas de julio de 2008 a marzo de 2019</v>
      </c>
      <c r="C6" s="376"/>
      <c r="D6" s="376"/>
      <c r="E6" s="376"/>
      <c r="F6" s="376"/>
      <c r="G6" s="376"/>
      <c r="H6" s="376"/>
      <c r="I6" s="376"/>
      <c r="J6" s="376"/>
      <c r="K6" s="376"/>
      <c r="L6" s="92"/>
    </row>
    <row r="7" spans="1:16" x14ac:dyDescent="0.2">
      <c r="B7" s="53"/>
    </row>
    <row r="8" spans="1:16" ht="15" customHeight="1" x14ac:dyDescent="0.2">
      <c r="B8" s="393" t="s">
        <v>73</v>
      </c>
      <c r="C8" s="394"/>
      <c r="D8" s="394"/>
      <c r="E8" s="394"/>
      <c r="F8" s="394"/>
      <c r="G8" s="394"/>
      <c r="H8" s="394"/>
      <c r="I8" s="394"/>
      <c r="J8" s="394"/>
      <c r="K8" s="395"/>
      <c r="L8" s="70"/>
    </row>
    <row r="9" spans="1:16" ht="20.25" customHeight="1" x14ac:dyDescent="0.2">
      <c r="B9" s="392" t="s">
        <v>74</v>
      </c>
      <c r="C9" s="393" t="s">
        <v>2</v>
      </c>
      <c r="D9" s="394"/>
      <c r="E9" s="394"/>
      <c r="F9" s="394"/>
      <c r="G9" s="394"/>
      <c r="H9" s="394"/>
      <c r="I9" s="394"/>
      <c r="J9" s="394"/>
      <c r="K9" s="395"/>
    </row>
    <row r="10" spans="1:16" ht="24" x14ac:dyDescent="0.2">
      <c r="B10" s="392"/>
      <c r="C10" s="48" t="s">
        <v>75</v>
      </c>
      <c r="D10" s="48" t="s">
        <v>76</v>
      </c>
      <c r="E10" s="48" t="s">
        <v>77</v>
      </c>
      <c r="F10" s="48" t="s">
        <v>78</v>
      </c>
      <c r="G10" s="48" t="s">
        <v>8</v>
      </c>
      <c r="H10" s="48" t="s">
        <v>79</v>
      </c>
      <c r="I10" s="48" t="s">
        <v>80</v>
      </c>
      <c r="J10" s="48" t="s">
        <v>81</v>
      </c>
      <c r="K10" s="108" t="s">
        <v>46</v>
      </c>
    </row>
    <row r="11" spans="1:16" ht="15.75" customHeight="1" x14ac:dyDescent="0.2">
      <c r="B11" s="43" t="s">
        <v>282</v>
      </c>
      <c r="C11" s="43">
        <v>1989</v>
      </c>
      <c r="D11" s="43">
        <v>1180</v>
      </c>
      <c r="E11" s="43">
        <f>C11+D11</f>
        <v>3169</v>
      </c>
      <c r="F11" s="44">
        <f t="shared" ref="F11:F43" si="0">E11/$E$44</f>
        <v>4.2059857986594999E-2</v>
      </c>
      <c r="G11" s="43">
        <v>6642</v>
      </c>
      <c r="H11" s="43">
        <v>353</v>
      </c>
      <c r="I11" s="43">
        <f>G11+H11</f>
        <v>6995</v>
      </c>
      <c r="J11" s="44">
        <f t="shared" ref="J11:J43" si="1">I11/$I$44</f>
        <v>5.2790460737330666E-2</v>
      </c>
      <c r="K11" s="43">
        <f t="shared" ref="K11:K43" si="2">E11+I11</f>
        <v>10164</v>
      </c>
      <c r="P11" s="56"/>
    </row>
    <row r="12" spans="1:16" x14ac:dyDescent="0.2">
      <c r="B12" s="43" t="s">
        <v>283</v>
      </c>
      <c r="C12" s="43">
        <v>1631</v>
      </c>
      <c r="D12" s="43">
        <v>1051</v>
      </c>
      <c r="E12" s="43">
        <f t="shared" ref="E12:E43" si="3">C12+D12</f>
        <v>2682</v>
      </c>
      <c r="F12" s="44">
        <f t="shared" si="0"/>
        <v>3.5596257216802707E-2</v>
      </c>
      <c r="G12" s="43">
        <v>5298</v>
      </c>
      <c r="H12" s="43">
        <v>213</v>
      </c>
      <c r="I12" s="43">
        <f t="shared" ref="I12:I43" si="4">G12+H12</f>
        <v>5511</v>
      </c>
      <c r="J12" s="44">
        <f t="shared" si="1"/>
        <v>4.1590883362891969E-2</v>
      </c>
      <c r="K12" s="43">
        <f t="shared" si="2"/>
        <v>8193</v>
      </c>
      <c r="P12" s="56"/>
    </row>
    <row r="13" spans="1:16" x14ac:dyDescent="0.2">
      <c r="B13" s="43" t="s">
        <v>284</v>
      </c>
      <c r="C13" s="43">
        <v>2196</v>
      </c>
      <c r="D13" s="43">
        <v>1237</v>
      </c>
      <c r="E13" s="43">
        <f t="shared" si="3"/>
        <v>3433</v>
      </c>
      <c r="F13" s="44">
        <f t="shared" si="0"/>
        <v>4.5563740128741127E-2</v>
      </c>
      <c r="G13" s="43">
        <v>8192</v>
      </c>
      <c r="H13" s="43">
        <v>352</v>
      </c>
      <c r="I13" s="43">
        <f t="shared" si="4"/>
        <v>8544</v>
      </c>
      <c r="J13" s="44">
        <f t="shared" si="1"/>
        <v>6.4480585638277799E-2</v>
      </c>
      <c r="K13" s="43">
        <f t="shared" si="2"/>
        <v>11977</v>
      </c>
      <c r="P13" s="56"/>
    </row>
    <row r="14" spans="1:16" x14ac:dyDescent="0.2">
      <c r="B14" s="43" t="s">
        <v>285</v>
      </c>
      <c r="C14" s="43">
        <v>5551</v>
      </c>
      <c r="D14" s="43">
        <v>3833</v>
      </c>
      <c r="E14" s="43">
        <f t="shared" si="3"/>
        <v>9384</v>
      </c>
      <c r="F14" s="44">
        <f t="shared" si="0"/>
        <v>0.12454708341628509</v>
      </c>
      <c r="G14" s="43">
        <v>14999</v>
      </c>
      <c r="H14" s="43">
        <v>1154</v>
      </c>
      <c r="I14" s="43">
        <f t="shared" si="4"/>
        <v>16153</v>
      </c>
      <c r="J14" s="44">
        <f t="shared" si="1"/>
        <v>0.12190483377985736</v>
      </c>
      <c r="K14" s="43">
        <f t="shared" si="2"/>
        <v>25537</v>
      </c>
      <c r="P14" s="56"/>
    </row>
    <row r="15" spans="1:16" x14ac:dyDescent="0.2">
      <c r="B15" s="43" t="s">
        <v>286</v>
      </c>
      <c r="C15" s="43">
        <v>1011</v>
      </c>
      <c r="D15" s="43">
        <v>924</v>
      </c>
      <c r="E15" s="43">
        <f t="shared" si="3"/>
        <v>1935</v>
      </c>
      <c r="F15" s="44">
        <f t="shared" si="0"/>
        <v>2.5681863428230142E-2</v>
      </c>
      <c r="G15" s="43">
        <v>2071</v>
      </c>
      <c r="H15" s="43">
        <v>194</v>
      </c>
      <c r="I15" s="43">
        <f t="shared" si="4"/>
        <v>2265</v>
      </c>
      <c r="J15" s="44">
        <f t="shared" si="1"/>
        <v>1.7093694577563111E-2</v>
      </c>
      <c r="K15" s="43">
        <f t="shared" si="2"/>
        <v>4200</v>
      </c>
      <c r="P15" s="56"/>
    </row>
    <row r="16" spans="1:16" x14ac:dyDescent="0.2">
      <c r="B16" s="43" t="s">
        <v>287</v>
      </c>
      <c r="C16" s="43">
        <v>539</v>
      </c>
      <c r="D16" s="43">
        <v>439</v>
      </c>
      <c r="E16" s="43">
        <f t="shared" si="3"/>
        <v>978</v>
      </c>
      <c r="F16" s="44">
        <f t="shared" si="0"/>
        <v>1.2980290662950427E-2</v>
      </c>
      <c r="G16" s="43">
        <v>1150</v>
      </c>
      <c r="H16" s="43">
        <v>98</v>
      </c>
      <c r="I16" s="43">
        <f t="shared" si="4"/>
        <v>1248</v>
      </c>
      <c r="J16" s="44">
        <f t="shared" si="1"/>
        <v>9.4185125089619251E-3</v>
      </c>
      <c r="K16" s="43">
        <f t="shared" si="2"/>
        <v>2226</v>
      </c>
      <c r="P16" s="56"/>
    </row>
    <row r="17" spans="2:16" x14ac:dyDescent="0.2">
      <c r="B17" s="43" t="s">
        <v>288</v>
      </c>
      <c r="C17" s="43">
        <v>134</v>
      </c>
      <c r="D17" s="43">
        <v>209</v>
      </c>
      <c r="E17" s="43">
        <f t="shared" si="3"/>
        <v>343</v>
      </c>
      <c r="F17" s="44">
        <f t="shared" si="0"/>
        <v>4.5523923286216739E-3</v>
      </c>
      <c r="G17" s="43">
        <v>221</v>
      </c>
      <c r="H17" s="43">
        <v>63</v>
      </c>
      <c r="I17" s="43">
        <f t="shared" si="4"/>
        <v>284</v>
      </c>
      <c r="J17" s="44">
        <f t="shared" si="1"/>
        <v>2.1433153465906947E-3</v>
      </c>
      <c r="K17" s="43">
        <f t="shared" si="2"/>
        <v>627</v>
      </c>
      <c r="P17" s="56"/>
    </row>
    <row r="18" spans="2:16" x14ac:dyDescent="0.2">
      <c r="B18" s="43" t="s">
        <v>293</v>
      </c>
      <c r="C18" s="43">
        <v>3093</v>
      </c>
      <c r="D18" s="43">
        <v>2110</v>
      </c>
      <c r="E18" s="43">
        <f t="shared" si="3"/>
        <v>5203</v>
      </c>
      <c r="F18" s="44">
        <f t="shared" si="0"/>
        <v>6.9055677218129941E-2</v>
      </c>
      <c r="G18" s="43">
        <v>8892</v>
      </c>
      <c r="H18" s="43">
        <v>462</v>
      </c>
      <c r="I18" s="43">
        <f t="shared" si="4"/>
        <v>9354</v>
      </c>
      <c r="J18" s="44">
        <f t="shared" si="1"/>
        <v>7.05935625070752E-2</v>
      </c>
      <c r="K18" s="43">
        <f t="shared" si="2"/>
        <v>14557</v>
      </c>
      <c r="P18" s="56"/>
    </row>
    <row r="19" spans="2:16" x14ac:dyDescent="0.2">
      <c r="B19" s="43" t="s">
        <v>294</v>
      </c>
      <c r="C19" s="43">
        <v>680</v>
      </c>
      <c r="D19" s="43">
        <v>605</v>
      </c>
      <c r="E19" s="43">
        <f t="shared" si="3"/>
        <v>1285</v>
      </c>
      <c r="F19" s="44">
        <f t="shared" si="0"/>
        <v>1.7054880881279447E-2</v>
      </c>
      <c r="G19" s="43">
        <v>1705</v>
      </c>
      <c r="H19" s="43">
        <v>119</v>
      </c>
      <c r="I19" s="43">
        <f t="shared" si="4"/>
        <v>1824</v>
      </c>
      <c r="J19" s="44">
        <f t="shared" si="1"/>
        <v>1.3765518282328968E-2</v>
      </c>
      <c r="K19" s="43">
        <f t="shared" si="2"/>
        <v>3109</v>
      </c>
      <c r="P19" s="56"/>
    </row>
    <row r="20" spans="2:16" x14ac:dyDescent="0.2">
      <c r="B20" s="43" t="s">
        <v>295</v>
      </c>
      <c r="C20" s="43">
        <v>1194</v>
      </c>
      <c r="D20" s="43">
        <v>1085</v>
      </c>
      <c r="E20" s="43">
        <f t="shared" si="3"/>
        <v>2279</v>
      </c>
      <c r="F20" s="44">
        <f t="shared" si="0"/>
        <v>3.0247528037693278E-2</v>
      </c>
      <c r="G20" s="43">
        <v>4426</v>
      </c>
      <c r="H20" s="43">
        <v>233</v>
      </c>
      <c r="I20" s="43">
        <f t="shared" si="4"/>
        <v>4659</v>
      </c>
      <c r="J20" s="44">
        <f t="shared" si="1"/>
        <v>3.5160937323119881E-2</v>
      </c>
      <c r="K20" s="43">
        <f t="shared" si="2"/>
        <v>6938</v>
      </c>
      <c r="P20" s="56"/>
    </row>
    <row r="21" spans="2:16" x14ac:dyDescent="0.2">
      <c r="B21" s="43" t="s">
        <v>296</v>
      </c>
      <c r="C21" s="43">
        <v>620</v>
      </c>
      <c r="D21" s="43">
        <v>524</v>
      </c>
      <c r="E21" s="43">
        <f t="shared" si="3"/>
        <v>1144</v>
      </c>
      <c r="F21" s="44">
        <f t="shared" si="0"/>
        <v>1.518348928263322E-2</v>
      </c>
      <c r="G21" s="43">
        <v>1136</v>
      </c>
      <c r="H21" s="43">
        <v>72</v>
      </c>
      <c r="I21" s="43">
        <f t="shared" si="4"/>
        <v>1208</v>
      </c>
      <c r="J21" s="44">
        <f t="shared" si="1"/>
        <v>9.1166371080336588E-3</v>
      </c>
      <c r="K21" s="43">
        <f t="shared" si="2"/>
        <v>2352</v>
      </c>
      <c r="P21" s="56"/>
    </row>
    <row r="22" spans="2:16" x14ac:dyDescent="0.2">
      <c r="B22" s="43" t="s">
        <v>297</v>
      </c>
      <c r="C22" s="43">
        <v>3938</v>
      </c>
      <c r="D22" s="43">
        <v>2597</v>
      </c>
      <c r="E22" s="43">
        <f t="shared" si="3"/>
        <v>6535</v>
      </c>
      <c r="F22" s="44">
        <f t="shared" si="0"/>
        <v>8.6734355298958121E-2</v>
      </c>
      <c r="G22" s="43">
        <v>12229</v>
      </c>
      <c r="H22" s="43">
        <v>783</v>
      </c>
      <c r="I22" s="43">
        <f t="shared" si="4"/>
        <v>13012</v>
      </c>
      <c r="J22" s="44">
        <f t="shared" si="1"/>
        <v>9.8200067921965215E-2</v>
      </c>
      <c r="K22" s="43">
        <f t="shared" si="2"/>
        <v>19547</v>
      </c>
      <c r="P22" s="56"/>
    </row>
    <row r="23" spans="2:16" x14ac:dyDescent="0.2">
      <c r="B23" s="43" t="s">
        <v>298</v>
      </c>
      <c r="C23" s="43">
        <v>818</v>
      </c>
      <c r="D23" s="43">
        <v>821</v>
      </c>
      <c r="E23" s="43">
        <f t="shared" si="3"/>
        <v>1639</v>
      </c>
      <c r="F23" s="44">
        <f t="shared" si="0"/>
        <v>2.1753268299157209E-2</v>
      </c>
      <c r="G23" s="43">
        <v>2076</v>
      </c>
      <c r="H23" s="43">
        <v>119</v>
      </c>
      <c r="I23" s="43">
        <f t="shared" si="4"/>
        <v>2195</v>
      </c>
      <c r="J23" s="44">
        <f t="shared" si="1"/>
        <v>1.6565412625938643E-2</v>
      </c>
      <c r="K23" s="43">
        <f t="shared" si="2"/>
        <v>3834</v>
      </c>
      <c r="P23" s="56"/>
    </row>
    <row r="24" spans="2:16" x14ac:dyDescent="0.2">
      <c r="B24" s="43" t="s">
        <v>299</v>
      </c>
      <c r="C24" s="43">
        <v>274</v>
      </c>
      <c r="D24" s="43">
        <v>323</v>
      </c>
      <c r="E24" s="43">
        <f t="shared" si="3"/>
        <v>597</v>
      </c>
      <c r="F24" s="44">
        <f t="shared" si="0"/>
        <v>7.9235516623531749E-3</v>
      </c>
      <c r="G24" s="43">
        <v>504</v>
      </c>
      <c r="H24" s="43">
        <v>52</v>
      </c>
      <c r="I24" s="43">
        <f t="shared" si="4"/>
        <v>556</v>
      </c>
      <c r="J24" s="44">
        <f t="shared" si="1"/>
        <v>4.1960680729029093E-3</v>
      </c>
      <c r="K24" s="43">
        <f t="shared" si="2"/>
        <v>1153</v>
      </c>
      <c r="P24" s="56"/>
    </row>
    <row r="25" spans="2:16" x14ac:dyDescent="0.2">
      <c r="B25" s="43" t="s">
        <v>300</v>
      </c>
      <c r="C25" s="43">
        <v>590</v>
      </c>
      <c r="D25" s="43">
        <v>524</v>
      </c>
      <c r="E25" s="43">
        <f t="shared" si="3"/>
        <v>1114</v>
      </c>
      <c r="F25" s="44">
        <f t="shared" si="0"/>
        <v>1.4785320857389343E-2</v>
      </c>
      <c r="G25" s="43">
        <v>1545</v>
      </c>
      <c r="H25" s="43">
        <v>110</v>
      </c>
      <c r="I25" s="43">
        <f t="shared" si="4"/>
        <v>1655</v>
      </c>
      <c r="J25" s="44">
        <f t="shared" si="1"/>
        <v>1.2490094713407042E-2</v>
      </c>
      <c r="K25" s="43">
        <f t="shared" si="2"/>
        <v>2769</v>
      </c>
      <c r="P25" s="56"/>
    </row>
    <row r="26" spans="2:16" x14ac:dyDescent="0.2">
      <c r="B26" s="43" t="s">
        <v>301</v>
      </c>
      <c r="C26" s="43">
        <v>397</v>
      </c>
      <c r="D26" s="43">
        <v>404</v>
      </c>
      <c r="E26" s="43">
        <f t="shared" si="3"/>
        <v>801</v>
      </c>
      <c r="F26" s="44">
        <f t="shared" si="0"/>
        <v>1.0631096954011546E-2</v>
      </c>
      <c r="G26" s="43">
        <v>387</v>
      </c>
      <c r="H26" s="43">
        <v>48</v>
      </c>
      <c r="I26" s="43">
        <f t="shared" si="4"/>
        <v>435</v>
      </c>
      <c r="J26" s="44">
        <f t="shared" si="1"/>
        <v>3.2828949850949021E-3</v>
      </c>
      <c r="K26" s="43">
        <f t="shared" si="2"/>
        <v>1236</v>
      </c>
      <c r="P26" s="56"/>
    </row>
    <row r="27" spans="2:16" x14ac:dyDescent="0.2">
      <c r="B27" s="43" t="s">
        <v>302</v>
      </c>
      <c r="C27" s="43">
        <v>158</v>
      </c>
      <c r="D27" s="43">
        <v>121</v>
      </c>
      <c r="E27" s="43">
        <f t="shared" si="3"/>
        <v>279</v>
      </c>
      <c r="F27" s="44">
        <f t="shared" si="0"/>
        <v>3.7029663547680667E-3</v>
      </c>
      <c r="G27" s="43">
        <v>387</v>
      </c>
      <c r="H27" s="43">
        <v>24</v>
      </c>
      <c r="I27" s="43">
        <f t="shared" si="4"/>
        <v>411</v>
      </c>
      <c r="J27" s="44">
        <f t="shared" si="1"/>
        <v>3.101769744537942E-3</v>
      </c>
      <c r="K27" s="43">
        <f t="shared" si="2"/>
        <v>690</v>
      </c>
      <c r="P27" s="56"/>
    </row>
    <row r="28" spans="2:16" x14ac:dyDescent="0.2">
      <c r="B28" s="43" t="s">
        <v>303</v>
      </c>
      <c r="C28" s="43">
        <v>892</v>
      </c>
      <c r="D28" s="43">
        <v>1002</v>
      </c>
      <c r="E28" s="43">
        <f t="shared" si="3"/>
        <v>1894</v>
      </c>
      <c r="F28" s="44">
        <f t="shared" si="0"/>
        <v>2.5137699913730174E-2</v>
      </c>
      <c r="G28" s="43">
        <v>2540</v>
      </c>
      <c r="H28" s="43">
        <v>163</v>
      </c>
      <c r="I28" s="43">
        <f t="shared" si="4"/>
        <v>2703</v>
      </c>
      <c r="J28" s="44">
        <f t="shared" si="1"/>
        <v>2.0399230217727632E-2</v>
      </c>
      <c r="K28" s="43">
        <f t="shared" si="2"/>
        <v>4597</v>
      </c>
      <c r="P28" s="56"/>
    </row>
    <row r="29" spans="2:16" x14ac:dyDescent="0.2">
      <c r="B29" s="43" t="s">
        <v>304</v>
      </c>
      <c r="C29" s="43">
        <v>1028</v>
      </c>
      <c r="D29" s="43">
        <v>1070</v>
      </c>
      <c r="E29" s="43">
        <f t="shared" si="3"/>
        <v>2098</v>
      </c>
      <c r="F29" s="44">
        <f t="shared" si="0"/>
        <v>2.7845245205388548E-2</v>
      </c>
      <c r="G29" s="43">
        <v>2878</v>
      </c>
      <c r="H29" s="43">
        <v>252</v>
      </c>
      <c r="I29" s="43">
        <f t="shared" si="4"/>
        <v>3130</v>
      </c>
      <c r="J29" s="44">
        <f t="shared" si="1"/>
        <v>2.362175012263688E-2</v>
      </c>
      <c r="K29" s="43">
        <f t="shared" si="2"/>
        <v>5228</v>
      </c>
      <c r="P29" s="56"/>
    </row>
    <row r="30" spans="2:16" x14ac:dyDescent="0.2">
      <c r="B30" s="43" t="s">
        <v>305</v>
      </c>
      <c r="C30" s="43">
        <v>290</v>
      </c>
      <c r="D30" s="43">
        <v>307</v>
      </c>
      <c r="E30" s="43">
        <f t="shared" si="3"/>
        <v>597</v>
      </c>
      <c r="F30" s="44">
        <f t="shared" si="0"/>
        <v>7.9235516623531749E-3</v>
      </c>
      <c r="G30" s="43">
        <v>845</v>
      </c>
      <c r="H30" s="43">
        <v>108</v>
      </c>
      <c r="I30" s="43">
        <f t="shared" si="4"/>
        <v>953</v>
      </c>
      <c r="J30" s="44">
        <f t="shared" si="1"/>
        <v>7.1921814271159578E-3</v>
      </c>
      <c r="K30" s="43">
        <f t="shared" si="2"/>
        <v>1550</v>
      </c>
      <c r="P30" s="56"/>
    </row>
    <row r="31" spans="2:16" x14ac:dyDescent="0.2">
      <c r="B31" s="43" t="s">
        <v>306</v>
      </c>
      <c r="C31" s="43">
        <v>217</v>
      </c>
      <c r="D31" s="43">
        <v>137</v>
      </c>
      <c r="E31" s="43">
        <f t="shared" si="3"/>
        <v>354</v>
      </c>
      <c r="F31" s="44">
        <f t="shared" si="0"/>
        <v>4.698387417877762E-3</v>
      </c>
      <c r="G31" s="43">
        <v>417</v>
      </c>
      <c r="H31" s="43">
        <v>29</v>
      </c>
      <c r="I31" s="43">
        <f t="shared" si="4"/>
        <v>446</v>
      </c>
      <c r="J31" s="44">
        <f t="shared" si="1"/>
        <v>3.3659107203501755E-3</v>
      </c>
      <c r="K31" s="43">
        <f t="shared" si="2"/>
        <v>800</v>
      </c>
      <c r="P31" s="56"/>
    </row>
    <row r="32" spans="2:16" x14ac:dyDescent="0.2">
      <c r="B32" s="43" t="s">
        <v>307</v>
      </c>
      <c r="C32" s="43">
        <v>139</v>
      </c>
      <c r="D32" s="43">
        <v>144</v>
      </c>
      <c r="E32" s="43">
        <f t="shared" si="3"/>
        <v>283</v>
      </c>
      <c r="F32" s="44">
        <f t="shared" si="0"/>
        <v>3.7560554781339173E-3</v>
      </c>
      <c r="G32" s="43">
        <v>348</v>
      </c>
      <c r="H32" s="43">
        <v>33</v>
      </c>
      <c r="I32" s="43">
        <f t="shared" si="4"/>
        <v>381</v>
      </c>
      <c r="J32" s="44">
        <f t="shared" si="1"/>
        <v>2.8753631938417418E-3</v>
      </c>
      <c r="K32" s="43">
        <f t="shared" si="2"/>
        <v>664</v>
      </c>
      <c r="P32" s="56"/>
    </row>
    <row r="33" spans="2:16" x14ac:dyDescent="0.2">
      <c r="B33" s="43" t="s">
        <v>308</v>
      </c>
      <c r="C33" s="43">
        <v>489</v>
      </c>
      <c r="D33" s="43">
        <v>448</v>
      </c>
      <c r="E33" s="43">
        <f t="shared" si="3"/>
        <v>937</v>
      </c>
      <c r="F33" s="44">
        <f t="shared" si="0"/>
        <v>1.2436127148450462E-2</v>
      </c>
      <c r="G33" s="43">
        <v>1437</v>
      </c>
      <c r="H33" s="43">
        <v>105</v>
      </c>
      <c r="I33" s="43">
        <f t="shared" si="4"/>
        <v>1542</v>
      </c>
      <c r="J33" s="44">
        <f t="shared" si="1"/>
        <v>1.1637296705784688E-2</v>
      </c>
      <c r="K33" s="43">
        <f t="shared" si="2"/>
        <v>2479</v>
      </c>
      <c r="P33" s="56"/>
    </row>
    <row r="34" spans="2:16" x14ac:dyDescent="0.2">
      <c r="B34" s="43" t="s">
        <v>309</v>
      </c>
      <c r="C34" s="43">
        <v>932</v>
      </c>
      <c r="D34" s="43">
        <v>1144</v>
      </c>
      <c r="E34" s="43">
        <f t="shared" si="3"/>
        <v>2076</v>
      </c>
      <c r="F34" s="44">
        <f t="shared" si="0"/>
        <v>2.7553255026876368E-2</v>
      </c>
      <c r="G34" s="43">
        <v>2398</v>
      </c>
      <c r="H34" s="43">
        <v>177</v>
      </c>
      <c r="I34" s="43">
        <f t="shared" si="4"/>
        <v>2575</v>
      </c>
      <c r="J34" s="44">
        <f t="shared" si="1"/>
        <v>1.9433228934757178E-2</v>
      </c>
      <c r="K34" s="43">
        <f t="shared" si="2"/>
        <v>4651</v>
      </c>
      <c r="P34" s="56"/>
    </row>
    <row r="35" spans="2:16" x14ac:dyDescent="0.2">
      <c r="B35" s="43" t="s">
        <v>324</v>
      </c>
      <c r="C35" s="43">
        <v>5266</v>
      </c>
      <c r="D35" s="43">
        <v>2692</v>
      </c>
      <c r="E35" s="43">
        <f t="shared" si="3"/>
        <v>7958</v>
      </c>
      <c r="F35" s="44">
        <f t="shared" si="0"/>
        <v>0.10562081093635942</v>
      </c>
      <c r="G35" s="43">
        <v>17159</v>
      </c>
      <c r="H35" s="43">
        <v>922</v>
      </c>
      <c r="I35" s="43">
        <f t="shared" si="4"/>
        <v>18081</v>
      </c>
      <c r="J35" s="44">
        <f t="shared" si="1"/>
        <v>0.13645522810459981</v>
      </c>
      <c r="K35" s="43">
        <f t="shared" si="2"/>
        <v>26039</v>
      </c>
      <c r="P35" s="56"/>
    </row>
    <row r="36" spans="2:16" x14ac:dyDescent="0.2">
      <c r="B36" s="43" t="s">
        <v>325</v>
      </c>
      <c r="C36" s="43">
        <v>1686</v>
      </c>
      <c r="D36" s="43">
        <v>1071</v>
      </c>
      <c r="E36" s="43">
        <f t="shared" si="3"/>
        <v>2757</v>
      </c>
      <c r="F36" s="44">
        <f t="shared" si="0"/>
        <v>3.6591678279912401E-2</v>
      </c>
      <c r="G36" s="43">
        <v>6069</v>
      </c>
      <c r="H36" s="43">
        <v>286</v>
      </c>
      <c r="I36" s="43">
        <f t="shared" si="4"/>
        <v>6355</v>
      </c>
      <c r="J36" s="44">
        <f t="shared" si="1"/>
        <v>4.7960454322478398E-2</v>
      </c>
      <c r="K36" s="43">
        <f t="shared" si="2"/>
        <v>9112</v>
      </c>
      <c r="P36" s="56"/>
    </row>
    <row r="37" spans="2:16" x14ac:dyDescent="0.2">
      <c r="B37" s="43" t="s">
        <v>326</v>
      </c>
      <c r="C37" s="43">
        <v>2001</v>
      </c>
      <c r="D37" s="43">
        <v>1351</v>
      </c>
      <c r="E37" s="43">
        <f t="shared" si="3"/>
        <v>3352</v>
      </c>
      <c r="F37" s="44">
        <f t="shared" si="0"/>
        <v>4.4488685380582656E-2</v>
      </c>
      <c r="G37" s="43">
        <v>6035</v>
      </c>
      <c r="H37" s="43">
        <v>365</v>
      </c>
      <c r="I37" s="43">
        <f t="shared" si="4"/>
        <v>6400</v>
      </c>
      <c r="J37" s="44">
        <f t="shared" si="1"/>
        <v>4.8300064148522698E-2</v>
      </c>
      <c r="K37" s="43">
        <f t="shared" si="2"/>
        <v>9752</v>
      </c>
      <c r="P37" s="56"/>
    </row>
    <row r="38" spans="2:16" x14ac:dyDescent="0.2">
      <c r="B38" s="43" t="s">
        <v>327</v>
      </c>
      <c r="C38" s="43">
        <v>443</v>
      </c>
      <c r="D38" s="43">
        <v>344</v>
      </c>
      <c r="E38" s="43">
        <f t="shared" si="3"/>
        <v>787</v>
      </c>
      <c r="F38" s="44">
        <f t="shared" si="0"/>
        <v>1.044528502223107E-2</v>
      </c>
      <c r="G38" s="43">
        <v>976</v>
      </c>
      <c r="H38" s="43">
        <v>67</v>
      </c>
      <c r="I38" s="43">
        <f t="shared" si="4"/>
        <v>1043</v>
      </c>
      <c r="J38" s="44">
        <f t="shared" si="1"/>
        <v>7.8714010792045579E-3</v>
      </c>
      <c r="K38" s="43">
        <f t="shared" si="2"/>
        <v>1830</v>
      </c>
      <c r="P38" s="56"/>
    </row>
    <row r="39" spans="2:16" x14ac:dyDescent="0.2">
      <c r="B39" s="43" t="s">
        <v>328</v>
      </c>
      <c r="C39" s="43">
        <v>1194</v>
      </c>
      <c r="D39" s="43">
        <v>1185</v>
      </c>
      <c r="E39" s="43">
        <f t="shared" si="3"/>
        <v>2379</v>
      </c>
      <c r="F39" s="44">
        <f t="shared" si="0"/>
        <v>3.1574756121839541E-2</v>
      </c>
      <c r="G39" s="43">
        <v>2768</v>
      </c>
      <c r="H39" s="43">
        <v>182</v>
      </c>
      <c r="I39" s="43">
        <f t="shared" si="4"/>
        <v>2950</v>
      </c>
      <c r="J39" s="44">
        <f t="shared" si="1"/>
        <v>2.226331081845968E-2</v>
      </c>
      <c r="K39" s="43">
        <f t="shared" si="2"/>
        <v>5329</v>
      </c>
      <c r="P39" s="56"/>
    </row>
    <row r="40" spans="2:16" x14ac:dyDescent="0.2">
      <c r="B40" s="43" t="s">
        <v>329</v>
      </c>
      <c r="C40" s="43">
        <v>1271</v>
      </c>
      <c r="D40" s="43">
        <v>1055</v>
      </c>
      <c r="E40" s="43">
        <f t="shared" si="3"/>
        <v>2326</v>
      </c>
      <c r="F40" s="44">
        <f t="shared" si="0"/>
        <v>3.0871325237242019E-2</v>
      </c>
      <c r="G40" s="43">
        <v>2823</v>
      </c>
      <c r="H40" s="43">
        <v>176</v>
      </c>
      <c r="I40" s="43">
        <f t="shared" si="4"/>
        <v>2999</v>
      </c>
      <c r="J40" s="44">
        <f t="shared" si="1"/>
        <v>2.2633108184596809E-2</v>
      </c>
      <c r="K40" s="43">
        <f t="shared" si="2"/>
        <v>5325</v>
      </c>
      <c r="P40" s="56"/>
    </row>
    <row r="41" spans="2:16" x14ac:dyDescent="0.2">
      <c r="B41" s="43" t="s">
        <v>330</v>
      </c>
      <c r="C41" s="43">
        <v>1068</v>
      </c>
      <c r="D41" s="43">
        <v>1093</v>
      </c>
      <c r="E41" s="43">
        <f t="shared" si="3"/>
        <v>2161</v>
      </c>
      <c r="F41" s="44">
        <f t="shared" si="0"/>
        <v>2.8681398898400691E-2</v>
      </c>
      <c r="G41" s="43">
        <v>3098</v>
      </c>
      <c r="H41" s="43">
        <v>112</v>
      </c>
      <c r="I41" s="43">
        <f t="shared" si="4"/>
        <v>3210</v>
      </c>
      <c r="J41" s="44">
        <f t="shared" si="1"/>
        <v>2.4225500924493416E-2</v>
      </c>
      <c r="K41" s="43">
        <f t="shared" si="2"/>
        <v>5371</v>
      </c>
      <c r="P41" s="56"/>
    </row>
    <row r="42" spans="2:16" x14ac:dyDescent="0.2">
      <c r="B42" s="43" t="s">
        <v>334</v>
      </c>
      <c r="C42" s="43">
        <v>938</v>
      </c>
      <c r="D42" s="43">
        <v>845</v>
      </c>
      <c r="E42" s="43">
        <f t="shared" si="3"/>
        <v>1783</v>
      </c>
      <c r="F42" s="44">
        <f t="shared" si="0"/>
        <v>2.3664476740327824E-2</v>
      </c>
      <c r="G42" s="43">
        <v>2257</v>
      </c>
      <c r="H42" s="43">
        <v>205</v>
      </c>
      <c r="I42" s="43">
        <f t="shared" si="4"/>
        <v>2462</v>
      </c>
      <c r="J42" s="44">
        <f t="shared" si="1"/>
        <v>1.8580430927134826E-2</v>
      </c>
      <c r="K42" s="43">
        <f t="shared" si="2"/>
        <v>4245</v>
      </c>
      <c r="P42" s="56"/>
    </row>
    <row r="43" spans="2:16" x14ac:dyDescent="0.2">
      <c r="B43" s="43" t="s">
        <v>335</v>
      </c>
      <c r="C43" s="43">
        <v>451</v>
      </c>
      <c r="D43" s="43">
        <v>352</v>
      </c>
      <c r="E43" s="43">
        <f t="shared" si="3"/>
        <v>803</v>
      </c>
      <c r="F43" s="44">
        <f t="shared" si="0"/>
        <v>1.0657641515694472E-2</v>
      </c>
      <c r="G43" s="43">
        <v>893</v>
      </c>
      <c r="H43" s="43">
        <v>73</v>
      </c>
      <c r="I43" s="43">
        <f t="shared" si="4"/>
        <v>966</v>
      </c>
      <c r="J43" s="44">
        <f t="shared" si="1"/>
        <v>7.2902909324176444E-3</v>
      </c>
      <c r="K43" s="43">
        <f t="shared" si="2"/>
        <v>1769</v>
      </c>
      <c r="P43" s="56"/>
    </row>
    <row r="44" spans="2:16" x14ac:dyDescent="0.2">
      <c r="B44" s="45" t="s">
        <v>66</v>
      </c>
      <c r="C44" s="43">
        <f>SUM(C11:C43)</f>
        <v>43118</v>
      </c>
      <c r="D44" s="43">
        <f>SUM(D11:D43)</f>
        <v>32227</v>
      </c>
      <c r="E44" s="45">
        <f t="shared" ref="E44" si="5">C44+D44</f>
        <v>75345</v>
      </c>
      <c r="F44" s="44">
        <f t="shared" ref="F44" si="6">E44/$E$44</f>
        <v>1</v>
      </c>
      <c r="G44" s="43">
        <f>SUM(G11:G43)</f>
        <v>124801</v>
      </c>
      <c r="H44" s="43">
        <f>SUM(H11:H43)</f>
        <v>7704</v>
      </c>
      <c r="I44" s="45">
        <f t="shared" ref="I44" si="7">G44+H44</f>
        <v>132505</v>
      </c>
      <c r="J44" s="43">
        <f t="shared" ref="J44" si="8">I44/$I$44</f>
        <v>1</v>
      </c>
      <c r="K44" s="45">
        <f t="shared" ref="K44:K45" si="9">E44+I44</f>
        <v>207850</v>
      </c>
      <c r="P44" s="56"/>
    </row>
    <row r="45" spans="2:16" ht="25.5" customHeight="1" x14ac:dyDescent="0.2">
      <c r="B45" s="81" t="s">
        <v>82</v>
      </c>
      <c r="C45" s="77">
        <f>+C44/$K$44</f>
        <v>0.20744767861438537</v>
      </c>
      <c r="D45" s="77">
        <f>+D44/$K$44</f>
        <v>0.15504931440942987</v>
      </c>
      <c r="E45" s="78">
        <f>C45+D45</f>
        <v>0.36249699302381522</v>
      </c>
      <c r="F45" s="78"/>
      <c r="G45" s="77">
        <f>+G44/$K$44</f>
        <v>0.60043781573249944</v>
      </c>
      <c r="H45" s="77">
        <f>+H44/$K$44</f>
        <v>3.7065191243685347E-2</v>
      </c>
      <c r="I45" s="78">
        <f>G45+H45</f>
        <v>0.63750300697618478</v>
      </c>
      <c r="J45" s="78"/>
      <c r="K45" s="78">
        <f t="shared" si="9"/>
        <v>1</v>
      </c>
    </row>
    <row r="46" spans="2:16" x14ac:dyDescent="0.2">
      <c r="B46" s="50"/>
      <c r="C46" s="63"/>
      <c r="D46" s="63"/>
      <c r="E46" s="63"/>
      <c r="F46" s="63"/>
      <c r="G46" s="63"/>
      <c r="H46" s="63"/>
      <c r="I46" s="63"/>
      <c r="J46" s="63"/>
      <c r="K46" s="63"/>
    </row>
    <row r="47" spans="2:16" ht="12.75" x14ac:dyDescent="0.2">
      <c r="B47" s="363" t="s">
        <v>141</v>
      </c>
      <c r="C47" s="363"/>
      <c r="D47" s="363"/>
      <c r="E47" s="363"/>
      <c r="F47" s="363"/>
      <c r="G47" s="363"/>
      <c r="H47" s="363"/>
      <c r="I47" s="363"/>
      <c r="J47" s="363"/>
      <c r="K47" s="363"/>
    </row>
    <row r="48" spans="2:16" ht="12.75" x14ac:dyDescent="0.2">
      <c r="B48" s="376" t="str">
        <f>'Solicitudes Regiones'!$B$6:$P$6</f>
        <v>Acumuladas de julio de 2008 a marzo de 2019</v>
      </c>
      <c r="C48" s="376"/>
      <c r="D48" s="376"/>
      <c r="E48" s="376"/>
      <c r="F48" s="376"/>
      <c r="G48" s="376"/>
      <c r="H48" s="376"/>
      <c r="I48" s="376"/>
      <c r="J48" s="376"/>
      <c r="K48" s="376"/>
    </row>
    <row r="49" spans="2:12" x14ac:dyDescent="0.2">
      <c r="B49" s="50"/>
      <c r="C49" s="63"/>
      <c r="D49" s="63"/>
      <c r="E49" s="63"/>
      <c r="F49" s="63"/>
      <c r="G49" s="63"/>
      <c r="H49" s="63"/>
      <c r="I49" s="63"/>
      <c r="J49" s="63"/>
      <c r="K49" s="63"/>
    </row>
    <row r="50" spans="2:12" ht="15" customHeight="1" x14ac:dyDescent="0.2">
      <c r="B50" s="393" t="s">
        <v>83</v>
      </c>
      <c r="C50" s="394"/>
      <c r="D50" s="394"/>
      <c r="E50" s="394"/>
      <c r="F50" s="394"/>
      <c r="G50" s="394"/>
      <c r="H50" s="394"/>
      <c r="I50" s="394"/>
      <c r="J50" s="394"/>
      <c r="K50" s="395"/>
      <c r="L50" s="64"/>
    </row>
    <row r="51" spans="2:12" ht="15.75" customHeight="1" x14ac:dyDescent="0.2">
      <c r="B51" s="398" t="s">
        <v>74</v>
      </c>
      <c r="C51" s="393" t="s">
        <v>2</v>
      </c>
      <c r="D51" s="394"/>
      <c r="E51" s="394"/>
      <c r="F51" s="394"/>
      <c r="G51" s="394"/>
      <c r="H51" s="394"/>
      <c r="I51" s="394"/>
      <c r="J51" s="394"/>
      <c r="K51" s="395"/>
    </row>
    <row r="52" spans="2:12" ht="24" x14ac:dyDescent="0.2">
      <c r="B52" s="397"/>
      <c r="C52" s="48" t="s">
        <v>75</v>
      </c>
      <c r="D52" s="48" t="s">
        <v>76</v>
      </c>
      <c r="E52" s="48" t="s">
        <v>77</v>
      </c>
      <c r="F52" s="48" t="s">
        <v>78</v>
      </c>
      <c r="G52" s="48" t="s">
        <v>8</v>
      </c>
      <c r="H52" s="48" t="s">
        <v>79</v>
      </c>
      <c r="I52" s="48" t="s">
        <v>80</v>
      </c>
      <c r="J52" s="48" t="s">
        <v>81</v>
      </c>
      <c r="K52" s="108" t="s">
        <v>46</v>
      </c>
    </row>
    <row r="53" spans="2:12" x14ac:dyDescent="0.2">
      <c r="B53" s="43" t="s">
        <v>282</v>
      </c>
      <c r="C53" s="43">
        <v>1730</v>
      </c>
      <c r="D53" s="43">
        <v>629</v>
      </c>
      <c r="E53" s="43">
        <f>C53+D53</f>
        <v>2359</v>
      </c>
      <c r="F53" s="44">
        <f t="shared" ref="F53:F85" si="10">E53/$E$86</f>
        <v>4.3804430579540601E-2</v>
      </c>
      <c r="G53" s="43">
        <v>5543</v>
      </c>
      <c r="H53" s="43">
        <v>266</v>
      </c>
      <c r="I53" s="43">
        <f>G53+H53</f>
        <v>5809</v>
      </c>
      <c r="J53" s="44">
        <f t="shared" ref="J53:J85" si="11">I53/$I$86</f>
        <v>5.2445784655387226E-2</v>
      </c>
      <c r="K53" s="43">
        <f t="shared" ref="K53:K85" si="12">E53+I53</f>
        <v>8168</v>
      </c>
    </row>
    <row r="54" spans="2:12" x14ac:dyDescent="0.2">
      <c r="B54" s="43" t="s">
        <v>283</v>
      </c>
      <c r="C54" s="43">
        <v>1315</v>
      </c>
      <c r="D54" s="43">
        <v>439</v>
      </c>
      <c r="E54" s="43">
        <f t="shared" ref="E54:E85" si="13">C54+D54</f>
        <v>1754</v>
      </c>
      <c r="F54" s="44">
        <f t="shared" si="10"/>
        <v>3.2570144653036974E-2</v>
      </c>
      <c r="G54" s="43">
        <v>4426</v>
      </c>
      <c r="H54" s="43">
        <v>154</v>
      </c>
      <c r="I54" s="43">
        <f t="shared" ref="I54:I85" si="14">G54+H54</f>
        <v>4580</v>
      </c>
      <c r="J54" s="44">
        <f t="shared" si="11"/>
        <v>4.1349921453205971E-2</v>
      </c>
      <c r="K54" s="43">
        <f t="shared" si="12"/>
        <v>6334</v>
      </c>
    </row>
    <row r="55" spans="2:12" x14ac:dyDescent="0.2">
      <c r="B55" s="43" t="s">
        <v>284</v>
      </c>
      <c r="C55" s="43">
        <v>1947</v>
      </c>
      <c r="D55" s="43">
        <v>710</v>
      </c>
      <c r="E55" s="43">
        <f t="shared" si="13"/>
        <v>2657</v>
      </c>
      <c r="F55" s="44">
        <f t="shared" si="10"/>
        <v>4.9338012738380406E-2</v>
      </c>
      <c r="G55" s="43">
        <v>6908</v>
      </c>
      <c r="H55" s="43">
        <v>246</v>
      </c>
      <c r="I55" s="43">
        <f t="shared" si="14"/>
        <v>7154</v>
      </c>
      <c r="J55" s="44">
        <f t="shared" si="11"/>
        <v>6.4588938444592917E-2</v>
      </c>
      <c r="K55" s="43">
        <f t="shared" si="12"/>
        <v>9811</v>
      </c>
    </row>
    <row r="56" spans="2:12" x14ac:dyDescent="0.2">
      <c r="B56" s="43" t="s">
        <v>285</v>
      </c>
      <c r="C56" s="43">
        <v>5039</v>
      </c>
      <c r="D56" s="43">
        <v>2296</v>
      </c>
      <c r="E56" s="43">
        <f t="shared" si="13"/>
        <v>7335</v>
      </c>
      <c r="F56" s="44">
        <f t="shared" si="10"/>
        <v>0.13620411119157708</v>
      </c>
      <c r="G56" s="43">
        <v>12711</v>
      </c>
      <c r="H56" s="43">
        <v>1019</v>
      </c>
      <c r="I56" s="43">
        <f t="shared" si="14"/>
        <v>13730</v>
      </c>
      <c r="J56" s="44">
        <f t="shared" si="11"/>
        <v>0.12395948068832272</v>
      </c>
      <c r="K56" s="43">
        <f t="shared" si="12"/>
        <v>21065</v>
      </c>
    </row>
    <row r="57" spans="2:12" x14ac:dyDescent="0.2">
      <c r="B57" s="43" t="s">
        <v>286</v>
      </c>
      <c r="C57" s="43">
        <v>892</v>
      </c>
      <c r="D57" s="43">
        <v>491</v>
      </c>
      <c r="E57" s="43">
        <f t="shared" si="13"/>
        <v>1383</v>
      </c>
      <c r="F57" s="44">
        <f t="shared" si="10"/>
        <v>2.5681020555957886E-2</v>
      </c>
      <c r="G57" s="43">
        <v>1762</v>
      </c>
      <c r="H57" s="43">
        <v>170</v>
      </c>
      <c r="I57" s="43">
        <f t="shared" si="14"/>
        <v>1932</v>
      </c>
      <c r="J57" s="44">
        <f t="shared" si="11"/>
        <v>1.7442805294234486E-2</v>
      </c>
      <c r="K57" s="43">
        <f t="shared" si="12"/>
        <v>3315</v>
      </c>
    </row>
    <row r="58" spans="2:12" x14ac:dyDescent="0.2">
      <c r="B58" s="43" t="s">
        <v>287</v>
      </c>
      <c r="C58" s="43">
        <v>493</v>
      </c>
      <c r="D58" s="43">
        <v>219</v>
      </c>
      <c r="E58" s="43">
        <f t="shared" si="13"/>
        <v>712</v>
      </c>
      <c r="F58" s="44">
        <f t="shared" si="10"/>
        <v>1.3221176164744768E-2</v>
      </c>
      <c r="G58" s="43">
        <v>1053</v>
      </c>
      <c r="H58" s="43">
        <v>79</v>
      </c>
      <c r="I58" s="43">
        <f t="shared" si="14"/>
        <v>1132</v>
      </c>
      <c r="J58" s="44">
        <f t="shared" si="11"/>
        <v>1.022011159061772E-2</v>
      </c>
      <c r="K58" s="43">
        <f t="shared" si="12"/>
        <v>1844</v>
      </c>
    </row>
    <row r="59" spans="2:12" x14ac:dyDescent="0.2">
      <c r="B59" s="43" t="s">
        <v>288</v>
      </c>
      <c r="C59" s="43">
        <v>131</v>
      </c>
      <c r="D59" s="43">
        <v>133</v>
      </c>
      <c r="E59" s="43">
        <f t="shared" si="13"/>
        <v>264</v>
      </c>
      <c r="F59" s="44">
        <f t="shared" si="10"/>
        <v>4.9022338588379476E-3</v>
      </c>
      <c r="G59" s="43">
        <v>215</v>
      </c>
      <c r="H59" s="43">
        <v>56</v>
      </c>
      <c r="I59" s="43">
        <f t="shared" si="14"/>
        <v>271</v>
      </c>
      <c r="J59" s="44">
        <f t="shared" si="11"/>
        <v>2.4466874921001787E-3</v>
      </c>
      <c r="K59" s="43">
        <f t="shared" si="12"/>
        <v>535</v>
      </c>
    </row>
    <row r="60" spans="2:12" x14ac:dyDescent="0.2">
      <c r="B60" s="43" t="s">
        <v>293</v>
      </c>
      <c r="C60" s="43">
        <v>2659</v>
      </c>
      <c r="D60" s="43">
        <v>1011</v>
      </c>
      <c r="E60" s="43">
        <f t="shared" si="13"/>
        <v>3670</v>
      </c>
      <c r="F60" s="44">
        <f t="shared" si="10"/>
        <v>6.8148478264906318E-2</v>
      </c>
      <c r="G60" s="43">
        <v>7348</v>
      </c>
      <c r="H60" s="43">
        <v>383</v>
      </c>
      <c r="I60" s="43">
        <f t="shared" si="14"/>
        <v>7731</v>
      </c>
      <c r="J60" s="44">
        <f t="shared" si="11"/>
        <v>6.9798306278326505E-2</v>
      </c>
      <c r="K60" s="43">
        <f t="shared" si="12"/>
        <v>11401</v>
      </c>
    </row>
    <row r="61" spans="2:12" x14ac:dyDescent="0.2">
      <c r="B61" s="43" t="s">
        <v>294</v>
      </c>
      <c r="C61" s="43">
        <v>633</v>
      </c>
      <c r="D61" s="43">
        <v>265</v>
      </c>
      <c r="E61" s="43">
        <f t="shared" si="13"/>
        <v>898</v>
      </c>
      <c r="F61" s="44">
        <f t="shared" si="10"/>
        <v>1.6675022747107866E-2</v>
      </c>
      <c r="G61" s="43">
        <v>1501</v>
      </c>
      <c r="H61" s="43">
        <v>98</v>
      </c>
      <c r="I61" s="43">
        <f t="shared" si="14"/>
        <v>1599</v>
      </c>
      <c r="J61" s="44">
        <f t="shared" si="11"/>
        <v>1.4436359040104006E-2</v>
      </c>
      <c r="K61" s="43">
        <f t="shared" si="12"/>
        <v>2497</v>
      </c>
    </row>
    <row r="62" spans="2:12" x14ac:dyDescent="0.2">
      <c r="B62" s="43" t="s">
        <v>295</v>
      </c>
      <c r="C62" s="43">
        <v>1081</v>
      </c>
      <c r="D62" s="43">
        <v>417</v>
      </c>
      <c r="E62" s="43">
        <f t="shared" si="13"/>
        <v>1498</v>
      </c>
      <c r="F62" s="44">
        <f t="shared" si="10"/>
        <v>2.7816463335375931E-2</v>
      </c>
      <c r="G62" s="43">
        <v>3737</v>
      </c>
      <c r="H62" s="43">
        <v>159</v>
      </c>
      <c r="I62" s="43">
        <f t="shared" si="14"/>
        <v>3896</v>
      </c>
      <c r="J62" s="44">
        <f t="shared" si="11"/>
        <v>3.5174518336613642E-2</v>
      </c>
      <c r="K62" s="43">
        <f t="shared" si="12"/>
        <v>5394</v>
      </c>
    </row>
    <row r="63" spans="2:12" x14ac:dyDescent="0.2">
      <c r="B63" s="43" t="s">
        <v>296</v>
      </c>
      <c r="C63" s="43">
        <v>571</v>
      </c>
      <c r="D63" s="43">
        <v>177</v>
      </c>
      <c r="E63" s="43">
        <f t="shared" si="13"/>
        <v>748</v>
      </c>
      <c r="F63" s="44">
        <f t="shared" si="10"/>
        <v>1.3889662600040853E-2</v>
      </c>
      <c r="G63" s="43">
        <v>991</v>
      </c>
      <c r="H63" s="43">
        <v>58</v>
      </c>
      <c r="I63" s="43">
        <f t="shared" si="14"/>
        <v>1049</v>
      </c>
      <c r="J63" s="44">
        <f t="shared" si="11"/>
        <v>9.4707571188674816E-3</v>
      </c>
      <c r="K63" s="43">
        <f t="shared" si="12"/>
        <v>1797</v>
      </c>
    </row>
    <row r="64" spans="2:12" x14ac:dyDescent="0.2">
      <c r="B64" s="43" t="s">
        <v>297</v>
      </c>
      <c r="C64" s="43">
        <v>3372</v>
      </c>
      <c r="D64" s="43">
        <v>1301</v>
      </c>
      <c r="E64" s="43">
        <f t="shared" si="13"/>
        <v>4673</v>
      </c>
      <c r="F64" s="44">
        <f t="shared" si="10"/>
        <v>8.6773253114961105E-2</v>
      </c>
      <c r="G64" s="43">
        <v>9600</v>
      </c>
      <c r="H64" s="43">
        <v>583</v>
      </c>
      <c r="I64" s="43">
        <f t="shared" si="14"/>
        <v>10183</v>
      </c>
      <c r="J64" s="44">
        <f t="shared" si="11"/>
        <v>9.1935862479911881E-2</v>
      </c>
      <c r="K64" s="43">
        <f t="shared" si="12"/>
        <v>14856</v>
      </c>
    </row>
    <row r="65" spans="2:11" x14ac:dyDescent="0.2">
      <c r="B65" s="43" t="s">
        <v>298</v>
      </c>
      <c r="C65" s="43">
        <v>698</v>
      </c>
      <c r="D65" s="43">
        <v>344</v>
      </c>
      <c r="E65" s="43">
        <f t="shared" si="13"/>
        <v>1042</v>
      </c>
      <c r="F65" s="44">
        <f t="shared" si="10"/>
        <v>1.9348968488292203E-2</v>
      </c>
      <c r="G65" s="43">
        <v>1733</v>
      </c>
      <c r="H65" s="43">
        <v>94</v>
      </c>
      <c r="I65" s="43">
        <f t="shared" si="14"/>
        <v>1827</v>
      </c>
      <c r="J65" s="44">
        <f t="shared" si="11"/>
        <v>1.6494826745634784E-2</v>
      </c>
      <c r="K65" s="43">
        <f t="shared" si="12"/>
        <v>2869</v>
      </c>
    </row>
    <row r="66" spans="2:11" x14ac:dyDescent="0.2">
      <c r="B66" s="43" t="s">
        <v>299</v>
      </c>
      <c r="C66" s="43">
        <v>237</v>
      </c>
      <c r="D66" s="43">
        <v>92</v>
      </c>
      <c r="E66" s="43">
        <f t="shared" si="13"/>
        <v>329</v>
      </c>
      <c r="F66" s="44">
        <f t="shared" si="10"/>
        <v>6.1092232559003213E-3</v>
      </c>
      <c r="G66" s="43">
        <v>431</v>
      </c>
      <c r="H66" s="43">
        <v>37</v>
      </c>
      <c r="I66" s="43">
        <f t="shared" si="14"/>
        <v>468</v>
      </c>
      <c r="J66" s="44">
        <f t="shared" si="11"/>
        <v>4.2252758166158068E-3</v>
      </c>
      <c r="K66" s="43">
        <f t="shared" si="12"/>
        <v>797</v>
      </c>
    </row>
    <row r="67" spans="2:11" x14ac:dyDescent="0.2">
      <c r="B67" s="43" t="s">
        <v>300</v>
      </c>
      <c r="C67" s="43">
        <v>501</v>
      </c>
      <c r="D67" s="43">
        <v>209</v>
      </c>
      <c r="E67" s="43">
        <f t="shared" si="13"/>
        <v>710</v>
      </c>
      <c r="F67" s="44">
        <f t="shared" si="10"/>
        <v>1.3184038029450541E-2</v>
      </c>
      <c r="G67" s="43">
        <v>1372</v>
      </c>
      <c r="H67" s="43">
        <v>88</v>
      </c>
      <c r="I67" s="43">
        <f t="shared" si="14"/>
        <v>1460</v>
      </c>
      <c r="J67" s="44">
        <f t="shared" si="11"/>
        <v>1.3181416009100595E-2</v>
      </c>
      <c r="K67" s="43">
        <f t="shared" si="12"/>
        <v>2170</v>
      </c>
    </row>
    <row r="68" spans="2:11" x14ac:dyDescent="0.2">
      <c r="B68" s="43" t="s">
        <v>301</v>
      </c>
      <c r="C68" s="43">
        <v>381</v>
      </c>
      <c r="D68" s="43">
        <v>170</v>
      </c>
      <c r="E68" s="43">
        <f t="shared" si="13"/>
        <v>551</v>
      </c>
      <c r="F68" s="44">
        <f t="shared" si="10"/>
        <v>1.0231556273559504E-2</v>
      </c>
      <c r="G68" s="43">
        <v>344</v>
      </c>
      <c r="H68" s="43">
        <v>39</v>
      </c>
      <c r="I68" s="43">
        <f t="shared" si="14"/>
        <v>383</v>
      </c>
      <c r="J68" s="44">
        <f t="shared" si="11"/>
        <v>3.4578646106065256E-3</v>
      </c>
      <c r="K68" s="43">
        <f t="shared" si="12"/>
        <v>934</v>
      </c>
    </row>
    <row r="69" spans="2:11" x14ac:dyDescent="0.2">
      <c r="B69" s="43" t="s">
        <v>302</v>
      </c>
      <c r="C69" s="43">
        <v>150</v>
      </c>
      <c r="D69" s="43">
        <v>60</v>
      </c>
      <c r="E69" s="43">
        <f t="shared" si="13"/>
        <v>210</v>
      </c>
      <c r="F69" s="44">
        <f t="shared" si="10"/>
        <v>3.8995042058938222E-3</v>
      </c>
      <c r="G69" s="43">
        <v>342</v>
      </c>
      <c r="H69" s="43">
        <v>23</v>
      </c>
      <c r="I69" s="43">
        <f t="shared" si="14"/>
        <v>365</v>
      </c>
      <c r="J69" s="44">
        <f t="shared" si="11"/>
        <v>3.2953540022751487E-3</v>
      </c>
      <c r="K69" s="43">
        <f t="shared" si="12"/>
        <v>575</v>
      </c>
    </row>
    <row r="70" spans="2:11" x14ac:dyDescent="0.2">
      <c r="B70" s="43" t="s">
        <v>303</v>
      </c>
      <c r="C70" s="43">
        <v>829</v>
      </c>
      <c r="D70" s="43">
        <v>498</v>
      </c>
      <c r="E70" s="43">
        <f t="shared" si="13"/>
        <v>1327</v>
      </c>
      <c r="F70" s="44">
        <f t="shared" si="10"/>
        <v>2.4641152767719533E-2</v>
      </c>
      <c r="G70" s="43">
        <v>2298</v>
      </c>
      <c r="H70" s="43">
        <v>143</v>
      </c>
      <c r="I70" s="43">
        <f t="shared" si="14"/>
        <v>2441</v>
      </c>
      <c r="J70" s="44">
        <f t="shared" si="11"/>
        <v>2.203824416316065E-2</v>
      </c>
      <c r="K70" s="43">
        <f t="shared" si="12"/>
        <v>3768</v>
      </c>
    </row>
    <row r="71" spans="2:11" x14ac:dyDescent="0.2">
      <c r="B71" s="43" t="s">
        <v>304</v>
      </c>
      <c r="C71" s="43">
        <v>908</v>
      </c>
      <c r="D71" s="43">
        <v>542</v>
      </c>
      <c r="E71" s="43">
        <f t="shared" si="13"/>
        <v>1450</v>
      </c>
      <c r="F71" s="44">
        <f t="shared" si="10"/>
        <v>2.6925148088314487E-2</v>
      </c>
      <c r="G71" s="43">
        <v>2531</v>
      </c>
      <c r="H71" s="43">
        <v>216</v>
      </c>
      <c r="I71" s="43">
        <f t="shared" si="14"/>
        <v>2747</v>
      </c>
      <c r="J71" s="44">
        <f t="shared" si="11"/>
        <v>2.4800924504794063E-2</v>
      </c>
      <c r="K71" s="43">
        <f t="shared" si="12"/>
        <v>4197</v>
      </c>
    </row>
    <row r="72" spans="2:11" x14ac:dyDescent="0.2">
      <c r="B72" s="43" t="s">
        <v>305</v>
      </c>
      <c r="C72" s="43">
        <v>275</v>
      </c>
      <c r="D72" s="43">
        <v>171</v>
      </c>
      <c r="E72" s="43">
        <f t="shared" si="13"/>
        <v>446</v>
      </c>
      <c r="F72" s="44">
        <f t="shared" si="10"/>
        <v>8.2818041706125937E-3</v>
      </c>
      <c r="G72" s="43">
        <v>761</v>
      </c>
      <c r="H72" s="43">
        <v>96</v>
      </c>
      <c r="I72" s="43">
        <f t="shared" si="14"/>
        <v>857</v>
      </c>
      <c r="J72" s="44">
        <f t="shared" si="11"/>
        <v>7.7373106299994587E-3</v>
      </c>
      <c r="K72" s="43">
        <f t="shared" si="12"/>
        <v>1303</v>
      </c>
    </row>
    <row r="73" spans="2:11" x14ac:dyDescent="0.2">
      <c r="B73" s="43" t="s">
        <v>306</v>
      </c>
      <c r="C73" s="43">
        <v>208</v>
      </c>
      <c r="D73" s="43">
        <v>79</v>
      </c>
      <c r="E73" s="43">
        <f t="shared" si="13"/>
        <v>287</v>
      </c>
      <c r="F73" s="44">
        <f t="shared" si="10"/>
        <v>5.3293224147215566E-3</v>
      </c>
      <c r="G73" s="43">
        <v>395</v>
      </c>
      <c r="H73" s="43">
        <v>25</v>
      </c>
      <c r="I73" s="43">
        <f t="shared" si="14"/>
        <v>420</v>
      </c>
      <c r="J73" s="44">
        <f t="shared" si="11"/>
        <v>3.7919141943988008E-3</v>
      </c>
      <c r="K73" s="43">
        <f t="shared" si="12"/>
        <v>707</v>
      </c>
    </row>
    <row r="74" spans="2:11" x14ac:dyDescent="0.2">
      <c r="B74" s="43" t="s">
        <v>307</v>
      </c>
      <c r="C74" s="43">
        <v>131</v>
      </c>
      <c r="D74" s="43">
        <v>76</v>
      </c>
      <c r="E74" s="43">
        <f t="shared" si="13"/>
        <v>207</v>
      </c>
      <c r="F74" s="44">
        <f t="shared" si="10"/>
        <v>3.8437970029524819E-3</v>
      </c>
      <c r="G74" s="43">
        <v>303</v>
      </c>
      <c r="H74" s="43">
        <v>26</v>
      </c>
      <c r="I74" s="43">
        <f t="shared" si="14"/>
        <v>329</v>
      </c>
      <c r="J74" s="44">
        <f t="shared" si="11"/>
        <v>2.9703327856123942E-3</v>
      </c>
      <c r="K74" s="43">
        <f t="shared" si="12"/>
        <v>536</v>
      </c>
    </row>
    <row r="75" spans="2:11" x14ac:dyDescent="0.2">
      <c r="B75" s="43" t="s">
        <v>308</v>
      </c>
      <c r="C75" s="43">
        <v>446</v>
      </c>
      <c r="D75" s="43">
        <v>224</v>
      </c>
      <c r="E75" s="43">
        <f t="shared" si="13"/>
        <v>670</v>
      </c>
      <c r="F75" s="44">
        <f t="shared" si="10"/>
        <v>1.2441275323566004E-2</v>
      </c>
      <c r="G75" s="43">
        <v>1301</v>
      </c>
      <c r="H75" s="43">
        <v>92</v>
      </c>
      <c r="I75" s="43">
        <f t="shared" si="14"/>
        <v>1393</v>
      </c>
      <c r="J75" s="44">
        <f t="shared" si="11"/>
        <v>1.2576515411422689E-2</v>
      </c>
      <c r="K75" s="43">
        <f t="shared" si="12"/>
        <v>2063</v>
      </c>
    </row>
    <row r="76" spans="2:11" x14ac:dyDescent="0.2">
      <c r="B76" s="43" t="s">
        <v>309</v>
      </c>
      <c r="C76" s="43">
        <v>879</v>
      </c>
      <c r="D76" s="43">
        <v>524</v>
      </c>
      <c r="E76" s="43">
        <f t="shared" si="13"/>
        <v>1403</v>
      </c>
      <c r="F76" s="44">
        <f t="shared" si="10"/>
        <v>2.6052401908900152E-2</v>
      </c>
      <c r="G76" s="43">
        <v>2098</v>
      </c>
      <c r="H76" s="43">
        <v>142</v>
      </c>
      <c r="I76" s="43">
        <f t="shared" si="14"/>
        <v>2240</v>
      </c>
      <c r="J76" s="44">
        <f t="shared" si="11"/>
        <v>2.022354237012694E-2</v>
      </c>
      <c r="K76" s="43">
        <f t="shared" si="12"/>
        <v>3643</v>
      </c>
    </row>
    <row r="77" spans="2:11" x14ac:dyDescent="0.2">
      <c r="B77" s="43" t="s">
        <v>324</v>
      </c>
      <c r="C77" s="43">
        <v>4529</v>
      </c>
      <c r="D77" s="43">
        <v>1454</v>
      </c>
      <c r="E77" s="43">
        <f t="shared" si="13"/>
        <v>5983</v>
      </c>
      <c r="F77" s="44">
        <f t="shared" si="10"/>
        <v>0.1110987317326797</v>
      </c>
      <c r="G77" s="43">
        <v>13852</v>
      </c>
      <c r="H77" s="43">
        <v>680</v>
      </c>
      <c r="I77" s="43">
        <f t="shared" si="14"/>
        <v>14532</v>
      </c>
      <c r="J77" s="44">
        <f t="shared" si="11"/>
        <v>0.13120023112619852</v>
      </c>
      <c r="K77" s="43">
        <f t="shared" si="12"/>
        <v>20515</v>
      </c>
    </row>
    <row r="78" spans="2:11" x14ac:dyDescent="0.2">
      <c r="B78" s="43" t="s">
        <v>325</v>
      </c>
      <c r="C78" s="43">
        <v>1521</v>
      </c>
      <c r="D78" s="43">
        <v>501</v>
      </c>
      <c r="E78" s="43">
        <f t="shared" si="13"/>
        <v>2022</v>
      </c>
      <c r="F78" s="44">
        <f t="shared" si="10"/>
        <v>3.7546654782463371E-2</v>
      </c>
      <c r="G78" s="43">
        <v>5139</v>
      </c>
      <c r="H78" s="43">
        <v>237</v>
      </c>
      <c r="I78" s="43">
        <f t="shared" si="14"/>
        <v>5376</v>
      </c>
      <c r="J78" s="44">
        <f t="shared" si="11"/>
        <v>4.8536501688304652E-2</v>
      </c>
      <c r="K78" s="43">
        <f t="shared" si="12"/>
        <v>7398</v>
      </c>
    </row>
    <row r="79" spans="2:11" x14ac:dyDescent="0.2">
      <c r="B79" s="43" t="s">
        <v>326</v>
      </c>
      <c r="C79" s="43">
        <v>1732</v>
      </c>
      <c r="D79" s="43">
        <v>732</v>
      </c>
      <c r="E79" s="43">
        <f t="shared" si="13"/>
        <v>2464</v>
      </c>
      <c r="F79" s="44">
        <f t="shared" si="10"/>
        <v>4.5754182682487515E-2</v>
      </c>
      <c r="G79" s="43">
        <v>4949</v>
      </c>
      <c r="H79" s="43">
        <v>305</v>
      </c>
      <c r="I79" s="43">
        <f t="shared" si="14"/>
        <v>5254</v>
      </c>
      <c r="J79" s="44">
        <f t="shared" si="11"/>
        <v>4.7435040898503096E-2</v>
      </c>
      <c r="K79" s="43">
        <f t="shared" si="12"/>
        <v>7718</v>
      </c>
    </row>
    <row r="80" spans="2:11" x14ac:dyDescent="0.2">
      <c r="B80" s="43" t="s">
        <v>327</v>
      </c>
      <c r="C80" s="43">
        <v>425</v>
      </c>
      <c r="D80" s="43">
        <v>150</v>
      </c>
      <c r="E80" s="43">
        <f t="shared" si="13"/>
        <v>575</v>
      </c>
      <c r="F80" s="44">
        <f t="shared" si="10"/>
        <v>1.0677213897090226E-2</v>
      </c>
      <c r="G80" s="43">
        <v>899</v>
      </c>
      <c r="H80" s="43">
        <v>56</v>
      </c>
      <c r="I80" s="43">
        <f t="shared" si="14"/>
        <v>955</v>
      </c>
      <c r="J80" s="44">
        <f t="shared" si="11"/>
        <v>8.622090608692512E-3</v>
      </c>
      <c r="K80" s="43">
        <f t="shared" si="12"/>
        <v>1530</v>
      </c>
    </row>
    <row r="81" spans="2:11" x14ac:dyDescent="0.2">
      <c r="B81" s="43" t="s">
        <v>328</v>
      </c>
      <c r="C81" s="43">
        <v>1047</v>
      </c>
      <c r="D81" s="43">
        <v>427</v>
      </c>
      <c r="E81" s="43">
        <f t="shared" si="13"/>
        <v>1474</v>
      </c>
      <c r="F81" s="44">
        <f t="shared" si="10"/>
        <v>2.7370805711845209E-2</v>
      </c>
      <c r="G81" s="43">
        <v>2359</v>
      </c>
      <c r="H81" s="43">
        <v>130</v>
      </c>
      <c r="I81" s="43">
        <f t="shared" si="14"/>
        <v>2489</v>
      </c>
      <c r="J81" s="44">
        <f t="shared" si="11"/>
        <v>2.2471605785377657E-2</v>
      </c>
      <c r="K81" s="43">
        <f t="shared" si="12"/>
        <v>3963</v>
      </c>
    </row>
    <row r="82" spans="2:11" x14ac:dyDescent="0.2">
      <c r="B82" s="43" t="s">
        <v>329</v>
      </c>
      <c r="C82" s="43">
        <v>1182</v>
      </c>
      <c r="D82" s="43">
        <v>384</v>
      </c>
      <c r="E82" s="43">
        <f t="shared" si="13"/>
        <v>1566</v>
      </c>
      <c r="F82" s="44">
        <f t="shared" si="10"/>
        <v>2.9079159935379646E-2</v>
      </c>
      <c r="G82" s="43">
        <v>2440</v>
      </c>
      <c r="H82" s="43">
        <v>147</v>
      </c>
      <c r="I82" s="43">
        <f t="shared" si="14"/>
        <v>2587</v>
      </c>
      <c r="J82" s="44">
        <f t="shared" si="11"/>
        <v>2.335638576407071E-2</v>
      </c>
      <c r="K82" s="43">
        <f t="shared" si="12"/>
        <v>4153</v>
      </c>
    </row>
    <row r="83" spans="2:11" x14ac:dyDescent="0.2">
      <c r="B83" s="43" t="s">
        <v>330</v>
      </c>
      <c r="C83" s="43">
        <v>887</v>
      </c>
      <c r="D83" s="43">
        <v>395</v>
      </c>
      <c r="E83" s="43">
        <f t="shared" si="13"/>
        <v>1282</v>
      </c>
      <c r="F83" s="44">
        <f t="shared" si="10"/>
        <v>2.3805544723599428E-2</v>
      </c>
      <c r="G83" s="43">
        <v>2534</v>
      </c>
      <c r="H83" s="43">
        <v>84</v>
      </c>
      <c r="I83" s="43">
        <f t="shared" si="14"/>
        <v>2618</v>
      </c>
      <c r="J83" s="44">
        <f t="shared" si="11"/>
        <v>2.363626514508586E-2</v>
      </c>
      <c r="K83" s="43">
        <f t="shared" si="12"/>
        <v>3900</v>
      </c>
    </row>
    <row r="84" spans="2:11" x14ac:dyDescent="0.2">
      <c r="B84" s="43" t="s">
        <v>334</v>
      </c>
      <c r="C84" s="43">
        <v>844</v>
      </c>
      <c r="D84" s="43">
        <v>434</v>
      </c>
      <c r="E84" s="43">
        <f t="shared" si="13"/>
        <v>1278</v>
      </c>
      <c r="F84" s="44">
        <f t="shared" si="10"/>
        <v>2.3731268453010976E-2</v>
      </c>
      <c r="G84" s="43">
        <v>1932</v>
      </c>
      <c r="H84" s="43">
        <v>164</v>
      </c>
      <c r="I84" s="43">
        <f t="shared" si="14"/>
        <v>2096</v>
      </c>
      <c r="J84" s="44">
        <f t="shared" si="11"/>
        <v>1.8923457503475922E-2</v>
      </c>
      <c r="K84" s="43">
        <f t="shared" si="12"/>
        <v>3374</v>
      </c>
    </row>
    <row r="85" spans="2:11" x14ac:dyDescent="0.2">
      <c r="B85" s="43" t="s">
        <v>335</v>
      </c>
      <c r="C85" s="43">
        <v>431</v>
      </c>
      <c r="D85" s="43">
        <v>195</v>
      </c>
      <c r="E85" s="43">
        <f t="shared" si="13"/>
        <v>626</v>
      </c>
      <c r="F85" s="44">
        <f t="shared" si="10"/>
        <v>1.1624236347093012E-2</v>
      </c>
      <c r="G85" s="43">
        <v>797</v>
      </c>
      <c r="H85" s="43">
        <v>62</v>
      </c>
      <c r="I85" s="43">
        <f t="shared" si="14"/>
        <v>859</v>
      </c>
      <c r="J85" s="44">
        <f t="shared" si="11"/>
        <v>7.7553673642585001E-3</v>
      </c>
      <c r="K85" s="43">
        <f t="shared" si="12"/>
        <v>1485</v>
      </c>
    </row>
    <row r="86" spans="2:11" x14ac:dyDescent="0.2">
      <c r="B86" s="45" t="s">
        <v>66</v>
      </c>
      <c r="C86" s="43">
        <f>SUM(C53:C85)</f>
        <v>38104</v>
      </c>
      <c r="D86" s="43">
        <f>SUM(D53:D85)</f>
        <v>15749</v>
      </c>
      <c r="E86" s="45">
        <f t="shared" ref="E86" si="15">C86+D86</f>
        <v>53853</v>
      </c>
      <c r="F86" s="47">
        <f t="shared" ref="F86" si="16">E86/$E$86</f>
        <v>1</v>
      </c>
      <c r="G86" s="43">
        <f>SUM(G53:G85)</f>
        <v>104605</v>
      </c>
      <c r="H86" s="43">
        <f>SUM(H53:H85)</f>
        <v>6157</v>
      </c>
      <c r="I86" s="45">
        <f>G86+H86</f>
        <v>110762</v>
      </c>
      <c r="J86" s="76">
        <f t="shared" ref="J86" si="17">I86/$I$86</f>
        <v>1</v>
      </c>
      <c r="K86" s="45">
        <f t="shared" ref="K86:K87" si="18">E86+I86</f>
        <v>164615</v>
      </c>
    </row>
    <row r="87" spans="2:11" ht="24" x14ac:dyDescent="0.2">
      <c r="B87" s="81" t="s">
        <v>84</v>
      </c>
      <c r="C87" s="77">
        <f>+C86/$K$86</f>
        <v>0.23147343802205145</v>
      </c>
      <c r="D87" s="77">
        <f>+D86/$K$86</f>
        <v>9.5671718859156207E-2</v>
      </c>
      <c r="E87" s="78">
        <f>C87+D87</f>
        <v>0.32714515688120765</v>
      </c>
      <c r="F87" s="78"/>
      <c r="G87" s="77">
        <f>+G86/$K$86</f>
        <v>0.63545241928135343</v>
      </c>
      <c r="H87" s="77">
        <f>+H86/$K$86</f>
        <v>3.7402423837438872E-2</v>
      </c>
      <c r="I87" s="78">
        <f>G87+H87</f>
        <v>0.67285484311879229</v>
      </c>
      <c r="J87" s="78"/>
      <c r="K87" s="78">
        <f t="shared" si="18"/>
        <v>1</v>
      </c>
    </row>
    <row r="88" spans="2:11" x14ac:dyDescent="0.2">
      <c r="B88" s="50" t="s">
        <v>149</v>
      </c>
    </row>
    <row r="89" spans="2:11" x14ac:dyDescent="0.2">
      <c r="B89" s="50" t="s">
        <v>150</v>
      </c>
    </row>
  </sheetData>
  <mergeCells count="10">
    <mergeCell ref="B51:B52"/>
    <mergeCell ref="C51:K51"/>
    <mergeCell ref="B8:K8"/>
    <mergeCell ref="B9:B10"/>
    <mergeCell ref="C9:K9"/>
    <mergeCell ref="B6:K6"/>
    <mergeCell ref="B5:K5"/>
    <mergeCell ref="B48:K48"/>
    <mergeCell ref="B47:K47"/>
    <mergeCell ref="B50:K50"/>
  </mergeCells>
  <hyperlinks>
    <hyperlink ref="M5" location="'Índice Pensiones Solidarias'!A1" display="Volver Sistema de Pensiones Solidadias" xr:uid="{00000000-0004-0000-1000-000000000000}"/>
  </hyperlinks>
  <pageMargins left="0.74803149606299213" right="0.74803149606299213" top="0.98425196850393704" bottom="0.98425196850393704" header="0" footer="0"/>
  <pageSetup scale="72"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7"/>
  <dimension ref="A1:P87"/>
  <sheetViews>
    <sheetView showGridLines="0" topLeftCell="A64" zoomScaleNormal="100" workbookViewId="0">
      <selection activeCell="K85" sqref="K85"/>
    </sheetView>
  </sheetViews>
  <sheetFormatPr baseColWidth="10" defaultRowHeight="12" x14ac:dyDescent="0.2"/>
  <cols>
    <col min="1" max="1" width="6" style="51" customWidth="1"/>
    <col min="2" max="2" width="18.140625" style="51" customWidth="1"/>
    <col min="3" max="3" width="7.85546875" style="51" customWidth="1"/>
    <col min="4" max="4" width="7" style="51" customWidth="1"/>
    <col min="5" max="6" width="8.42578125" style="51" customWidth="1"/>
    <col min="7" max="7" width="8" style="51" customWidth="1"/>
    <col min="8" max="8" width="6.85546875" style="51" customWidth="1"/>
    <col min="9" max="11" width="8.28515625" style="51" customWidth="1"/>
    <col min="12" max="12" width="7.85546875" style="51" customWidth="1"/>
    <col min="13" max="251" width="11.42578125" style="51"/>
    <col min="252" max="252" width="18.140625" style="51" customWidth="1"/>
    <col min="253" max="253" width="7.85546875" style="51" customWidth="1"/>
    <col min="254" max="254" width="7" style="51" customWidth="1"/>
    <col min="255" max="256" width="8.42578125" style="51" customWidth="1"/>
    <col min="257" max="257" width="8" style="51" customWidth="1"/>
    <col min="258" max="258" width="6.85546875" style="51" customWidth="1"/>
    <col min="259" max="261" width="8.28515625" style="51" customWidth="1"/>
    <col min="262" max="267" width="0" style="51" hidden="1" customWidth="1"/>
    <col min="268" max="268" width="7.85546875" style="51" customWidth="1"/>
    <col min="269" max="507" width="11.42578125" style="51"/>
    <col min="508" max="508" width="18.140625" style="51" customWidth="1"/>
    <col min="509" max="509" width="7.85546875" style="51" customWidth="1"/>
    <col min="510" max="510" width="7" style="51" customWidth="1"/>
    <col min="511" max="512" width="8.42578125" style="51" customWidth="1"/>
    <col min="513" max="513" width="8" style="51" customWidth="1"/>
    <col min="514" max="514" width="6.85546875" style="51" customWidth="1"/>
    <col min="515" max="517" width="8.28515625" style="51" customWidth="1"/>
    <col min="518" max="523" width="0" style="51" hidden="1" customWidth="1"/>
    <col min="524" max="524" width="7.85546875" style="51" customWidth="1"/>
    <col min="525" max="763" width="11.42578125" style="51"/>
    <col min="764" max="764" width="18.140625" style="51" customWidth="1"/>
    <col min="765" max="765" width="7.85546875" style="51" customWidth="1"/>
    <col min="766" max="766" width="7" style="51" customWidth="1"/>
    <col min="767" max="768" width="8.42578125" style="51" customWidth="1"/>
    <col min="769" max="769" width="8" style="51" customWidth="1"/>
    <col min="770" max="770" width="6.85546875" style="51" customWidth="1"/>
    <col min="771" max="773" width="8.28515625" style="51" customWidth="1"/>
    <col min="774" max="779" width="0" style="51" hidden="1" customWidth="1"/>
    <col min="780" max="780" width="7.85546875" style="51" customWidth="1"/>
    <col min="781" max="1019" width="11.42578125" style="51"/>
    <col min="1020" max="1020" width="18.140625" style="51" customWidth="1"/>
    <col min="1021" max="1021" width="7.85546875" style="51" customWidth="1"/>
    <col min="1022" max="1022" width="7" style="51" customWidth="1"/>
    <col min="1023" max="1024" width="8.42578125" style="51" customWidth="1"/>
    <col min="1025" max="1025" width="8" style="51" customWidth="1"/>
    <col min="1026" max="1026" width="6.85546875" style="51" customWidth="1"/>
    <col min="1027" max="1029" width="8.28515625" style="51" customWidth="1"/>
    <col min="1030" max="1035" width="0" style="51" hidden="1" customWidth="1"/>
    <col min="1036" max="1036" width="7.85546875" style="51" customWidth="1"/>
    <col min="1037" max="1275" width="11.42578125" style="51"/>
    <col min="1276" max="1276" width="18.140625" style="51" customWidth="1"/>
    <col min="1277" max="1277" width="7.85546875" style="51" customWidth="1"/>
    <col min="1278" max="1278" width="7" style="51" customWidth="1"/>
    <col min="1279" max="1280" width="8.42578125" style="51" customWidth="1"/>
    <col min="1281" max="1281" width="8" style="51" customWidth="1"/>
    <col min="1282" max="1282" width="6.85546875" style="51" customWidth="1"/>
    <col min="1283" max="1285" width="8.28515625" style="51" customWidth="1"/>
    <col min="1286" max="1291" width="0" style="51" hidden="1" customWidth="1"/>
    <col min="1292" max="1292" width="7.85546875" style="51" customWidth="1"/>
    <col min="1293" max="1531" width="11.42578125" style="51"/>
    <col min="1532" max="1532" width="18.140625" style="51" customWidth="1"/>
    <col min="1533" max="1533" width="7.85546875" style="51" customWidth="1"/>
    <col min="1534" max="1534" width="7" style="51" customWidth="1"/>
    <col min="1535" max="1536" width="8.42578125" style="51" customWidth="1"/>
    <col min="1537" max="1537" width="8" style="51" customWidth="1"/>
    <col min="1538" max="1538" width="6.85546875" style="51" customWidth="1"/>
    <col min="1539" max="1541" width="8.28515625" style="51" customWidth="1"/>
    <col min="1542" max="1547" width="0" style="51" hidden="1" customWidth="1"/>
    <col min="1548" max="1548" width="7.85546875" style="51" customWidth="1"/>
    <col min="1549" max="1787" width="11.42578125" style="51"/>
    <col min="1788" max="1788" width="18.140625" style="51" customWidth="1"/>
    <col min="1789" max="1789" width="7.85546875" style="51" customWidth="1"/>
    <col min="1790" max="1790" width="7" style="51" customWidth="1"/>
    <col min="1791" max="1792" width="8.42578125" style="51" customWidth="1"/>
    <col min="1793" max="1793" width="8" style="51" customWidth="1"/>
    <col min="1794" max="1794" width="6.85546875" style="51" customWidth="1"/>
    <col min="1795" max="1797" width="8.28515625" style="51" customWidth="1"/>
    <col min="1798" max="1803" width="0" style="51" hidden="1" customWidth="1"/>
    <col min="1804" max="1804" width="7.85546875" style="51" customWidth="1"/>
    <col min="1805" max="2043" width="11.42578125" style="51"/>
    <col min="2044" max="2044" width="18.140625" style="51" customWidth="1"/>
    <col min="2045" max="2045" width="7.85546875" style="51" customWidth="1"/>
    <col min="2046" max="2046" width="7" style="51" customWidth="1"/>
    <col min="2047" max="2048" width="8.42578125" style="51" customWidth="1"/>
    <col min="2049" max="2049" width="8" style="51" customWidth="1"/>
    <col min="2050" max="2050" width="6.85546875" style="51" customWidth="1"/>
    <col min="2051" max="2053" width="8.28515625" style="51" customWidth="1"/>
    <col min="2054" max="2059" width="0" style="51" hidden="1" customWidth="1"/>
    <col min="2060" max="2060" width="7.85546875" style="51" customWidth="1"/>
    <col min="2061" max="2299" width="11.42578125" style="51"/>
    <col min="2300" max="2300" width="18.140625" style="51" customWidth="1"/>
    <col min="2301" max="2301" width="7.85546875" style="51" customWidth="1"/>
    <col min="2302" max="2302" width="7" style="51" customWidth="1"/>
    <col min="2303" max="2304" width="8.42578125" style="51" customWidth="1"/>
    <col min="2305" max="2305" width="8" style="51" customWidth="1"/>
    <col min="2306" max="2306" width="6.85546875" style="51" customWidth="1"/>
    <col min="2307" max="2309" width="8.28515625" style="51" customWidth="1"/>
    <col min="2310" max="2315" width="0" style="51" hidden="1" customWidth="1"/>
    <col min="2316" max="2316" width="7.85546875" style="51" customWidth="1"/>
    <col min="2317" max="2555" width="11.42578125" style="51"/>
    <col min="2556" max="2556" width="18.140625" style="51" customWidth="1"/>
    <col min="2557" max="2557" width="7.85546875" style="51" customWidth="1"/>
    <col min="2558" max="2558" width="7" style="51" customWidth="1"/>
    <col min="2559" max="2560" width="8.42578125" style="51" customWidth="1"/>
    <col min="2561" max="2561" width="8" style="51" customWidth="1"/>
    <col min="2562" max="2562" width="6.85546875" style="51" customWidth="1"/>
    <col min="2563" max="2565" width="8.28515625" style="51" customWidth="1"/>
    <col min="2566" max="2571" width="0" style="51" hidden="1" customWidth="1"/>
    <col min="2572" max="2572" width="7.85546875" style="51" customWidth="1"/>
    <col min="2573" max="2811" width="11.42578125" style="51"/>
    <col min="2812" max="2812" width="18.140625" style="51" customWidth="1"/>
    <col min="2813" max="2813" width="7.85546875" style="51" customWidth="1"/>
    <col min="2814" max="2814" width="7" style="51" customWidth="1"/>
    <col min="2815" max="2816" width="8.42578125" style="51" customWidth="1"/>
    <col min="2817" max="2817" width="8" style="51" customWidth="1"/>
    <col min="2818" max="2818" width="6.85546875" style="51" customWidth="1"/>
    <col min="2819" max="2821" width="8.28515625" style="51" customWidth="1"/>
    <col min="2822" max="2827" width="0" style="51" hidden="1" customWidth="1"/>
    <col min="2828" max="2828" width="7.85546875" style="51" customWidth="1"/>
    <col min="2829" max="3067" width="11.42578125" style="51"/>
    <col min="3068" max="3068" width="18.140625" style="51" customWidth="1"/>
    <col min="3069" max="3069" width="7.85546875" style="51" customWidth="1"/>
    <col min="3070" max="3070" width="7" style="51" customWidth="1"/>
    <col min="3071" max="3072" width="8.42578125" style="51" customWidth="1"/>
    <col min="3073" max="3073" width="8" style="51" customWidth="1"/>
    <col min="3074" max="3074" width="6.85546875" style="51" customWidth="1"/>
    <col min="3075" max="3077" width="8.28515625" style="51" customWidth="1"/>
    <col min="3078" max="3083" width="0" style="51" hidden="1" customWidth="1"/>
    <col min="3084" max="3084" width="7.85546875" style="51" customWidth="1"/>
    <col min="3085" max="3323" width="11.42578125" style="51"/>
    <col min="3324" max="3324" width="18.140625" style="51" customWidth="1"/>
    <col min="3325" max="3325" width="7.85546875" style="51" customWidth="1"/>
    <col min="3326" max="3326" width="7" style="51" customWidth="1"/>
    <col min="3327" max="3328" width="8.42578125" style="51" customWidth="1"/>
    <col min="3329" max="3329" width="8" style="51" customWidth="1"/>
    <col min="3330" max="3330" width="6.85546875" style="51" customWidth="1"/>
    <col min="3331" max="3333" width="8.28515625" style="51" customWidth="1"/>
    <col min="3334" max="3339" width="0" style="51" hidden="1" customWidth="1"/>
    <col min="3340" max="3340" width="7.85546875" style="51" customWidth="1"/>
    <col min="3341" max="3579" width="11.42578125" style="51"/>
    <col min="3580" max="3580" width="18.140625" style="51" customWidth="1"/>
    <col min="3581" max="3581" width="7.85546875" style="51" customWidth="1"/>
    <col min="3582" max="3582" width="7" style="51" customWidth="1"/>
    <col min="3583" max="3584" width="8.42578125" style="51" customWidth="1"/>
    <col min="3585" max="3585" width="8" style="51" customWidth="1"/>
    <col min="3586" max="3586" width="6.85546875" style="51" customWidth="1"/>
    <col min="3587" max="3589" width="8.28515625" style="51" customWidth="1"/>
    <col min="3590" max="3595" width="0" style="51" hidden="1" customWidth="1"/>
    <col min="3596" max="3596" width="7.85546875" style="51" customWidth="1"/>
    <col min="3597" max="3835" width="11.42578125" style="51"/>
    <col min="3836" max="3836" width="18.140625" style="51" customWidth="1"/>
    <col min="3837" max="3837" width="7.85546875" style="51" customWidth="1"/>
    <col min="3838" max="3838" width="7" style="51" customWidth="1"/>
    <col min="3839" max="3840" width="8.42578125" style="51" customWidth="1"/>
    <col min="3841" max="3841" width="8" style="51" customWidth="1"/>
    <col min="3842" max="3842" width="6.85546875" style="51" customWidth="1"/>
    <col min="3843" max="3845" width="8.28515625" style="51" customWidth="1"/>
    <col min="3846" max="3851" width="0" style="51" hidden="1" customWidth="1"/>
    <col min="3852" max="3852" width="7.85546875" style="51" customWidth="1"/>
    <col min="3853" max="4091" width="11.42578125" style="51"/>
    <col min="4092" max="4092" width="18.140625" style="51" customWidth="1"/>
    <col min="4093" max="4093" width="7.85546875" style="51" customWidth="1"/>
    <col min="4094" max="4094" width="7" style="51" customWidth="1"/>
    <col min="4095" max="4096" width="8.42578125" style="51" customWidth="1"/>
    <col min="4097" max="4097" width="8" style="51" customWidth="1"/>
    <col min="4098" max="4098" width="6.85546875" style="51" customWidth="1"/>
    <col min="4099" max="4101" width="8.28515625" style="51" customWidth="1"/>
    <col min="4102" max="4107" width="0" style="51" hidden="1" customWidth="1"/>
    <col min="4108" max="4108" width="7.85546875" style="51" customWidth="1"/>
    <col min="4109" max="4347" width="11.42578125" style="51"/>
    <col min="4348" max="4348" width="18.140625" style="51" customWidth="1"/>
    <col min="4349" max="4349" width="7.85546875" style="51" customWidth="1"/>
    <col min="4350" max="4350" width="7" style="51" customWidth="1"/>
    <col min="4351" max="4352" width="8.42578125" style="51" customWidth="1"/>
    <col min="4353" max="4353" width="8" style="51" customWidth="1"/>
    <col min="4354" max="4354" width="6.85546875" style="51" customWidth="1"/>
    <col min="4355" max="4357" width="8.28515625" style="51" customWidth="1"/>
    <col min="4358" max="4363" width="0" style="51" hidden="1" customWidth="1"/>
    <col min="4364" max="4364" width="7.85546875" style="51" customWidth="1"/>
    <col min="4365" max="4603" width="11.42578125" style="51"/>
    <col min="4604" max="4604" width="18.140625" style="51" customWidth="1"/>
    <col min="4605" max="4605" width="7.85546875" style="51" customWidth="1"/>
    <col min="4606" max="4606" width="7" style="51" customWidth="1"/>
    <col min="4607" max="4608" width="8.42578125" style="51" customWidth="1"/>
    <col min="4609" max="4609" width="8" style="51" customWidth="1"/>
    <col min="4610" max="4610" width="6.85546875" style="51" customWidth="1"/>
    <col min="4611" max="4613" width="8.28515625" style="51" customWidth="1"/>
    <col min="4614" max="4619" width="0" style="51" hidden="1" customWidth="1"/>
    <col min="4620" max="4620" width="7.85546875" style="51" customWidth="1"/>
    <col min="4621" max="4859" width="11.42578125" style="51"/>
    <col min="4860" max="4860" width="18.140625" style="51" customWidth="1"/>
    <col min="4861" max="4861" width="7.85546875" style="51" customWidth="1"/>
    <col min="4862" max="4862" width="7" style="51" customWidth="1"/>
    <col min="4863" max="4864" width="8.42578125" style="51" customWidth="1"/>
    <col min="4865" max="4865" width="8" style="51" customWidth="1"/>
    <col min="4866" max="4866" width="6.85546875" style="51" customWidth="1"/>
    <col min="4867" max="4869" width="8.28515625" style="51" customWidth="1"/>
    <col min="4870" max="4875" width="0" style="51" hidden="1" customWidth="1"/>
    <col min="4876" max="4876" width="7.85546875" style="51" customWidth="1"/>
    <col min="4877" max="5115" width="11.42578125" style="51"/>
    <col min="5116" max="5116" width="18.140625" style="51" customWidth="1"/>
    <col min="5117" max="5117" width="7.85546875" style="51" customWidth="1"/>
    <col min="5118" max="5118" width="7" style="51" customWidth="1"/>
    <col min="5119" max="5120" width="8.42578125" style="51" customWidth="1"/>
    <col min="5121" max="5121" width="8" style="51" customWidth="1"/>
    <col min="5122" max="5122" width="6.85546875" style="51" customWidth="1"/>
    <col min="5123" max="5125" width="8.28515625" style="51" customWidth="1"/>
    <col min="5126" max="5131" width="0" style="51" hidden="1" customWidth="1"/>
    <col min="5132" max="5132" width="7.85546875" style="51" customWidth="1"/>
    <col min="5133" max="5371" width="11.42578125" style="51"/>
    <col min="5372" max="5372" width="18.140625" style="51" customWidth="1"/>
    <col min="5373" max="5373" width="7.85546875" style="51" customWidth="1"/>
    <col min="5374" max="5374" width="7" style="51" customWidth="1"/>
    <col min="5375" max="5376" width="8.42578125" style="51" customWidth="1"/>
    <col min="5377" max="5377" width="8" style="51" customWidth="1"/>
    <col min="5378" max="5378" width="6.85546875" style="51" customWidth="1"/>
    <col min="5379" max="5381" width="8.28515625" style="51" customWidth="1"/>
    <col min="5382" max="5387" width="0" style="51" hidden="1" customWidth="1"/>
    <col min="5388" max="5388" width="7.85546875" style="51" customWidth="1"/>
    <col min="5389" max="5627" width="11.42578125" style="51"/>
    <col min="5628" max="5628" width="18.140625" style="51" customWidth="1"/>
    <col min="5629" max="5629" width="7.85546875" style="51" customWidth="1"/>
    <col min="5630" max="5630" width="7" style="51" customWidth="1"/>
    <col min="5631" max="5632" width="8.42578125" style="51" customWidth="1"/>
    <col min="5633" max="5633" width="8" style="51" customWidth="1"/>
    <col min="5634" max="5634" width="6.85546875" style="51" customWidth="1"/>
    <col min="5635" max="5637" width="8.28515625" style="51" customWidth="1"/>
    <col min="5638" max="5643" width="0" style="51" hidden="1" customWidth="1"/>
    <col min="5644" max="5644" width="7.85546875" style="51" customWidth="1"/>
    <col min="5645" max="5883" width="11.42578125" style="51"/>
    <col min="5884" max="5884" width="18.140625" style="51" customWidth="1"/>
    <col min="5885" max="5885" width="7.85546875" style="51" customWidth="1"/>
    <col min="5886" max="5886" width="7" style="51" customWidth="1"/>
    <col min="5887" max="5888" width="8.42578125" style="51" customWidth="1"/>
    <col min="5889" max="5889" width="8" style="51" customWidth="1"/>
    <col min="5890" max="5890" width="6.85546875" style="51" customWidth="1"/>
    <col min="5891" max="5893" width="8.28515625" style="51" customWidth="1"/>
    <col min="5894" max="5899" width="0" style="51" hidden="1" customWidth="1"/>
    <col min="5900" max="5900" width="7.85546875" style="51" customWidth="1"/>
    <col min="5901" max="6139" width="11.42578125" style="51"/>
    <col min="6140" max="6140" width="18.140625" style="51" customWidth="1"/>
    <col min="6141" max="6141" width="7.85546875" style="51" customWidth="1"/>
    <col min="6142" max="6142" width="7" style="51" customWidth="1"/>
    <col min="6143" max="6144" width="8.42578125" style="51" customWidth="1"/>
    <col min="6145" max="6145" width="8" style="51" customWidth="1"/>
    <col min="6146" max="6146" width="6.85546875" style="51" customWidth="1"/>
    <col min="6147" max="6149" width="8.28515625" style="51" customWidth="1"/>
    <col min="6150" max="6155" width="0" style="51" hidden="1" customWidth="1"/>
    <col min="6156" max="6156" width="7.85546875" style="51" customWidth="1"/>
    <col min="6157" max="6395" width="11.42578125" style="51"/>
    <col min="6396" max="6396" width="18.140625" style="51" customWidth="1"/>
    <col min="6397" max="6397" width="7.85546875" style="51" customWidth="1"/>
    <col min="6398" max="6398" width="7" style="51" customWidth="1"/>
    <col min="6399" max="6400" width="8.42578125" style="51" customWidth="1"/>
    <col min="6401" max="6401" width="8" style="51" customWidth="1"/>
    <col min="6402" max="6402" width="6.85546875" style="51" customWidth="1"/>
    <col min="6403" max="6405" width="8.28515625" style="51" customWidth="1"/>
    <col min="6406" max="6411" width="0" style="51" hidden="1" customWidth="1"/>
    <col min="6412" max="6412" width="7.85546875" style="51" customWidth="1"/>
    <col min="6413" max="6651" width="11.42578125" style="51"/>
    <col min="6652" max="6652" width="18.140625" style="51" customWidth="1"/>
    <col min="6653" max="6653" width="7.85546875" style="51" customWidth="1"/>
    <col min="6654" max="6654" width="7" style="51" customWidth="1"/>
    <col min="6655" max="6656" width="8.42578125" style="51" customWidth="1"/>
    <col min="6657" max="6657" width="8" style="51" customWidth="1"/>
    <col min="6658" max="6658" width="6.85546875" style="51" customWidth="1"/>
    <col min="6659" max="6661" width="8.28515625" style="51" customWidth="1"/>
    <col min="6662" max="6667" width="0" style="51" hidden="1" customWidth="1"/>
    <col min="6668" max="6668" width="7.85546875" style="51" customWidth="1"/>
    <col min="6669" max="6907" width="11.42578125" style="51"/>
    <col min="6908" max="6908" width="18.140625" style="51" customWidth="1"/>
    <col min="6909" max="6909" width="7.85546875" style="51" customWidth="1"/>
    <col min="6910" max="6910" width="7" style="51" customWidth="1"/>
    <col min="6911" max="6912" width="8.42578125" style="51" customWidth="1"/>
    <col min="6913" max="6913" width="8" style="51" customWidth="1"/>
    <col min="6914" max="6914" width="6.85546875" style="51" customWidth="1"/>
    <col min="6915" max="6917" width="8.28515625" style="51" customWidth="1"/>
    <col min="6918" max="6923" width="0" style="51" hidden="1" customWidth="1"/>
    <col min="6924" max="6924" width="7.85546875" style="51" customWidth="1"/>
    <col min="6925" max="7163" width="11.42578125" style="51"/>
    <col min="7164" max="7164" width="18.140625" style="51" customWidth="1"/>
    <col min="7165" max="7165" width="7.85546875" style="51" customWidth="1"/>
    <col min="7166" max="7166" width="7" style="51" customWidth="1"/>
    <col min="7167" max="7168" width="8.42578125" style="51" customWidth="1"/>
    <col min="7169" max="7169" width="8" style="51" customWidth="1"/>
    <col min="7170" max="7170" width="6.85546875" style="51" customWidth="1"/>
    <col min="7171" max="7173" width="8.28515625" style="51" customWidth="1"/>
    <col min="7174" max="7179" width="0" style="51" hidden="1" customWidth="1"/>
    <col min="7180" max="7180" width="7.85546875" style="51" customWidth="1"/>
    <col min="7181" max="7419" width="11.42578125" style="51"/>
    <col min="7420" max="7420" width="18.140625" style="51" customWidth="1"/>
    <col min="7421" max="7421" width="7.85546875" style="51" customWidth="1"/>
    <col min="7422" max="7422" width="7" style="51" customWidth="1"/>
    <col min="7423" max="7424" width="8.42578125" style="51" customWidth="1"/>
    <col min="7425" max="7425" width="8" style="51" customWidth="1"/>
    <col min="7426" max="7426" width="6.85546875" style="51" customWidth="1"/>
    <col min="7427" max="7429" width="8.28515625" style="51" customWidth="1"/>
    <col min="7430" max="7435" width="0" style="51" hidden="1" customWidth="1"/>
    <col min="7436" max="7436" width="7.85546875" style="51" customWidth="1"/>
    <col min="7437" max="7675" width="11.42578125" style="51"/>
    <col min="7676" max="7676" width="18.140625" style="51" customWidth="1"/>
    <col min="7677" max="7677" width="7.85546875" style="51" customWidth="1"/>
    <col min="7678" max="7678" width="7" style="51" customWidth="1"/>
    <col min="7679" max="7680" width="8.42578125" style="51" customWidth="1"/>
    <col min="7681" max="7681" width="8" style="51" customWidth="1"/>
    <col min="7682" max="7682" width="6.85546875" style="51" customWidth="1"/>
    <col min="7683" max="7685" width="8.28515625" style="51" customWidth="1"/>
    <col min="7686" max="7691" width="0" style="51" hidden="1" customWidth="1"/>
    <col min="7692" max="7692" width="7.85546875" style="51" customWidth="1"/>
    <col min="7693" max="7931" width="11.42578125" style="51"/>
    <col min="7932" max="7932" width="18.140625" style="51" customWidth="1"/>
    <col min="7933" max="7933" width="7.85546875" style="51" customWidth="1"/>
    <col min="7934" max="7934" width="7" style="51" customWidth="1"/>
    <col min="7935" max="7936" width="8.42578125" style="51" customWidth="1"/>
    <col min="7937" max="7937" width="8" style="51" customWidth="1"/>
    <col min="7938" max="7938" width="6.85546875" style="51" customWidth="1"/>
    <col min="7939" max="7941" width="8.28515625" style="51" customWidth="1"/>
    <col min="7942" max="7947" width="0" style="51" hidden="1" customWidth="1"/>
    <col min="7948" max="7948" width="7.85546875" style="51" customWidth="1"/>
    <col min="7949" max="8187" width="11.42578125" style="51"/>
    <col min="8188" max="8188" width="18.140625" style="51" customWidth="1"/>
    <col min="8189" max="8189" width="7.85546875" style="51" customWidth="1"/>
    <col min="8190" max="8190" width="7" style="51" customWidth="1"/>
    <col min="8191" max="8192" width="8.42578125" style="51" customWidth="1"/>
    <col min="8193" max="8193" width="8" style="51" customWidth="1"/>
    <col min="8194" max="8194" width="6.85546875" style="51" customWidth="1"/>
    <col min="8195" max="8197" width="8.28515625" style="51" customWidth="1"/>
    <col min="8198" max="8203" width="0" style="51" hidden="1" customWidth="1"/>
    <col min="8204" max="8204" width="7.85546875" style="51" customWidth="1"/>
    <col min="8205" max="8443" width="11.42578125" style="51"/>
    <col min="8444" max="8444" width="18.140625" style="51" customWidth="1"/>
    <col min="8445" max="8445" width="7.85546875" style="51" customWidth="1"/>
    <col min="8446" max="8446" width="7" style="51" customWidth="1"/>
    <col min="8447" max="8448" width="8.42578125" style="51" customWidth="1"/>
    <col min="8449" max="8449" width="8" style="51" customWidth="1"/>
    <col min="8450" max="8450" width="6.85546875" style="51" customWidth="1"/>
    <col min="8451" max="8453" width="8.28515625" style="51" customWidth="1"/>
    <col min="8454" max="8459" width="0" style="51" hidden="1" customWidth="1"/>
    <col min="8460" max="8460" width="7.85546875" style="51" customWidth="1"/>
    <col min="8461" max="8699" width="11.42578125" style="51"/>
    <col min="8700" max="8700" width="18.140625" style="51" customWidth="1"/>
    <col min="8701" max="8701" width="7.85546875" style="51" customWidth="1"/>
    <col min="8702" max="8702" width="7" style="51" customWidth="1"/>
    <col min="8703" max="8704" width="8.42578125" style="51" customWidth="1"/>
    <col min="8705" max="8705" width="8" style="51" customWidth="1"/>
    <col min="8706" max="8706" width="6.85546875" style="51" customWidth="1"/>
    <col min="8707" max="8709" width="8.28515625" style="51" customWidth="1"/>
    <col min="8710" max="8715" width="0" style="51" hidden="1" customWidth="1"/>
    <col min="8716" max="8716" width="7.85546875" style="51" customWidth="1"/>
    <col min="8717" max="8955" width="11.42578125" style="51"/>
    <col min="8956" max="8956" width="18.140625" style="51" customWidth="1"/>
    <col min="8957" max="8957" width="7.85546875" style="51" customWidth="1"/>
    <col min="8958" max="8958" width="7" style="51" customWidth="1"/>
    <col min="8959" max="8960" width="8.42578125" style="51" customWidth="1"/>
    <col min="8961" max="8961" width="8" style="51" customWidth="1"/>
    <col min="8962" max="8962" width="6.85546875" style="51" customWidth="1"/>
    <col min="8963" max="8965" width="8.28515625" style="51" customWidth="1"/>
    <col min="8966" max="8971" width="0" style="51" hidden="1" customWidth="1"/>
    <col min="8972" max="8972" width="7.85546875" style="51" customWidth="1"/>
    <col min="8973" max="9211" width="11.42578125" style="51"/>
    <col min="9212" max="9212" width="18.140625" style="51" customWidth="1"/>
    <col min="9213" max="9213" width="7.85546875" style="51" customWidth="1"/>
    <col min="9214" max="9214" width="7" style="51" customWidth="1"/>
    <col min="9215" max="9216" width="8.42578125" style="51" customWidth="1"/>
    <col min="9217" max="9217" width="8" style="51" customWidth="1"/>
    <col min="9218" max="9218" width="6.85546875" style="51" customWidth="1"/>
    <col min="9219" max="9221" width="8.28515625" style="51" customWidth="1"/>
    <col min="9222" max="9227" width="0" style="51" hidden="1" customWidth="1"/>
    <col min="9228" max="9228" width="7.85546875" style="51" customWidth="1"/>
    <col min="9229" max="9467" width="11.42578125" style="51"/>
    <col min="9468" max="9468" width="18.140625" style="51" customWidth="1"/>
    <col min="9469" max="9469" width="7.85546875" style="51" customWidth="1"/>
    <col min="9470" max="9470" width="7" style="51" customWidth="1"/>
    <col min="9471" max="9472" width="8.42578125" style="51" customWidth="1"/>
    <col min="9473" max="9473" width="8" style="51" customWidth="1"/>
    <col min="9474" max="9474" width="6.85546875" style="51" customWidth="1"/>
    <col min="9475" max="9477" width="8.28515625" style="51" customWidth="1"/>
    <col min="9478" max="9483" width="0" style="51" hidden="1" customWidth="1"/>
    <col min="9484" max="9484" width="7.85546875" style="51" customWidth="1"/>
    <col min="9485" max="9723" width="11.42578125" style="51"/>
    <col min="9724" max="9724" width="18.140625" style="51" customWidth="1"/>
    <col min="9725" max="9725" width="7.85546875" style="51" customWidth="1"/>
    <col min="9726" max="9726" width="7" style="51" customWidth="1"/>
    <col min="9727" max="9728" width="8.42578125" style="51" customWidth="1"/>
    <col min="9729" max="9729" width="8" style="51" customWidth="1"/>
    <col min="9730" max="9730" width="6.85546875" style="51" customWidth="1"/>
    <col min="9731" max="9733" width="8.28515625" style="51" customWidth="1"/>
    <col min="9734" max="9739" width="0" style="51" hidden="1" customWidth="1"/>
    <col min="9740" max="9740" width="7.85546875" style="51" customWidth="1"/>
    <col min="9741" max="9979" width="11.42578125" style="51"/>
    <col min="9980" max="9980" width="18.140625" style="51" customWidth="1"/>
    <col min="9981" max="9981" width="7.85546875" style="51" customWidth="1"/>
    <col min="9982" max="9982" width="7" style="51" customWidth="1"/>
    <col min="9983" max="9984" width="8.42578125" style="51" customWidth="1"/>
    <col min="9985" max="9985" width="8" style="51" customWidth="1"/>
    <col min="9986" max="9986" width="6.85546875" style="51" customWidth="1"/>
    <col min="9987" max="9989" width="8.28515625" style="51" customWidth="1"/>
    <col min="9990" max="9995" width="0" style="51" hidden="1" customWidth="1"/>
    <col min="9996" max="9996" width="7.85546875" style="51" customWidth="1"/>
    <col min="9997" max="10235" width="11.42578125" style="51"/>
    <col min="10236" max="10236" width="18.140625" style="51" customWidth="1"/>
    <col min="10237" max="10237" width="7.85546875" style="51" customWidth="1"/>
    <col min="10238" max="10238" width="7" style="51" customWidth="1"/>
    <col min="10239" max="10240" width="8.42578125" style="51" customWidth="1"/>
    <col min="10241" max="10241" width="8" style="51" customWidth="1"/>
    <col min="10242" max="10242" width="6.85546875" style="51" customWidth="1"/>
    <col min="10243" max="10245" width="8.28515625" style="51" customWidth="1"/>
    <col min="10246" max="10251" width="0" style="51" hidden="1" customWidth="1"/>
    <col min="10252" max="10252" width="7.85546875" style="51" customWidth="1"/>
    <col min="10253" max="10491" width="11.42578125" style="51"/>
    <col min="10492" max="10492" width="18.140625" style="51" customWidth="1"/>
    <col min="10493" max="10493" width="7.85546875" style="51" customWidth="1"/>
    <col min="10494" max="10494" width="7" style="51" customWidth="1"/>
    <col min="10495" max="10496" width="8.42578125" style="51" customWidth="1"/>
    <col min="10497" max="10497" width="8" style="51" customWidth="1"/>
    <col min="10498" max="10498" width="6.85546875" style="51" customWidth="1"/>
    <col min="10499" max="10501" width="8.28515625" style="51" customWidth="1"/>
    <col min="10502" max="10507" width="0" style="51" hidden="1" customWidth="1"/>
    <col min="10508" max="10508" width="7.85546875" style="51" customWidth="1"/>
    <col min="10509" max="10747" width="11.42578125" style="51"/>
    <col min="10748" max="10748" width="18.140625" style="51" customWidth="1"/>
    <col min="10749" max="10749" width="7.85546875" style="51" customWidth="1"/>
    <col min="10750" max="10750" width="7" style="51" customWidth="1"/>
    <col min="10751" max="10752" width="8.42578125" style="51" customWidth="1"/>
    <col min="10753" max="10753" width="8" style="51" customWidth="1"/>
    <col min="10754" max="10754" width="6.85546875" style="51" customWidth="1"/>
    <col min="10755" max="10757" width="8.28515625" style="51" customWidth="1"/>
    <col min="10758" max="10763" width="0" style="51" hidden="1" customWidth="1"/>
    <col min="10764" max="10764" width="7.85546875" style="51" customWidth="1"/>
    <col min="10765" max="11003" width="11.42578125" style="51"/>
    <col min="11004" max="11004" width="18.140625" style="51" customWidth="1"/>
    <col min="11005" max="11005" width="7.85546875" style="51" customWidth="1"/>
    <col min="11006" max="11006" width="7" style="51" customWidth="1"/>
    <col min="11007" max="11008" width="8.42578125" style="51" customWidth="1"/>
    <col min="11009" max="11009" width="8" style="51" customWidth="1"/>
    <col min="11010" max="11010" width="6.85546875" style="51" customWidth="1"/>
    <col min="11011" max="11013" width="8.28515625" style="51" customWidth="1"/>
    <col min="11014" max="11019" width="0" style="51" hidden="1" customWidth="1"/>
    <col min="11020" max="11020" width="7.85546875" style="51" customWidth="1"/>
    <col min="11021" max="11259" width="11.42578125" style="51"/>
    <col min="11260" max="11260" width="18.140625" style="51" customWidth="1"/>
    <col min="11261" max="11261" width="7.85546875" style="51" customWidth="1"/>
    <col min="11262" max="11262" width="7" style="51" customWidth="1"/>
    <col min="11263" max="11264" width="8.42578125" style="51" customWidth="1"/>
    <col min="11265" max="11265" width="8" style="51" customWidth="1"/>
    <col min="11266" max="11266" width="6.85546875" style="51" customWidth="1"/>
    <col min="11267" max="11269" width="8.28515625" style="51" customWidth="1"/>
    <col min="11270" max="11275" width="0" style="51" hidden="1" customWidth="1"/>
    <col min="11276" max="11276" width="7.85546875" style="51" customWidth="1"/>
    <col min="11277" max="11515" width="11.42578125" style="51"/>
    <col min="11516" max="11516" width="18.140625" style="51" customWidth="1"/>
    <col min="11517" max="11517" width="7.85546875" style="51" customWidth="1"/>
    <col min="11518" max="11518" width="7" style="51" customWidth="1"/>
    <col min="11519" max="11520" width="8.42578125" style="51" customWidth="1"/>
    <col min="11521" max="11521" width="8" style="51" customWidth="1"/>
    <col min="11522" max="11522" width="6.85546875" style="51" customWidth="1"/>
    <col min="11523" max="11525" width="8.28515625" style="51" customWidth="1"/>
    <col min="11526" max="11531" width="0" style="51" hidden="1" customWidth="1"/>
    <col min="11532" max="11532" width="7.85546875" style="51" customWidth="1"/>
    <col min="11533" max="11771" width="11.42578125" style="51"/>
    <col min="11772" max="11772" width="18.140625" style="51" customWidth="1"/>
    <col min="11773" max="11773" width="7.85546875" style="51" customWidth="1"/>
    <col min="11774" max="11774" width="7" style="51" customWidth="1"/>
    <col min="11775" max="11776" width="8.42578125" style="51" customWidth="1"/>
    <col min="11777" max="11777" width="8" style="51" customWidth="1"/>
    <col min="11778" max="11778" width="6.85546875" style="51" customWidth="1"/>
    <col min="11779" max="11781" width="8.28515625" style="51" customWidth="1"/>
    <col min="11782" max="11787" width="0" style="51" hidden="1" customWidth="1"/>
    <col min="11788" max="11788" width="7.85546875" style="51" customWidth="1"/>
    <col min="11789" max="12027" width="11.42578125" style="51"/>
    <col min="12028" max="12028" width="18.140625" style="51" customWidth="1"/>
    <col min="12029" max="12029" width="7.85546875" style="51" customWidth="1"/>
    <col min="12030" max="12030" width="7" style="51" customWidth="1"/>
    <col min="12031" max="12032" width="8.42578125" style="51" customWidth="1"/>
    <col min="12033" max="12033" width="8" style="51" customWidth="1"/>
    <col min="12034" max="12034" width="6.85546875" style="51" customWidth="1"/>
    <col min="12035" max="12037" width="8.28515625" style="51" customWidth="1"/>
    <col min="12038" max="12043" width="0" style="51" hidden="1" customWidth="1"/>
    <col min="12044" max="12044" width="7.85546875" style="51" customWidth="1"/>
    <col min="12045" max="12283" width="11.42578125" style="51"/>
    <col min="12284" max="12284" width="18.140625" style="51" customWidth="1"/>
    <col min="12285" max="12285" width="7.85546875" style="51" customWidth="1"/>
    <col min="12286" max="12286" width="7" style="51" customWidth="1"/>
    <col min="12287" max="12288" width="8.42578125" style="51" customWidth="1"/>
    <col min="12289" max="12289" width="8" style="51" customWidth="1"/>
    <col min="12290" max="12290" width="6.85546875" style="51" customWidth="1"/>
    <col min="12291" max="12293" width="8.28515625" style="51" customWidth="1"/>
    <col min="12294" max="12299" width="0" style="51" hidden="1" customWidth="1"/>
    <col min="12300" max="12300" width="7.85546875" style="51" customWidth="1"/>
    <col min="12301" max="12539" width="11.42578125" style="51"/>
    <col min="12540" max="12540" width="18.140625" style="51" customWidth="1"/>
    <col min="12541" max="12541" width="7.85546875" style="51" customWidth="1"/>
    <col min="12542" max="12542" width="7" style="51" customWidth="1"/>
    <col min="12543" max="12544" width="8.42578125" style="51" customWidth="1"/>
    <col min="12545" max="12545" width="8" style="51" customWidth="1"/>
    <col min="12546" max="12546" width="6.85546875" style="51" customWidth="1"/>
    <col min="12547" max="12549" width="8.28515625" style="51" customWidth="1"/>
    <col min="12550" max="12555" width="0" style="51" hidden="1" customWidth="1"/>
    <col min="12556" max="12556" width="7.85546875" style="51" customWidth="1"/>
    <col min="12557" max="12795" width="11.42578125" style="51"/>
    <col min="12796" max="12796" width="18.140625" style="51" customWidth="1"/>
    <col min="12797" max="12797" width="7.85546875" style="51" customWidth="1"/>
    <col min="12798" max="12798" width="7" style="51" customWidth="1"/>
    <col min="12799" max="12800" width="8.42578125" style="51" customWidth="1"/>
    <col min="12801" max="12801" width="8" style="51" customWidth="1"/>
    <col min="12802" max="12802" width="6.85546875" style="51" customWidth="1"/>
    <col min="12803" max="12805" width="8.28515625" style="51" customWidth="1"/>
    <col min="12806" max="12811" width="0" style="51" hidden="1" customWidth="1"/>
    <col min="12812" max="12812" width="7.85546875" style="51" customWidth="1"/>
    <col min="12813" max="13051" width="11.42578125" style="51"/>
    <col min="13052" max="13052" width="18.140625" style="51" customWidth="1"/>
    <col min="13053" max="13053" width="7.85546875" style="51" customWidth="1"/>
    <col min="13054" max="13054" width="7" style="51" customWidth="1"/>
    <col min="13055" max="13056" width="8.42578125" style="51" customWidth="1"/>
    <col min="13057" max="13057" width="8" style="51" customWidth="1"/>
    <col min="13058" max="13058" width="6.85546875" style="51" customWidth="1"/>
    <col min="13059" max="13061" width="8.28515625" style="51" customWidth="1"/>
    <col min="13062" max="13067" width="0" style="51" hidden="1" customWidth="1"/>
    <col min="13068" max="13068" width="7.85546875" style="51" customWidth="1"/>
    <col min="13069" max="13307" width="11.42578125" style="51"/>
    <col min="13308" max="13308" width="18.140625" style="51" customWidth="1"/>
    <col min="13309" max="13309" width="7.85546875" style="51" customWidth="1"/>
    <col min="13310" max="13310" width="7" style="51" customWidth="1"/>
    <col min="13311" max="13312" width="8.42578125" style="51" customWidth="1"/>
    <col min="13313" max="13313" width="8" style="51" customWidth="1"/>
    <col min="13314" max="13314" width="6.85546875" style="51" customWidth="1"/>
    <col min="13315" max="13317" width="8.28515625" style="51" customWidth="1"/>
    <col min="13318" max="13323" width="0" style="51" hidden="1" customWidth="1"/>
    <col min="13324" max="13324" width="7.85546875" style="51" customWidth="1"/>
    <col min="13325" max="13563" width="11.42578125" style="51"/>
    <col min="13564" max="13564" width="18.140625" style="51" customWidth="1"/>
    <col min="13565" max="13565" width="7.85546875" style="51" customWidth="1"/>
    <col min="13566" max="13566" width="7" style="51" customWidth="1"/>
    <col min="13567" max="13568" width="8.42578125" style="51" customWidth="1"/>
    <col min="13569" max="13569" width="8" style="51" customWidth="1"/>
    <col min="13570" max="13570" width="6.85546875" style="51" customWidth="1"/>
    <col min="13571" max="13573" width="8.28515625" style="51" customWidth="1"/>
    <col min="13574" max="13579" width="0" style="51" hidden="1" customWidth="1"/>
    <col min="13580" max="13580" width="7.85546875" style="51" customWidth="1"/>
    <col min="13581" max="13819" width="11.42578125" style="51"/>
    <col min="13820" max="13820" width="18.140625" style="51" customWidth="1"/>
    <col min="13821" max="13821" width="7.85546875" style="51" customWidth="1"/>
    <col min="13822" max="13822" width="7" style="51" customWidth="1"/>
    <col min="13823" max="13824" width="8.42578125" style="51" customWidth="1"/>
    <col min="13825" max="13825" width="8" style="51" customWidth="1"/>
    <col min="13826" max="13826" width="6.85546875" style="51" customWidth="1"/>
    <col min="13827" max="13829" width="8.28515625" style="51" customWidth="1"/>
    <col min="13830" max="13835" width="0" style="51" hidden="1" customWidth="1"/>
    <col min="13836" max="13836" width="7.85546875" style="51" customWidth="1"/>
    <col min="13837" max="14075" width="11.42578125" style="51"/>
    <col min="14076" max="14076" width="18.140625" style="51" customWidth="1"/>
    <col min="14077" max="14077" width="7.85546875" style="51" customWidth="1"/>
    <col min="14078" max="14078" width="7" style="51" customWidth="1"/>
    <col min="14079" max="14080" width="8.42578125" style="51" customWidth="1"/>
    <col min="14081" max="14081" width="8" style="51" customWidth="1"/>
    <col min="14082" max="14082" width="6.85546875" style="51" customWidth="1"/>
    <col min="14083" max="14085" width="8.28515625" style="51" customWidth="1"/>
    <col min="14086" max="14091" width="0" style="51" hidden="1" customWidth="1"/>
    <col min="14092" max="14092" width="7.85546875" style="51" customWidth="1"/>
    <col min="14093" max="14331" width="11.42578125" style="51"/>
    <col min="14332" max="14332" width="18.140625" style="51" customWidth="1"/>
    <col min="14333" max="14333" width="7.85546875" style="51" customWidth="1"/>
    <col min="14334" max="14334" width="7" style="51" customWidth="1"/>
    <col min="14335" max="14336" width="8.42578125" style="51" customWidth="1"/>
    <col min="14337" max="14337" width="8" style="51" customWidth="1"/>
    <col min="14338" max="14338" width="6.85546875" style="51" customWidth="1"/>
    <col min="14339" max="14341" width="8.28515625" style="51" customWidth="1"/>
    <col min="14342" max="14347" width="0" style="51" hidden="1" customWidth="1"/>
    <col min="14348" max="14348" width="7.85546875" style="51" customWidth="1"/>
    <col min="14349" max="14587" width="11.42578125" style="51"/>
    <col min="14588" max="14588" width="18.140625" style="51" customWidth="1"/>
    <col min="14589" max="14589" width="7.85546875" style="51" customWidth="1"/>
    <col min="14590" max="14590" width="7" style="51" customWidth="1"/>
    <col min="14591" max="14592" width="8.42578125" style="51" customWidth="1"/>
    <col min="14593" max="14593" width="8" style="51" customWidth="1"/>
    <col min="14594" max="14594" width="6.85546875" style="51" customWidth="1"/>
    <col min="14595" max="14597" width="8.28515625" style="51" customWidth="1"/>
    <col min="14598" max="14603" width="0" style="51" hidden="1" customWidth="1"/>
    <col min="14604" max="14604" width="7.85546875" style="51" customWidth="1"/>
    <col min="14605" max="14843" width="11.42578125" style="51"/>
    <col min="14844" max="14844" width="18.140625" style="51" customWidth="1"/>
    <col min="14845" max="14845" width="7.85546875" style="51" customWidth="1"/>
    <col min="14846" max="14846" width="7" style="51" customWidth="1"/>
    <col min="14847" max="14848" width="8.42578125" style="51" customWidth="1"/>
    <col min="14849" max="14849" width="8" style="51" customWidth="1"/>
    <col min="14850" max="14850" width="6.85546875" style="51" customWidth="1"/>
    <col min="14851" max="14853" width="8.28515625" style="51" customWidth="1"/>
    <col min="14854" max="14859" width="0" style="51" hidden="1" customWidth="1"/>
    <col min="14860" max="14860" width="7.85546875" style="51" customWidth="1"/>
    <col min="14861" max="15099" width="11.42578125" style="51"/>
    <col min="15100" max="15100" width="18.140625" style="51" customWidth="1"/>
    <col min="15101" max="15101" width="7.85546875" style="51" customWidth="1"/>
    <col min="15102" max="15102" width="7" style="51" customWidth="1"/>
    <col min="15103" max="15104" width="8.42578125" style="51" customWidth="1"/>
    <col min="15105" max="15105" width="8" style="51" customWidth="1"/>
    <col min="15106" max="15106" width="6.85546875" style="51" customWidth="1"/>
    <col min="15107" max="15109" width="8.28515625" style="51" customWidth="1"/>
    <col min="15110" max="15115" width="0" style="51" hidden="1" customWidth="1"/>
    <col min="15116" max="15116" width="7.85546875" style="51" customWidth="1"/>
    <col min="15117" max="15355" width="11.42578125" style="51"/>
    <col min="15356" max="15356" width="18.140625" style="51" customWidth="1"/>
    <col min="15357" max="15357" width="7.85546875" style="51" customWidth="1"/>
    <col min="15358" max="15358" width="7" style="51" customWidth="1"/>
    <col min="15359" max="15360" width="8.42578125" style="51" customWidth="1"/>
    <col min="15361" max="15361" width="8" style="51" customWidth="1"/>
    <col min="15362" max="15362" width="6.85546875" style="51" customWidth="1"/>
    <col min="15363" max="15365" width="8.28515625" style="51" customWidth="1"/>
    <col min="15366" max="15371" width="0" style="51" hidden="1" customWidth="1"/>
    <col min="15372" max="15372" width="7.85546875" style="51" customWidth="1"/>
    <col min="15373" max="15611" width="11.42578125" style="51"/>
    <col min="15612" max="15612" width="18.140625" style="51" customWidth="1"/>
    <col min="15613" max="15613" width="7.85546875" style="51" customWidth="1"/>
    <col min="15614" max="15614" width="7" style="51" customWidth="1"/>
    <col min="15615" max="15616" width="8.42578125" style="51" customWidth="1"/>
    <col min="15617" max="15617" width="8" style="51" customWidth="1"/>
    <col min="15618" max="15618" width="6.85546875" style="51" customWidth="1"/>
    <col min="15619" max="15621" width="8.28515625" style="51" customWidth="1"/>
    <col min="15622" max="15627" width="0" style="51" hidden="1" customWidth="1"/>
    <col min="15628" max="15628" width="7.85546875" style="51" customWidth="1"/>
    <col min="15629" max="15867" width="11.42578125" style="51"/>
    <col min="15868" max="15868" width="18.140625" style="51" customWidth="1"/>
    <col min="15869" max="15869" width="7.85546875" style="51" customWidth="1"/>
    <col min="15870" max="15870" width="7" style="51" customWidth="1"/>
    <col min="15871" max="15872" width="8.42578125" style="51" customWidth="1"/>
    <col min="15873" max="15873" width="8" style="51" customWidth="1"/>
    <col min="15874" max="15874" width="6.85546875" style="51" customWidth="1"/>
    <col min="15875" max="15877" width="8.28515625" style="51" customWidth="1"/>
    <col min="15878" max="15883" width="0" style="51" hidden="1" customWidth="1"/>
    <col min="15884" max="15884" width="7.85546875" style="51" customWidth="1"/>
    <col min="15885" max="16123" width="11.42578125" style="51"/>
    <col min="16124" max="16124" width="18.140625" style="51" customWidth="1"/>
    <col min="16125" max="16125" width="7.85546875" style="51" customWidth="1"/>
    <col min="16126" max="16126" width="7" style="51" customWidth="1"/>
    <col min="16127" max="16128" width="8.42578125" style="51" customWidth="1"/>
    <col min="16129" max="16129" width="8" style="51" customWidth="1"/>
    <col min="16130" max="16130" width="6.85546875" style="51" customWidth="1"/>
    <col min="16131" max="16133" width="8.28515625" style="51" customWidth="1"/>
    <col min="16134" max="16139" width="0" style="51" hidden="1" customWidth="1"/>
    <col min="16140" max="16140" width="7.85546875" style="51" customWidth="1"/>
    <col min="16141" max="16384" width="11.42578125" style="51"/>
  </cols>
  <sheetData>
    <row r="1" spans="1:16" s="52" customFormat="1" x14ac:dyDescent="0.2">
      <c r="B1" s="65"/>
      <c r="C1" s="65"/>
      <c r="D1" s="65"/>
      <c r="E1" s="65"/>
      <c r="F1" s="65"/>
      <c r="G1" s="65"/>
      <c r="H1" s="65"/>
      <c r="I1" s="65"/>
      <c r="J1" s="65"/>
      <c r="K1" s="65"/>
      <c r="L1" s="65"/>
    </row>
    <row r="2" spans="1:16" s="52" customFormat="1" x14ac:dyDescent="0.2">
      <c r="A2" s="79" t="s">
        <v>121</v>
      </c>
      <c r="B2" s="65"/>
      <c r="C2" s="65"/>
      <c r="D2" s="65"/>
      <c r="E2" s="65"/>
      <c r="F2" s="65"/>
      <c r="G2" s="65"/>
      <c r="H2" s="65"/>
      <c r="I2" s="65"/>
      <c r="K2" s="65"/>
      <c r="L2" s="65"/>
    </row>
    <row r="3" spans="1:16" s="52" customFormat="1" ht="15" x14ac:dyDescent="0.25">
      <c r="A3" s="79" t="s">
        <v>122</v>
      </c>
      <c r="B3" s="65"/>
      <c r="C3" s="65"/>
      <c r="D3" s="65"/>
      <c r="E3" s="65"/>
      <c r="F3" s="65"/>
      <c r="G3" s="65"/>
      <c r="H3" s="65"/>
      <c r="I3" s="65"/>
      <c r="J3" s="143"/>
      <c r="K3" s="65"/>
      <c r="L3" s="65"/>
    </row>
    <row r="4" spans="1:16" s="52" customFormat="1" x14ac:dyDescent="0.2">
      <c r="B4" s="65"/>
      <c r="C4" s="65"/>
      <c r="D4" s="65"/>
      <c r="E4" s="65"/>
      <c r="F4" s="65"/>
      <c r="G4" s="65"/>
      <c r="H4" s="65"/>
      <c r="I4" s="65"/>
      <c r="J4" s="65"/>
      <c r="K4" s="65"/>
      <c r="L4" s="65"/>
    </row>
    <row r="5" spans="1:16" s="52" customFormat="1" ht="12.75" x14ac:dyDescent="0.2">
      <c r="B5" s="363" t="s">
        <v>109</v>
      </c>
      <c r="C5" s="363"/>
      <c r="D5" s="363"/>
      <c r="E5" s="363"/>
      <c r="F5" s="363"/>
      <c r="G5" s="363"/>
      <c r="H5" s="363"/>
      <c r="I5" s="363"/>
      <c r="J5" s="363"/>
      <c r="K5" s="363"/>
      <c r="M5" s="173" t="s">
        <v>592</v>
      </c>
      <c r="O5" s="144"/>
    </row>
    <row r="6" spans="1:16" s="52" customFormat="1" ht="12.75" x14ac:dyDescent="0.2">
      <c r="B6" s="376" t="str">
        <f>'Solicitudes Regiones'!$B$6:$P$6</f>
        <v>Acumuladas de julio de 2008 a marzo de 2019</v>
      </c>
      <c r="C6" s="376"/>
      <c r="D6" s="376"/>
      <c r="E6" s="376"/>
      <c r="F6" s="376"/>
      <c r="G6" s="376"/>
      <c r="H6" s="376"/>
      <c r="I6" s="376"/>
      <c r="J6" s="376"/>
      <c r="K6" s="376"/>
      <c r="L6" s="92"/>
    </row>
    <row r="7" spans="1:16" x14ac:dyDescent="0.2">
      <c r="B7" s="53"/>
      <c r="C7" s="54"/>
      <c r="D7" s="54"/>
      <c r="E7" s="54"/>
      <c r="F7" s="54"/>
      <c r="G7" s="54"/>
      <c r="H7" s="54"/>
      <c r="I7" s="54"/>
      <c r="J7" s="54"/>
      <c r="K7" s="54"/>
      <c r="L7" s="54"/>
    </row>
    <row r="8" spans="1:16" ht="15" customHeight="1" x14ac:dyDescent="0.2">
      <c r="B8" s="393" t="s">
        <v>73</v>
      </c>
      <c r="C8" s="394"/>
      <c r="D8" s="394"/>
      <c r="E8" s="394"/>
      <c r="F8" s="394"/>
      <c r="G8" s="394"/>
      <c r="H8" s="394"/>
      <c r="I8" s="394"/>
      <c r="J8" s="394"/>
      <c r="K8" s="395"/>
      <c r="L8" s="70"/>
    </row>
    <row r="9" spans="1:16" ht="21" customHeight="1" x14ac:dyDescent="0.2">
      <c r="B9" s="398" t="s">
        <v>74</v>
      </c>
      <c r="C9" s="393" t="s">
        <v>2</v>
      </c>
      <c r="D9" s="394"/>
      <c r="E9" s="394"/>
      <c r="F9" s="394"/>
      <c r="G9" s="394"/>
      <c r="H9" s="394"/>
      <c r="I9" s="394"/>
      <c r="J9" s="394"/>
      <c r="K9" s="395"/>
    </row>
    <row r="10" spans="1:16" ht="24" x14ac:dyDescent="0.2">
      <c r="B10" s="397"/>
      <c r="C10" s="48" t="s">
        <v>75</v>
      </c>
      <c r="D10" s="48" t="s">
        <v>76</v>
      </c>
      <c r="E10" s="48" t="s">
        <v>77</v>
      </c>
      <c r="F10" s="48" t="s">
        <v>78</v>
      </c>
      <c r="G10" s="48" t="s">
        <v>8</v>
      </c>
      <c r="H10" s="48" t="s">
        <v>79</v>
      </c>
      <c r="I10" s="48" t="s">
        <v>80</v>
      </c>
      <c r="J10" s="48" t="s">
        <v>81</v>
      </c>
      <c r="K10" s="108" t="s">
        <v>46</v>
      </c>
    </row>
    <row r="11" spans="1:16" x14ac:dyDescent="0.2">
      <c r="B11" s="45" t="s">
        <v>336</v>
      </c>
      <c r="C11" s="43">
        <v>1515</v>
      </c>
      <c r="D11" s="43">
        <v>1207</v>
      </c>
      <c r="E11" s="43">
        <f>C11+D11</f>
        <v>2722</v>
      </c>
      <c r="F11" s="44">
        <f>E11/$E$43</f>
        <v>4.7698319519161689E-2</v>
      </c>
      <c r="G11" s="43">
        <v>1654</v>
      </c>
      <c r="H11" s="43">
        <v>150</v>
      </c>
      <c r="I11" s="43">
        <f>G11+H11</f>
        <v>1804</v>
      </c>
      <c r="J11" s="44">
        <f>I11/$I$43</f>
        <v>2.371219390370536E-2</v>
      </c>
      <c r="K11" s="43">
        <f t="shared" ref="K11:K42" si="0">E11+I11</f>
        <v>4526</v>
      </c>
      <c r="P11" s="56"/>
    </row>
    <row r="12" spans="1:16" x14ac:dyDescent="0.2">
      <c r="B12" s="45" t="s">
        <v>337</v>
      </c>
      <c r="C12" s="43">
        <v>550</v>
      </c>
      <c r="D12" s="43">
        <v>227</v>
      </c>
      <c r="E12" s="43">
        <f t="shared" ref="E12:E42" si="1">C12+D12</f>
        <v>777</v>
      </c>
      <c r="F12" s="44">
        <f t="shared" ref="F12:F42" si="2">E12/$E$43</f>
        <v>1.3615574675381568E-2</v>
      </c>
      <c r="G12" s="43">
        <v>351</v>
      </c>
      <c r="H12" s="43">
        <v>29</v>
      </c>
      <c r="I12" s="43">
        <f t="shared" ref="I12:I42" si="3">G12+H12</f>
        <v>380</v>
      </c>
      <c r="J12" s="44">
        <f t="shared" ref="J12:J42" si="4">I12/$I$43</f>
        <v>4.9948080284966945E-3</v>
      </c>
      <c r="K12" s="43">
        <f t="shared" si="0"/>
        <v>1157</v>
      </c>
      <c r="P12" s="56"/>
    </row>
    <row r="13" spans="1:16" x14ac:dyDescent="0.2">
      <c r="B13" s="45" t="s">
        <v>338</v>
      </c>
      <c r="C13" s="43">
        <v>1170</v>
      </c>
      <c r="D13" s="43">
        <v>647</v>
      </c>
      <c r="E13" s="43">
        <f t="shared" si="1"/>
        <v>1817</v>
      </c>
      <c r="F13" s="44">
        <f t="shared" si="2"/>
        <v>3.1839767291078909E-2</v>
      </c>
      <c r="G13" s="43">
        <v>2169</v>
      </c>
      <c r="H13" s="43">
        <v>138</v>
      </c>
      <c r="I13" s="43">
        <f t="shared" si="3"/>
        <v>2307</v>
      </c>
      <c r="J13" s="44">
        <f t="shared" si="4"/>
        <v>3.0323742425636509E-2</v>
      </c>
      <c r="K13" s="43">
        <f t="shared" si="0"/>
        <v>4124</v>
      </c>
      <c r="P13" s="56"/>
    </row>
    <row r="14" spans="1:16" x14ac:dyDescent="0.2">
      <c r="B14" s="45" t="s">
        <v>339</v>
      </c>
      <c r="C14" s="43">
        <v>899</v>
      </c>
      <c r="D14" s="43">
        <v>529</v>
      </c>
      <c r="E14" s="43">
        <f t="shared" si="1"/>
        <v>1428</v>
      </c>
      <c r="F14" s="44">
        <f t="shared" si="2"/>
        <v>2.5023218322322884E-2</v>
      </c>
      <c r="G14" s="43">
        <v>883</v>
      </c>
      <c r="H14" s="43">
        <v>76</v>
      </c>
      <c r="I14" s="43">
        <f t="shared" si="3"/>
        <v>959</v>
      </c>
      <c r="J14" s="44">
        <f t="shared" si="4"/>
        <v>1.2605318156127183E-2</v>
      </c>
      <c r="K14" s="43">
        <f t="shared" si="0"/>
        <v>2387</v>
      </c>
      <c r="P14" s="56"/>
    </row>
    <row r="15" spans="1:16" x14ac:dyDescent="0.2">
      <c r="B15" s="45" t="s">
        <v>340</v>
      </c>
      <c r="C15" s="43">
        <v>1971</v>
      </c>
      <c r="D15" s="43">
        <v>1005</v>
      </c>
      <c r="E15" s="43">
        <f t="shared" si="1"/>
        <v>2976</v>
      </c>
      <c r="F15" s="44">
        <f t="shared" si="2"/>
        <v>5.2149228100303154E-2</v>
      </c>
      <c r="G15" s="43">
        <v>4585</v>
      </c>
      <c r="H15" s="43">
        <v>281</v>
      </c>
      <c r="I15" s="43">
        <f t="shared" si="3"/>
        <v>4866</v>
      </c>
      <c r="J15" s="44">
        <f t="shared" si="4"/>
        <v>6.3959831228065561E-2</v>
      </c>
      <c r="K15" s="43">
        <f t="shared" si="0"/>
        <v>7842</v>
      </c>
      <c r="P15" s="56"/>
    </row>
    <row r="16" spans="1:16" x14ac:dyDescent="0.2">
      <c r="B16" s="45" t="s">
        <v>341</v>
      </c>
      <c r="C16" s="43">
        <v>742</v>
      </c>
      <c r="D16" s="43">
        <v>600</v>
      </c>
      <c r="E16" s="43">
        <f t="shared" si="1"/>
        <v>1342</v>
      </c>
      <c r="F16" s="44">
        <f t="shared" si="2"/>
        <v>2.3516217779101758E-2</v>
      </c>
      <c r="G16" s="43">
        <v>1926</v>
      </c>
      <c r="H16" s="43">
        <v>154</v>
      </c>
      <c r="I16" s="43">
        <f t="shared" si="3"/>
        <v>2080</v>
      </c>
      <c r="J16" s="44">
        <f t="shared" si="4"/>
        <v>2.7340001840192432E-2</v>
      </c>
      <c r="K16" s="43">
        <f t="shared" si="0"/>
        <v>3422</v>
      </c>
      <c r="P16" s="56"/>
    </row>
    <row r="17" spans="2:16" x14ac:dyDescent="0.2">
      <c r="B17" s="45" t="s">
        <v>342</v>
      </c>
      <c r="C17" s="43">
        <v>822</v>
      </c>
      <c r="D17" s="43">
        <v>641</v>
      </c>
      <c r="E17" s="43">
        <f t="shared" si="1"/>
        <v>1463</v>
      </c>
      <c r="F17" s="44">
        <f t="shared" si="2"/>
        <v>2.563653249688962E-2</v>
      </c>
      <c r="G17" s="43">
        <v>2217</v>
      </c>
      <c r="H17" s="43">
        <v>119</v>
      </c>
      <c r="I17" s="43">
        <f t="shared" si="3"/>
        <v>2336</v>
      </c>
      <c r="J17" s="44">
        <f t="shared" si="4"/>
        <v>3.0704925143600729E-2</v>
      </c>
      <c r="K17" s="43">
        <f t="shared" si="0"/>
        <v>3799</v>
      </c>
      <c r="P17" s="56"/>
    </row>
    <row r="18" spans="2:16" x14ac:dyDescent="0.2">
      <c r="B18" s="45" t="s">
        <v>343</v>
      </c>
      <c r="C18" s="43">
        <v>7478</v>
      </c>
      <c r="D18" s="43">
        <v>3831</v>
      </c>
      <c r="E18" s="43">
        <f t="shared" si="1"/>
        <v>11309</v>
      </c>
      <c r="F18" s="44">
        <f t="shared" si="2"/>
        <v>0.19817057143357808</v>
      </c>
      <c r="G18" s="43">
        <v>20100</v>
      </c>
      <c r="H18" s="43">
        <v>1228</v>
      </c>
      <c r="I18" s="43">
        <f t="shared" si="3"/>
        <v>21328</v>
      </c>
      <c r="J18" s="44">
        <f t="shared" si="4"/>
        <v>0.28034017271520395</v>
      </c>
      <c r="K18" s="43">
        <f t="shared" si="0"/>
        <v>32637</v>
      </c>
      <c r="P18" s="56"/>
    </row>
    <row r="19" spans="2:16" x14ac:dyDescent="0.2">
      <c r="B19" s="45" t="s">
        <v>344</v>
      </c>
      <c r="C19" s="43">
        <v>1130</v>
      </c>
      <c r="D19" s="43">
        <v>612</v>
      </c>
      <c r="E19" s="43">
        <f t="shared" si="1"/>
        <v>1742</v>
      </c>
      <c r="F19" s="44">
        <f t="shared" si="2"/>
        <v>3.0525522631293042E-2</v>
      </c>
      <c r="G19" s="43">
        <v>1639</v>
      </c>
      <c r="H19" s="43">
        <v>100</v>
      </c>
      <c r="I19" s="43">
        <f t="shared" si="3"/>
        <v>1739</v>
      </c>
      <c r="J19" s="44">
        <f t="shared" si="4"/>
        <v>2.2857818846199345E-2</v>
      </c>
      <c r="K19" s="43">
        <f t="shared" si="0"/>
        <v>3481</v>
      </c>
      <c r="P19" s="56"/>
    </row>
    <row r="20" spans="2:16" x14ac:dyDescent="0.2">
      <c r="B20" s="45" t="s">
        <v>345</v>
      </c>
      <c r="C20" s="43">
        <v>1046</v>
      </c>
      <c r="D20" s="43">
        <v>587</v>
      </c>
      <c r="E20" s="43">
        <f t="shared" si="1"/>
        <v>1633</v>
      </c>
      <c r="F20" s="44">
        <f t="shared" si="2"/>
        <v>2.8615487059070917E-2</v>
      </c>
      <c r="G20" s="43">
        <v>1814</v>
      </c>
      <c r="H20" s="43">
        <v>127</v>
      </c>
      <c r="I20" s="43">
        <f t="shared" si="3"/>
        <v>1941</v>
      </c>
      <c r="J20" s="44">
        <f t="shared" si="4"/>
        <v>2.5512953640294957E-2</v>
      </c>
      <c r="K20" s="43">
        <f t="shared" si="0"/>
        <v>3574</v>
      </c>
      <c r="P20" s="56"/>
    </row>
    <row r="21" spans="2:16" x14ac:dyDescent="0.2">
      <c r="B21" s="45" t="s">
        <v>346</v>
      </c>
      <c r="C21" s="43">
        <v>575</v>
      </c>
      <c r="D21" s="43">
        <v>598</v>
      </c>
      <c r="E21" s="43">
        <f t="shared" si="1"/>
        <v>1173</v>
      </c>
      <c r="F21" s="44">
        <f t="shared" si="2"/>
        <v>2.055478647905094E-2</v>
      </c>
      <c r="G21" s="43">
        <v>738</v>
      </c>
      <c r="H21" s="43">
        <v>87</v>
      </c>
      <c r="I21" s="43">
        <f t="shared" si="3"/>
        <v>825</v>
      </c>
      <c r="J21" s="44">
        <f t="shared" si="4"/>
        <v>1.0843991114499402E-2</v>
      </c>
      <c r="K21" s="43">
        <f t="shared" si="0"/>
        <v>1998</v>
      </c>
      <c r="P21" s="56"/>
    </row>
    <row r="22" spans="2:16" x14ac:dyDescent="0.2">
      <c r="B22" s="45" t="s">
        <v>347</v>
      </c>
      <c r="C22" s="43">
        <v>1209</v>
      </c>
      <c r="D22" s="43">
        <v>817</v>
      </c>
      <c r="E22" s="43">
        <f t="shared" si="1"/>
        <v>2026</v>
      </c>
      <c r="F22" s="44">
        <f t="shared" si="2"/>
        <v>3.5502129076348851E-2</v>
      </c>
      <c r="G22" s="43">
        <v>2621</v>
      </c>
      <c r="H22" s="43">
        <v>189</v>
      </c>
      <c r="I22" s="43">
        <f t="shared" si="3"/>
        <v>2810</v>
      </c>
      <c r="J22" s="44">
        <f t="shared" si="4"/>
        <v>3.6935290947567659E-2</v>
      </c>
      <c r="K22" s="43">
        <f t="shared" si="0"/>
        <v>4836</v>
      </c>
      <c r="P22" s="56"/>
    </row>
    <row r="23" spans="2:16" x14ac:dyDescent="0.2">
      <c r="B23" s="45" t="s">
        <v>348</v>
      </c>
      <c r="C23" s="43">
        <v>480</v>
      </c>
      <c r="D23" s="43">
        <v>238</v>
      </c>
      <c r="E23" s="43">
        <f t="shared" si="1"/>
        <v>718</v>
      </c>
      <c r="F23" s="44">
        <f t="shared" si="2"/>
        <v>1.2581702209683354E-2</v>
      </c>
      <c r="G23" s="43">
        <v>401</v>
      </c>
      <c r="H23" s="43">
        <v>39</v>
      </c>
      <c r="I23" s="43">
        <f t="shared" si="3"/>
        <v>440</v>
      </c>
      <c r="J23" s="44">
        <f t="shared" si="4"/>
        <v>5.7834619277330147E-3</v>
      </c>
      <c r="K23" s="43">
        <f t="shared" si="0"/>
        <v>1158</v>
      </c>
      <c r="P23" s="56"/>
    </row>
    <row r="24" spans="2:16" x14ac:dyDescent="0.2">
      <c r="B24" s="45" t="s">
        <v>349</v>
      </c>
      <c r="C24" s="43">
        <v>2210</v>
      </c>
      <c r="D24" s="43">
        <v>1713</v>
      </c>
      <c r="E24" s="43">
        <f t="shared" si="1"/>
        <v>3923</v>
      </c>
      <c r="F24" s="44">
        <f t="shared" si="2"/>
        <v>6.8743757337866015E-2</v>
      </c>
      <c r="G24" s="43">
        <v>3714</v>
      </c>
      <c r="H24" s="43">
        <v>403</v>
      </c>
      <c r="I24" s="43">
        <f t="shared" si="3"/>
        <v>4117</v>
      </c>
      <c r="J24" s="44">
        <f t="shared" si="4"/>
        <v>5.4114801719265498E-2</v>
      </c>
      <c r="K24" s="43">
        <f t="shared" si="0"/>
        <v>8040</v>
      </c>
      <c r="P24" s="56"/>
    </row>
    <row r="25" spans="2:16" x14ac:dyDescent="0.2">
      <c r="B25" s="45" t="s">
        <v>350</v>
      </c>
      <c r="C25" s="43">
        <v>215</v>
      </c>
      <c r="D25" s="43">
        <v>166</v>
      </c>
      <c r="E25" s="43">
        <f t="shared" si="1"/>
        <v>381</v>
      </c>
      <c r="F25" s="44">
        <f t="shared" si="2"/>
        <v>6.676362871712198E-3</v>
      </c>
      <c r="G25" s="43">
        <v>436</v>
      </c>
      <c r="H25" s="43">
        <v>28</v>
      </c>
      <c r="I25" s="43">
        <f t="shared" si="3"/>
        <v>464</v>
      </c>
      <c r="J25" s="44">
        <f t="shared" si="4"/>
        <v>6.0989234874275428E-3</v>
      </c>
      <c r="K25" s="43">
        <f t="shared" si="0"/>
        <v>845</v>
      </c>
      <c r="P25" s="56"/>
    </row>
    <row r="26" spans="2:16" x14ac:dyDescent="0.2">
      <c r="B26" s="45" t="s">
        <v>351</v>
      </c>
      <c r="C26" s="43">
        <v>757</v>
      </c>
      <c r="D26" s="43">
        <v>352</v>
      </c>
      <c r="E26" s="43">
        <f t="shared" si="1"/>
        <v>1109</v>
      </c>
      <c r="F26" s="44">
        <f t="shared" si="2"/>
        <v>1.9433297702700334E-2</v>
      </c>
      <c r="G26" s="43">
        <v>1409</v>
      </c>
      <c r="H26" s="43">
        <v>87</v>
      </c>
      <c r="I26" s="43">
        <f t="shared" si="3"/>
        <v>1496</v>
      </c>
      <c r="J26" s="44">
        <f t="shared" si="4"/>
        <v>1.9663770554292248E-2</v>
      </c>
      <c r="K26" s="43">
        <f t="shared" si="0"/>
        <v>2605</v>
      </c>
      <c r="P26" s="56"/>
    </row>
    <row r="27" spans="2:16" x14ac:dyDescent="0.2">
      <c r="B27" s="45" t="s">
        <v>352</v>
      </c>
      <c r="C27" s="43">
        <v>642</v>
      </c>
      <c r="D27" s="43">
        <v>603</v>
      </c>
      <c r="E27" s="43">
        <f t="shared" si="1"/>
        <v>1245</v>
      </c>
      <c r="F27" s="44">
        <f t="shared" si="2"/>
        <v>2.181646135244537E-2</v>
      </c>
      <c r="G27" s="43">
        <v>644</v>
      </c>
      <c r="H27" s="43">
        <v>100</v>
      </c>
      <c r="I27" s="43">
        <f t="shared" si="3"/>
        <v>744</v>
      </c>
      <c r="J27" s="44">
        <f t="shared" si="4"/>
        <v>9.7793083505303691E-3</v>
      </c>
      <c r="K27" s="43">
        <f t="shared" si="0"/>
        <v>1989</v>
      </c>
      <c r="P27" s="56"/>
    </row>
    <row r="28" spans="2:16" x14ac:dyDescent="0.2">
      <c r="B28" s="45" t="s">
        <v>353</v>
      </c>
      <c r="C28" s="43">
        <v>546</v>
      </c>
      <c r="D28" s="43">
        <v>440</v>
      </c>
      <c r="E28" s="43">
        <f t="shared" si="1"/>
        <v>986</v>
      </c>
      <c r="F28" s="44">
        <f t="shared" si="2"/>
        <v>1.7277936460651514E-2</v>
      </c>
      <c r="G28" s="43">
        <v>653</v>
      </c>
      <c r="H28" s="43">
        <v>69</v>
      </c>
      <c r="I28" s="43">
        <f t="shared" si="3"/>
        <v>722</v>
      </c>
      <c r="J28" s="44">
        <f t="shared" si="4"/>
        <v>9.4901352541437185E-3</v>
      </c>
      <c r="K28" s="43">
        <f t="shared" si="0"/>
        <v>1708</v>
      </c>
      <c r="P28" s="56"/>
    </row>
    <row r="29" spans="2:16" x14ac:dyDescent="0.2">
      <c r="B29" s="45" t="s">
        <v>354</v>
      </c>
      <c r="C29" s="43">
        <v>921</v>
      </c>
      <c r="D29" s="43">
        <v>616</v>
      </c>
      <c r="E29" s="43">
        <f t="shared" si="1"/>
        <v>1537</v>
      </c>
      <c r="F29" s="44">
        <f t="shared" si="2"/>
        <v>2.6933253894545008E-2</v>
      </c>
      <c r="G29" s="43">
        <v>1876</v>
      </c>
      <c r="H29" s="43">
        <v>119</v>
      </c>
      <c r="I29" s="43">
        <f t="shared" si="3"/>
        <v>1995</v>
      </c>
      <c r="J29" s="44">
        <f t="shared" si="4"/>
        <v>2.6222742149607646E-2</v>
      </c>
      <c r="K29" s="43">
        <f t="shared" si="0"/>
        <v>3532</v>
      </c>
      <c r="P29" s="56"/>
    </row>
    <row r="30" spans="2:16" x14ac:dyDescent="0.2">
      <c r="B30" s="45" t="s">
        <v>355</v>
      </c>
      <c r="C30" s="43">
        <v>535</v>
      </c>
      <c r="D30" s="43">
        <v>378</v>
      </c>
      <c r="E30" s="43">
        <f t="shared" si="1"/>
        <v>913</v>
      </c>
      <c r="F30" s="44">
        <f t="shared" si="2"/>
        <v>1.5998738325126605E-2</v>
      </c>
      <c r="G30" s="43">
        <v>594</v>
      </c>
      <c r="H30" s="43">
        <v>86</v>
      </c>
      <c r="I30" s="43">
        <f t="shared" si="3"/>
        <v>680</v>
      </c>
      <c r="J30" s="44">
        <f t="shared" si="4"/>
        <v>8.9380775246782947E-3</v>
      </c>
      <c r="K30" s="43">
        <f t="shared" si="0"/>
        <v>1593</v>
      </c>
      <c r="P30" s="56"/>
    </row>
    <row r="31" spans="2:16" x14ac:dyDescent="0.2">
      <c r="B31" s="45" t="s">
        <v>356</v>
      </c>
      <c r="C31" s="43">
        <v>1644</v>
      </c>
      <c r="D31" s="43">
        <v>1121</v>
      </c>
      <c r="E31" s="43">
        <f t="shared" si="1"/>
        <v>2765</v>
      </c>
      <c r="F31" s="44">
        <f t="shared" si="2"/>
        <v>4.8451819790772253E-2</v>
      </c>
      <c r="G31" s="43">
        <v>4812</v>
      </c>
      <c r="H31" s="43">
        <v>309</v>
      </c>
      <c r="I31" s="43">
        <f t="shared" si="3"/>
        <v>5121</v>
      </c>
      <c r="J31" s="44">
        <f t="shared" si="4"/>
        <v>6.7311610299819927E-2</v>
      </c>
      <c r="K31" s="43">
        <f t="shared" si="0"/>
        <v>7886</v>
      </c>
      <c r="P31" s="56"/>
    </row>
    <row r="32" spans="2:16" x14ac:dyDescent="0.2">
      <c r="B32" s="45" t="s">
        <v>357</v>
      </c>
      <c r="C32" s="43">
        <v>845</v>
      </c>
      <c r="D32" s="43">
        <v>360</v>
      </c>
      <c r="E32" s="43">
        <f t="shared" si="1"/>
        <v>1205</v>
      </c>
      <c r="F32" s="44">
        <f t="shared" si="2"/>
        <v>2.1115530867226243E-2</v>
      </c>
      <c r="G32" s="43">
        <v>1874</v>
      </c>
      <c r="H32" s="43">
        <v>81</v>
      </c>
      <c r="I32" s="43">
        <f t="shared" si="3"/>
        <v>1955</v>
      </c>
      <c r="J32" s="44">
        <f t="shared" si="4"/>
        <v>2.5696972883450096E-2</v>
      </c>
      <c r="K32" s="43">
        <f t="shared" si="0"/>
        <v>3160</v>
      </c>
      <c r="P32" s="56"/>
    </row>
    <row r="33" spans="2:16" x14ac:dyDescent="0.2">
      <c r="B33" s="45" t="s">
        <v>358</v>
      </c>
      <c r="C33" s="43">
        <v>260</v>
      </c>
      <c r="D33" s="43">
        <v>237</v>
      </c>
      <c r="E33" s="43">
        <f t="shared" si="1"/>
        <v>497</v>
      </c>
      <c r="F33" s="44">
        <f t="shared" si="2"/>
        <v>8.7090612788476695E-3</v>
      </c>
      <c r="G33" s="43">
        <v>632</v>
      </c>
      <c r="H33" s="43">
        <v>30</v>
      </c>
      <c r="I33" s="43">
        <f t="shared" si="3"/>
        <v>662</v>
      </c>
      <c r="J33" s="44">
        <f t="shared" si="4"/>
        <v>8.7014813549073991E-3</v>
      </c>
      <c r="K33" s="43">
        <f t="shared" si="0"/>
        <v>1159</v>
      </c>
      <c r="P33" s="56"/>
    </row>
    <row r="34" spans="2:16" x14ac:dyDescent="0.2">
      <c r="B34" s="45" t="s">
        <v>359</v>
      </c>
      <c r="C34" s="43">
        <v>331</v>
      </c>
      <c r="D34" s="43">
        <v>265</v>
      </c>
      <c r="E34" s="43">
        <f t="shared" si="1"/>
        <v>596</v>
      </c>
      <c r="F34" s="44">
        <f t="shared" si="2"/>
        <v>1.0443864229765013E-2</v>
      </c>
      <c r="G34" s="43">
        <v>636</v>
      </c>
      <c r="H34" s="43">
        <v>40</v>
      </c>
      <c r="I34" s="43">
        <f t="shared" si="3"/>
        <v>676</v>
      </c>
      <c r="J34" s="44">
        <f t="shared" si="4"/>
        <v>8.8855005980625398E-3</v>
      </c>
      <c r="K34" s="43">
        <f t="shared" si="0"/>
        <v>1272</v>
      </c>
      <c r="P34" s="56"/>
    </row>
    <row r="35" spans="2:16" x14ac:dyDescent="0.2">
      <c r="B35" s="45" t="s">
        <v>360</v>
      </c>
      <c r="C35" s="43">
        <v>412</v>
      </c>
      <c r="D35" s="43">
        <v>372</v>
      </c>
      <c r="E35" s="43">
        <f t="shared" si="1"/>
        <v>784</v>
      </c>
      <c r="F35" s="44">
        <f t="shared" si="2"/>
        <v>1.3738237510294916E-2</v>
      </c>
      <c r="G35" s="43">
        <v>537</v>
      </c>
      <c r="H35" s="43">
        <v>63</v>
      </c>
      <c r="I35" s="43">
        <f t="shared" si="3"/>
        <v>600</v>
      </c>
      <c r="J35" s="44">
        <f t="shared" si="4"/>
        <v>7.8865389923632023E-3</v>
      </c>
      <c r="K35" s="43">
        <f t="shared" si="0"/>
        <v>1384</v>
      </c>
      <c r="P35" s="56"/>
    </row>
    <row r="36" spans="2:16" x14ac:dyDescent="0.2">
      <c r="B36" s="45" t="s">
        <v>361</v>
      </c>
      <c r="C36" s="43">
        <v>338</v>
      </c>
      <c r="D36" s="43">
        <v>307</v>
      </c>
      <c r="E36" s="43">
        <f t="shared" si="1"/>
        <v>645</v>
      </c>
      <c r="F36" s="44">
        <f t="shared" si="2"/>
        <v>1.1302504074158445E-2</v>
      </c>
      <c r="G36" s="43">
        <v>886</v>
      </c>
      <c r="H36" s="43">
        <v>77</v>
      </c>
      <c r="I36" s="43">
        <f t="shared" si="3"/>
        <v>963</v>
      </c>
      <c r="J36" s="44">
        <f t="shared" si="4"/>
        <v>1.2657895082742938E-2</v>
      </c>
      <c r="K36" s="43">
        <f t="shared" si="0"/>
        <v>1608</v>
      </c>
      <c r="P36" s="56"/>
    </row>
    <row r="37" spans="2:16" x14ac:dyDescent="0.2">
      <c r="B37" s="45" t="s">
        <v>362</v>
      </c>
      <c r="C37" s="43">
        <v>1348</v>
      </c>
      <c r="D37" s="43">
        <v>902</v>
      </c>
      <c r="E37" s="43">
        <f t="shared" si="1"/>
        <v>2250</v>
      </c>
      <c r="F37" s="44">
        <f t="shared" si="2"/>
        <v>3.9427339793575975E-2</v>
      </c>
      <c r="G37" s="43">
        <v>3795</v>
      </c>
      <c r="H37" s="43">
        <v>195</v>
      </c>
      <c r="I37" s="43">
        <f t="shared" si="3"/>
        <v>3990</v>
      </c>
      <c r="J37" s="44">
        <f t="shared" si="4"/>
        <v>5.2445484299215292E-2</v>
      </c>
      <c r="K37" s="43">
        <f t="shared" si="0"/>
        <v>6240</v>
      </c>
      <c r="P37" s="56"/>
    </row>
    <row r="38" spans="2:16" x14ac:dyDescent="0.2">
      <c r="B38" s="45" t="s">
        <v>363</v>
      </c>
      <c r="C38" s="43">
        <v>1460</v>
      </c>
      <c r="D38" s="43">
        <v>1016</v>
      </c>
      <c r="E38" s="43">
        <f t="shared" si="1"/>
        <v>2476</v>
      </c>
      <c r="F38" s="44">
        <f t="shared" si="2"/>
        <v>4.3387597035064049E-2</v>
      </c>
      <c r="G38" s="43">
        <v>2296</v>
      </c>
      <c r="H38" s="43">
        <v>165</v>
      </c>
      <c r="I38" s="43">
        <f t="shared" si="3"/>
        <v>2461</v>
      </c>
      <c r="J38" s="44">
        <f t="shared" si="4"/>
        <v>3.2347954100343065E-2</v>
      </c>
      <c r="K38" s="43">
        <f t="shared" si="0"/>
        <v>4937</v>
      </c>
      <c r="P38" s="56"/>
    </row>
    <row r="39" spans="2:16" x14ac:dyDescent="0.2">
      <c r="B39" s="45" t="s">
        <v>364</v>
      </c>
      <c r="C39" s="43">
        <v>738</v>
      </c>
      <c r="D39" s="43">
        <v>497</v>
      </c>
      <c r="E39" s="43">
        <f t="shared" si="1"/>
        <v>1235</v>
      </c>
      <c r="F39" s="44">
        <f t="shared" si="2"/>
        <v>2.1641228731140588E-2</v>
      </c>
      <c r="G39" s="43">
        <v>1726</v>
      </c>
      <c r="H39" s="43">
        <v>110</v>
      </c>
      <c r="I39" s="43">
        <f t="shared" si="3"/>
        <v>1836</v>
      </c>
      <c r="J39" s="44">
        <f t="shared" si="4"/>
        <v>2.4132809316631396E-2</v>
      </c>
      <c r="K39" s="43">
        <f t="shared" si="0"/>
        <v>3071</v>
      </c>
      <c r="P39" s="56"/>
    </row>
    <row r="40" spans="2:16" x14ac:dyDescent="0.2">
      <c r="B40" s="45" t="s">
        <v>365</v>
      </c>
      <c r="C40" s="43">
        <v>540</v>
      </c>
      <c r="D40" s="43">
        <v>619</v>
      </c>
      <c r="E40" s="43">
        <f t="shared" si="1"/>
        <v>1159</v>
      </c>
      <c r="F40" s="44">
        <f t="shared" si="2"/>
        <v>2.0309460809224245E-2</v>
      </c>
      <c r="G40" s="43">
        <v>922</v>
      </c>
      <c r="H40" s="43">
        <v>70</v>
      </c>
      <c r="I40" s="43">
        <f t="shared" si="3"/>
        <v>992</v>
      </c>
      <c r="J40" s="44">
        <f t="shared" si="4"/>
        <v>1.303907780070716E-2</v>
      </c>
      <c r="K40" s="43">
        <f t="shared" si="0"/>
        <v>2151</v>
      </c>
      <c r="P40" s="56"/>
    </row>
    <row r="41" spans="2:16" x14ac:dyDescent="0.2">
      <c r="B41" s="45" t="s">
        <v>366</v>
      </c>
      <c r="C41" s="43">
        <v>459</v>
      </c>
      <c r="D41" s="43">
        <v>354</v>
      </c>
      <c r="E41" s="43">
        <f t="shared" si="1"/>
        <v>813</v>
      </c>
      <c r="F41" s="44">
        <f t="shared" si="2"/>
        <v>1.4246412112078785E-2</v>
      </c>
      <c r="G41" s="43">
        <v>517</v>
      </c>
      <c r="H41" s="43">
        <v>58</v>
      </c>
      <c r="I41" s="43">
        <f t="shared" si="3"/>
        <v>575</v>
      </c>
      <c r="J41" s="44">
        <f t="shared" si="4"/>
        <v>7.5579332010147346E-3</v>
      </c>
      <c r="K41" s="43">
        <f t="shared" si="0"/>
        <v>1388</v>
      </c>
      <c r="P41" s="56"/>
    </row>
    <row r="42" spans="2:16" x14ac:dyDescent="0.2">
      <c r="B42" s="45" t="s">
        <v>367</v>
      </c>
      <c r="C42" s="43">
        <v>863</v>
      </c>
      <c r="D42" s="43">
        <v>559</v>
      </c>
      <c r="E42" s="43">
        <f t="shared" si="1"/>
        <v>1422</v>
      </c>
      <c r="F42" s="44">
        <f t="shared" si="2"/>
        <v>2.4918078749540013E-2</v>
      </c>
      <c r="G42" s="43">
        <v>2070</v>
      </c>
      <c r="H42" s="43">
        <v>145</v>
      </c>
      <c r="I42" s="43">
        <f t="shared" si="3"/>
        <v>2215</v>
      </c>
      <c r="J42" s="44">
        <f t="shared" si="4"/>
        <v>2.9114473113474152E-2</v>
      </c>
      <c r="K42" s="43">
        <f t="shared" si="0"/>
        <v>3637</v>
      </c>
      <c r="P42" s="56"/>
    </row>
    <row r="43" spans="2:16" x14ac:dyDescent="0.2">
      <c r="B43" s="45" t="s">
        <v>66</v>
      </c>
      <c r="C43" s="43">
        <f t="shared" ref="C43:H43" si="5">SUM(C11:C42)</f>
        <v>34651</v>
      </c>
      <c r="D43" s="43">
        <f t="shared" si="5"/>
        <v>22416</v>
      </c>
      <c r="E43" s="45">
        <f t="shared" ref="E43" si="6">C43+D43</f>
        <v>57067</v>
      </c>
      <c r="F43" s="47">
        <f t="shared" ref="F43" si="7">E43/$E$43</f>
        <v>1</v>
      </c>
      <c r="G43" s="43">
        <f t="shared" si="5"/>
        <v>71127</v>
      </c>
      <c r="H43" s="43">
        <f t="shared" si="5"/>
        <v>4952</v>
      </c>
      <c r="I43" s="45">
        <f t="shared" ref="I43" si="8">G43+H43</f>
        <v>76079</v>
      </c>
      <c r="J43" s="47">
        <f t="shared" ref="J43" si="9">I43/$I$43</f>
        <v>1</v>
      </c>
      <c r="K43" s="45">
        <f t="shared" ref="K43:K44" si="10">E43+I43</f>
        <v>133146</v>
      </c>
      <c r="P43" s="56"/>
    </row>
    <row r="44" spans="2:16" ht="25.5" customHeight="1" x14ac:dyDescent="0.2">
      <c r="B44" s="57" t="s">
        <v>82</v>
      </c>
      <c r="C44" s="58">
        <f>+C43/$K$43</f>
        <v>0.26024814864885165</v>
      </c>
      <c r="D44" s="58">
        <f>+D43/$K$43</f>
        <v>0.16835654094002073</v>
      </c>
      <c r="E44" s="75">
        <f>C44+D44</f>
        <v>0.42860468958887238</v>
      </c>
      <c r="F44" s="58"/>
      <c r="G44" s="58">
        <f>+G43/$K$43</f>
        <v>0.53420305529268619</v>
      </c>
      <c r="H44" s="58">
        <f>+H43/$K$43</f>
        <v>3.719225511844141E-2</v>
      </c>
      <c r="I44" s="59">
        <f>G44+H44</f>
        <v>0.57139531041112757</v>
      </c>
      <c r="J44" s="100"/>
      <c r="K44" s="59">
        <f t="shared" si="10"/>
        <v>1</v>
      </c>
    </row>
    <row r="45" spans="2:16" x14ac:dyDescent="0.2">
      <c r="B45" s="50"/>
      <c r="C45" s="63"/>
      <c r="D45" s="63"/>
      <c r="E45" s="63"/>
      <c r="F45" s="63"/>
      <c r="G45" s="63"/>
      <c r="H45" s="63"/>
      <c r="I45" s="63"/>
      <c r="J45" s="63"/>
      <c r="K45" s="63"/>
    </row>
    <row r="46" spans="2:16" ht="12.75" x14ac:dyDescent="0.2">
      <c r="B46" s="363" t="s">
        <v>110</v>
      </c>
      <c r="C46" s="363"/>
      <c r="D46" s="363"/>
      <c r="E46" s="363"/>
      <c r="F46" s="363"/>
      <c r="G46" s="363"/>
      <c r="H46" s="363"/>
      <c r="I46" s="363"/>
      <c r="J46" s="363"/>
      <c r="K46" s="363"/>
    </row>
    <row r="47" spans="2:16" ht="12.75" x14ac:dyDescent="0.2">
      <c r="B47" s="376" t="str">
        <f>'Solicitudes Regiones'!$B$6:$P$6</f>
        <v>Acumuladas de julio de 2008 a marzo de 2019</v>
      </c>
      <c r="C47" s="376"/>
      <c r="D47" s="376"/>
      <c r="E47" s="376"/>
      <c r="F47" s="376"/>
      <c r="G47" s="376"/>
      <c r="H47" s="376"/>
      <c r="I47" s="376"/>
      <c r="J47" s="376"/>
      <c r="K47" s="376"/>
    </row>
    <row r="49" spans="2:12" ht="15" customHeight="1" x14ac:dyDescent="0.2">
      <c r="B49" s="392" t="s">
        <v>83</v>
      </c>
      <c r="C49" s="392"/>
      <c r="D49" s="392"/>
      <c r="E49" s="392"/>
      <c r="F49" s="392"/>
      <c r="G49" s="392"/>
      <c r="H49" s="392"/>
      <c r="I49" s="392"/>
      <c r="J49" s="392"/>
      <c r="K49" s="392"/>
      <c r="L49" s="64"/>
    </row>
    <row r="50" spans="2:12" ht="15" customHeight="1" x14ac:dyDescent="0.2">
      <c r="B50" s="392" t="s">
        <v>74</v>
      </c>
      <c r="C50" s="392" t="s">
        <v>2</v>
      </c>
      <c r="D50" s="392"/>
      <c r="E50" s="392"/>
      <c r="F50" s="392"/>
      <c r="G50" s="392"/>
      <c r="H50" s="392"/>
      <c r="I50" s="392"/>
      <c r="J50" s="392"/>
      <c r="K50" s="392"/>
    </row>
    <row r="51" spans="2:12" ht="24" x14ac:dyDescent="0.2">
      <c r="B51" s="392"/>
      <c r="C51" s="48" t="s">
        <v>75</v>
      </c>
      <c r="D51" s="48" t="s">
        <v>76</v>
      </c>
      <c r="E51" s="48" t="s">
        <v>77</v>
      </c>
      <c r="F51" s="48" t="s">
        <v>78</v>
      </c>
      <c r="G51" s="48" t="s">
        <v>8</v>
      </c>
      <c r="H51" s="48" t="s">
        <v>79</v>
      </c>
      <c r="I51" s="48" t="s">
        <v>80</v>
      </c>
      <c r="J51" s="48" t="s">
        <v>81</v>
      </c>
      <c r="K51" s="49" t="s">
        <v>46</v>
      </c>
    </row>
    <row r="52" spans="2:12" x14ac:dyDescent="0.2">
      <c r="B52" s="45" t="s">
        <v>336</v>
      </c>
      <c r="C52" s="43">
        <v>1444</v>
      </c>
      <c r="D52" s="43">
        <v>469</v>
      </c>
      <c r="E52" s="43">
        <f>C52+D52</f>
        <v>1913</v>
      </c>
      <c r="F52" s="44">
        <f>E52/$E$84</f>
        <v>4.505098556390269E-2</v>
      </c>
      <c r="G52" s="43">
        <v>1498</v>
      </c>
      <c r="H52" s="43">
        <v>129</v>
      </c>
      <c r="I52" s="43">
        <f>H52+G52</f>
        <v>1627</v>
      </c>
      <c r="J52" s="44">
        <f>I52/$I$84</f>
        <v>2.4975439027385485E-2</v>
      </c>
      <c r="K52" s="43">
        <f t="shared" ref="K52:K83" si="11">E52+I52</f>
        <v>3540</v>
      </c>
    </row>
    <row r="53" spans="2:12" x14ac:dyDescent="0.2">
      <c r="B53" s="45" t="s">
        <v>337</v>
      </c>
      <c r="C53" s="43">
        <v>511</v>
      </c>
      <c r="D53" s="43">
        <v>106</v>
      </c>
      <c r="E53" s="43">
        <f t="shared" ref="E53:E83" si="12">C53+D53</f>
        <v>617</v>
      </c>
      <c r="F53" s="44">
        <f t="shared" ref="F53:F83" si="13">E53/$E$84</f>
        <v>1.453029696441608E-2</v>
      </c>
      <c r="G53" s="43">
        <v>331</v>
      </c>
      <c r="H53" s="43">
        <v>20</v>
      </c>
      <c r="I53" s="43">
        <f t="shared" ref="I53:I83" si="14">H53+G53</f>
        <v>351</v>
      </c>
      <c r="J53" s="44">
        <f t="shared" ref="J53:J83" si="15">I53/$I$84</f>
        <v>5.3880633673093455E-3</v>
      </c>
      <c r="K53" s="43">
        <f t="shared" si="11"/>
        <v>968</v>
      </c>
    </row>
    <row r="54" spans="2:12" x14ac:dyDescent="0.2">
      <c r="B54" s="45" t="s">
        <v>338</v>
      </c>
      <c r="C54" s="43">
        <v>1063</v>
      </c>
      <c r="D54" s="43">
        <v>293</v>
      </c>
      <c r="E54" s="43">
        <f t="shared" si="12"/>
        <v>1356</v>
      </c>
      <c r="F54" s="44">
        <f t="shared" si="13"/>
        <v>3.1933683442055438E-2</v>
      </c>
      <c r="G54" s="43">
        <v>1838</v>
      </c>
      <c r="H54" s="43">
        <v>105</v>
      </c>
      <c r="I54" s="43">
        <f t="shared" si="14"/>
        <v>1943</v>
      </c>
      <c r="J54" s="44">
        <f t="shared" si="15"/>
        <v>2.9826231118752301E-2</v>
      </c>
      <c r="K54" s="43">
        <f t="shared" si="11"/>
        <v>3299</v>
      </c>
    </row>
    <row r="55" spans="2:12" x14ac:dyDescent="0.2">
      <c r="B55" s="45" t="s">
        <v>339</v>
      </c>
      <c r="C55" s="43">
        <v>867</v>
      </c>
      <c r="D55" s="43">
        <v>253</v>
      </c>
      <c r="E55" s="43">
        <f t="shared" si="12"/>
        <v>1120</v>
      </c>
      <c r="F55" s="44">
        <f t="shared" si="13"/>
        <v>2.6375903727951393E-2</v>
      </c>
      <c r="G55" s="43">
        <v>786</v>
      </c>
      <c r="H55" s="43">
        <v>65</v>
      </c>
      <c r="I55" s="43">
        <f t="shared" si="14"/>
        <v>851</v>
      </c>
      <c r="J55" s="44">
        <f t="shared" si="15"/>
        <v>1.306336730934545E-2</v>
      </c>
      <c r="K55" s="43">
        <f t="shared" si="11"/>
        <v>1971</v>
      </c>
    </row>
    <row r="56" spans="2:12" x14ac:dyDescent="0.2">
      <c r="B56" s="45" t="s">
        <v>340</v>
      </c>
      <c r="C56" s="43">
        <v>1811</v>
      </c>
      <c r="D56" s="43">
        <v>512</v>
      </c>
      <c r="E56" s="43">
        <f t="shared" si="12"/>
        <v>2323</v>
      </c>
      <c r="F56" s="44">
        <f t="shared" si="13"/>
        <v>5.4706450321456324E-2</v>
      </c>
      <c r="G56" s="43">
        <v>3954</v>
      </c>
      <c r="H56" s="43">
        <v>237</v>
      </c>
      <c r="I56" s="43">
        <f t="shared" si="14"/>
        <v>4191</v>
      </c>
      <c r="J56" s="44">
        <f t="shared" si="15"/>
        <v>6.4334397642146629E-2</v>
      </c>
      <c r="K56" s="43">
        <f t="shared" si="11"/>
        <v>6514</v>
      </c>
    </row>
    <row r="57" spans="2:12" x14ac:dyDescent="0.2">
      <c r="B57" s="45" t="s">
        <v>341</v>
      </c>
      <c r="C57" s="43">
        <v>677</v>
      </c>
      <c r="D57" s="43">
        <v>268</v>
      </c>
      <c r="E57" s="43">
        <f t="shared" si="12"/>
        <v>945</v>
      </c>
      <c r="F57" s="44">
        <f t="shared" si="13"/>
        <v>2.2254668770458987E-2</v>
      </c>
      <c r="G57" s="43">
        <v>1745</v>
      </c>
      <c r="H57" s="43">
        <v>114</v>
      </c>
      <c r="I57" s="43">
        <f t="shared" si="14"/>
        <v>1859</v>
      </c>
      <c r="J57" s="44">
        <f t="shared" si="15"/>
        <v>2.8536780056490237E-2</v>
      </c>
      <c r="K57" s="43">
        <f t="shared" si="11"/>
        <v>2804</v>
      </c>
    </row>
    <row r="58" spans="2:12" x14ac:dyDescent="0.2">
      <c r="B58" s="45" t="s">
        <v>342</v>
      </c>
      <c r="C58" s="43">
        <v>743</v>
      </c>
      <c r="D58" s="43">
        <v>288</v>
      </c>
      <c r="E58" s="43">
        <f t="shared" si="12"/>
        <v>1031</v>
      </c>
      <c r="F58" s="44">
        <f t="shared" si="13"/>
        <v>2.4279961378140969E-2</v>
      </c>
      <c r="G58" s="43">
        <v>1846</v>
      </c>
      <c r="H58" s="43">
        <v>97</v>
      </c>
      <c r="I58" s="43">
        <f t="shared" si="14"/>
        <v>1943</v>
      </c>
      <c r="J58" s="44">
        <f t="shared" si="15"/>
        <v>2.9826231118752301E-2</v>
      </c>
      <c r="K58" s="43">
        <f t="shared" si="11"/>
        <v>2974</v>
      </c>
    </row>
    <row r="59" spans="2:12" x14ac:dyDescent="0.2">
      <c r="B59" s="45" t="s">
        <v>343</v>
      </c>
      <c r="C59" s="43">
        <v>6697</v>
      </c>
      <c r="D59" s="43">
        <v>2209</v>
      </c>
      <c r="E59" s="43">
        <f t="shared" si="12"/>
        <v>8906</v>
      </c>
      <c r="F59" s="44">
        <f t="shared" si="13"/>
        <v>0.20973553446529919</v>
      </c>
      <c r="G59" s="43">
        <v>16387</v>
      </c>
      <c r="H59" s="43">
        <v>1008</v>
      </c>
      <c r="I59" s="43">
        <f t="shared" si="14"/>
        <v>17395</v>
      </c>
      <c r="J59" s="44">
        <f t="shared" si="15"/>
        <v>0.26702382414343606</v>
      </c>
      <c r="K59" s="43">
        <f t="shared" si="11"/>
        <v>26301</v>
      </c>
    </row>
    <row r="60" spans="2:12" x14ac:dyDescent="0.2">
      <c r="B60" s="45" t="s">
        <v>344</v>
      </c>
      <c r="C60" s="43">
        <v>1058</v>
      </c>
      <c r="D60" s="43">
        <v>268</v>
      </c>
      <c r="E60" s="43">
        <f t="shared" si="12"/>
        <v>1326</v>
      </c>
      <c r="F60" s="44">
        <f t="shared" si="13"/>
        <v>3.1227186020771024E-2</v>
      </c>
      <c r="G60" s="43">
        <v>1444</v>
      </c>
      <c r="H60" s="43">
        <v>81</v>
      </c>
      <c r="I60" s="43">
        <f t="shared" si="14"/>
        <v>1525</v>
      </c>
      <c r="J60" s="44">
        <f t="shared" si="15"/>
        <v>2.3409677023210118E-2</v>
      </c>
      <c r="K60" s="43">
        <f t="shared" si="11"/>
        <v>2851</v>
      </c>
    </row>
    <row r="61" spans="2:12" x14ac:dyDescent="0.2">
      <c r="B61" s="45" t="s">
        <v>345</v>
      </c>
      <c r="C61" s="43">
        <v>972</v>
      </c>
      <c r="D61" s="43">
        <v>286</v>
      </c>
      <c r="E61" s="43">
        <f t="shared" si="12"/>
        <v>1258</v>
      </c>
      <c r="F61" s="44">
        <f t="shared" si="13"/>
        <v>2.9625791865859688E-2</v>
      </c>
      <c r="G61" s="43">
        <v>1620</v>
      </c>
      <c r="H61" s="43">
        <v>105</v>
      </c>
      <c r="I61" s="43">
        <f t="shared" si="14"/>
        <v>1725</v>
      </c>
      <c r="J61" s="44">
        <f t="shared" si="15"/>
        <v>2.647979860002456E-2</v>
      </c>
      <c r="K61" s="43">
        <f t="shared" si="11"/>
        <v>2983</v>
      </c>
    </row>
    <row r="62" spans="2:12" x14ac:dyDescent="0.2">
      <c r="B62" s="45" t="s">
        <v>346</v>
      </c>
      <c r="C62" s="43">
        <v>555</v>
      </c>
      <c r="D62" s="43">
        <v>234</v>
      </c>
      <c r="E62" s="43">
        <f t="shared" si="12"/>
        <v>789</v>
      </c>
      <c r="F62" s="44">
        <f t="shared" si="13"/>
        <v>1.8580882179780045E-2</v>
      </c>
      <c r="G62" s="43">
        <v>686</v>
      </c>
      <c r="H62" s="43">
        <v>74</v>
      </c>
      <c r="I62" s="43">
        <f t="shared" si="14"/>
        <v>760</v>
      </c>
      <c r="J62" s="44">
        <f t="shared" si="15"/>
        <v>1.1666461991894878E-2</v>
      </c>
      <c r="K62" s="43">
        <f t="shared" si="11"/>
        <v>1549</v>
      </c>
    </row>
    <row r="63" spans="2:12" x14ac:dyDescent="0.2">
      <c r="B63" s="45" t="s">
        <v>347</v>
      </c>
      <c r="C63" s="43">
        <v>1122</v>
      </c>
      <c r="D63" s="43">
        <v>367</v>
      </c>
      <c r="E63" s="43">
        <f t="shared" si="12"/>
        <v>1489</v>
      </c>
      <c r="F63" s="44">
        <f t="shared" si="13"/>
        <v>3.5065822009749663E-2</v>
      </c>
      <c r="G63" s="43">
        <v>2251</v>
      </c>
      <c r="H63" s="43">
        <v>153</v>
      </c>
      <c r="I63" s="43">
        <f t="shared" si="14"/>
        <v>2404</v>
      </c>
      <c r="J63" s="44">
        <f t="shared" si="15"/>
        <v>3.6902861353309592E-2</v>
      </c>
      <c r="K63" s="43">
        <f t="shared" si="11"/>
        <v>3893</v>
      </c>
    </row>
    <row r="64" spans="2:12" x14ac:dyDescent="0.2">
      <c r="B64" s="45" t="s">
        <v>348</v>
      </c>
      <c r="C64" s="43">
        <v>472</v>
      </c>
      <c r="D64" s="43">
        <v>102</v>
      </c>
      <c r="E64" s="43">
        <f t="shared" si="12"/>
        <v>574</v>
      </c>
      <c r="F64" s="44">
        <f t="shared" si="13"/>
        <v>1.3517650660575089E-2</v>
      </c>
      <c r="G64" s="43">
        <v>366</v>
      </c>
      <c r="H64" s="43">
        <v>36</v>
      </c>
      <c r="I64" s="43">
        <f t="shared" si="14"/>
        <v>402</v>
      </c>
      <c r="J64" s="44">
        <f t="shared" si="15"/>
        <v>6.170944369397028E-3</v>
      </c>
      <c r="K64" s="43">
        <f t="shared" si="11"/>
        <v>976</v>
      </c>
    </row>
    <row r="65" spans="2:11" x14ac:dyDescent="0.2">
      <c r="B65" s="45" t="s">
        <v>349</v>
      </c>
      <c r="C65" s="43">
        <v>2066</v>
      </c>
      <c r="D65" s="43">
        <v>792</v>
      </c>
      <c r="E65" s="43">
        <f t="shared" si="12"/>
        <v>2858</v>
      </c>
      <c r="F65" s="44">
        <f t="shared" si="13"/>
        <v>6.7305654334361684E-2</v>
      </c>
      <c r="G65" s="43">
        <v>3292</v>
      </c>
      <c r="H65" s="43">
        <v>336</v>
      </c>
      <c r="I65" s="43">
        <f t="shared" si="14"/>
        <v>3628</v>
      </c>
      <c r="J65" s="44">
        <f t="shared" si="15"/>
        <v>5.5692005403413979E-2</v>
      </c>
      <c r="K65" s="43">
        <f t="shared" si="11"/>
        <v>6486</v>
      </c>
    </row>
    <row r="66" spans="2:11" x14ac:dyDescent="0.2">
      <c r="B66" s="45" t="s">
        <v>350</v>
      </c>
      <c r="C66" s="43">
        <v>202</v>
      </c>
      <c r="D66" s="43">
        <v>70</v>
      </c>
      <c r="E66" s="43">
        <f t="shared" si="12"/>
        <v>272</v>
      </c>
      <c r="F66" s="44">
        <f t="shared" si="13"/>
        <v>6.4055766196453381E-3</v>
      </c>
      <c r="G66" s="43">
        <v>396</v>
      </c>
      <c r="H66" s="43">
        <v>22</v>
      </c>
      <c r="I66" s="43">
        <f t="shared" si="14"/>
        <v>418</v>
      </c>
      <c r="J66" s="44">
        <f t="shared" si="15"/>
        <v>6.4165540955421832E-3</v>
      </c>
      <c r="K66" s="43">
        <f t="shared" si="11"/>
        <v>690</v>
      </c>
    </row>
    <row r="67" spans="2:11" x14ac:dyDescent="0.2">
      <c r="B67" s="45" t="s">
        <v>351</v>
      </c>
      <c r="C67" s="43">
        <v>684</v>
      </c>
      <c r="D67" s="43">
        <v>152</v>
      </c>
      <c r="E67" s="43">
        <f t="shared" si="12"/>
        <v>836</v>
      </c>
      <c r="F67" s="44">
        <f t="shared" si="13"/>
        <v>1.968772813979229E-2</v>
      </c>
      <c r="G67" s="43">
        <v>1198</v>
      </c>
      <c r="H67" s="43">
        <v>66</v>
      </c>
      <c r="I67" s="43">
        <f t="shared" si="14"/>
        <v>1264</v>
      </c>
      <c r="J67" s="44">
        <f t="shared" si="15"/>
        <v>1.9403168365467273E-2</v>
      </c>
      <c r="K67" s="43">
        <f t="shared" si="11"/>
        <v>2100</v>
      </c>
    </row>
    <row r="68" spans="2:11" x14ac:dyDescent="0.2">
      <c r="B68" s="45" t="s">
        <v>352</v>
      </c>
      <c r="C68" s="43">
        <v>619</v>
      </c>
      <c r="D68" s="43">
        <v>257</v>
      </c>
      <c r="E68" s="43">
        <f t="shared" si="12"/>
        <v>876</v>
      </c>
      <c r="F68" s="44">
        <f t="shared" si="13"/>
        <v>2.0629724701504839E-2</v>
      </c>
      <c r="G68" s="43">
        <v>597</v>
      </c>
      <c r="H68" s="43">
        <v>87</v>
      </c>
      <c r="I68" s="43">
        <f t="shared" si="14"/>
        <v>684</v>
      </c>
      <c r="J68" s="44">
        <f t="shared" si="15"/>
        <v>1.0499815792705392E-2</v>
      </c>
      <c r="K68" s="43">
        <f t="shared" si="11"/>
        <v>1560</v>
      </c>
    </row>
    <row r="69" spans="2:11" x14ac:dyDescent="0.2">
      <c r="B69" s="45" t="s">
        <v>353</v>
      </c>
      <c r="C69" s="43">
        <v>512</v>
      </c>
      <c r="D69" s="43">
        <v>181</v>
      </c>
      <c r="E69" s="43">
        <f t="shared" si="12"/>
        <v>693</v>
      </c>
      <c r="F69" s="44">
        <f t="shared" si="13"/>
        <v>1.6320090431669924E-2</v>
      </c>
      <c r="G69" s="43">
        <v>580</v>
      </c>
      <c r="H69" s="43">
        <v>59</v>
      </c>
      <c r="I69" s="43">
        <f t="shared" si="14"/>
        <v>639</v>
      </c>
      <c r="J69" s="44">
        <f t="shared" si="15"/>
        <v>9.8090384379221421E-3</v>
      </c>
      <c r="K69" s="43">
        <f t="shared" si="11"/>
        <v>1332</v>
      </c>
    </row>
    <row r="70" spans="2:11" x14ac:dyDescent="0.2">
      <c r="B70" s="45" t="s">
        <v>354</v>
      </c>
      <c r="C70" s="43">
        <v>853</v>
      </c>
      <c r="D70" s="43">
        <v>306</v>
      </c>
      <c r="E70" s="43">
        <f t="shared" si="12"/>
        <v>1159</v>
      </c>
      <c r="F70" s="44">
        <f t="shared" si="13"/>
        <v>2.729435037562113E-2</v>
      </c>
      <c r="G70" s="43">
        <v>1645</v>
      </c>
      <c r="H70" s="43">
        <v>109</v>
      </c>
      <c r="I70" s="43">
        <f t="shared" si="14"/>
        <v>1754</v>
      </c>
      <c r="J70" s="44">
        <f t="shared" si="15"/>
        <v>2.6924966228662656E-2</v>
      </c>
      <c r="K70" s="43">
        <f t="shared" si="11"/>
        <v>2913</v>
      </c>
    </row>
    <row r="71" spans="2:11" x14ac:dyDescent="0.2">
      <c r="B71" s="45" t="s">
        <v>355</v>
      </c>
      <c r="C71" s="43">
        <v>509</v>
      </c>
      <c r="D71" s="43">
        <v>164</v>
      </c>
      <c r="E71" s="43">
        <f t="shared" si="12"/>
        <v>673</v>
      </c>
      <c r="F71" s="44">
        <f t="shared" si="13"/>
        <v>1.5849092150813648E-2</v>
      </c>
      <c r="G71" s="43">
        <v>543</v>
      </c>
      <c r="H71" s="43">
        <v>70</v>
      </c>
      <c r="I71" s="43">
        <f t="shared" si="14"/>
        <v>613</v>
      </c>
      <c r="J71" s="44">
        <f t="shared" si="15"/>
        <v>9.4099226329362635E-3</v>
      </c>
      <c r="K71" s="43">
        <f t="shared" si="11"/>
        <v>1286</v>
      </c>
    </row>
    <row r="72" spans="2:11" x14ac:dyDescent="0.2">
      <c r="B72" s="45" t="s">
        <v>356</v>
      </c>
      <c r="C72" s="43">
        <v>1440</v>
      </c>
      <c r="D72" s="43">
        <v>529</v>
      </c>
      <c r="E72" s="43">
        <f t="shared" si="12"/>
        <v>1969</v>
      </c>
      <c r="F72" s="44">
        <f t="shared" si="13"/>
        <v>4.6369780750300259E-2</v>
      </c>
      <c r="G72" s="43">
        <v>4022</v>
      </c>
      <c r="H72" s="43">
        <v>256</v>
      </c>
      <c r="I72" s="43">
        <f t="shared" si="14"/>
        <v>4278</v>
      </c>
      <c r="J72" s="44">
        <f t="shared" si="15"/>
        <v>6.5669900528060918E-2</v>
      </c>
      <c r="K72" s="43">
        <f t="shared" si="11"/>
        <v>6247</v>
      </c>
    </row>
    <row r="73" spans="2:11" x14ac:dyDescent="0.2">
      <c r="B73" s="45" t="s">
        <v>357</v>
      </c>
      <c r="C73" s="43">
        <v>760</v>
      </c>
      <c r="D73" s="43">
        <v>189</v>
      </c>
      <c r="E73" s="43">
        <f t="shared" si="12"/>
        <v>949</v>
      </c>
      <c r="F73" s="44">
        <f t="shared" si="13"/>
        <v>2.2348868426630242E-2</v>
      </c>
      <c r="G73" s="43">
        <v>1641</v>
      </c>
      <c r="H73" s="43">
        <v>66</v>
      </c>
      <c r="I73" s="43">
        <f t="shared" si="14"/>
        <v>1707</v>
      </c>
      <c r="J73" s="44">
        <f t="shared" si="15"/>
        <v>2.6203487658111261E-2</v>
      </c>
      <c r="K73" s="43">
        <f t="shared" si="11"/>
        <v>2656</v>
      </c>
    </row>
    <row r="74" spans="2:11" x14ac:dyDescent="0.2">
      <c r="B74" s="45" t="s">
        <v>358</v>
      </c>
      <c r="C74" s="43">
        <v>251</v>
      </c>
      <c r="D74" s="43">
        <v>99</v>
      </c>
      <c r="E74" s="43">
        <f t="shared" si="12"/>
        <v>350</v>
      </c>
      <c r="F74" s="44">
        <f t="shared" si="13"/>
        <v>8.2424699149848107E-3</v>
      </c>
      <c r="G74" s="43">
        <v>569</v>
      </c>
      <c r="H74" s="43">
        <v>19</v>
      </c>
      <c r="I74" s="43">
        <f t="shared" si="14"/>
        <v>588</v>
      </c>
      <c r="J74" s="44">
        <f t="shared" si="15"/>
        <v>9.0261574358344587E-3</v>
      </c>
      <c r="K74" s="43">
        <f t="shared" si="11"/>
        <v>938</v>
      </c>
    </row>
    <row r="75" spans="2:11" x14ac:dyDescent="0.2">
      <c r="B75" s="45" t="s">
        <v>359</v>
      </c>
      <c r="C75" s="43">
        <v>309</v>
      </c>
      <c r="D75" s="43">
        <v>92</v>
      </c>
      <c r="E75" s="43">
        <f t="shared" si="12"/>
        <v>401</v>
      </c>
      <c r="F75" s="44">
        <f t="shared" si="13"/>
        <v>9.443515531168312E-3</v>
      </c>
      <c r="G75" s="43">
        <v>568</v>
      </c>
      <c r="H75" s="43">
        <v>33</v>
      </c>
      <c r="I75" s="43">
        <f t="shared" si="14"/>
        <v>601</v>
      </c>
      <c r="J75" s="44">
        <f t="shared" si="15"/>
        <v>9.225715338327398E-3</v>
      </c>
      <c r="K75" s="43">
        <f t="shared" si="11"/>
        <v>1002</v>
      </c>
    </row>
    <row r="76" spans="2:11" x14ac:dyDescent="0.2">
      <c r="B76" s="45" t="s">
        <v>360</v>
      </c>
      <c r="C76" s="43">
        <v>396</v>
      </c>
      <c r="D76" s="43">
        <v>172</v>
      </c>
      <c r="E76" s="43">
        <f t="shared" si="12"/>
        <v>568</v>
      </c>
      <c r="F76" s="44">
        <f t="shared" si="13"/>
        <v>1.3376351176318206E-2</v>
      </c>
      <c r="G76" s="43">
        <v>496</v>
      </c>
      <c r="H76" s="43">
        <v>52</v>
      </c>
      <c r="I76" s="43">
        <f t="shared" si="14"/>
        <v>548</v>
      </c>
      <c r="J76" s="44">
        <f t="shared" si="15"/>
        <v>8.4121331204715707E-3</v>
      </c>
      <c r="K76" s="43">
        <f t="shared" si="11"/>
        <v>1116</v>
      </c>
    </row>
    <row r="77" spans="2:11" x14ac:dyDescent="0.2">
      <c r="B77" s="45" t="s">
        <v>361</v>
      </c>
      <c r="C77" s="43">
        <v>303</v>
      </c>
      <c r="D77" s="43">
        <v>123</v>
      </c>
      <c r="E77" s="43">
        <f t="shared" si="12"/>
        <v>426</v>
      </c>
      <c r="F77" s="44">
        <f t="shared" si="13"/>
        <v>1.0032263382238655E-2</v>
      </c>
      <c r="G77" s="43">
        <v>781</v>
      </c>
      <c r="H77" s="43">
        <v>62</v>
      </c>
      <c r="I77" s="43">
        <f t="shared" si="14"/>
        <v>843</v>
      </c>
      <c r="J77" s="44">
        <f t="shared" si="15"/>
        <v>1.2940562446272872E-2</v>
      </c>
      <c r="K77" s="43">
        <f t="shared" si="11"/>
        <v>1269</v>
      </c>
    </row>
    <row r="78" spans="2:11" x14ac:dyDescent="0.2">
      <c r="B78" s="45" t="s">
        <v>362</v>
      </c>
      <c r="C78" s="43">
        <v>1212</v>
      </c>
      <c r="D78" s="43">
        <v>437</v>
      </c>
      <c r="E78" s="43">
        <f t="shared" si="12"/>
        <v>1649</v>
      </c>
      <c r="F78" s="44">
        <f t="shared" si="13"/>
        <v>3.8833808256599864E-2</v>
      </c>
      <c r="G78" s="43">
        <v>3218</v>
      </c>
      <c r="H78" s="43">
        <v>156</v>
      </c>
      <c r="I78" s="43">
        <f t="shared" si="14"/>
        <v>3374</v>
      </c>
      <c r="J78" s="44">
        <f t="shared" si="15"/>
        <v>5.1792951000859636E-2</v>
      </c>
      <c r="K78" s="43">
        <f t="shared" si="11"/>
        <v>5023</v>
      </c>
    </row>
    <row r="79" spans="2:11" x14ac:dyDescent="0.2">
      <c r="B79" s="45" t="s">
        <v>363</v>
      </c>
      <c r="C79" s="43">
        <v>1391</v>
      </c>
      <c r="D79" s="43">
        <v>475</v>
      </c>
      <c r="E79" s="43">
        <f t="shared" si="12"/>
        <v>1866</v>
      </c>
      <c r="F79" s="44">
        <f t="shared" si="13"/>
        <v>4.3944139603890445E-2</v>
      </c>
      <c r="G79" s="43">
        <v>2040</v>
      </c>
      <c r="H79" s="43">
        <v>147</v>
      </c>
      <c r="I79" s="43">
        <f t="shared" si="14"/>
        <v>2187</v>
      </c>
      <c r="J79" s="44">
        <f t="shared" si="15"/>
        <v>3.3571779442465921E-2</v>
      </c>
      <c r="K79" s="43">
        <f t="shared" si="11"/>
        <v>4053</v>
      </c>
    </row>
    <row r="80" spans="2:11" x14ac:dyDescent="0.2">
      <c r="B80" s="45" t="s">
        <v>364</v>
      </c>
      <c r="C80" s="43">
        <v>644</v>
      </c>
      <c r="D80" s="43">
        <v>217</v>
      </c>
      <c r="E80" s="43">
        <f t="shared" si="12"/>
        <v>861</v>
      </c>
      <c r="F80" s="44">
        <f t="shared" si="13"/>
        <v>2.0276475990862634E-2</v>
      </c>
      <c r="G80" s="43">
        <v>1531</v>
      </c>
      <c r="H80" s="43">
        <v>94</v>
      </c>
      <c r="I80" s="43">
        <f t="shared" si="14"/>
        <v>1625</v>
      </c>
      <c r="J80" s="44">
        <f t="shared" si="15"/>
        <v>2.4944737811617341E-2</v>
      </c>
      <c r="K80" s="43">
        <f t="shared" si="11"/>
        <v>2486</v>
      </c>
    </row>
    <row r="81" spans="2:11" x14ac:dyDescent="0.2">
      <c r="B81" s="45" t="s">
        <v>365</v>
      </c>
      <c r="C81" s="43">
        <v>508</v>
      </c>
      <c r="D81" s="43">
        <v>231</v>
      </c>
      <c r="E81" s="43">
        <f t="shared" si="12"/>
        <v>739</v>
      </c>
      <c r="F81" s="44">
        <f t="shared" si="13"/>
        <v>1.7403386477639355E-2</v>
      </c>
      <c r="G81" s="43">
        <v>860</v>
      </c>
      <c r="H81" s="43">
        <v>63</v>
      </c>
      <c r="I81" s="43">
        <f t="shared" si="14"/>
        <v>923</v>
      </c>
      <c r="J81" s="44">
        <f t="shared" si="15"/>
        <v>1.416861107699865E-2</v>
      </c>
      <c r="K81" s="43">
        <f t="shared" si="11"/>
        <v>1662</v>
      </c>
    </row>
    <row r="82" spans="2:11" x14ac:dyDescent="0.2">
      <c r="B82" s="45" t="s">
        <v>366</v>
      </c>
      <c r="C82" s="43">
        <v>438</v>
      </c>
      <c r="D82" s="43">
        <v>162</v>
      </c>
      <c r="E82" s="43">
        <f t="shared" si="12"/>
        <v>600</v>
      </c>
      <c r="F82" s="44">
        <f t="shared" si="13"/>
        <v>1.4129948425688247E-2</v>
      </c>
      <c r="G82" s="43">
        <v>468</v>
      </c>
      <c r="H82" s="43">
        <v>45</v>
      </c>
      <c r="I82" s="43">
        <f t="shared" si="14"/>
        <v>513</v>
      </c>
      <c r="J82" s="44">
        <f t="shared" si="15"/>
        <v>7.8748618445290425E-3</v>
      </c>
      <c r="K82" s="43">
        <f t="shared" si="11"/>
        <v>1113</v>
      </c>
    </row>
    <row r="83" spans="2:11" x14ac:dyDescent="0.2">
      <c r="B83" s="45" t="s">
        <v>367</v>
      </c>
      <c r="C83" s="43">
        <v>819</v>
      </c>
      <c r="D83" s="43">
        <v>252</v>
      </c>
      <c r="E83" s="43">
        <f t="shared" si="12"/>
        <v>1071</v>
      </c>
      <c r="F83" s="44">
        <f t="shared" si="13"/>
        <v>2.5221957939853521E-2</v>
      </c>
      <c r="G83" s="43">
        <v>1859</v>
      </c>
      <c r="H83" s="43">
        <v>122</v>
      </c>
      <c r="I83" s="43">
        <f t="shared" si="14"/>
        <v>1981</v>
      </c>
      <c r="J83" s="44">
        <f t="shared" si="15"/>
        <v>3.0409554218347047E-2</v>
      </c>
      <c r="K83" s="43">
        <f t="shared" si="11"/>
        <v>3052</v>
      </c>
    </row>
    <row r="84" spans="2:11" x14ac:dyDescent="0.2">
      <c r="B84" s="45" t="s">
        <v>66</v>
      </c>
      <c r="C84" s="43">
        <f t="shared" ref="C84:H84" si="16">SUM(C52:C83)</f>
        <v>31908</v>
      </c>
      <c r="D84" s="43">
        <f t="shared" si="16"/>
        <v>10555</v>
      </c>
      <c r="E84" s="45">
        <f t="shared" ref="E84" si="17">C84+D84</f>
        <v>42463</v>
      </c>
      <c r="F84" s="47">
        <f t="shared" ref="F84" si="18">E84/$E$84</f>
        <v>1</v>
      </c>
      <c r="G84" s="43">
        <f t="shared" si="16"/>
        <v>61056</v>
      </c>
      <c r="H84" s="43">
        <f t="shared" si="16"/>
        <v>4088</v>
      </c>
      <c r="I84" s="45">
        <f t="shared" ref="I84" si="19">H84+G84</f>
        <v>65144</v>
      </c>
      <c r="J84" s="47">
        <f t="shared" ref="J84" si="20">I84/$I$84</f>
        <v>1</v>
      </c>
      <c r="K84" s="45">
        <f>E84+I84</f>
        <v>107607</v>
      </c>
    </row>
    <row r="85" spans="2:11" ht="24" x14ac:dyDescent="0.2">
      <c r="B85" s="57" t="s">
        <v>84</v>
      </c>
      <c r="C85" s="58">
        <f>+C84/$K$84</f>
        <v>0.29652346036967853</v>
      </c>
      <c r="D85" s="58">
        <f>+D84/$K$84</f>
        <v>9.8088414322488313E-2</v>
      </c>
      <c r="E85" s="59">
        <f>C85+D85</f>
        <v>0.39461187469216685</v>
      </c>
      <c r="F85" s="59"/>
      <c r="G85" s="59">
        <f>+G84/$K$84</f>
        <v>0.56739803172656056</v>
      </c>
      <c r="H85" s="59">
        <f>+H84/$K$84</f>
        <v>3.7990093581272595E-2</v>
      </c>
      <c r="I85" s="59">
        <f>G85+H85</f>
        <v>0.60538812530783315</v>
      </c>
      <c r="J85" s="59"/>
      <c r="K85" s="59">
        <f t="shared" ref="K85" si="21">E85+I85</f>
        <v>1</v>
      </c>
    </row>
    <row r="86" spans="2:11" x14ac:dyDescent="0.2">
      <c r="B86" s="50" t="s">
        <v>149</v>
      </c>
    </row>
    <row r="87" spans="2:11" x14ac:dyDescent="0.2">
      <c r="B87" s="50" t="s">
        <v>150</v>
      </c>
    </row>
  </sheetData>
  <mergeCells count="10">
    <mergeCell ref="B50:B51"/>
    <mergeCell ref="C50:K50"/>
    <mergeCell ref="B8:K8"/>
    <mergeCell ref="B9:B10"/>
    <mergeCell ref="C9:K9"/>
    <mergeCell ref="B6:K6"/>
    <mergeCell ref="B5:K5"/>
    <mergeCell ref="B47:K47"/>
    <mergeCell ref="B46:K46"/>
    <mergeCell ref="B49:K49"/>
  </mergeCells>
  <hyperlinks>
    <hyperlink ref="M5" location="'Índice Pensiones Solidarias'!A1" display="Volver Sistema de Pensiones Solidadias" xr:uid="{00000000-0004-0000-1100-000000000000}"/>
  </hyperlinks>
  <pageMargins left="0.74803149606299213" right="0.74803149606299213" top="0.98425196850393704" bottom="0.98425196850393704" header="0" footer="0"/>
  <pageSetup scale="77" fitToHeight="2" orientation="portrait" r:id="rId1"/>
  <headerFooter alignWithMargins="0"/>
  <rowBreaks count="1" manualBreakCount="1">
    <brk id="49" min="1"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8">
    <pageSetUpPr fitToPage="1"/>
  </sheetPr>
  <dimension ref="A1:P47"/>
  <sheetViews>
    <sheetView showGridLines="0" topLeftCell="A25" zoomScaleNormal="100" workbookViewId="0">
      <selection activeCell="E33" sqref="E33"/>
    </sheetView>
  </sheetViews>
  <sheetFormatPr baseColWidth="10" defaultRowHeight="12" x14ac:dyDescent="0.2"/>
  <cols>
    <col min="1" max="1" width="6" style="51" customWidth="1"/>
    <col min="2" max="2" width="18.140625" style="51" customWidth="1"/>
    <col min="3" max="4" width="8.42578125" style="51" bestFit="1" customWidth="1"/>
    <col min="5" max="6" width="8.42578125" style="51" customWidth="1"/>
    <col min="7" max="7" width="9.140625" style="51" bestFit="1" customWidth="1"/>
    <col min="8" max="8" width="8.28515625" style="51" bestFit="1" customWidth="1"/>
    <col min="9" max="11" width="8.28515625" style="51" customWidth="1"/>
    <col min="12" max="12" width="8.42578125" style="51" customWidth="1"/>
    <col min="13" max="251" width="11.42578125" style="51"/>
    <col min="252" max="252" width="18.140625" style="51" customWidth="1"/>
    <col min="253" max="254" width="8.42578125" style="51" bestFit="1" customWidth="1"/>
    <col min="255" max="256" width="8.42578125" style="51" customWidth="1"/>
    <col min="257" max="257" width="9.140625" style="51" bestFit="1" customWidth="1"/>
    <col min="258" max="258" width="8.28515625" style="51" bestFit="1" customWidth="1"/>
    <col min="259" max="261" width="8.28515625" style="51" customWidth="1"/>
    <col min="262" max="267" width="0" style="51" hidden="1" customWidth="1"/>
    <col min="268" max="268" width="8.42578125" style="51" customWidth="1"/>
    <col min="269" max="507" width="11.42578125" style="51"/>
    <col min="508" max="508" width="18.140625" style="51" customWidth="1"/>
    <col min="509" max="510" width="8.42578125" style="51" bestFit="1" customWidth="1"/>
    <col min="511" max="512" width="8.42578125" style="51" customWidth="1"/>
    <col min="513" max="513" width="9.140625" style="51" bestFit="1" customWidth="1"/>
    <col min="514" max="514" width="8.28515625" style="51" bestFit="1" customWidth="1"/>
    <col min="515" max="517" width="8.28515625" style="51" customWidth="1"/>
    <col min="518" max="523" width="0" style="51" hidden="1" customWidth="1"/>
    <col min="524" max="524" width="8.42578125" style="51" customWidth="1"/>
    <col min="525" max="763" width="11.42578125" style="51"/>
    <col min="764" max="764" width="18.140625" style="51" customWidth="1"/>
    <col min="765" max="766" width="8.42578125" style="51" bestFit="1" customWidth="1"/>
    <col min="767" max="768" width="8.42578125" style="51" customWidth="1"/>
    <col min="769" max="769" width="9.140625" style="51" bestFit="1" customWidth="1"/>
    <col min="770" max="770" width="8.28515625" style="51" bestFit="1" customWidth="1"/>
    <col min="771" max="773" width="8.28515625" style="51" customWidth="1"/>
    <col min="774" max="779" width="0" style="51" hidden="1" customWidth="1"/>
    <col min="780" max="780" width="8.42578125" style="51" customWidth="1"/>
    <col min="781" max="1019" width="11.42578125" style="51"/>
    <col min="1020" max="1020" width="18.140625" style="51" customWidth="1"/>
    <col min="1021" max="1022" width="8.42578125" style="51" bestFit="1" customWidth="1"/>
    <col min="1023" max="1024" width="8.42578125" style="51" customWidth="1"/>
    <col min="1025" max="1025" width="9.140625" style="51" bestFit="1" customWidth="1"/>
    <col min="1026" max="1026" width="8.28515625" style="51" bestFit="1" customWidth="1"/>
    <col min="1027" max="1029" width="8.28515625" style="51" customWidth="1"/>
    <col min="1030" max="1035" width="0" style="51" hidden="1" customWidth="1"/>
    <col min="1036" max="1036" width="8.42578125" style="51" customWidth="1"/>
    <col min="1037" max="1275" width="11.42578125" style="51"/>
    <col min="1276" max="1276" width="18.140625" style="51" customWidth="1"/>
    <col min="1277" max="1278" width="8.42578125" style="51" bestFit="1" customWidth="1"/>
    <col min="1279" max="1280" width="8.42578125" style="51" customWidth="1"/>
    <col min="1281" max="1281" width="9.140625" style="51" bestFit="1" customWidth="1"/>
    <col min="1282" max="1282" width="8.28515625" style="51" bestFit="1" customWidth="1"/>
    <col min="1283" max="1285" width="8.28515625" style="51" customWidth="1"/>
    <col min="1286" max="1291" width="0" style="51" hidden="1" customWidth="1"/>
    <col min="1292" max="1292" width="8.42578125" style="51" customWidth="1"/>
    <col min="1293" max="1531" width="11.42578125" style="51"/>
    <col min="1532" max="1532" width="18.140625" style="51" customWidth="1"/>
    <col min="1533" max="1534" width="8.42578125" style="51" bestFit="1" customWidth="1"/>
    <col min="1535" max="1536" width="8.42578125" style="51" customWidth="1"/>
    <col min="1537" max="1537" width="9.140625" style="51" bestFit="1" customWidth="1"/>
    <col min="1538" max="1538" width="8.28515625" style="51" bestFit="1" customWidth="1"/>
    <col min="1539" max="1541" width="8.28515625" style="51" customWidth="1"/>
    <col min="1542" max="1547" width="0" style="51" hidden="1" customWidth="1"/>
    <col min="1548" max="1548" width="8.42578125" style="51" customWidth="1"/>
    <col min="1549" max="1787" width="11.42578125" style="51"/>
    <col min="1788" max="1788" width="18.140625" style="51" customWidth="1"/>
    <col min="1789" max="1790" width="8.42578125" style="51" bestFit="1" customWidth="1"/>
    <col min="1791" max="1792" width="8.42578125" style="51" customWidth="1"/>
    <col min="1793" max="1793" width="9.140625" style="51" bestFit="1" customWidth="1"/>
    <col min="1794" max="1794" width="8.28515625" style="51" bestFit="1" customWidth="1"/>
    <col min="1795" max="1797" width="8.28515625" style="51" customWidth="1"/>
    <col min="1798" max="1803" width="0" style="51" hidden="1" customWidth="1"/>
    <col min="1804" max="1804" width="8.42578125" style="51" customWidth="1"/>
    <col min="1805" max="2043" width="11.42578125" style="51"/>
    <col min="2044" max="2044" width="18.140625" style="51" customWidth="1"/>
    <col min="2045" max="2046" width="8.42578125" style="51" bestFit="1" customWidth="1"/>
    <col min="2047" max="2048" width="8.42578125" style="51" customWidth="1"/>
    <col min="2049" max="2049" width="9.140625" style="51" bestFit="1" customWidth="1"/>
    <col min="2050" max="2050" width="8.28515625" style="51" bestFit="1" customWidth="1"/>
    <col min="2051" max="2053" width="8.28515625" style="51" customWidth="1"/>
    <col min="2054" max="2059" width="0" style="51" hidden="1" customWidth="1"/>
    <col min="2060" max="2060" width="8.42578125" style="51" customWidth="1"/>
    <col min="2061" max="2299" width="11.42578125" style="51"/>
    <col min="2300" max="2300" width="18.140625" style="51" customWidth="1"/>
    <col min="2301" max="2302" width="8.42578125" style="51" bestFit="1" customWidth="1"/>
    <col min="2303" max="2304" width="8.42578125" style="51" customWidth="1"/>
    <col min="2305" max="2305" width="9.140625" style="51" bestFit="1" customWidth="1"/>
    <col min="2306" max="2306" width="8.28515625" style="51" bestFit="1" customWidth="1"/>
    <col min="2307" max="2309" width="8.28515625" style="51" customWidth="1"/>
    <col min="2310" max="2315" width="0" style="51" hidden="1" customWidth="1"/>
    <col min="2316" max="2316" width="8.42578125" style="51" customWidth="1"/>
    <col min="2317" max="2555" width="11.42578125" style="51"/>
    <col min="2556" max="2556" width="18.140625" style="51" customWidth="1"/>
    <col min="2557" max="2558" width="8.42578125" style="51" bestFit="1" customWidth="1"/>
    <col min="2559" max="2560" width="8.42578125" style="51" customWidth="1"/>
    <col min="2561" max="2561" width="9.140625" style="51" bestFit="1" customWidth="1"/>
    <col min="2562" max="2562" width="8.28515625" style="51" bestFit="1" customWidth="1"/>
    <col min="2563" max="2565" width="8.28515625" style="51" customWidth="1"/>
    <col min="2566" max="2571" width="0" style="51" hidden="1" customWidth="1"/>
    <col min="2572" max="2572" width="8.42578125" style="51" customWidth="1"/>
    <col min="2573" max="2811" width="11.42578125" style="51"/>
    <col min="2812" max="2812" width="18.140625" style="51" customWidth="1"/>
    <col min="2813" max="2814" width="8.42578125" style="51" bestFit="1" customWidth="1"/>
    <col min="2815" max="2816" width="8.42578125" style="51" customWidth="1"/>
    <col min="2817" max="2817" width="9.140625" style="51" bestFit="1" customWidth="1"/>
    <col min="2818" max="2818" width="8.28515625" style="51" bestFit="1" customWidth="1"/>
    <col min="2819" max="2821" width="8.28515625" style="51" customWidth="1"/>
    <col min="2822" max="2827" width="0" style="51" hidden="1" customWidth="1"/>
    <col min="2828" max="2828" width="8.42578125" style="51" customWidth="1"/>
    <col min="2829" max="3067" width="11.42578125" style="51"/>
    <col min="3068" max="3068" width="18.140625" style="51" customWidth="1"/>
    <col min="3069" max="3070" width="8.42578125" style="51" bestFit="1" customWidth="1"/>
    <col min="3071" max="3072" width="8.42578125" style="51" customWidth="1"/>
    <col min="3073" max="3073" width="9.140625" style="51" bestFit="1" customWidth="1"/>
    <col min="3074" max="3074" width="8.28515625" style="51" bestFit="1" customWidth="1"/>
    <col min="3075" max="3077" width="8.28515625" style="51" customWidth="1"/>
    <col min="3078" max="3083" width="0" style="51" hidden="1" customWidth="1"/>
    <col min="3084" max="3084" width="8.42578125" style="51" customWidth="1"/>
    <col min="3085" max="3323" width="11.42578125" style="51"/>
    <col min="3324" max="3324" width="18.140625" style="51" customWidth="1"/>
    <col min="3325" max="3326" width="8.42578125" style="51" bestFit="1" customWidth="1"/>
    <col min="3327" max="3328" width="8.42578125" style="51" customWidth="1"/>
    <col min="3329" max="3329" width="9.140625" style="51" bestFit="1" customWidth="1"/>
    <col min="3330" max="3330" width="8.28515625" style="51" bestFit="1" customWidth="1"/>
    <col min="3331" max="3333" width="8.28515625" style="51" customWidth="1"/>
    <col min="3334" max="3339" width="0" style="51" hidden="1" customWidth="1"/>
    <col min="3340" max="3340" width="8.42578125" style="51" customWidth="1"/>
    <col min="3341" max="3579" width="11.42578125" style="51"/>
    <col min="3580" max="3580" width="18.140625" style="51" customWidth="1"/>
    <col min="3581" max="3582" width="8.42578125" style="51" bestFit="1" customWidth="1"/>
    <col min="3583" max="3584" width="8.42578125" style="51" customWidth="1"/>
    <col min="3585" max="3585" width="9.140625" style="51" bestFit="1" customWidth="1"/>
    <col min="3586" max="3586" width="8.28515625" style="51" bestFit="1" customWidth="1"/>
    <col min="3587" max="3589" width="8.28515625" style="51" customWidth="1"/>
    <col min="3590" max="3595" width="0" style="51" hidden="1" customWidth="1"/>
    <col min="3596" max="3596" width="8.42578125" style="51" customWidth="1"/>
    <col min="3597" max="3835" width="11.42578125" style="51"/>
    <col min="3836" max="3836" width="18.140625" style="51" customWidth="1"/>
    <col min="3837" max="3838" width="8.42578125" style="51" bestFit="1" customWidth="1"/>
    <col min="3839" max="3840" width="8.42578125" style="51" customWidth="1"/>
    <col min="3841" max="3841" width="9.140625" style="51" bestFit="1" customWidth="1"/>
    <col min="3842" max="3842" width="8.28515625" style="51" bestFit="1" customWidth="1"/>
    <col min="3843" max="3845" width="8.28515625" style="51" customWidth="1"/>
    <col min="3846" max="3851" width="0" style="51" hidden="1" customWidth="1"/>
    <col min="3852" max="3852" width="8.42578125" style="51" customWidth="1"/>
    <col min="3853" max="4091" width="11.42578125" style="51"/>
    <col min="4092" max="4092" width="18.140625" style="51" customWidth="1"/>
    <col min="4093" max="4094" width="8.42578125" style="51" bestFit="1" customWidth="1"/>
    <col min="4095" max="4096" width="8.42578125" style="51" customWidth="1"/>
    <col min="4097" max="4097" width="9.140625" style="51" bestFit="1" customWidth="1"/>
    <col min="4098" max="4098" width="8.28515625" style="51" bestFit="1" customWidth="1"/>
    <col min="4099" max="4101" width="8.28515625" style="51" customWidth="1"/>
    <col min="4102" max="4107" width="0" style="51" hidden="1" customWidth="1"/>
    <col min="4108" max="4108" width="8.42578125" style="51" customWidth="1"/>
    <col min="4109" max="4347" width="11.42578125" style="51"/>
    <col min="4348" max="4348" width="18.140625" style="51" customWidth="1"/>
    <col min="4349" max="4350" width="8.42578125" style="51" bestFit="1" customWidth="1"/>
    <col min="4351" max="4352" width="8.42578125" style="51" customWidth="1"/>
    <col min="4353" max="4353" width="9.140625" style="51" bestFit="1" customWidth="1"/>
    <col min="4354" max="4354" width="8.28515625" style="51" bestFit="1" customWidth="1"/>
    <col min="4355" max="4357" width="8.28515625" style="51" customWidth="1"/>
    <col min="4358" max="4363" width="0" style="51" hidden="1" customWidth="1"/>
    <col min="4364" max="4364" width="8.42578125" style="51" customWidth="1"/>
    <col min="4365" max="4603" width="11.42578125" style="51"/>
    <col min="4604" max="4604" width="18.140625" style="51" customWidth="1"/>
    <col min="4605" max="4606" width="8.42578125" style="51" bestFit="1" customWidth="1"/>
    <col min="4607" max="4608" width="8.42578125" style="51" customWidth="1"/>
    <col min="4609" max="4609" width="9.140625" style="51" bestFit="1" customWidth="1"/>
    <col min="4610" max="4610" width="8.28515625" style="51" bestFit="1" customWidth="1"/>
    <col min="4611" max="4613" width="8.28515625" style="51" customWidth="1"/>
    <col min="4614" max="4619" width="0" style="51" hidden="1" customWidth="1"/>
    <col min="4620" max="4620" width="8.42578125" style="51" customWidth="1"/>
    <col min="4621" max="4859" width="11.42578125" style="51"/>
    <col min="4860" max="4860" width="18.140625" style="51" customWidth="1"/>
    <col min="4861" max="4862" width="8.42578125" style="51" bestFit="1" customWidth="1"/>
    <col min="4863" max="4864" width="8.42578125" style="51" customWidth="1"/>
    <col min="4865" max="4865" width="9.140625" style="51" bestFit="1" customWidth="1"/>
    <col min="4866" max="4866" width="8.28515625" style="51" bestFit="1" customWidth="1"/>
    <col min="4867" max="4869" width="8.28515625" style="51" customWidth="1"/>
    <col min="4870" max="4875" width="0" style="51" hidden="1" customWidth="1"/>
    <col min="4876" max="4876" width="8.42578125" style="51" customWidth="1"/>
    <col min="4877" max="5115" width="11.42578125" style="51"/>
    <col min="5116" max="5116" width="18.140625" style="51" customWidth="1"/>
    <col min="5117" max="5118" width="8.42578125" style="51" bestFit="1" customWidth="1"/>
    <col min="5119" max="5120" width="8.42578125" style="51" customWidth="1"/>
    <col min="5121" max="5121" width="9.140625" style="51" bestFit="1" customWidth="1"/>
    <col min="5122" max="5122" width="8.28515625" style="51" bestFit="1" customWidth="1"/>
    <col min="5123" max="5125" width="8.28515625" style="51" customWidth="1"/>
    <col min="5126" max="5131" width="0" style="51" hidden="1" customWidth="1"/>
    <col min="5132" max="5132" width="8.42578125" style="51" customWidth="1"/>
    <col min="5133" max="5371" width="11.42578125" style="51"/>
    <col min="5372" max="5372" width="18.140625" style="51" customWidth="1"/>
    <col min="5373" max="5374" width="8.42578125" style="51" bestFit="1" customWidth="1"/>
    <col min="5375" max="5376" width="8.42578125" style="51" customWidth="1"/>
    <col min="5377" max="5377" width="9.140625" style="51" bestFit="1" customWidth="1"/>
    <col min="5378" max="5378" width="8.28515625" style="51" bestFit="1" customWidth="1"/>
    <col min="5379" max="5381" width="8.28515625" style="51" customWidth="1"/>
    <col min="5382" max="5387" width="0" style="51" hidden="1" customWidth="1"/>
    <col min="5388" max="5388" width="8.42578125" style="51" customWidth="1"/>
    <col min="5389" max="5627" width="11.42578125" style="51"/>
    <col min="5628" max="5628" width="18.140625" style="51" customWidth="1"/>
    <col min="5629" max="5630" width="8.42578125" style="51" bestFit="1" customWidth="1"/>
    <col min="5631" max="5632" width="8.42578125" style="51" customWidth="1"/>
    <col min="5633" max="5633" width="9.140625" style="51" bestFit="1" customWidth="1"/>
    <col min="5634" max="5634" width="8.28515625" style="51" bestFit="1" customWidth="1"/>
    <col min="5635" max="5637" width="8.28515625" style="51" customWidth="1"/>
    <col min="5638" max="5643" width="0" style="51" hidden="1" customWidth="1"/>
    <col min="5644" max="5644" width="8.42578125" style="51" customWidth="1"/>
    <col min="5645" max="5883" width="11.42578125" style="51"/>
    <col min="5884" max="5884" width="18.140625" style="51" customWidth="1"/>
    <col min="5885" max="5886" width="8.42578125" style="51" bestFit="1" customWidth="1"/>
    <col min="5887" max="5888" width="8.42578125" style="51" customWidth="1"/>
    <col min="5889" max="5889" width="9.140625" style="51" bestFit="1" customWidth="1"/>
    <col min="5890" max="5890" width="8.28515625" style="51" bestFit="1" customWidth="1"/>
    <col min="5891" max="5893" width="8.28515625" style="51" customWidth="1"/>
    <col min="5894" max="5899" width="0" style="51" hidden="1" customWidth="1"/>
    <col min="5900" max="5900" width="8.42578125" style="51" customWidth="1"/>
    <col min="5901" max="6139" width="11.42578125" style="51"/>
    <col min="6140" max="6140" width="18.140625" style="51" customWidth="1"/>
    <col min="6141" max="6142" width="8.42578125" style="51" bestFit="1" customWidth="1"/>
    <col min="6143" max="6144" width="8.42578125" style="51" customWidth="1"/>
    <col min="6145" max="6145" width="9.140625" style="51" bestFit="1" customWidth="1"/>
    <col min="6146" max="6146" width="8.28515625" style="51" bestFit="1" customWidth="1"/>
    <col min="6147" max="6149" width="8.28515625" style="51" customWidth="1"/>
    <col min="6150" max="6155" width="0" style="51" hidden="1" customWidth="1"/>
    <col min="6156" max="6156" width="8.42578125" style="51" customWidth="1"/>
    <col min="6157" max="6395" width="11.42578125" style="51"/>
    <col min="6396" max="6396" width="18.140625" style="51" customWidth="1"/>
    <col min="6397" max="6398" width="8.42578125" style="51" bestFit="1" customWidth="1"/>
    <col min="6399" max="6400" width="8.42578125" style="51" customWidth="1"/>
    <col min="6401" max="6401" width="9.140625" style="51" bestFit="1" customWidth="1"/>
    <col min="6402" max="6402" width="8.28515625" style="51" bestFit="1" customWidth="1"/>
    <col min="6403" max="6405" width="8.28515625" style="51" customWidth="1"/>
    <col min="6406" max="6411" width="0" style="51" hidden="1" customWidth="1"/>
    <col min="6412" max="6412" width="8.42578125" style="51" customWidth="1"/>
    <col min="6413" max="6651" width="11.42578125" style="51"/>
    <col min="6652" max="6652" width="18.140625" style="51" customWidth="1"/>
    <col min="6653" max="6654" width="8.42578125" style="51" bestFit="1" customWidth="1"/>
    <col min="6655" max="6656" width="8.42578125" style="51" customWidth="1"/>
    <col min="6657" max="6657" width="9.140625" style="51" bestFit="1" customWidth="1"/>
    <col min="6658" max="6658" width="8.28515625" style="51" bestFit="1" customWidth="1"/>
    <col min="6659" max="6661" width="8.28515625" style="51" customWidth="1"/>
    <col min="6662" max="6667" width="0" style="51" hidden="1" customWidth="1"/>
    <col min="6668" max="6668" width="8.42578125" style="51" customWidth="1"/>
    <col min="6669" max="6907" width="11.42578125" style="51"/>
    <col min="6908" max="6908" width="18.140625" style="51" customWidth="1"/>
    <col min="6909" max="6910" width="8.42578125" style="51" bestFit="1" customWidth="1"/>
    <col min="6911" max="6912" width="8.42578125" style="51" customWidth="1"/>
    <col min="6913" max="6913" width="9.140625" style="51" bestFit="1" customWidth="1"/>
    <col min="6914" max="6914" width="8.28515625" style="51" bestFit="1" customWidth="1"/>
    <col min="6915" max="6917" width="8.28515625" style="51" customWidth="1"/>
    <col min="6918" max="6923" width="0" style="51" hidden="1" customWidth="1"/>
    <col min="6924" max="6924" width="8.42578125" style="51" customWidth="1"/>
    <col min="6925" max="7163" width="11.42578125" style="51"/>
    <col min="7164" max="7164" width="18.140625" style="51" customWidth="1"/>
    <col min="7165" max="7166" width="8.42578125" style="51" bestFit="1" customWidth="1"/>
    <col min="7167" max="7168" width="8.42578125" style="51" customWidth="1"/>
    <col min="7169" max="7169" width="9.140625" style="51" bestFit="1" customWidth="1"/>
    <col min="7170" max="7170" width="8.28515625" style="51" bestFit="1" customWidth="1"/>
    <col min="7171" max="7173" width="8.28515625" style="51" customWidth="1"/>
    <col min="7174" max="7179" width="0" style="51" hidden="1" customWidth="1"/>
    <col min="7180" max="7180" width="8.42578125" style="51" customWidth="1"/>
    <col min="7181" max="7419" width="11.42578125" style="51"/>
    <col min="7420" max="7420" width="18.140625" style="51" customWidth="1"/>
    <col min="7421" max="7422" width="8.42578125" style="51" bestFit="1" customWidth="1"/>
    <col min="7423" max="7424" width="8.42578125" style="51" customWidth="1"/>
    <col min="7425" max="7425" width="9.140625" style="51" bestFit="1" customWidth="1"/>
    <col min="7426" max="7426" width="8.28515625" style="51" bestFit="1" customWidth="1"/>
    <col min="7427" max="7429" width="8.28515625" style="51" customWidth="1"/>
    <col min="7430" max="7435" width="0" style="51" hidden="1" customWidth="1"/>
    <col min="7436" max="7436" width="8.42578125" style="51" customWidth="1"/>
    <col min="7437" max="7675" width="11.42578125" style="51"/>
    <col min="7676" max="7676" width="18.140625" style="51" customWidth="1"/>
    <col min="7677" max="7678" width="8.42578125" style="51" bestFit="1" customWidth="1"/>
    <col min="7679" max="7680" width="8.42578125" style="51" customWidth="1"/>
    <col min="7681" max="7681" width="9.140625" style="51" bestFit="1" customWidth="1"/>
    <col min="7682" max="7682" width="8.28515625" style="51" bestFit="1" customWidth="1"/>
    <col min="7683" max="7685" width="8.28515625" style="51" customWidth="1"/>
    <col min="7686" max="7691" width="0" style="51" hidden="1" customWidth="1"/>
    <col min="7692" max="7692" width="8.42578125" style="51" customWidth="1"/>
    <col min="7693" max="7931" width="11.42578125" style="51"/>
    <col min="7932" max="7932" width="18.140625" style="51" customWidth="1"/>
    <col min="7933" max="7934" width="8.42578125" style="51" bestFit="1" customWidth="1"/>
    <col min="7935" max="7936" width="8.42578125" style="51" customWidth="1"/>
    <col min="7937" max="7937" width="9.140625" style="51" bestFit="1" customWidth="1"/>
    <col min="7938" max="7938" width="8.28515625" style="51" bestFit="1" customWidth="1"/>
    <col min="7939" max="7941" width="8.28515625" style="51" customWidth="1"/>
    <col min="7942" max="7947" width="0" style="51" hidden="1" customWidth="1"/>
    <col min="7948" max="7948" width="8.42578125" style="51" customWidth="1"/>
    <col min="7949" max="8187" width="11.42578125" style="51"/>
    <col min="8188" max="8188" width="18.140625" style="51" customWidth="1"/>
    <col min="8189" max="8190" width="8.42578125" style="51" bestFit="1" customWidth="1"/>
    <col min="8191" max="8192" width="8.42578125" style="51" customWidth="1"/>
    <col min="8193" max="8193" width="9.140625" style="51" bestFit="1" customWidth="1"/>
    <col min="8194" max="8194" width="8.28515625" style="51" bestFit="1" customWidth="1"/>
    <col min="8195" max="8197" width="8.28515625" style="51" customWidth="1"/>
    <col min="8198" max="8203" width="0" style="51" hidden="1" customWidth="1"/>
    <col min="8204" max="8204" width="8.42578125" style="51" customWidth="1"/>
    <col min="8205" max="8443" width="11.42578125" style="51"/>
    <col min="8444" max="8444" width="18.140625" style="51" customWidth="1"/>
    <col min="8445" max="8446" width="8.42578125" style="51" bestFit="1" customWidth="1"/>
    <col min="8447" max="8448" width="8.42578125" style="51" customWidth="1"/>
    <col min="8449" max="8449" width="9.140625" style="51" bestFit="1" customWidth="1"/>
    <col min="8450" max="8450" width="8.28515625" style="51" bestFit="1" customWidth="1"/>
    <col min="8451" max="8453" width="8.28515625" style="51" customWidth="1"/>
    <col min="8454" max="8459" width="0" style="51" hidden="1" customWidth="1"/>
    <col min="8460" max="8460" width="8.42578125" style="51" customWidth="1"/>
    <col min="8461" max="8699" width="11.42578125" style="51"/>
    <col min="8700" max="8700" width="18.140625" style="51" customWidth="1"/>
    <col min="8701" max="8702" width="8.42578125" style="51" bestFit="1" customWidth="1"/>
    <col min="8703" max="8704" width="8.42578125" style="51" customWidth="1"/>
    <col min="8705" max="8705" width="9.140625" style="51" bestFit="1" customWidth="1"/>
    <col min="8706" max="8706" width="8.28515625" style="51" bestFit="1" customWidth="1"/>
    <col min="8707" max="8709" width="8.28515625" style="51" customWidth="1"/>
    <col min="8710" max="8715" width="0" style="51" hidden="1" customWidth="1"/>
    <col min="8716" max="8716" width="8.42578125" style="51" customWidth="1"/>
    <col min="8717" max="8955" width="11.42578125" style="51"/>
    <col min="8956" max="8956" width="18.140625" style="51" customWidth="1"/>
    <col min="8957" max="8958" width="8.42578125" style="51" bestFit="1" customWidth="1"/>
    <col min="8959" max="8960" width="8.42578125" style="51" customWidth="1"/>
    <col min="8961" max="8961" width="9.140625" style="51" bestFit="1" customWidth="1"/>
    <col min="8962" max="8962" width="8.28515625" style="51" bestFit="1" customWidth="1"/>
    <col min="8963" max="8965" width="8.28515625" style="51" customWidth="1"/>
    <col min="8966" max="8971" width="0" style="51" hidden="1" customWidth="1"/>
    <col min="8972" max="8972" width="8.42578125" style="51" customWidth="1"/>
    <col min="8973" max="9211" width="11.42578125" style="51"/>
    <col min="9212" max="9212" width="18.140625" style="51" customWidth="1"/>
    <col min="9213" max="9214" width="8.42578125" style="51" bestFit="1" customWidth="1"/>
    <col min="9215" max="9216" width="8.42578125" style="51" customWidth="1"/>
    <col min="9217" max="9217" width="9.140625" style="51" bestFit="1" customWidth="1"/>
    <col min="9218" max="9218" width="8.28515625" style="51" bestFit="1" customWidth="1"/>
    <col min="9219" max="9221" width="8.28515625" style="51" customWidth="1"/>
    <col min="9222" max="9227" width="0" style="51" hidden="1" customWidth="1"/>
    <col min="9228" max="9228" width="8.42578125" style="51" customWidth="1"/>
    <col min="9229" max="9467" width="11.42578125" style="51"/>
    <col min="9468" max="9468" width="18.140625" style="51" customWidth="1"/>
    <col min="9469" max="9470" width="8.42578125" style="51" bestFit="1" customWidth="1"/>
    <col min="9471" max="9472" width="8.42578125" style="51" customWidth="1"/>
    <col min="9473" max="9473" width="9.140625" style="51" bestFit="1" customWidth="1"/>
    <col min="9474" max="9474" width="8.28515625" style="51" bestFit="1" customWidth="1"/>
    <col min="9475" max="9477" width="8.28515625" style="51" customWidth="1"/>
    <col min="9478" max="9483" width="0" style="51" hidden="1" customWidth="1"/>
    <col min="9484" max="9484" width="8.42578125" style="51" customWidth="1"/>
    <col min="9485" max="9723" width="11.42578125" style="51"/>
    <col min="9724" max="9724" width="18.140625" style="51" customWidth="1"/>
    <col min="9725" max="9726" width="8.42578125" style="51" bestFit="1" customWidth="1"/>
    <col min="9727" max="9728" width="8.42578125" style="51" customWidth="1"/>
    <col min="9729" max="9729" width="9.140625" style="51" bestFit="1" customWidth="1"/>
    <col min="9730" max="9730" width="8.28515625" style="51" bestFit="1" customWidth="1"/>
    <col min="9731" max="9733" width="8.28515625" style="51" customWidth="1"/>
    <col min="9734" max="9739" width="0" style="51" hidden="1" customWidth="1"/>
    <col min="9740" max="9740" width="8.42578125" style="51" customWidth="1"/>
    <col min="9741" max="9979" width="11.42578125" style="51"/>
    <col min="9980" max="9980" width="18.140625" style="51" customWidth="1"/>
    <col min="9981" max="9982" width="8.42578125" style="51" bestFit="1" customWidth="1"/>
    <col min="9983" max="9984" width="8.42578125" style="51" customWidth="1"/>
    <col min="9985" max="9985" width="9.140625" style="51" bestFit="1" customWidth="1"/>
    <col min="9986" max="9986" width="8.28515625" style="51" bestFit="1" customWidth="1"/>
    <col min="9987" max="9989" width="8.28515625" style="51" customWidth="1"/>
    <col min="9990" max="9995" width="0" style="51" hidden="1" customWidth="1"/>
    <col min="9996" max="9996" width="8.42578125" style="51" customWidth="1"/>
    <col min="9997" max="10235" width="11.42578125" style="51"/>
    <col min="10236" max="10236" width="18.140625" style="51" customWidth="1"/>
    <col min="10237" max="10238" width="8.42578125" style="51" bestFit="1" customWidth="1"/>
    <col min="10239" max="10240" width="8.42578125" style="51" customWidth="1"/>
    <col min="10241" max="10241" width="9.140625" style="51" bestFit="1" customWidth="1"/>
    <col min="10242" max="10242" width="8.28515625" style="51" bestFit="1" customWidth="1"/>
    <col min="10243" max="10245" width="8.28515625" style="51" customWidth="1"/>
    <col min="10246" max="10251" width="0" style="51" hidden="1" customWidth="1"/>
    <col min="10252" max="10252" width="8.42578125" style="51" customWidth="1"/>
    <col min="10253" max="10491" width="11.42578125" style="51"/>
    <col min="10492" max="10492" width="18.140625" style="51" customWidth="1"/>
    <col min="10493" max="10494" width="8.42578125" style="51" bestFit="1" customWidth="1"/>
    <col min="10495" max="10496" width="8.42578125" style="51" customWidth="1"/>
    <col min="10497" max="10497" width="9.140625" style="51" bestFit="1" customWidth="1"/>
    <col min="10498" max="10498" width="8.28515625" style="51" bestFit="1" customWidth="1"/>
    <col min="10499" max="10501" width="8.28515625" style="51" customWidth="1"/>
    <col min="10502" max="10507" width="0" style="51" hidden="1" customWidth="1"/>
    <col min="10508" max="10508" width="8.42578125" style="51" customWidth="1"/>
    <col min="10509" max="10747" width="11.42578125" style="51"/>
    <col min="10748" max="10748" width="18.140625" style="51" customWidth="1"/>
    <col min="10749" max="10750" width="8.42578125" style="51" bestFit="1" customWidth="1"/>
    <col min="10751" max="10752" width="8.42578125" style="51" customWidth="1"/>
    <col min="10753" max="10753" width="9.140625" style="51" bestFit="1" customWidth="1"/>
    <col min="10754" max="10754" width="8.28515625" style="51" bestFit="1" customWidth="1"/>
    <col min="10755" max="10757" width="8.28515625" style="51" customWidth="1"/>
    <col min="10758" max="10763" width="0" style="51" hidden="1" customWidth="1"/>
    <col min="10764" max="10764" width="8.42578125" style="51" customWidth="1"/>
    <col min="10765" max="11003" width="11.42578125" style="51"/>
    <col min="11004" max="11004" width="18.140625" style="51" customWidth="1"/>
    <col min="11005" max="11006" width="8.42578125" style="51" bestFit="1" customWidth="1"/>
    <col min="11007" max="11008" width="8.42578125" style="51" customWidth="1"/>
    <col min="11009" max="11009" width="9.140625" style="51" bestFit="1" customWidth="1"/>
    <col min="11010" max="11010" width="8.28515625" style="51" bestFit="1" customWidth="1"/>
    <col min="11011" max="11013" width="8.28515625" style="51" customWidth="1"/>
    <col min="11014" max="11019" width="0" style="51" hidden="1" customWidth="1"/>
    <col min="11020" max="11020" width="8.42578125" style="51" customWidth="1"/>
    <col min="11021" max="11259" width="11.42578125" style="51"/>
    <col min="11260" max="11260" width="18.140625" style="51" customWidth="1"/>
    <col min="11261" max="11262" width="8.42578125" style="51" bestFit="1" customWidth="1"/>
    <col min="11263" max="11264" width="8.42578125" style="51" customWidth="1"/>
    <col min="11265" max="11265" width="9.140625" style="51" bestFit="1" customWidth="1"/>
    <col min="11266" max="11266" width="8.28515625" style="51" bestFit="1" customWidth="1"/>
    <col min="11267" max="11269" width="8.28515625" style="51" customWidth="1"/>
    <col min="11270" max="11275" width="0" style="51" hidden="1" customWidth="1"/>
    <col min="11276" max="11276" width="8.42578125" style="51" customWidth="1"/>
    <col min="11277" max="11515" width="11.42578125" style="51"/>
    <col min="11516" max="11516" width="18.140625" style="51" customWidth="1"/>
    <col min="11517" max="11518" width="8.42578125" style="51" bestFit="1" customWidth="1"/>
    <col min="11519" max="11520" width="8.42578125" style="51" customWidth="1"/>
    <col min="11521" max="11521" width="9.140625" style="51" bestFit="1" customWidth="1"/>
    <col min="11522" max="11522" width="8.28515625" style="51" bestFit="1" customWidth="1"/>
    <col min="11523" max="11525" width="8.28515625" style="51" customWidth="1"/>
    <col min="11526" max="11531" width="0" style="51" hidden="1" customWidth="1"/>
    <col min="11532" max="11532" width="8.42578125" style="51" customWidth="1"/>
    <col min="11533" max="11771" width="11.42578125" style="51"/>
    <col min="11772" max="11772" width="18.140625" style="51" customWidth="1"/>
    <col min="11773" max="11774" width="8.42578125" style="51" bestFit="1" customWidth="1"/>
    <col min="11775" max="11776" width="8.42578125" style="51" customWidth="1"/>
    <col min="11777" max="11777" width="9.140625" style="51" bestFit="1" customWidth="1"/>
    <col min="11778" max="11778" width="8.28515625" style="51" bestFit="1" customWidth="1"/>
    <col min="11779" max="11781" width="8.28515625" style="51" customWidth="1"/>
    <col min="11782" max="11787" width="0" style="51" hidden="1" customWidth="1"/>
    <col min="11788" max="11788" width="8.42578125" style="51" customWidth="1"/>
    <col min="11789" max="12027" width="11.42578125" style="51"/>
    <col min="12028" max="12028" width="18.140625" style="51" customWidth="1"/>
    <col min="12029" max="12030" width="8.42578125" style="51" bestFit="1" customWidth="1"/>
    <col min="12031" max="12032" width="8.42578125" style="51" customWidth="1"/>
    <col min="12033" max="12033" width="9.140625" style="51" bestFit="1" customWidth="1"/>
    <col min="12034" max="12034" width="8.28515625" style="51" bestFit="1" customWidth="1"/>
    <col min="12035" max="12037" width="8.28515625" style="51" customWidth="1"/>
    <col min="12038" max="12043" width="0" style="51" hidden="1" customWidth="1"/>
    <col min="12044" max="12044" width="8.42578125" style="51" customWidth="1"/>
    <col min="12045" max="12283" width="11.42578125" style="51"/>
    <col min="12284" max="12284" width="18.140625" style="51" customWidth="1"/>
    <col min="12285" max="12286" width="8.42578125" style="51" bestFit="1" customWidth="1"/>
    <col min="12287" max="12288" width="8.42578125" style="51" customWidth="1"/>
    <col min="12289" max="12289" width="9.140625" style="51" bestFit="1" customWidth="1"/>
    <col min="12290" max="12290" width="8.28515625" style="51" bestFit="1" customWidth="1"/>
    <col min="12291" max="12293" width="8.28515625" style="51" customWidth="1"/>
    <col min="12294" max="12299" width="0" style="51" hidden="1" customWidth="1"/>
    <col min="12300" max="12300" width="8.42578125" style="51" customWidth="1"/>
    <col min="12301" max="12539" width="11.42578125" style="51"/>
    <col min="12540" max="12540" width="18.140625" style="51" customWidth="1"/>
    <col min="12541" max="12542" width="8.42578125" style="51" bestFit="1" customWidth="1"/>
    <col min="12543" max="12544" width="8.42578125" style="51" customWidth="1"/>
    <col min="12545" max="12545" width="9.140625" style="51" bestFit="1" customWidth="1"/>
    <col min="12546" max="12546" width="8.28515625" style="51" bestFit="1" customWidth="1"/>
    <col min="12547" max="12549" width="8.28515625" style="51" customWidth="1"/>
    <col min="12550" max="12555" width="0" style="51" hidden="1" customWidth="1"/>
    <col min="12556" max="12556" width="8.42578125" style="51" customWidth="1"/>
    <col min="12557" max="12795" width="11.42578125" style="51"/>
    <col min="12796" max="12796" width="18.140625" style="51" customWidth="1"/>
    <col min="12797" max="12798" width="8.42578125" style="51" bestFit="1" customWidth="1"/>
    <col min="12799" max="12800" width="8.42578125" style="51" customWidth="1"/>
    <col min="12801" max="12801" width="9.140625" style="51" bestFit="1" customWidth="1"/>
    <col min="12802" max="12802" width="8.28515625" style="51" bestFit="1" customWidth="1"/>
    <col min="12803" max="12805" width="8.28515625" style="51" customWidth="1"/>
    <col min="12806" max="12811" width="0" style="51" hidden="1" customWidth="1"/>
    <col min="12812" max="12812" width="8.42578125" style="51" customWidth="1"/>
    <col min="12813" max="13051" width="11.42578125" style="51"/>
    <col min="13052" max="13052" width="18.140625" style="51" customWidth="1"/>
    <col min="13053" max="13054" width="8.42578125" style="51" bestFit="1" customWidth="1"/>
    <col min="13055" max="13056" width="8.42578125" style="51" customWidth="1"/>
    <col min="13057" max="13057" width="9.140625" style="51" bestFit="1" customWidth="1"/>
    <col min="13058" max="13058" width="8.28515625" style="51" bestFit="1" customWidth="1"/>
    <col min="13059" max="13061" width="8.28515625" style="51" customWidth="1"/>
    <col min="13062" max="13067" width="0" style="51" hidden="1" customWidth="1"/>
    <col min="13068" max="13068" width="8.42578125" style="51" customWidth="1"/>
    <col min="13069" max="13307" width="11.42578125" style="51"/>
    <col min="13308" max="13308" width="18.140625" style="51" customWidth="1"/>
    <col min="13309" max="13310" width="8.42578125" style="51" bestFit="1" customWidth="1"/>
    <col min="13311" max="13312" width="8.42578125" style="51" customWidth="1"/>
    <col min="13313" max="13313" width="9.140625" style="51" bestFit="1" customWidth="1"/>
    <col min="13314" max="13314" width="8.28515625" style="51" bestFit="1" customWidth="1"/>
    <col min="13315" max="13317" width="8.28515625" style="51" customWidth="1"/>
    <col min="13318" max="13323" width="0" style="51" hidden="1" customWidth="1"/>
    <col min="13324" max="13324" width="8.42578125" style="51" customWidth="1"/>
    <col min="13325" max="13563" width="11.42578125" style="51"/>
    <col min="13564" max="13564" width="18.140625" style="51" customWidth="1"/>
    <col min="13565" max="13566" width="8.42578125" style="51" bestFit="1" customWidth="1"/>
    <col min="13567" max="13568" width="8.42578125" style="51" customWidth="1"/>
    <col min="13569" max="13569" width="9.140625" style="51" bestFit="1" customWidth="1"/>
    <col min="13570" max="13570" width="8.28515625" style="51" bestFit="1" customWidth="1"/>
    <col min="13571" max="13573" width="8.28515625" style="51" customWidth="1"/>
    <col min="13574" max="13579" width="0" style="51" hidden="1" customWidth="1"/>
    <col min="13580" max="13580" width="8.42578125" style="51" customWidth="1"/>
    <col min="13581" max="13819" width="11.42578125" style="51"/>
    <col min="13820" max="13820" width="18.140625" style="51" customWidth="1"/>
    <col min="13821" max="13822" width="8.42578125" style="51" bestFit="1" customWidth="1"/>
    <col min="13823" max="13824" width="8.42578125" style="51" customWidth="1"/>
    <col min="13825" max="13825" width="9.140625" style="51" bestFit="1" customWidth="1"/>
    <col min="13826" max="13826" width="8.28515625" style="51" bestFit="1" customWidth="1"/>
    <col min="13827" max="13829" width="8.28515625" style="51" customWidth="1"/>
    <col min="13830" max="13835" width="0" style="51" hidden="1" customWidth="1"/>
    <col min="13836" max="13836" width="8.42578125" style="51" customWidth="1"/>
    <col min="13837" max="14075" width="11.42578125" style="51"/>
    <col min="14076" max="14076" width="18.140625" style="51" customWidth="1"/>
    <col min="14077" max="14078" width="8.42578125" style="51" bestFit="1" customWidth="1"/>
    <col min="14079" max="14080" width="8.42578125" style="51" customWidth="1"/>
    <col min="14081" max="14081" width="9.140625" style="51" bestFit="1" customWidth="1"/>
    <col min="14082" max="14082" width="8.28515625" style="51" bestFit="1" customWidth="1"/>
    <col min="14083" max="14085" width="8.28515625" style="51" customWidth="1"/>
    <col min="14086" max="14091" width="0" style="51" hidden="1" customWidth="1"/>
    <col min="14092" max="14092" width="8.42578125" style="51" customWidth="1"/>
    <col min="14093" max="14331" width="11.42578125" style="51"/>
    <col min="14332" max="14332" width="18.140625" style="51" customWidth="1"/>
    <col min="14333" max="14334" width="8.42578125" style="51" bestFit="1" customWidth="1"/>
    <col min="14335" max="14336" width="8.42578125" style="51" customWidth="1"/>
    <col min="14337" max="14337" width="9.140625" style="51" bestFit="1" customWidth="1"/>
    <col min="14338" max="14338" width="8.28515625" style="51" bestFit="1" customWidth="1"/>
    <col min="14339" max="14341" width="8.28515625" style="51" customWidth="1"/>
    <col min="14342" max="14347" width="0" style="51" hidden="1" customWidth="1"/>
    <col min="14348" max="14348" width="8.42578125" style="51" customWidth="1"/>
    <col min="14349" max="14587" width="11.42578125" style="51"/>
    <col min="14588" max="14588" width="18.140625" style="51" customWidth="1"/>
    <col min="14589" max="14590" width="8.42578125" style="51" bestFit="1" customWidth="1"/>
    <col min="14591" max="14592" width="8.42578125" style="51" customWidth="1"/>
    <col min="14593" max="14593" width="9.140625" style="51" bestFit="1" customWidth="1"/>
    <col min="14594" max="14594" width="8.28515625" style="51" bestFit="1" customWidth="1"/>
    <col min="14595" max="14597" width="8.28515625" style="51" customWidth="1"/>
    <col min="14598" max="14603" width="0" style="51" hidden="1" customWidth="1"/>
    <col min="14604" max="14604" width="8.42578125" style="51" customWidth="1"/>
    <col min="14605" max="14843" width="11.42578125" style="51"/>
    <col min="14844" max="14844" width="18.140625" style="51" customWidth="1"/>
    <col min="14845" max="14846" width="8.42578125" style="51" bestFit="1" customWidth="1"/>
    <col min="14847" max="14848" width="8.42578125" style="51" customWidth="1"/>
    <col min="14849" max="14849" width="9.140625" style="51" bestFit="1" customWidth="1"/>
    <col min="14850" max="14850" width="8.28515625" style="51" bestFit="1" customWidth="1"/>
    <col min="14851" max="14853" width="8.28515625" style="51" customWidth="1"/>
    <col min="14854" max="14859" width="0" style="51" hidden="1" customWidth="1"/>
    <col min="14860" max="14860" width="8.42578125" style="51" customWidth="1"/>
    <col min="14861" max="15099" width="11.42578125" style="51"/>
    <col min="15100" max="15100" width="18.140625" style="51" customWidth="1"/>
    <col min="15101" max="15102" width="8.42578125" style="51" bestFit="1" customWidth="1"/>
    <col min="15103" max="15104" width="8.42578125" style="51" customWidth="1"/>
    <col min="15105" max="15105" width="9.140625" style="51" bestFit="1" customWidth="1"/>
    <col min="15106" max="15106" width="8.28515625" style="51" bestFit="1" customWidth="1"/>
    <col min="15107" max="15109" width="8.28515625" style="51" customWidth="1"/>
    <col min="15110" max="15115" width="0" style="51" hidden="1" customWidth="1"/>
    <col min="15116" max="15116" width="8.42578125" style="51" customWidth="1"/>
    <col min="15117" max="15355" width="11.42578125" style="51"/>
    <col min="15356" max="15356" width="18.140625" style="51" customWidth="1"/>
    <col min="15357" max="15358" width="8.42578125" style="51" bestFit="1" customWidth="1"/>
    <col min="15359" max="15360" width="8.42578125" style="51" customWidth="1"/>
    <col min="15361" max="15361" width="9.140625" style="51" bestFit="1" customWidth="1"/>
    <col min="15362" max="15362" width="8.28515625" style="51" bestFit="1" customWidth="1"/>
    <col min="15363" max="15365" width="8.28515625" style="51" customWidth="1"/>
    <col min="15366" max="15371" width="0" style="51" hidden="1" customWidth="1"/>
    <col min="15372" max="15372" width="8.42578125" style="51" customWidth="1"/>
    <col min="15373" max="15611" width="11.42578125" style="51"/>
    <col min="15612" max="15612" width="18.140625" style="51" customWidth="1"/>
    <col min="15613" max="15614" width="8.42578125" style="51" bestFit="1" customWidth="1"/>
    <col min="15615" max="15616" width="8.42578125" style="51" customWidth="1"/>
    <col min="15617" max="15617" width="9.140625" style="51" bestFit="1" customWidth="1"/>
    <col min="15618" max="15618" width="8.28515625" style="51" bestFit="1" customWidth="1"/>
    <col min="15619" max="15621" width="8.28515625" style="51" customWidth="1"/>
    <col min="15622" max="15627" width="0" style="51" hidden="1" customWidth="1"/>
    <col min="15628" max="15628" width="8.42578125" style="51" customWidth="1"/>
    <col min="15629" max="15867" width="11.42578125" style="51"/>
    <col min="15868" max="15868" width="18.140625" style="51" customWidth="1"/>
    <col min="15869" max="15870" width="8.42578125" style="51" bestFit="1" customWidth="1"/>
    <col min="15871" max="15872" width="8.42578125" style="51" customWidth="1"/>
    <col min="15873" max="15873" width="9.140625" style="51" bestFit="1" customWidth="1"/>
    <col min="15874" max="15874" width="8.28515625" style="51" bestFit="1" customWidth="1"/>
    <col min="15875" max="15877" width="8.28515625" style="51" customWidth="1"/>
    <col min="15878" max="15883" width="0" style="51" hidden="1" customWidth="1"/>
    <col min="15884" max="15884" width="8.42578125" style="51" customWidth="1"/>
    <col min="15885" max="16123" width="11.42578125" style="51"/>
    <col min="16124" max="16124" width="18.140625" style="51" customWidth="1"/>
    <col min="16125" max="16126" width="8.42578125" style="51" bestFit="1" customWidth="1"/>
    <col min="16127" max="16128" width="8.42578125" style="51" customWidth="1"/>
    <col min="16129" max="16129" width="9.140625" style="51" bestFit="1" customWidth="1"/>
    <col min="16130" max="16130" width="8.28515625" style="51" bestFit="1" customWidth="1"/>
    <col min="16131" max="16133" width="8.28515625" style="51" customWidth="1"/>
    <col min="16134" max="16139" width="0" style="51" hidden="1" customWidth="1"/>
    <col min="16140" max="16140" width="8.42578125" style="51" customWidth="1"/>
    <col min="16141" max="16384" width="11.42578125" style="51"/>
  </cols>
  <sheetData>
    <row r="1" spans="1:16" s="52" customFormat="1" x14ac:dyDescent="0.2"/>
    <row r="2" spans="1:16" s="52" customFormat="1" x14ac:dyDescent="0.2">
      <c r="A2" s="79" t="s">
        <v>121</v>
      </c>
    </row>
    <row r="3" spans="1:16" s="52" customFormat="1" ht="15" x14ac:dyDescent="0.25">
      <c r="A3" s="79" t="s">
        <v>122</v>
      </c>
      <c r="J3" s="143"/>
    </row>
    <row r="4" spans="1:16" s="52" customFormat="1" x14ac:dyDescent="0.2"/>
    <row r="5" spans="1:16" s="52" customFormat="1" ht="12.75" x14ac:dyDescent="0.2">
      <c r="B5" s="363" t="s">
        <v>111</v>
      </c>
      <c r="C5" s="363"/>
      <c r="D5" s="363"/>
      <c r="E5" s="363"/>
      <c r="F5" s="363"/>
      <c r="G5" s="363"/>
      <c r="H5" s="363"/>
      <c r="I5" s="363"/>
      <c r="J5" s="363"/>
      <c r="K5" s="363"/>
      <c r="M5" s="173" t="s">
        <v>592</v>
      </c>
      <c r="O5" s="144"/>
    </row>
    <row r="6" spans="1:16" s="52" customFormat="1" ht="12.75" x14ac:dyDescent="0.2">
      <c r="B6" s="376" t="str">
        <f>'Solicitudes Regiones'!$B$6:$P$6</f>
        <v>Acumuladas de julio de 2008 a marzo de 2019</v>
      </c>
      <c r="C6" s="376"/>
      <c r="D6" s="376"/>
      <c r="E6" s="376"/>
      <c r="F6" s="376"/>
      <c r="G6" s="376"/>
      <c r="H6" s="376"/>
      <c r="I6" s="376"/>
      <c r="J6" s="376"/>
      <c r="K6" s="376"/>
      <c r="L6" s="99"/>
    </row>
    <row r="7" spans="1:16" s="55" customFormat="1" x14ac:dyDescent="0.2">
      <c r="B7" s="53"/>
      <c r="C7" s="54"/>
      <c r="D7" s="54"/>
      <c r="E7" s="54"/>
      <c r="F7" s="54"/>
      <c r="G7" s="54"/>
      <c r="H7" s="54"/>
      <c r="I7" s="54"/>
      <c r="J7" s="54"/>
      <c r="K7" s="54"/>
      <c r="L7" s="54"/>
    </row>
    <row r="8" spans="1:16" ht="15" customHeight="1" x14ac:dyDescent="0.2">
      <c r="B8" s="393" t="s">
        <v>73</v>
      </c>
      <c r="C8" s="394"/>
      <c r="D8" s="394"/>
      <c r="E8" s="394"/>
      <c r="F8" s="394"/>
      <c r="G8" s="394"/>
      <c r="H8" s="394"/>
      <c r="I8" s="394"/>
      <c r="J8" s="394"/>
      <c r="K8" s="395"/>
      <c r="L8" s="70"/>
    </row>
    <row r="9" spans="1:16" ht="20.25" customHeight="1" x14ac:dyDescent="0.2">
      <c r="B9" s="392" t="s">
        <v>74</v>
      </c>
      <c r="C9" s="393" t="s">
        <v>2</v>
      </c>
      <c r="D9" s="394"/>
      <c r="E9" s="394"/>
      <c r="F9" s="394"/>
      <c r="G9" s="394"/>
      <c r="H9" s="394"/>
      <c r="I9" s="394"/>
      <c r="J9" s="394"/>
      <c r="K9" s="395"/>
    </row>
    <row r="10" spans="1:16" ht="24" x14ac:dyDescent="0.2">
      <c r="B10" s="392"/>
      <c r="C10" s="48" t="s">
        <v>75</v>
      </c>
      <c r="D10" s="48" t="s">
        <v>76</v>
      </c>
      <c r="E10" s="48" t="s">
        <v>77</v>
      </c>
      <c r="F10" s="48" t="s">
        <v>78</v>
      </c>
      <c r="G10" s="48" t="s">
        <v>8</v>
      </c>
      <c r="H10" s="48" t="s">
        <v>79</v>
      </c>
      <c r="I10" s="48" t="s">
        <v>80</v>
      </c>
      <c r="J10" s="48" t="s">
        <v>81</v>
      </c>
      <c r="K10" s="108" t="s">
        <v>46</v>
      </c>
    </row>
    <row r="11" spans="1:16" x14ac:dyDescent="0.2">
      <c r="B11" s="43" t="s">
        <v>368</v>
      </c>
      <c r="C11" s="43">
        <v>3873</v>
      </c>
      <c r="D11" s="43">
        <v>2436</v>
      </c>
      <c r="E11" s="43">
        <f>C11+D11</f>
        <v>6309</v>
      </c>
      <c r="F11" s="44">
        <f>E11/$E$23</f>
        <v>0.3036384637597459</v>
      </c>
      <c r="G11" s="43">
        <v>12931</v>
      </c>
      <c r="H11" s="43">
        <v>1038</v>
      </c>
      <c r="I11" s="43">
        <f>G11+H11</f>
        <v>13969</v>
      </c>
      <c r="J11" s="44">
        <f>I11/$I$23</f>
        <v>0.39578965263217541</v>
      </c>
      <c r="K11" s="43">
        <f t="shared" ref="K11:K22" si="0">E11+I11</f>
        <v>20278</v>
      </c>
      <c r="P11" s="56"/>
    </row>
    <row r="12" spans="1:16" x14ac:dyDescent="0.2">
      <c r="B12" s="43" t="s">
        <v>369</v>
      </c>
      <c r="C12" s="43">
        <v>164</v>
      </c>
      <c r="D12" s="43">
        <v>133</v>
      </c>
      <c r="E12" s="43">
        <f t="shared" ref="E12:E22" si="1">C12+D12</f>
        <v>297</v>
      </c>
      <c r="F12" s="44">
        <f t="shared" ref="F12:F22" si="2">E12/$E$23</f>
        <v>1.4293964770430262E-2</v>
      </c>
      <c r="G12" s="43">
        <v>492</v>
      </c>
      <c r="H12" s="43">
        <v>41</v>
      </c>
      <c r="I12" s="43">
        <f t="shared" ref="I12:I22" si="3">G12+H12</f>
        <v>533</v>
      </c>
      <c r="J12" s="44">
        <f t="shared" ref="J12:J22" si="4">I12/$I$23</f>
        <v>1.5101717005723353E-2</v>
      </c>
      <c r="K12" s="43">
        <f t="shared" si="0"/>
        <v>830</v>
      </c>
      <c r="P12" s="56"/>
    </row>
    <row r="13" spans="1:16" x14ac:dyDescent="0.2">
      <c r="B13" s="43" t="s">
        <v>370</v>
      </c>
      <c r="C13" s="43">
        <v>649</v>
      </c>
      <c r="D13" s="43">
        <v>462</v>
      </c>
      <c r="E13" s="43">
        <f t="shared" si="1"/>
        <v>1111</v>
      </c>
      <c r="F13" s="44">
        <f t="shared" si="2"/>
        <v>5.3470016363461353E-2</v>
      </c>
      <c r="G13" s="43">
        <v>1479</v>
      </c>
      <c r="H13" s="43">
        <v>166</v>
      </c>
      <c r="I13" s="43">
        <f t="shared" si="3"/>
        <v>1645</v>
      </c>
      <c r="J13" s="44">
        <f t="shared" si="4"/>
        <v>4.6608488694962313E-2</v>
      </c>
      <c r="K13" s="43">
        <f t="shared" si="0"/>
        <v>2756</v>
      </c>
      <c r="P13" s="56"/>
    </row>
    <row r="14" spans="1:16" x14ac:dyDescent="0.2">
      <c r="B14" s="43" t="s">
        <v>62</v>
      </c>
      <c r="C14" s="43">
        <v>691</v>
      </c>
      <c r="D14" s="43">
        <v>498</v>
      </c>
      <c r="E14" s="43">
        <f t="shared" si="1"/>
        <v>1189</v>
      </c>
      <c r="F14" s="44">
        <f t="shared" si="2"/>
        <v>5.7223986909230917E-2</v>
      </c>
      <c r="G14" s="43">
        <v>1735</v>
      </c>
      <c r="H14" s="43">
        <v>160</v>
      </c>
      <c r="I14" s="43">
        <f t="shared" si="3"/>
        <v>1895</v>
      </c>
      <c r="J14" s="44">
        <f t="shared" si="4"/>
        <v>5.3691845639485467E-2</v>
      </c>
      <c r="K14" s="43">
        <f t="shared" si="0"/>
        <v>3084</v>
      </c>
      <c r="P14" s="56"/>
    </row>
    <row r="15" spans="1:16" x14ac:dyDescent="0.2">
      <c r="B15" s="43" t="s">
        <v>371</v>
      </c>
      <c r="C15" s="43">
        <v>235</v>
      </c>
      <c r="D15" s="43">
        <v>214</v>
      </c>
      <c r="E15" s="43">
        <f t="shared" si="1"/>
        <v>449</v>
      </c>
      <c r="F15" s="44">
        <f t="shared" si="2"/>
        <v>2.1609394551929926E-2</v>
      </c>
      <c r="G15" s="43">
        <v>690</v>
      </c>
      <c r="H15" s="43">
        <v>71</v>
      </c>
      <c r="I15" s="43">
        <f t="shared" si="3"/>
        <v>761</v>
      </c>
      <c r="J15" s="44">
        <f t="shared" si="4"/>
        <v>2.1561738539128465E-2</v>
      </c>
      <c r="K15" s="43">
        <f t="shared" si="0"/>
        <v>1210</v>
      </c>
      <c r="P15" s="56"/>
    </row>
    <row r="16" spans="1:16" ht="24" x14ac:dyDescent="0.2">
      <c r="B16" s="43" t="s">
        <v>372</v>
      </c>
      <c r="C16" s="43">
        <v>704</v>
      </c>
      <c r="D16" s="43">
        <v>563</v>
      </c>
      <c r="E16" s="43">
        <f t="shared" si="1"/>
        <v>1267</v>
      </c>
      <c r="F16" s="44">
        <f t="shared" si="2"/>
        <v>6.0977957455000481E-2</v>
      </c>
      <c r="G16" s="43">
        <v>1512</v>
      </c>
      <c r="H16" s="43">
        <v>221</v>
      </c>
      <c r="I16" s="43">
        <f t="shared" si="3"/>
        <v>1733</v>
      </c>
      <c r="J16" s="44">
        <f t="shared" si="4"/>
        <v>4.9101830339434466E-2</v>
      </c>
      <c r="K16" s="43">
        <f t="shared" si="0"/>
        <v>3000</v>
      </c>
      <c r="P16" s="56"/>
    </row>
    <row r="17" spans="2:16" x14ac:dyDescent="0.2">
      <c r="B17" s="43" t="s">
        <v>373</v>
      </c>
      <c r="C17" s="43">
        <v>824</v>
      </c>
      <c r="D17" s="43">
        <v>716</v>
      </c>
      <c r="E17" s="43">
        <f t="shared" si="1"/>
        <v>1540</v>
      </c>
      <c r="F17" s="44">
        <f t="shared" si="2"/>
        <v>7.4116854365193954E-2</v>
      </c>
      <c r="G17" s="43">
        <v>2052</v>
      </c>
      <c r="H17" s="43">
        <v>196</v>
      </c>
      <c r="I17" s="43">
        <f t="shared" si="3"/>
        <v>2248</v>
      </c>
      <c r="J17" s="44">
        <f t="shared" si="4"/>
        <v>6.3693545645152144E-2</v>
      </c>
      <c r="K17" s="43">
        <f t="shared" si="0"/>
        <v>3788</v>
      </c>
      <c r="P17" s="56"/>
    </row>
    <row r="18" spans="2:16" x14ac:dyDescent="0.2">
      <c r="B18" s="43" t="s">
        <v>374</v>
      </c>
      <c r="C18" s="43">
        <v>1394</v>
      </c>
      <c r="D18" s="43">
        <v>980</v>
      </c>
      <c r="E18" s="43">
        <f t="shared" si="1"/>
        <v>2374</v>
      </c>
      <c r="F18" s="44">
        <f t="shared" si="2"/>
        <v>0.11425546250842238</v>
      </c>
      <c r="G18" s="43">
        <v>2373</v>
      </c>
      <c r="H18" s="43">
        <v>310</v>
      </c>
      <c r="I18" s="43">
        <f t="shared" si="3"/>
        <v>2683</v>
      </c>
      <c r="J18" s="44">
        <f t="shared" si="4"/>
        <v>7.6018586728622425E-2</v>
      </c>
      <c r="K18" s="43">
        <f t="shared" si="0"/>
        <v>5057</v>
      </c>
      <c r="P18" s="56"/>
    </row>
    <row r="19" spans="2:16" x14ac:dyDescent="0.2">
      <c r="B19" s="43" t="s">
        <v>375</v>
      </c>
      <c r="C19" s="43">
        <v>1412</v>
      </c>
      <c r="D19" s="43">
        <v>841</v>
      </c>
      <c r="E19" s="43">
        <f t="shared" si="1"/>
        <v>2253</v>
      </c>
      <c r="F19" s="44">
        <f t="shared" si="2"/>
        <v>0.10843199537972856</v>
      </c>
      <c r="G19" s="43">
        <v>4212</v>
      </c>
      <c r="H19" s="43">
        <v>385</v>
      </c>
      <c r="I19" s="43">
        <f t="shared" si="3"/>
        <v>4597</v>
      </c>
      <c r="J19" s="44">
        <f t="shared" si="4"/>
        <v>0.13024876749589165</v>
      </c>
      <c r="K19" s="43">
        <f t="shared" si="0"/>
        <v>6850</v>
      </c>
      <c r="P19" s="56"/>
    </row>
    <row r="20" spans="2:16" x14ac:dyDescent="0.2">
      <c r="B20" s="43" t="s">
        <v>376</v>
      </c>
      <c r="C20" s="43">
        <v>565</v>
      </c>
      <c r="D20" s="43">
        <v>368</v>
      </c>
      <c r="E20" s="43">
        <f t="shared" si="1"/>
        <v>933</v>
      </c>
      <c r="F20" s="44">
        <f t="shared" si="2"/>
        <v>4.4903263066705168E-2</v>
      </c>
      <c r="G20" s="43">
        <v>952</v>
      </c>
      <c r="H20" s="43">
        <v>99</v>
      </c>
      <c r="I20" s="43">
        <f t="shared" si="3"/>
        <v>1051</v>
      </c>
      <c r="J20" s="44">
        <f t="shared" si="4"/>
        <v>2.9778432594775316E-2</v>
      </c>
      <c r="K20" s="43">
        <f t="shared" si="0"/>
        <v>1984</v>
      </c>
      <c r="P20" s="56"/>
    </row>
    <row r="21" spans="2:16" x14ac:dyDescent="0.2">
      <c r="B21" s="43" t="s">
        <v>377</v>
      </c>
      <c r="C21" s="43">
        <v>439</v>
      </c>
      <c r="D21" s="43">
        <v>320</v>
      </c>
      <c r="E21" s="43">
        <f t="shared" si="1"/>
        <v>759</v>
      </c>
      <c r="F21" s="44">
        <f t="shared" si="2"/>
        <v>3.6529021079988448E-2</v>
      </c>
      <c r="G21" s="43">
        <v>680</v>
      </c>
      <c r="H21" s="43">
        <v>92</v>
      </c>
      <c r="I21" s="43">
        <f t="shared" si="3"/>
        <v>772</v>
      </c>
      <c r="J21" s="44">
        <f t="shared" si="4"/>
        <v>2.1873406244687484E-2</v>
      </c>
      <c r="K21" s="43">
        <f t="shared" si="0"/>
        <v>1531</v>
      </c>
      <c r="P21" s="56"/>
    </row>
    <row r="22" spans="2:16" x14ac:dyDescent="0.2">
      <c r="B22" s="43" t="s">
        <v>378</v>
      </c>
      <c r="C22" s="43">
        <v>1435</v>
      </c>
      <c r="D22" s="43">
        <v>862</v>
      </c>
      <c r="E22" s="43">
        <f t="shared" si="1"/>
        <v>2297</v>
      </c>
      <c r="F22" s="44">
        <f t="shared" si="2"/>
        <v>0.11054961979016267</v>
      </c>
      <c r="G22" s="43">
        <v>3071</v>
      </c>
      <c r="H22" s="43">
        <v>336</v>
      </c>
      <c r="I22" s="43">
        <f t="shared" si="3"/>
        <v>3407</v>
      </c>
      <c r="J22" s="44">
        <f t="shared" si="4"/>
        <v>9.6531988439961469E-2</v>
      </c>
      <c r="K22" s="43">
        <f t="shared" si="0"/>
        <v>5704</v>
      </c>
      <c r="P22" s="56"/>
    </row>
    <row r="23" spans="2:16" x14ac:dyDescent="0.2">
      <c r="B23" s="45" t="s">
        <v>66</v>
      </c>
      <c r="C23" s="43">
        <f t="shared" ref="C23:H23" si="5">SUM(C11:C22)</f>
        <v>12385</v>
      </c>
      <c r="D23" s="43">
        <f t="shared" si="5"/>
        <v>8393</v>
      </c>
      <c r="E23" s="45">
        <f t="shared" ref="E23" si="6">C23+D23</f>
        <v>20778</v>
      </c>
      <c r="F23" s="47">
        <f t="shared" ref="F23" si="7">E23/$E$23</f>
        <v>1</v>
      </c>
      <c r="G23" s="43">
        <f t="shared" si="5"/>
        <v>32179</v>
      </c>
      <c r="H23" s="43">
        <f t="shared" si="5"/>
        <v>3115</v>
      </c>
      <c r="I23" s="45">
        <f t="shared" ref="I23" si="8">G23+H23</f>
        <v>35294</v>
      </c>
      <c r="J23" s="47">
        <f t="shared" ref="J23" si="9">I23/$I$23</f>
        <v>1</v>
      </c>
      <c r="K23" s="45">
        <f t="shared" ref="K23:K24" si="10">E23+I23</f>
        <v>56072</v>
      </c>
      <c r="P23" s="56"/>
    </row>
    <row r="24" spans="2:16" ht="25.5" customHeight="1" x14ac:dyDescent="0.2">
      <c r="B24" s="57" t="s">
        <v>82</v>
      </c>
      <c r="C24" s="58">
        <f>+C23/$K$23</f>
        <v>0.22087672991867599</v>
      </c>
      <c r="D24" s="58">
        <f>+D23/$K$23</f>
        <v>0.14968255100584962</v>
      </c>
      <c r="E24" s="59">
        <f>C24+D24</f>
        <v>0.37055928092452561</v>
      </c>
      <c r="F24" s="59"/>
      <c r="G24" s="58">
        <f>+G23/$K$23</f>
        <v>0.57388714509915828</v>
      </c>
      <c r="H24" s="58">
        <f>+H23/$K$23</f>
        <v>5.5553573976316162E-2</v>
      </c>
      <c r="I24" s="59">
        <f>G24+H24</f>
        <v>0.6294407190754745</v>
      </c>
      <c r="J24" s="59"/>
      <c r="K24" s="59">
        <f t="shared" si="10"/>
        <v>1</v>
      </c>
    </row>
    <row r="25" spans="2:16" x14ac:dyDescent="0.2">
      <c r="B25" s="60"/>
      <c r="C25" s="61"/>
      <c r="D25" s="61"/>
      <c r="E25" s="62"/>
      <c r="F25" s="62"/>
      <c r="G25" s="61"/>
      <c r="H25" s="61"/>
      <c r="I25" s="62"/>
      <c r="J25" s="62"/>
      <c r="K25" s="62"/>
      <c r="L25" s="62"/>
    </row>
    <row r="26" spans="2:16" ht="12.75" x14ac:dyDescent="0.2">
      <c r="B26" s="363" t="s">
        <v>112</v>
      </c>
      <c r="C26" s="363"/>
      <c r="D26" s="363"/>
      <c r="E26" s="363"/>
      <c r="F26" s="363"/>
      <c r="G26" s="363"/>
      <c r="H26" s="363"/>
      <c r="I26" s="363"/>
      <c r="J26" s="363"/>
      <c r="K26" s="363"/>
      <c r="L26" s="62"/>
    </row>
    <row r="27" spans="2:16" ht="12.75" x14ac:dyDescent="0.2">
      <c r="B27" s="376" t="str">
        <f>'Solicitudes Regiones'!$B$6:$P$6</f>
        <v>Acumuladas de julio de 2008 a marzo de 2019</v>
      </c>
      <c r="C27" s="376"/>
      <c r="D27" s="376"/>
      <c r="E27" s="376"/>
      <c r="F27" s="376"/>
      <c r="G27" s="376"/>
      <c r="H27" s="376"/>
      <c r="I27" s="376"/>
      <c r="J27" s="376"/>
      <c r="K27" s="376"/>
      <c r="L27" s="62"/>
    </row>
    <row r="28" spans="2:16" x14ac:dyDescent="0.2">
      <c r="B28" s="50"/>
      <c r="C28" s="63"/>
      <c r="D28" s="63"/>
      <c r="E28" s="63"/>
      <c r="F28" s="63"/>
      <c r="G28" s="63"/>
      <c r="H28" s="63"/>
      <c r="I28" s="63"/>
      <c r="J28" s="63"/>
      <c r="K28" s="63"/>
    </row>
    <row r="29" spans="2:16" ht="15" customHeight="1" x14ac:dyDescent="0.2">
      <c r="B29" s="392" t="s">
        <v>83</v>
      </c>
      <c r="C29" s="392"/>
      <c r="D29" s="392"/>
      <c r="E29" s="392"/>
      <c r="F29" s="392"/>
      <c r="G29" s="392"/>
      <c r="H29" s="392"/>
      <c r="I29" s="392"/>
      <c r="J29" s="392"/>
      <c r="K29" s="392"/>
      <c r="L29" s="64"/>
    </row>
    <row r="30" spans="2:16" ht="15" customHeight="1" x14ac:dyDescent="0.2">
      <c r="B30" s="392" t="s">
        <v>74</v>
      </c>
      <c r="C30" s="392" t="s">
        <v>2</v>
      </c>
      <c r="D30" s="392"/>
      <c r="E30" s="392"/>
      <c r="F30" s="392"/>
      <c r="G30" s="392"/>
      <c r="H30" s="392"/>
      <c r="I30" s="392"/>
      <c r="J30" s="392"/>
      <c r="K30" s="392"/>
    </row>
    <row r="31" spans="2:16" ht="24" x14ac:dyDescent="0.2">
      <c r="B31" s="392"/>
      <c r="C31" s="48" t="s">
        <v>75</v>
      </c>
      <c r="D31" s="48" t="s">
        <v>76</v>
      </c>
      <c r="E31" s="48" t="s">
        <v>77</v>
      </c>
      <c r="F31" s="48" t="s">
        <v>78</v>
      </c>
      <c r="G31" s="48" t="s">
        <v>8</v>
      </c>
      <c r="H31" s="48" t="s">
        <v>79</v>
      </c>
      <c r="I31" s="48" t="s">
        <v>80</v>
      </c>
      <c r="J31" s="48" t="s">
        <v>81</v>
      </c>
      <c r="K31" s="49" t="s">
        <v>46</v>
      </c>
    </row>
    <row r="32" spans="2:16" x14ac:dyDescent="0.2">
      <c r="B32" s="43" t="s">
        <v>368</v>
      </c>
      <c r="C32" s="43">
        <v>3542</v>
      </c>
      <c r="D32" s="43">
        <v>1838</v>
      </c>
      <c r="E32" s="43">
        <f>C32+D32</f>
        <v>5380</v>
      </c>
      <c r="F32" s="44">
        <f>E32/$E$44</f>
        <v>0.31293624941833409</v>
      </c>
      <c r="G32" s="43">
        <v>10989</v>
      </c>
      <c r="H32" s="43">
        <v>869</v>
      </c>
      <c r="I32" s="43">
        <f>G32+H32</f>
        <v>11858</v>
      </c>
      <c r="J32" s="44">
        <f>I32/$I$44</f>
        <v>0.39335235188748091</v>
      </c>
      <c r="K32" s="43">
        <f t="shared" ref="K32:K43" si="11">E32+I32</f>
        <v>17238</v>
      </c>
    </row>
    <row r="33" spans="2:11" x14ac:dyDescent="0.2">
      <c r="B33" s="43" t="s">
        <v>369</v>
      </c>
      <c r="C33" s="43">
        <v>152</v>
      </c>
      <c r="D33" s="43">
        <v>87</v>
      </c>
      <c r="E33" s="43">
        <f t="shared" ref="E33:E43" si="12">C33+D33</f>
        <v>239</v>
      </c>
      <c r="F33" s="44">
        <f t="shared" ref="F33:F43" si="13">E33/$E$44</f>
        <v>1.3901814797580269E-2</v>
      </c>
      <c r="G33" s="43">
        <v>431</v>
      </c>
      <c r="H33" s="43">
        <v>33</v>
      </c>
      <c r="I33" s="43">
        <f t="shared" ref="I33:I43" si="14">G33+H33</f>
        <v>464</v>
      </c>
      <c r="J33" s="44">
        <f t="shared" ref="J33:J43" si="15">I33/$I$44</f>
        <v>1.5391760100842566E-2</v>
      </c>
      <c r="K33" s="43">
        <f t="shared" si="11"/>
        <v>703</v>
      </c>
    </row>
    <row r="34" spans="2:11" x14ac:dyDescent="0.2">
      <c r="B34" s="43" t="s">
        <v>370</v>
      </c>
      <c r="C34" s="43">
        <v>609</v>
      </c>
      <c r="D34" s="43">
        <v>278</v>
      </c>
      <c r="E34" s="43">
        <f t="shared" si="12"/>
        <v>887</v>
      </c>
      <c r="F34" s="44">
        <f t="shared" si="13"/>
        <v>5.1593764541647276E-2</v>
      </c>
      <c r="G34" s="43">
        <v>1291</v>
      </c>
      <c r="H34" s="43">
        <v>141</v>
      </c>
      <c r="I34" s="43">
        <f t="shared" si="14"/>
        <v>1432</v>
      </c>
      <c r="J34" s="44">
        <f t="shared" si="15"/>
        <v>4.750215617328999E-2</v>
      </c>
      <c r="K34" s="43">
        <f t="shared" si="11"/>
        <v>2319</v>
      </c>
    </row>
    <row r="35" spans="2:11" x14ac:dyDescent="0.2">
      <c r="B35" s="43" t="s">
        <v>62</v>
      </c>
      <c r="C35" s="43">
        <v>653</v>
      </c>
      <c r="D35" s="43">
        <v>347</v>
      </c>
      <c r="E35" s="43">
        <f t="shared" si="12"/>
        <v>1000</v>
      </c>
      <c r="F35" s="44">
        <f t="shared" si="13"/>
        <v>5.8166589111214521E-2</v>
      </c>
      <c r="G35" s="43">
        <v>1549</v>
      </c>
      <c r="H35" s="43">
        <v>132</v>
      </c>
      <c r="I35" s="43">
        <f t="shared" si="14"/>
        <v>1681</v>
      </c>
      <c r="J35" s="44">
        <f t="shared" si="15"/>
        <v>5.5761958468785247E-2</v>
      </c>
      <c r="K35" s="43">
        <f t="shared" si="11"/>
        <v>2681</v>
      </c>
    </row>
    <row r="36" spans="2:11" x14ac:dyDescent="0.2">
      <c r="B36" s="43" t="s">
        <v>371</v>
      </c>
      <c r="C36" s="43">
        <v>210</v>
      </c>
      <c r="D36" s="43">
        <v>115</v>
      </c>
      <c r="E36" s="43">
        <f t="shared" si="12"/>
        <v>325</v>
      </c>
      <c r="F36" s="44">
        <f t="shared" si="13"/>
        <v>1.8904141461144719E-2</v>
      </c>
      <c r="G36" s="43">
        <v>617</v>
      </c>
      <c r="H36" s="43">
        <v>63</v>
      </c>
      <c r="I36" s="43">
        <f t="shared" si="14"/>
        <v>680</v>
      </c>
      <c r="J36" s="44">
        <f t="shared" si="15"/>
        <v>2.2556889802958932E-2</v>
      </c>
      <c r="K36" s="43">
        <f t="shared" si="11"/>
        <v>1005</v>
      </c>
    </row>
    <row r="37" spans="2:11" ht="24" x14ac:dyDescent="0.2">
      <c r="B37" s="43" t="s">
        <v>372</v>
      </c>
      <c r="C37" s="43">
        <v>675</v>
      </c>
      <c r="D37" s="43">
        <v>358</v>
      </c>
      <c r="E37" s="43">
        <f t="shared" si="12"/>
        <v>1033</v>
      </c>
      <c r="F37" s="44">
        <f t="shared" si="13"/>
        <v>6.0086086551884597E-2</v>
      </c>
      <c r="G37" s="43">
        <v>1344</v>
      </c>
      <c r="H37" s="43">
        <v>187</v>
      </c>
      <c r="I37" s="43">
        <f t="shared" si="14"/>
        <v>1531</v>
      </c>
      <c r="J37" s="44">
        <f t="shared" si="15"/>
        <v>5.0786173953426654E-2</v>
      </c>
      <c r="K37" s="43">
        <f t="shared" si="11"/>
        <v>2564</v>
      </c>
    </row>
    <row r="38" spans="2:11" x14ac:dyDescent="0.2">
      <c r="B38" s="43" t="s">
        <v>373</v>
      </c>
      <c r="C38" s="43">
        <v>750</v>
      </c>
      <c r="D38" s="43">
        <v>437</v>
      </c>
      <c r="E38" s="43">
        <f t="shared" si="12"/>
        <v>1187</v>
      </c>
      <c r="F38" s="44">
        <f t="shared" si="13"/>
        <v>6.904374127501163E-2</v>
      </c>
      <c r="G38" s="43">
        <v>1719</v>
      </c>
      <c r="H38" s="43">
        <v>163</v>
      </c>
      <c r="I38" s="43">
        <f t="shared" si="14"/>
        <v>1882</v>
      </c>
      <c r="J38" s="44">
        <f t="shared" si="15"/>
        <v>6.2429509719365756E-2</v>
      </c>
      <c r="K38" s="43">
        <f t="shared" si="11"/>
        <v>3069</v>
      </c>
    </row>
    <row r="39" spans="2:11" x14ac:dyDescent="0.2">
      <c r="B39" s="43" t="s">
        <v>374</v>
      </c>
      <c r="C39" s="43">
        <v>1298</v>
      </c>
      <c r="D39" s="43">
        <v>653</v>
      </c>
      <c r="E39" s="43">
        <f t="shared" si="12"/>
        <v>1951</v>
      </c>
      <c r="F39" s="44">
        <f t="shared" si="13"/>
        <v>0.11348301535597953</v>
      </c>
      <c r="G39" s="43">
        <v>2003</v>
      </c>
      <c r="H39" s="43">
        <v>261</v>
      </c>
      <c r="I39" s="43">
        <f t="shared" si="14"/>
        <v>2264</v>
      </c>
      <c r="J39" s="44">
        <f t="shared" si="15"/>
        <v>7.5101174285145622E-2</v>
      </c>
      <c r="K39" s="43">
        <f t="shared" si="11"/>
        <v>4215</v>
      </c>
    </row>
    <row r="40" spans="2:11" x14ac:dyDescent="0.2">
      <c r="B40" s="43" t="s">
        <v>375</v>
      </c>
      <c r="C40" s="43">
        <v>1288</v>
      </c>
      <c r="D40" s="43">
        <v>598</v>
      </c>
      <c r="E40" s="43">
        <f t="shared" si="12"/>
        <v>1886</v>
      </c>
      <c r="F40" s="44">
        <f t="shared" si="13"/>
        <v>0.10970218706375058</v>
      </c>
      <c r="G40" s="43">
        <v>3512</v>
      </c>
      <c r="H40" s="43">
        <v>334</v>
      </c>
      <c r="I40" s="43">
        <f t="shared" si="14"/>
        <v>3846</v>
      </c>
      <c r="J40" s="44">
        <f t="shared" si="15"/>
        <v>0.12757911497379421</v>
      </c>
      <c r="K40" s="43">
        <f t="shared" si="11"/>
        <v>5732</v>
      </c>
    </row>
    <row r="41" spans="2:11" x14ac:dyDescent="0.2">
      <c r="B41" s="43" t="s">
        <v>376</v>
      </c>
      <c r="C41" s="43">
        <v>513</v>
      </c>
      <c r="D41" s="43">
        <v>250</v>
      </c>
      <c r="E41" s="43">
        <f t="shared" si="12"/>
        <v>763</v>
      </c>
      <c r="F41" s="44">
        <f t="shared" si="13"/>
        <v>4.4381107491856676E-2</v>
      </c>
      <c r="G41" s="43">
        <v>812</v>
      </c>
      <c r="H41" s="43">
        <v>87</v>
      </c>
      <c r="I41" s="43">
        <f t="shared" si="14"/>
        <v>899</v>
      </c>
      <c r="J41" s="44">
        <f t="shared" si="15"/>
        <v>2.982153519538247E-2</v>
      </c>
      <c r="K41" s="43">
        <f t="shared" si="11"/>
        <v>1662</v>
      </c>
    </row>
    <row r="42" spans="2:11" x14ac:dyDescent="0.2">
      <c r="B42" s="43" t="s">
        <v>377</v>
      </c>
      <c r="C42" s="43">
        <v>421</v>
      </c>
      <c r="D42" s="43">
        <v>208</v>
      </c>
      <c r="E42" s="43">
        <f t="shared" si="12"/>
        <v>629</v>
      </c>
      <c r="F42" s="44">
        <f t="shared" si="13"/>
        <v>3.6586784550953932E-2</v>
      </c>
      <c r="G42" s="43">
        <v>600</v>
      </c>
      <c r="H42" s="43">
        <v>81</v>
      </c>
      <c r="I42" s="43">
        <f t="shared" si="14"/>
        <v>681</v>
      </c>
      <c r="J42" s="44">
        <f t="shared" si="15"/>
        <v>2.2590061699727989E-2</v>
      </c>
      <c r="K42" s="43">
        <f t="shared" si="11"/>
        <v>1310</v>
      </c>
    </row>
    <row r="43" spans="2:11" x14ac:dyDescent="0.2">
      <c r="B43" s="43" t="s">
        <v>378</v>
      </c>
      <c r="C43" s="43">
        <v>1319</v>
      </c>
      <c r="D43" s="43">
        <v>593</v>
      </c>
      <c r="E43" s="43">
        <f t="shared" si="12"/>
        <v>1912</v>
      </c>
      <c r="F43" s="44">
        <f t="shared" si="13"/>
        <v>0.11121451838064216</v>
      </c>
      <c r="G43" s="43">
        <v>2639</v>
      </c>
      <c r="H43" s="43">
        <v>289</v>
      </c>
      <c r="I43" s="43">
        <f t="shared" si="14"/>
        <v>2928</v>
      </c>
      <c r="J43" s="44">
        <f t="shared" si="15"/>
        <v>9.7127313739799645E-2</v>
      </c>
      <c r="K43" s="43">
        <f t="shared" si="11"/>
        <v>4840</v>
      </c>
    </row>
    <row r="44" spans="2:11" x14ac:dyDescent="0.2">
      <c r="B44" s="45" t="s">
        <v>66</v>
      </c>
      <c r="C44" s="43">
        <f t="shared" ref="C44:H44" si="16">SUM(C32:C43)</f>
        <v>11430</v>
      </c>
      <c r="D44" s="43">
        <f t="shared" si="16"/>
        <v>5762</v>
      </c>
      <c r="E44" s="45">
        <f t="shared" ref="E44" si="17">C44+D44</f>
        <v>17192</v>
      </c>
      <c r="F44" s="47">
        <f t="shared" ref="F44" si="18">E44/$E$44</f>
        <v>1</v>
      </c>
      <c r="G44" s="43">
        <f t="shared" si="16"/>
        <v>27506</v>
      </c>
      <c r="H44" s="43">
        <f t="shared" si="16"/>
        <v>2640</v>
      </c>
      <c r="I44" s="45">
        <f t="shared" ref="I44" si="19">G44+H44</f>
        <v>30146</v>
      </c>
      <c r="J44" s="47">
        <f t="shared" ref="J44" si="20">I44/$I$44</f>
        <v>1</v>
      </c>
      <c r="K44" s="45">
        <f t="shared" ref="K44:K45" si="21">E44+I44</f>
        <v>47338</v>
      </c>
    </row>
    <row r="45" spans="2:11" ht="24" x14ac:dyDescent="0.2">
      <c r="B45" s="57" t="s">
        <v>84</v>
      </c>
      <c r="C45" s="58">
        <f>+C44/$K$44</f>
        <v>0.24145506781021589</v>
      </c>
      <c r="D45" s="58">
        <f>+D44/$K$44</f>
        <v>0.1217203937639951</v>
      </c>
      <c r="E45" s="59">
        <f>C45+D45</f>
        <v>0.36317546157421099</v>
      </c>
      <c r="F45" s="59"/>
      <c r="G45" s="58">
        <f>+G44/$K$44</f>
        <v>0.58105538890531916</v>
      </c>
      <c r="H45" s="58">
        <f>+H44/$K$44</f>
        <v>5.576914952046981E-2</v>
      </c>
      <c r="I45" s="59">
        <f>G45+H45</f>
        <v>0.63682453842578901</v>
      </c>
      <c r="J45" s="59"/>
      <c r="K45" s="59">
        <f t="shared" si="21"/>
        <v>1</v>
      </c>
    </row>
    <row r="46" spans="2:11" x14ac:dyDescent="0.2">
      <c r="B46" s="50" t="s">
        <v>149</v>
      </c>
    </row>
    <row r="47" spans="2:11" x14ac:dyDescent="0.2">
      <c r="B47" s="50" t="s">
        <v>150</v>
      </c>
    </row>
  </sheetData>
  <mergeCells count="10">
    <mergeCell ref="B30:B31"/>
    <mergeCell ref="C30:K30"/>
    <mergeCell ref="B8:K8"/>
    <mergeCell ref="B9:B10"/>
    <mergeCell ref="C9:K9"/>
    <mergeCell ref="B6:K6"/>
    <mergeCell ref="B5:K5"/>
    <mergeCell ref="B27:K27"/>
    <mergeCell ref="B26:K26"/>
    <mergeCell ref="B29:K29"/>
  </mergeCells>
  <hyperlinks>
    <hyperlink ref="M5" location="'Índice Pensiones Solidarias'!A1" display="Volver Sistema de Pensiones Solidadias" xr:uid="{00000000-0004-0000-1200-000000000000}"/>
  </hyperlinks>
  <pageMargins left="0.74803149606299213" right="0.74803149606299213" top="0.98425196850393704" bottom="0.98425196850393704" header="0" footer="0"/>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504D"/>
  </sheetPr>
  <dimension ref="A1:N16"/>
  <sheetViews>
    <sheetView showGridLines="0" workbookViewId="0">
      <selection activeCell="B14" sqref="B14"/>
    </sheetView>
  </sheetViews>
  <sheetFormatPr baseColWidth="10" defaultRowHeight="15" x14ac:dyDescent="0.25"/>
  <cols>
    <col min="1" max="1" width="13.5703125" customWidth="1"/>
    <col min="2" max="2" width="60.85546875" customWidth="1"/>
  </cols>
  <sheetData>
    <row r="1" spans="1:14" ht="62.25" customHeight="1" x14ac:dyDescent="0.25">
      <c r="B1" s="152" t="s">
        <v>597</v>
      </c>
    </row>
    <row r="2" spans="1:14" x14ac:dyDescent="0.25">
      <c r="A2" s="151"/>
      <c r="B2" s="50"/>
      <c r="C2" s="50"/>
    </row>
    <row r="3" spans="1:14" x14ac:dyDescent="0.25">
      <c r="A3" s="151"/>
      <c r="B3" s="50"/>
      <c r="C3" s="50"/>
    </row>
    <row r="4" spans="1:14" x14ac:dyDescent="0.25">
      <c r="A4" s="79"/>
      <c r="B4" s="50"/>
      <c r="C4" s="50"/>
    </row>
    <row r="5" spans="1:14" ht="15.75" x14ac:dyDescent="0.25">
      <c r="A5" s="79"/>
      <c r="B5" s="146" t="s">
        <v>482</v>
      </c>
      <c r="C5" s="50"/>
    </row>
    <row r="7" spans="1:14" s="50" customFormat="1" x14ac:dyDescent="0.25">
      <c r="B7" s="147" t="s">
        <v>144</v>
      </c>
      <c r="C7" s="65"/>
      <c r="D7" s="65"/>
      <c r="E7" s="65"/>
      <c r="F7" s="65"/>
      <c r="G7" s="65"/>
      <c r="H7" s="65"/>
      <c r="I7" s="65"/>
      <c r="J7" s="65"/>
      <c r="K7" s="65"/>
      <c r="L7" s="65"/>
      <c r="M7" s="65"/>
    </row>
    <row r="8" spans="1:14" s="50" customFormat="1" ht="45" x14ac:dyDescent="0.2">
      <c r="B8" s="190" t="s">
        <v>635</v>
      </c>
      <c r="C8" s="110"/>
      <c r="D8" s="110"/>
      <c r="E8" s="110"/>
      <c r="F8" s="110"/>
      <c r="G8" s="110"/>
      <c r="H8" s="110"/>
      <c r="I8" s="110"/>
      <c r="J8" s="110"/>
      <c r="K8" s="110"/>
      <c r="L8" s="110"/>
      <c r="M8" s="110"/>
      <c r="N8" s="65"/>
    </row>
    <row r="9" spans="1:14" s="50" customFormat="1" ht="15" customHeight="1" x14ac:dyDescent="0.2">
      <c r="B9" s="110"/>
      <c r="C9" s="110"/>
      <c r="D9" s="110"/>
      <c r="E9" s="110"/>
      <c r="F9" s="110"/>
      <c r="G9" s="110"/>
      <c r="H9" s="110"/>
      <c r="I9" s="110"/>
      <c r="J9" s="110"/>
      <c r="K9" s="110"/>
      <c r="L9" s="110"/>
      <c r="M9" s="110"/>
      <c r="N9" s="140"/>
    </row>
    <row r="10" spans="1:14" s="50" customFormat="1" x14ac:dyDescent="0.2">
      <c r="B10" s="148" t="s">
        <v>585</v>
      </c>
      <c r="C10" s="140"/>
      <c r="D10" s="140"/>
      <c r="E10" s="140"/>
      <c r="F10" s="140"/>
      <c r="G10" s="140"/>
      <c r="H10" s="140"/>
      <c r="I10" s="140"/>
      <c r="J10" s="140"/>
      <c r="K10" s="140"/>
      <c r="L10" s="140"/>
      <c r="M10" s="140"/>
      <c r="N10" s="140"/>
    </row>
    <row r="11" spans="1:14" s="50" customFormat="1" x14ac:dyDescent="0.25">
      <c r="B11" s="149" t="s">
        <v>587</v>
      </c>
      <c r="C11" s="65"/>
      <c r="D11" s="65"/>
      <c r="E11" s="65"/>
      <c r="F11" s="65"/>
      <c r="G11" s="65"/>
      <c r="H11" s="65"/>
      <c r="I11" s="65"/>
      <c r="J11" s="65"/>
      <c r="K11" s="65"/>
      <c r="L11" s="65"/>
      <c r="M11" s="65"/>
      <c r="N11" s="140"/>
    </row>
    <row r="12" spans="1:14" s="50" customFormat="1" x14ac:dyDescent="0.25">
      <c r="B12" s="150" t="s">
        <v>586</v>
      </c>
      <c r="N12" s="65"/>
    </row>
    <row r="13" spans="1:14" s="50" customFormat="1" ht="12" x14ac:dyDescent="0.2"/>
    <row r="14" spans="1:14" s="50" customFormat="1" ht="12" x14ac:dyDescent="0.2"/>
    <row r="15" spans="1:14" s="50" customFormat="1" ht="12" x14ac:dyDescent="0.2"/>
    <row r="16" spans="1:14" s="50" customFormat="1" ht="12" x14ac:dyDescent="0.2"/>
  </sheetData>
  <hyperlinks>
    <hyperlink ref="B10" location="'Índice Pensiones Solidarias'!A1" display="'Índice Pensiones Solidarias'!A1" xr:uid="{00000000-0004-0000-0100-000000000000}"/>
    <hyperlink ref="B11" location="'Índice BxH'!A1" display="'Índice BxH'!A1" xr:uid="{00000000-0004-0000-0100-000001000000}"/>
    <hyperlink ref="B12" location="'Índice STJ'!A1" display="'Índice STJ'!A1" xr:uid="{00000000-0004-0000-0100-000002000000}"/>
  </hyperlink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9"/>
  <dimension ref="A1:P83"/>
  <sheetViews>
    <sheetView showGridLines="0" topLeftCell="A58" zoomScaleNormal="100" workbookViewId="0">
      <selection activeCell="E80" sqref="E80"/>
    </sheetView>
  </sheetViews>
  <sheetFormatPr baseColWidth="10" defaultRowHeight="12" x14ac:dyDescent="0.2"/>
  <cols>
    <col min="1" max="1" width="6" style="51" customWidth="1"/>
    <col min="2" max="2" width="18.140625" style="51" customWidth="1"/>
    <col min="3" max="3" width="7.85546875" style="51" bestFit="1" customWidth="1"/>
    <col min="4" max="4" width="7.28515625" style="51" bestFit="1" customWidth="1"/>
    <col min="5" max="6" width="7.28515625" style="51" customWidth="1"/>
    <col min="7" max="8" width="7.28515625" style="51" bestFit="1" customWidth="1"/>
    <col min="9" max="11" width="7.28515625" style="51" customWidth="1"/>
    <col min="12" max="12" width="7.85546875" style="51" customWidth="1"/>
    <col min="13" max="251" width="11.42578125" style="51"/>
    <col min="252" max="252" width="18.140625" style="51" customWidth="1"/>
    <col min="253" max="253" width="7.85546875" style="51" bestFit="1" customWidth="1"/>
    <col min="254" max="254" width="7.28515625" style="51" bestFit="1" customWidth="1"/>
    <col min="255" max="256" width="7.28515625" style="51" customWidth="1"/>
    <col min="257" max="258" width="7.28515625" style="51" bestFit="1" customWidth="1"/>
    <col min="259" max="261" width="7.28515625" style="51" customWidth="1"/>
    <col min="262" max="267" width="0" style="51" hidden="1" customWidth="1"/>
    <col min="268" max="268" width="7.85546875" style="51" customWidth="1"/>
    <col min="269" max="507" width="11.42578125" style="51"/>
    <col min="508" max="508" width="18.140625" style="51" customWidth="1"/>
    <col min="509" max="509" width="7.85546875" style="51" bestFit="1" customWidth="1"/>
    <col min="510" max="510" width="7.28515625" style="51" bestFit="1" customWidth="1"/>
    <col min="511" max="512" width="7.28515625" style="51" customWidth="1"/>
    <col min="513" max="514" width="7.28515625" style="51" bestFit="1" customWidth="1"/>
    <col min="515" max="517" width="7.28515625" style="51" customWidth="1"/>
    <col min="518" max="523" width="0" style="51" hidden="1" customWidth="1"/>
    <col min="524" max="524" width="7.85546875" style="51" customWidth="1"/>
    <col min="525" max="763" width="11.42578125" style="51"/>
    <col min="764" max="764" width="18.140625" style="51" customWidth="1"/>
    <col min="765" max="765" width="7.85546875" style="51" bestFit="1" customWidth="1"/>
    <col min="766" max="766" width="7.28515625" style="51" bestFit="1" customWidth="1"/>
    <col min="767" max="768" width="7.28515625" style="51" customWidth="1"/>
    <col min="769" max="770" width="7.28515625" style="51" bestFit="1" customWidth="1"/>
    <col min="771" max="773" width="7.28515625" style="51" customWidth="1"/>
    <col min="774" max="779" width="0" style="51" hidden="1" customWidth="1"/>
    <col min="780" max="780" width="7.85546875" style="51" customWidth="1"/>
    <col min="781" max="1019" width="11.42578125" style="51"/>
    <col min="1020" max="1020" width="18.140625" style="51" customWidth="1"/>
    <col min="1021" max="1021" width="7.85546875" style="51" bestFit="1" customWidth="1"/>
    <col min="1022" max="1022" width="7.28515625" style="51" bestFit="1" customWidth="1"/>
    <col min="1023" max="1024" width="7.28515625" style="51" customWidth="1"/>
    <col min="1025" max="1026" width="7.28515625" style="51" bestFit="1" customWidth="1"/>
    <col min="1027" max="1029" width="7.28515625" style="51" customWidth="1"/>
    <col min="1030" max="1035" width="0" style="51" hidden="1" customWidth="1"/>
    <col min="1036" max="1036" width="7.85546875" style="51" customWidth="1"/>
    <col min="1037" max="1275" width="11.42578125" style="51"/>
    <col min="1276" max="1276" width="18.140625" style="51" customWidth="1"/>
    <col min="1277" max="1277" width="7.85546875" style="51" bestFit="1" customWidth="1"/>
    <col min="1278" max="1278" width="7.28515625" style="51" bestFit="1" customWidth="1"/>
    <col min="1279" max="1280" width="7.28515625" style="51" customWidth="1"/>
    <col min="1281" max="1282" width="7.28515625" style="51" bestFit="1" customWidth="1"/>
    <col min="1283" max="1285" width="7.28515625" style="51" customWidth="1"/>
    <col min="1286" max="1291" width="0" style="51" hidden="1" customWidth="1"/>
    <col min="1292" max="1292" width="7.85546875" style="51" customWidth="1"/>
    <col min="1293" max="1531" width="11.42578125" style="51"/>
    <col min="1532" max="1532" width="18.140625" style="51" customWidth="1"/>
    <col min="1533" max="1533" width="7.85546875" style="51" bestFit="1" customWidth="1"/>
    <col min="1534" max="1534" width="7.28515625" style="51" bestFit="1" customWidth="1"/>
    <col min="1535" max="1536" width="7.28515625" style="51" customWidth="1"/>
    <col min="1537" max="1538" width="7.28515625" style="51" bestFit="1" customWidth="1"/>
    <col min="1539" max="1541" width="7.28515625" style="51" customWidth="1"/>
    <col min="1542" max="1547" width="0" style="51" hidden="1" customWidth="1"/>
    <col min="1548" max="1548" width="7.85546875" style="51" customWidth="1"/>
    <col min="1549" max="1787" width="11.42578125" style="51"/>
    <col min="1788" max="1788" width="18.140625" style="51" customWidth="1"/>
    <col min="1789" max="1789" width="7.85546875" style="51" bestFit="1" customWidth="1"/>
    <col min="1790" max="1790" width="7.28515625" style="51" bestFit="1" customWidth="1"/>
    <col min="1791" max="1792" width="7.28515625" style="51" customWidth="1"/>
    <col min="1793" max="1794" width="7.28515625" style="51" bestFit="1" customWidth="1"/>
    <col min="1795" max="1797" width="7.28515625" style="51" customWidth="1"/>
    <col min="1798" max="1803" width="0" style="51" hidden="1" customWidth="1"/>
    <col min="1804" max="1804" width="7.85546875" style="51" customWidth="1"/>
    <col min="1805" max="2043" width="11.42578125" style="51"/>
    <col min="2044" max="2044" width="18.140625" style="51" customWidth="1"/>
    <col min="2045" max="2045" width="7.85546875" style="51" bestFit="1" customWidth="1"/>
    <col min="2046" max="2046" width="7.28515625" style="51" bestFit="1" customWidth="1"/>
    <col min="2047" max="2048" width="7.28515625" style="51" customWidth="1"/>
    <col min="2049" max="2050" width="7.28515625" style="51" bestFit="1" customWidth="1"/>
    <col min="2051" max="2053" width="7.28515625" style="51" customWidth="1"/>
    <col min="2054" max="2059" width="0" style="51" hidden="1" customWidth="1"/>
    <col min="2060" max="2060" width="7.85546875" style="51" customWidth="1"/>
    <col min="2061" max="2299" width="11.42578125" style="51"/>
    <col min="2300" max="2300" width="18.140625" style="51" customWidth="1"/>
    <col min="2301" max="2301" width="7.85546875" style="51" bestFit="1" customWidth="1"/>
    <col min="2302" max="2302" width="7.28515625" style="51" bestFit="1" customWidth="1"/>
    <col min="2303" max="2304" width="7.28515625" style="51" customWidth="1"/>
    <col min="2305" max="2306" width="7.28515625" style="51" bestFit="1" customWidth="1"/>
    <col min="2307" max="2309" width="7.28515625" style="51" customWidth="1"/>
    <col min="2310" max="2315" width="0" style="51" hidden="1" customWidth="1"/>
    <col min="2316" max="2316" width="7.85546875" style="51" customWidth="1"/>
    <col min="2317" max="2555" width="11.42578125" style="51"/>
    <col min="2556" max="2556" width="18.140625" style="51" customWidth="1"/>
    <col min="2557" max="2557" width="7.85546875" style="51" bestFit="1" customWidth="1"/>
    <col min="2558" max="2558" width="7.28515625" style="51" bestFit="1" customWidth="1"/>
    <col min="2559" max="2560" width="7.28515625" style="51" customWidth="1"/>
    <col min="2561" max="2562" width="7.28515625" style="51" bestFit="1" customWidth="1"/>
    <col min="2563" max="2565" width="7.28515625" style="51" customWidth="1"/>
    <col min="2566" max="2571" width="0" style="51" hidden="1" customWidth="1"/>
    <col min="2572" max="2572" width="7.85546875" style="51" customWidth="1"/>
    <col min="2573" max="2811" width="11.42578125" style="51"/>
    <col min="2812" max="2812" width="18.140625" style="51" customWidth="1"/>
    <col min="2813" max="2813" width="7.85546875" style="51" bestFit="1" customWidth="1"/>
    <col min="2814" max="2814" width="7.28515625" style="51" bestFit="1" customWidth="1"/>
    <col min="2815" max="2816" width="7.28515625" style="51" customWidth="1"/>
    <col min="2817" max="2818" width="7.28515625" style="51" bestFit="1" customWidth="1"/>
    <col min="2819" max="2821" width="7.28515625" style="51" customWidth="1"/>
    <col min="2822" max="2827" width="0" style="51" hidden="1" customWidth="1"/>
    <col min="2828" max="2828" width="7.85546875" style="51" customWidth="1"/>
    <col min="2829" max="3067" width="11.42578125" style="51"/>
    <col min="3068" max="3068" width="18.140625" style="51" customWidth="1"/>
    <col min="3069" max="3069" width="7.85546875" style="51" bestFit="1" customWidth="1"/>
    <col min="3070" max="3070" width="7.28515625" style="51" bestFit="1" customWidth="1"/>
    <col min="3071" max="3072" width="7.28515625" style="51" customWidth="1"/>
    <col min="3073" max="3074" width="7.28515625" style="51" bestFit="1" customWidth="1"/>
    <col min="3075" max="3077" width="7.28515625" style="51" customWidth="1"/>
    <col min="3078" max="3083" width="0" style="51" hidden="1" customWidth="1"/>
    <col min="3084" max="3084" width="7.85546875" style="51" customWidth="1"/>
    <col min="3085" max="3323" width="11.42578125" style="51"/>
    <col min="3324" max="3324" width="18.140625" style="51" customWidth="1"/>
    <col min="3325" max="3325" width="7.85546875" style="51" bestFit="1" customWidth="1"/>
    <col min="3326" max="3326" width="7.28515625" style="51" bestFit="1" customWidth="1"/>
    <col min="3327" max="3328" width="7.28515625" style="51" customWidth="1"/>
    <col min="3329" max="3330" width="7.28515625" style="51" bestFit="1" customWidth="1"/>
    <col min="3331" max="3333" width="7.28515625" style="51" customWidth="1"/>
    <col min="3334" max="3339" width="0" style="51" hidden="1" customWidth="1"/>
    <col min="3340" max="3340" width="7.85546875" style="51" customWidth="1"/>
    <col min="3341" max="3579" width="11.42578125" style="51"/>
    <col min="3580" max="3580" width="18.140625" style="51" customWidth="1"/>
    <col min="3581" max="3581" width="7.85546875" style="51" bestFit="1" customWidth="1"/>
    <col min="3582" max="3582" width="7.28515625" style="51" bestFit="1" customWidth="1"/>
    <col min="3583" max="3584" width="7.28515625" style="51" customWidth="1"/>
    <col min="3585" max="3586" width="7.28515625" style="51" bestFit="1" customWidth="1"/>
    <col min="3587" max="3589" width="7.28515625" style="51" customWidth="1"/>
    <col min="3590" max="3595" width="0" style="51" hidden="1" customWidth="1"/>
    <col min="3596" max="3596" width="7.85546875" style="51" customWidth="1"/>
    <col min="3597" max="3835" width="11.42578125" style="51"/>
    <col min="3836" max="3836" width="18.140625" style="51" customWidth="1"/>
    <col min="3837" max="3837" width="7.85546875" style="51" bestFit="1" customWidth="1"/>
    <col min="3838" max="3838" width="7.28515625" style="51" bestFit="1" customWidth="1"/>
    <col min="3839" max="3840" width="7.28515625" style="51" customWidth="1"/>
    <col min="3841" max="3842" width="7.28515625" style="51" bestFit="1" customWidth="1"/>
    <col min="3843" max="3845" width="7.28515625" style="51" customWidth="1"/>
    <col min="3846" max="3851" width="0" style="51" hidden="1" customWidth="1"/>
    <col min="3852" max="3852" width="7.85546875" style="51" customWidth="1"/>
    <col min="3853" max="4091" width="11.42578125" style="51"/>
    <col min="4092" max="4092" width="18.140625" style="51" customWidth="1"/>
    <col min="4093" max="4093" width="7.85546875" style="51" bestFit="1" customWidth="1"/>
    <col min="4094" max="4094" width="7.28515625" style="51" bestFit="1" customWidth="1"/>
    <col min="4095" max="4096" width="7.28515625" style="51" customWidth="1"/>
    <col min="4097" max="4098" width="7.28515625" style="51" bestFit="1" customWidth="1"/>
    <col min="4099" max="4101" width="7.28515625" style="51" customWidth="1"/>
    <col min="4102" max="4107" width="0" style="51" hidden="1" customWidth="1"/>
    <col min="4108" max="4108" width="7.85546875" style="51" customWidth="1"/>
    <col min="4109" max="4347" width="11.42578125" style="51"/>
    <col min="4348" max="4348" width="18.140625" style="51" customWidth="1"/>
    <col min="4349" max="4349" width="7.85546875" style="51" bestFit="1" customWidth="1"/>
    <col min="4350" max="4350" width="7.28515625" style="51" bestFit="1" customWidth="1"/>
    <col min="4351" max="4352" width="7.28515625" style="51" customWidth="1"/>
    <col min="4353" max="4354" width="7.28515625" style="51" bestFit="1" customWidth="1"/>
    <col min="4355" max="4357" width="7.28515625" style="51" customWidth="1"/>
    <col min="4358" max="4363" width="0" style="51" hidden="1" customWidth="1"/>
    <col min="4364" max="4364" width="7.85546875" style="51" customWidth="1"/>
    <col min="4365" max="4603" width="11.42578125" style="51"/>
    <col min="4604" max="4604" width="18.140625" style="51" customWidth="1"/>
    <col min="4605" max="4605" width="7.85546875" style="51" bestFit="1" customWidth="1"/>
    <col min="4606" max="4606" width="7.28515625" style="51" bestFit="1" customWidth="1"/>
    <col min="4607" max="4608" width="7.28515625" style="51" customWidth="1"/>
    <col min="4609" max="4610" width="7.28515625" style="51" bestFit="1" customWidth="1"/>
    <col min="4611" max="4613" width="7.28515625" style="51" customWidth="1"/>
    <col min="4614" max="4619" width="0" style="51" hidden="1" customWidth="1"/>
    <col min="4620" max="4620" width="7.85546875" style="51" customWidth="1"/>
    <col min="4621" max="4859" width="11.42578125" style="51"/>
    <col min="4860" max="4860" width="18.140625" style="51" customWidth="1"/>
    <col min="4861" max="4861" width="7.85546875" style="51" bestFit="1" customWidth="1"/>
    <col min="4862" max="4862" width="7.28515625" style="51" bestFit="1" customWidth="1"/>
    <col min="4863" max="4864" width="7.28515625" style="51" customWidth="1"/>
    <col min="4865" max="4866" width="7.28515625" style="51" bestFit="1" customWidth="1"/>
    <col min="4867" max="4869" width="7.28515625" style="51" customWidth="1"/>
    <col min="4870" max="4875" width="0" style="51" hidden="1" customWidth="1"/>
    <col min="4876" max="4876" width="7.85546875" style="51" customWidth="1"/>
    <col min="4877" max="5115" width="11.42578125" style="51"/>
    <col min="5116" max="5116" width="18.140625" style="51" customWidth="1"/>
    <col min="5117" max="5117" width="7.85546875" style="51" bestFit="1" customWidth="1"/>
    <col min="5118" max="5118" width="7.28515625" style="51" bestFit="1" customWidth="1"/>
    <col min="5119" max="5120" width="7.28515625" style="51" customWidth="1"/>
    <col min="5121" max="5122" width="7.28515625" style="51" bestFit="1" customWidth="1"/>
    <col min="5123" max="5125" width="7.28515625" style="51" customWidth="1"/>
    <col min="5126" max="5131" width="0" style="51" hidden="1" customWidth="1"/>
    <col min="5132" max="5132" width="7.85546875" style="51" customWidth="1"/>
    <col min="5133" max="5371" width="11.42578125" style="51"/>
    <col min="5372" max="5372" width="18.140625" style="51" customWidth="1"/>
    <col min="5373" max="5373" width="7.85546875" style="51" bestFit="1" customWidth="1"/>
    <col min="5374" max="5374" width="7.28515625" style="51" bestFit="1" customWidth="1"/>
    <col min="5375" max="5376" width="7.28515625" style="51" customWidth="1"/>
    <col min="5377" max="5378" width="7.28515625" style="51" bestFit="1" customWidth="1"/>
    <col min="5379" max="5381" width="7.28515625" style="51" customWidth="1"/>
    <col min="5382" max="5387" width="0" style="51" hidden="1" customWidth="1"/>
    <col min="5388" max="5388" width="7.85546875" style="51" customWidth="1"/>
    <col min="5389" max="5627" width="11.42578125" style="51"/>
    <col min="5628" max="5628" width="18.140625" style="51" customWidth="1"/>
    <col min="5629" max="5629" width="7.85546875" style="51" bestFit="1" customWidth="1"/>
    <col min="5630" max="5630" width="7.28515625" style="51" bestFit="1" customWidth="1"/>
    <col min="5631" max="5632" width="7.28515625" style="51" customWidth="1"/>
    <col min="5633" max="5634" width="7.28515625" style="51" bestFit="1" customWidth="1"/>
    <col min="5635" max="5637" width="7.28515625" style="51" customWidth="1"/>
    <col min="5638" max="5643" width="0" style="51" hidden="1" customWidth="1"/>
    <col min="5644" max="5644" width="7.85546875" style="51" customWidth="1"/>
    <col min="5645" max="5883" width="11.42578125" style="51"/>
    <col min="5884" max="5884" width="18.140625" style="51" customWidth="1"/>
    <col min="5885" max="5885" width="7.85546875" style="51" bestFit="1" customWidth="1"/>
    <col min="5886" max="5886" width="7.28515625" style="51" bestFit="1" customWidth="1"/>
    <col min="5887" max="5888" width="7.28515625" style="51" customWidth="1"/>
    <col min="5889" max="5890" width="7.28515625" style="51" bestFit="1" customWidth="1"/>
    <col min="5891" max="5893" width="7.28515625" style="51" customWidth="1"/>
    <col min="5894" max="5899" width="0" style="51" hidden="1" customWidth="1"/>
    <col min="5900" max="5900" width="7.85546875" style="51" customWidth="1"/>
    <col min="5901" max="6139" width="11.42578125" style="51"/>
    <col min="6140" max="6140" width="18.140625" style="51" customWidth="1"/>
    <col min="6141" max="6141" width="7.85546875" style="51" bestFit="1" customWidth="1"/>
    <col min="6142" max="6142" width="7.28515625" style="51" bestFit="1" customWidth="1"/>
    <col min="6143" max="6144" width="7.28515625" style="51" customWidth="1"/>
    <col min="6145" max="6146" width="7.28515625" style="51" bestFit="1" customWidth="1"/>
    <col min="6147" max="6149" width="7.28515625" style="51" customWidth="1"/>
    <col min="6150" max="6155" width="0" style="51" hidden="1" customWidth="1"/>
    <col min="6156" max="6156" width="7.85546875" style="51" customWidth="1"/>
    <col min="6157" max="6395" width="11.42578125" style="51"/>
    <col min="6396" max="6396" width="18.140625" style="51" customWidth="1"/>
    <col min="6397" max="6397" width="7.85546875" style="51" bestFit="1" customWidth="1"/>
    <col min="6398" max="6398" width="7.28515625" style="51" bestFit="1" customWidth="1"/>
    <col min="6399" max="6400" width="7.28515625" style="51" customWidth="1"/>
    <col min="6401" max="6402" width="7.28515625" style="51" bestFit="1" customWidth="1"/>
    <col min="6403" max="6405" width="7.28515625" style="51" customWidth="1"/>
    <col min="6406" max="6411" width="0" style="51" hidden="1" customWidth="1"/>
    <col min="6412" max="6412" width="7.85546875" style="51" customWidth="1"/>
    <col min="6413" max="6651" width="11.42578125" style="51"/>
    <col min="6652" max="6652" width="18.140625" style="51" customWidth="1"/>
    <col min="6653" max="6653" width="7.85546875" style="51" bestFit="1" customWidth="1"/>
    <col min="6654" max="6654" width="7.28515625" style="51" bestFit="1" customWidth="1"/>
    <col min="6655" max="6656" width="7.28515625" style="51" customWidth="1"/>
    <col min="6657" max="6658" width="7.28515625" style="51" bestFit="1" customWidth="1"/>
    <col min="6659" max="6661" width="7.28515625" style="51" customWidth="1"/>
    <col min="6662" max="6667" width="0" style="51" hidden="1" customWidth="1"/>
    <col min="6668" max="6668" width="7.85546875" style="51" customWidth="1"/>
    <col min="6669" max="6907" width="11.42578125" style="51"/>
    <col min="6908" max="6908" width="18.140625" style="51" customWidth="1"/>
    <col min="6909" max="6909" width="7.85546875" style="51" bestFit="1" customWidth="1"/>
    <col min="6910" max="6910" width="7.28515625" style="51" bestFit="1" customWidth="1"/>
    <col min="6911" max="6912" width="7.28515625" style="51" customWidth="1"/>
    <col min="6913" max="6914" width="7.28515625" style="51" bestFit="1" customWidth="1"/>
    <col min="6915" max="6917" width="7.28515625" style="51" customWidth="1"/>
    <col min="6918" max="6923" width="0" style="51" hidden="1" customWidth="1"/>
    <col min="6924" max="6924" width="7.85546875" style="51" customWidth="1"/>
    <col min="6925" max="7163" width="11.42578125" style="51"/>
    <col min="7164" max="7164" width="18.140625" style="51" customWidth="1"/>
    <col min="7165" max="7165" width="7.85546875" style="51" bestFit="1" customWidth="1"/>
    <col min="7166" max="7166" width="7.28515625" style="51" bestFit="1" customWidth="1"/>
    <col min="7167" max="7168" width="7.28515625" style="51" customWidth="1"/>
    <col min="7169" max="7170" width="7.28515625" style="51" bestFit="1" customWidth="1"/>
    <col min="7171" max="7173" width="7.28515625" style="51" customWidth="1"/>
    <col min="7174" max="7179" width="0" style="51" hidden="1" customWidth="1"/>
    <col min="7180" max="7180" width="7.85546875" style="51" customWidth="1"/>
    <col min="7181" max="7419" width="11.42578125" style="51"/>
    <col min="7420" max="7420" width="18.140625" style="51" customWidth="1"/>
    <col min="7421" max="7421" width="7.85546875" style="51" bestFit="1" customWidth="1"/>
    <col min="7422" max="7422" width="7.28515625" style="51" bestFit="1" customWidth="1"/>
    <col min="7423" max="7424" width="7.28515625" style="51" customWidth="1"/>
    <col min="7425" max="7426" width="7.28515625" style="51" bestFit="1" customWidth="1"/>
    <col min="7427" max="7429" width="7.28515625" style="51" customWidth="1"/>
    <col min="7430" max="7435" width="0" style="51" hidden="1" customWidth="1"/>
    <col min="7436" max="7436" width="7.85546875" style="51" customWidth="1"/>
    <col min="7437" max="7675" width="11.42578125" style="51"/>
    <col min="7676" max="7676" width="18.140625" style="51" customWidth="1"/>
    <col min="7677" max="7677" width="7.85546875" style="51" bestFit="1" customWidth="1"/>
    <col min="7678" max="7678" width="7.28515625" style="51" bestFit="1" customWidth="1"/>
    <col min="7679" max="7680" width="7.28515625" style="51" customWidth="1"/>
    <col min="7681" max="7682" width="7.28515625" style="51" bestFit="1" customWidth="1"/>
    <col min="7683" max="7685" width="7.28515625" style="51" customWidth="1"/>
    <col min="7686" max="7691" width="0" style="51" hidden="1" customWidth="1"/>
    <col min="7692" max="7692" width="7.85546875" style="51" customWidth="1"/>
    <col min="7693" max="7931" width="11.42578125" style="51"/>
    <col min="7932" max="7932" width="18.140625" style="51" customWidth="1"/>
    <col min="7933" max="7933" width="7.85546875" style="51" bestFit="1" customWidth="1"/>
    <col min="7934" max="7934" width="7.28515625" style="51" bestFit="1" customWidth="1"/>
    <col min="7935" max="7936" width="7.28515625" style="51" customWidth="1"/>
    <col min="7937" max="7938" width="7.28515625" style="51" bestFit="1" customWidth="1"/>
    <col min="7939" max="7941" width="7.28515625" style="51" customWidth="1"/>
    <col min="7942" max="7947" width="0" style="51" hidden="1" customWidth="1"/>
    <col min="7948" max="7948" width="7.85546875" style="51" customWidth="1"/>
    <col min="7949" max="8187" width="11.42578125" style="51"/>
    <col min="8188" max="8188" width="18.140625" style="51" customWidth="1"/>
    <col min="8189" max="8189" width="7.85546875" style="51" bestFit="1" customWidth="1"/>
    <col min="8190" max="8190" width="7.28515625" style="51" bestFit="1" customWidth="1"/>
    <col min="8191" max="8192" width="7.28515625" style="51" customWidth="1"/>
    <col min="8193" max="8194" width="7.28515625" style="51" bestFit="1" customWidth="1"/>
    <col min="8195" max="8197" width="7.28515625" style="51" customWidth="1"/>
    <col min="8198" max="8203" width="0" style="51" hidden="1" customWidth="1"/>
    <col min="8204" max="8204" width="7.85546875" style="51" customWidth="1"/>
    <col min="8205" max="8443" width="11.42578125" style="51"/>
    <col min="8444" max="8444" width="18.140625" style="51" customWidth="1"/>
    <col min="8445" max="8445" width="7.85546875" style="51" bestFit="1" customWidth="1"/>
    <col min="8446" max="8446" width="7.28515625" style="51" bestFit="1" customWidth="1"/>
    <col min="8447" max="8448" width="7.28515625" style="51" customWidth="1"/>
    <col min="8449" max="8450" width="7.28515625" style="51" bestFit="1" customWidth="1"/>
    <col min="8451" max="8453" width="7.28515625" style="51" customWidth="1"/>
    <col min="8454" max="8459" width="0" style="51" hidden="1" customWidth="1"/>
    <col min="8460" max="8460" width="7.85546875" style="51" customWidth="1"/>
    <col min="8461" max="8699" width="11.42578125" style="51"/>
    <col min="8700" max="8700" width="18.140625" style="51" customWidth="1"/>
    <col min="8701" max="8701" width="7.85546875" style="51" bestFit="1" customWidth="1"/>
    <col min="8702" max="8702" width="7.28515625" style="51" bestFit="1" customWidth="1"/>
    <col min="8703" max="8704" width="7.28515625" style="51" customWidth="1"/>
    <col min="8705" max="8706" width="7.28515625" style="51" bestFit="1" customWidth="1"/>
    <col min="8707" max="8709" width="7.28515625" style="51" customWidth="1"/>
    <col min="8710" max="8715" width="0" style="51" hidden="1" customWidth="1"/>
    <col min="8716" max="8716" width="7.85546875" style="51" customWidth="1"/>
    <col min="8717" max="8955" width="11.42578125" style="51"/>
    <col min="8956" max="8956" width="18.140625" style="51" customWidth="1"/>
    <col min="8957" max="8957" width="7.85546875" style="51" bestFit="1" customWidth="1"/>
    <col min="8958" max="8958" width="7.28515625" style="51" bestFit="1" customWidth="1"/>
    <col min="8959" max="8960" width="7.28515625" style="51" customWidth="1"/>
    <col min="8961" max="8962" width="7.28515625" style="51" bestFit="1" customWidth="1"/>
    <col min="8963" max="8965" width="7.28515625" style="51" customWidth="1"/>
    <col min="8966" max="8971" width="0" style="51" hidden="1" customWidth="1"/>
    <col min="8972" max="8972" width="7.85546875" style="51" customWidth="1"/>
    <col min="8973" max="9211" width="11.42578125" style="51"/>
    <col min="9212" max="9212" width="18.140625" style="51" customWidth="1"/>
    <col min="9213" max="9213" width="7.85546875" style="51" bestFit="1" customWidth="1"/>
    <col min="9214" max="9214" width="7.28515625" style="51" bestFit="1" customWidth="1"/>
    <col min="9215" max="9216" width="7.28515625" style="51" customWidth="1"/>
    <col min="9217" max="9218" width="7.28515625" style="51" bestFit="1" customWidth="1"/>
    <col min="9219" max="9221" width="7.28515625" style="51" customWidth="1"/>
    <col min="9222" max="9227" width="0" style="51" hidden="1" customWidth="1"/>
    <col min="9228" max="9228" width="7.85546875" style="51" customWidth="1"/>
    <col min="9229" max="9467" width="11.42578125" style="51"/>
    <col min="9468" max="9468" width="18.140625" style="51" customWidth="1"/>
    <col min="9469" max="9469" width="7.85546875" style="51" bestFit="1" customWidth="1"/>
    <col min="9470" max="9470" width="7.28515625" style="51" bestFit="1" customWidth="1"/>
    <col min="9471" max="9472" width="7.28515625" style="51" customWidth="1"/>
    <col min="9473" max="9474" width="7.28515625" style="51" bestFit="1" customWidth="1"/>
    <col min="9475" max="9477" width="7.28515625" style="51" customWidth="1"/>
    <col min="9478" max="9483" width="0" style="51" hidden="1" customWidth="1"/>
    <col min="9484" max="9484" width="7.85546875" style="51" customWidth="1"/>
    <col min="9485" max="9723" width="11.42578125" style="51"/>
    <col min="9724" max="9724" width="18.140625" style="51" customWidth="1"/>
    <col min="9725" max="9725" width="7.85546875" style="51" bestFit="1" customWidth="1"/>
    <col min="9726" max="9726" width="7.28515625" style="51" bestFit="1" customWidth="1"/>
    <col min="9727" max="9728" width="7.28515625" style="51" customWidth="1"/>
    <col min="9729" max="9730" width="7.28515625" style="51" bestFit="1" customWidth="1"/>
    <col min="9731" max="9733" width="7.28515625" style="51" customWidth="1"/>
    <col min="9734" max="9739" width="0" style="51" hidden="1" customWidth="1"/>
    <col min="9740" max="9740" width="7.85546875" style="51" customWidth="1"/>
    <col min="9741" max="9979" width="11.42578125" style="51"/>
    <col min="9980" max="9980" width="18.140625" style="51" customWidth="1"/>
    <col min="9981" max="9981" width="7.85546875" style="51" bestFit="1" customWidth="1"/>
    <col min="9982" max="9982" width="7.28515625" style="51" bestFit="1" customWidth="1"/>
    <col min="9983" max="9984" width="7.28515625" style="51" customWidth="1"/>
    <col min="9985" max="9986" width="7.28515625" style="51" bestFit="1" customWidth="1"/>
    <col min="9987" max="9989" width="7.28515625" style="51" customWidth="1"/>
    <col min="9990" max="9995" width="0" style="51" hidden="1" customWidth="1"/>
    <col min="9996" max="9996" width="7.85546875" style="51" customWidth="1"/>
    <col min="9997" max="10235" width="11.42578125" style="51"/>
    <col min="10236" max="10236" width="18.140625" style="51" customWidth="1"/>
    <col min="10237" max="10237" width="7.85546875" style="51" bestFit="1" customWidth="1"/>
    <col min="10238" max="10238" width="7.28515625" style="51" bestFit="1" customWidth="1"/>
    <col min="10239" max="10240" width="7.28515625" style="51" customWidth="1"/>
    <col min="10241" max="10242" width="7.28515625" style="51" bestFit="1" customWidth="1"/>
    <col min="10243" max="10245" width="7.28515625" style="51" customWidth="1"/>
    <col min="10246" max="10251" width="0" style="51" hidden="1" customWidth="1"/>
    <col min="10252" max="10252" width="7.85546875" style="51" customWidth="1"/>
    <col min="10253" max="10491" width="11.42578125" style="51"/>
    <col min="10492" max="10492" width="18.140625" style="51" customWidth="1"/>
    <col min="10493" max="10493" width="7.85546875" style="51" bestFit="1" customWidth="1"/>
    <col min="10494" max="10494" width="7.28515625" style="51" bestFit="1" customWidth="1"/>
    <col min="10495" max="10496" width="7.28515625" style="51" customWidth="1"/>
    <col min="10497" max="10498" width="7.28515625" style="51" bestFit="1" customWidth="1"/>
    <col min="10499" max="10501" width="7.28515625" style="51" customWidth="1"/>
    <col min="10502" max="10507" width="0" style="51" hidden="1" customWidth="1"/>
    <col min="10508" max="10508" width="7.85546875" style="51" customWidth="1"/>
    <col min="10509" max="10747" width="11.42578125" style="51"/>
    <col min="10748" max="10748" width="18.140625" style="51" customWidth="1"/>
    <col min="10749" max="10749" width="7.85546875" style="51" bestFit="1" customWidth="1"/>
    <col min="10750" max="10750" width="7.28515625" style="51" bestFit="1" customWidth="1"/>
    <col min="10751" max="10752" width="7.28515625" style="51" customWidth="1"/>
    <col min="10753" max="10754" width="7.28515625" style="51" bestFit="1" customWidth="1"/>
    <col min="10755" max="10757" width="7.28515625" style="51" customWidth="1"/>
    <col min="10758" max="10763" width="0" style="51" hidden="1" customWidth="1"/>
    <col min="10764" max="10764" width="7.85546875" style="51" customWidth="1"/>
    <col min="10765" max="11003" width="11.42578125" style="51"/>
    <col min="11004" max="11004" width="18.140625" style="51" customWidth="1"/>
    <col min="11005" max="11005" width="7.85546875" style="51" bestFit="1" customWidth="1"/>
    <col min="11006" max="11006" width="7.28515625" style="51" bestFit="1" customWidth="1"/>
    <col min="11007" max="11008" width="7.28515625" style="51" customWidth="1"/>
    <col min="11009" max="11010" width="7.28515625" style="51" bestFit="1" customWidth="1"/>
    <col min="11011" max="11013" width="7.28515625" style="51" customWidth="1"/>
    <col min="11014" max="11019" width="0" style="51" hidden="1" customWidth="1"/>
    <col min="11020" max="11020" width="7.85546875" style="51" customWidth="1"/>
    <col min="11021" max="11259" width="11.42578125" style="51"/>
    <col min="11260" max="11260" width="18.140625" style="51" customWidth="1"/>
    <col min="11261" max="11261" width="7.85546875" style="51" bestFit="1" customWidth="1"/>
    <col min="11262" max="11262" width="7.28515625" style="51" bestFit="1" customWidth="1"/>
    <col min="11263" max="11264" width="7.28515625" style="51" customWidth="1"/>
    <col min="11265" max="11266" width="7.28515625" style="51" bestFit="1" customWidth="1"/>
    <col min="11267" max="11269" width="7.28515625" style="51" customWidth="1"/>
    <col min="11270" max="11275" width="0" style="51" hidden="1" customWidth="1"/>
    <col min="11276" max="11276" width="7.85546875" style="51" customWidth="1"/>
    <col min="11277" max="11515" width="11.42578125" style="51"/>
    <col min="11516" max="11516" width="18.140625" style="51" customWidth="1"/>
    <col min="11517" max="11517" width="7.85546875" style="51" bestFit="1" customWidth="1"/>
    <col min="11518" max="11518" width="7.28515625" style="51" bestFit="1" customWidth="1"/>
    <col min="11519" max="11520" width="7.28515625" style="51" customWidth="1"/>
    <col min="11521" max="11522" width="7.28515625" style="51" bestFit="1" customWidth="1"/>
    <col min="11523" max="11525" width="7.28515625" style="51" customWidth="1"/>
    <col min="11526" max="11531" width="0" style="51" hidden="1" customWidth="1"/>
    <col min="11532" max="11532" width="7.85546875" style="51" customWidth="1"/>
    <col min="11533" max="11771" width="11.42578125" style="51"/>
    <col min="11772" max="11772" width="18.140625" style="51" customWidth="1"/>
    <col min="11773" max="11773" width="7.85546875" style="51" bestFit="1" customWidth="1"/>
    <col min="11774" max="11774" width="7.28515625" style="51" bestFit="1" customWidth="1"/>
    <col min="11775" max="11776" width="7.28515625" style="51" customWidth="1"/>
    <col min="11777" max="11778" width="7.28515625" style="51" bestFit="1" customWidth="1"/>
    <col min="11779" max="11781" width="7.28515625" style="51" customWidth="1"/>
    <col min="11782" max="11787" width="0" style="51" hidden="1" customWidth="1"/>
    <col min="11788" max="11788" width="7.85546875" style="51" customWidth="1"/>
    <col min="11789" max="12027" width="11.42578125" style="51"/>
    <col min="12028" max="12028" width="18.140625" style="51" customWidth="1"/>
    <col min="12029" max="12029" width="7.85546875" style="51" bestFit="1" customWidth="1"/>
    <col min="12030" max="12030" width="7.28515625" style="51" bestFit="1" customWidth="1"/>
    <col min="12031" max="12032" width="7.28515625" style="51" customWidth="1"/>
    <col min="12033" max="12034" width="7.28515625" style="51" bestFit="1" customWidth="1"/>
    <col min="12035" max="12037" width="7.28515625" style="51" customWidth="1"/>
    <col min="12038" max="12043" width="0" style="51" hidden="1" customWidth="1"/>
    <col min="12044" max="12044" width="7.85546875" style="51" customWidth="1"/>
    <col min="12045" max="12283" width="11.42578125" style="51"/>
    <col min="12284" max="12284" width="18.140625" style="51" customWidth="1"/>
    <col min="12285" max="12285" width="7.85546875" style="51" bestFit="1" customWidth="1"/>
    <col min="12286" max="12286" width="7.28515625" style="51" bestFit="1" customWidth="1"/>
    <col min="12287" max="12288" width="7.28515625" style="51" customWidth="1"/>
    <col min="12289" max="12290" width="7.28515625" style="51" bestFit="1" customWidth="1"/>
    <col min="12291" max="12293" width="7.28515625" style="51" customWidth="1"/>
    <col min="12294" max="12299" width="0" style="51" hidden="1" customWidth="1"/>
    <col min="12300" max="12300" width="7.85546875" style="51" customWidth="1"/>
    <col min="12301" max="12539" width="11.42578125" style="51"/>
    <col min="12540" max="12540" width="18.140625" style="51" customWidth="1"/>
    <col min="12541" max="12541" width="7.85546875" style="51" bestFit="1" customWidth="1"/>
    <col min="12542" max="12542" width="7.28515625" style="51" bestFit="1" customWidth="1"/>
    <col min="12543" max="12544" width="7.28515625" style="51" customWidth="1"/>
    <col min="12545" max="12546" width="7.28515625" style="51" bestFit="1" customWidth="1"/>
    <col min="12547" max="12549" width="7.28515625" style="51" customWidth="1"/>
    <col min="12550" max="12555" width="0" style="51" hidden="1" customWidth="1"/>
    <col min="12556" max="12556" width="7.85546875" style="51" customWidth="1"/>
    <col min="12557" max="12795" width="11.42578125" style="51"/>
    <col min="12796" max="12796" width="18.140625" style="51" customWidth="1"/>
    <col min="12797" max="12797" width="7.85546875" style="51" bestFit="1" customWidth="1"/>
    <col min="12798" max="12798" width="7.28515625" style="51" bestFit="1" customWidth="1"/>
    <col min="12799" max="12800" width="7.28515625" style="51" customWidth="1"/>
    <col min="12801" max="12802" width="7.28515625" style="51" bestFit="1" customWidth="1"/>
    <col min="12803" max="12805" width="7.28515625" style="51" customWidth="1"/>
    <col min="12806" max="12811" width="0" style="51" hidden="1" customWidth="1"/>
    <col min="12812" max="12812" width="7.85546875" style="51" customWidth="1"/>
    <col min="12813" max="13051" width="11.42578125" style="51"/>
    <col min="13052" max="13052" width="18.140625" style="51" customWidth="1"/>
    <col min="13053" max="13053" width="7.85546875" style="51" bestFit="1" customWidth="1"/>
    <col min="13054" max="13054" width="7.28515625" style="51" bestFit="1" customWidth="1"/>
    <col min="13055" max="13056" width="7.28515625" style="51" customWidth="1"/>
    <col min="13057" max="13058" width="7.28515625" style="51" bestFit="1" customWidth="1"/>
    <col min="13059" max="13061" width="7.28515625" style="51" customWidth="1"/>
    <col min="13062" max="13067" width="0" style="51" hidden="1" customWidth="1"/>
    <col min="13068" max="13068" width="7.85546875" style="51" customWidth="1"/>
    <col min="13069" max="13307" width="11.42578125" style="51"/>
    <col min="13308" max="13308" width="18.140625" style="51" customWidth="1"/>
    <col min="13309" max="13309" width="7.85546875" style="51" bestFit="1" customWidth="1"/>
    <col min="13310" max="13310" width="7.28515625" style="51" bestFit="1" customWidth="1"/>
    <col min="13311" max="13312" width="7.28515625" style="51" customWidth="1"/>
    <col min="13313" max="13314" width="7.28515625" style="51" bestFit="1" customWidth="1"/>
    <col min="13315" max="13317" width="7.28515625" style="51" customWidth="1"/>
    <col min="13318" max="13323" width="0" style="51" hidden="1" customWidth="1"/>
    <col min="13324" max="13324" width="7.85546875" style="51" customWidth="1"/>
    <col min="13325" max="13563" width="11.42578125" style="51"/>
    <col min="13564" max="13564" width="18.140625" style="51" customWidth="1"/>
    <col min="13565" max="13565" width="7.85546875" style="51" bestFit="1" customWidth="1"/>
    <col min="13566" max="13566" width="7.28515625" style="51" bestFit="1" customWidth="1"/>
    <col min="13567" max="13568" width="7.28515625" style="51" customWidth="1"/>
    <col min="13569" max="13570" width="7.28515625" style="51" bestFit="1" customWidth="1"/>
    <col min="13571" max="13573" width="7.28515625" style="51" customWidth="1"/>
    <col min="13574" max="13579" width="0" style="51" hidden="1" customWidth="1"/>
    <col min="13580" max="13580" width="7.85546875" style="51" customWidth="1"/>
    <col min="13581" max="13819" width="11.42578125" style="51"/>
    <col min="13820" max="13820" width="18.140625" style="51" customWidth="1"/>
    <col min="13821" max="13821" width="7.85546875" style="51" bestFit="1" customWidth="1"/>
    <col min="13822" max="13822" width="7.28515625" style="51" bestFit="1" customWidth="1"/>
    <col min="13823" max="13824" width="7.28515625" style="51" customWidth="1"/>
    <col min="13825" max="13826" width="7.28515625" style="51" bestFit="1" customWidth="1"/>
    <col min="13827" max="13829" width="7.28515625" style="51" customWidth="1"/>
    <col min="13830" max="13835" width="0" style="51" hidden="1" customWidth="1"/>
    <col min="13836" max="13836" width="7.85546875" style="51" customWidth="1"/>
    <col min="13837" max="14075" width="11.42578125" style="51"/>
    <col min="14076" max="14076" width="18.140625" style="51" customWidth="1"/>
    <col min="14077" max="14077" width="7.85546875" style="51" bestFit="1" customWidth="1"/>
    <col min="14078" max="14078" width="7.28515625" style="51" bestFit="1" customWidth="1"/>
    <col min="14079" max="14080" width="7.28515625" style="51" customWidth="1"/>
    <col min="14081" max="14082" width="7.28515625" style="51" bestFit="1" customWidth="1"/>
    <col min="14083" max="14085" width="7.28515625" style="51" customWidth="1"/>
    <col min="14086" max="14091" width="0" style="51" hidden="1" customWidth="1"/>
    <col min="14092" max="14092" width="7.85546875" style="51" customWidth="1"/>
    <col min="14093" max="14331" width="11.42578125" style="51"/>
    <col min="14332" max="14332" width="18.140625" style="51" customWidth="1"/>
    <col min="14333" max="14333" width="7.85546875" style="51" bestFit="1" customWidth="1"/>
    <col min="14334" max="14334" width="7.28515625" style="51" bestFit="1" customWidth="1"/>
    <col min="14335" max="14336" width="7.28515625" style="51" customWidth="1"/>
    <col min="14337" max="14338" width="7.28515625" style="51" bestFit="1" customWidth="1"/>
    <col min="14339" max="14341" width="7.28515625" style="51" customWidth="1"/>
    <col min="14342" max="14347" width="0" style="51" hidden="1" customWidth="1"/>
    <col min="14348" max="14348" width="7.85546875" style="51" customWidth="1"/>
    <col min="14349" max="14587" width="11.42578125" style="51"/>
    <col min="14588" max="14588" width="18.140625" style="51" customWidth="1"/>
    <col min="14589" max="14589" width="7.85546875" style="51" bestFit="1" customWidth="1"/>
    <col min="14590" max="14590" width="7.28515625" style="51" bestFit="1" customWidth="1"/>
    <col min="14591" max="14592" width="7.28515625" style="51" customWidth="1"/>
    <col min="14593" max="14594" width="7.28515625" style="51" bestFit="1" customWidth="1"/>
    <col min="14595" max="14597" width="7.28515625" style="51" customWidth="1"/>
    <col min="14598" max="14603" width="0" style="51" hidden="1" customWidth="1"/>
    <col min="14604" max="14604" width="7.85546875" style="51" customWidth="1"/>
    <col min="14605" max="14843" width="11.42578125" style="51"/>
    <col min="14844" max="14844" width="18.140625" style="51" customWidth="1"/>
    <col min="14845" max="14845" width="7.85546875" style="51" bestFit="1" customWidth="1"/>
    <col min="14846" max="14846" width="7.28515625" style="51" bestFit="1" customWidth="1"/>
    <col min="14847" max="14848" width="7.28515625" style="51" customWidth="1"/>
    <col min="14849" max="14850" width="7.28515625" style="51" bestFit="1" customWidth="1"/>
    <col min="14851" max="14853" width="7.28515625" style="51" customWidth="1"/>
    <col min="14854" max="14859" width="0" style="51" hidden="1" customWidth="1"/>
    <col min="14860" max="14860" width="7.85546875" style="51" customWidth="1"/>
    <col min="14861" max="15099" width="11.42578125" style="51"/>
    <col min="15100" max="15100" width="18.140625" style="51" customWidth="1"/>
    <col min="15101" max="15101" width="7.85546875" style="51" bestFit="1" customWidth="1"/>
    <col min="15102" max="15102" width="7.28515625" style="51" bestFit="1" customWidth="1"/>
    <col min="15103" max="15104" width="7.28515625" style="51" customWidth="1"/>
    <col min="15105" max="15106" width="7.28515625" style="51" bestFit="1" customWidth="1"/>
    <col min="15107" max="15109" width="7.28515625" style="51" customWidth="1"/>
    <col min="15110" max="15115" width="0" style="51" hidden="1" customWidth="1"/>
    <col min="15116" max="15116" width="7.85546875" style="51" customWidth="1"/>
    <col min="15117" max="15355" width="11.42578125" style="51"/>
    <col min="15356" max="15356" width="18.140625" style="51" customWidth="1"/>
    <col min="15357" max="15357" width="7.85546875" style="51" bestFit="1" customWidth="1"/>
    <col min="15358" max="15358" width="7.28515625" style="51" bestFit="1" customWidth="1"/>
    <col min="15359" max="15360" width="7.28515625" style="51" customWidth="1"/>
    <col min="15361" max="15362" width="7.28515625" style="51" bestFit="1" customWidth="1"/>
    <col min="15363" max="15365" width="7.28515625" style="51" customWidth="1"/>
    <col min="15366" max="15371" width="0" style="51" hidden="1" customWidth="1"/>
    <col min="15372" max="15372" width="7.85546875" style="51" customWidth="1"/>
    <col min="15373" max="15611" width="11.42578125" style="51"/>
    <col min="15612" max="15612" width="18.140625" style="51" customWidth="1"/>
    <col min="15613" max="15613" width="7.85546875" style="51" bestFit="1" customWidth="1"/>
    <col min="15614" max="15614" width="7.28515625" style="51" bestFit="1" customWidth="1"/>
    <col min="15615" max="15616" width="7.28515625" style="51" customWidth="1"/>
    <col min="15617" max="15618" width="7.28515625" style="51" bestFit="1" customWidth="1"/>
    <col min="15619" max="15621" width="7.28515625" style="51" customWidth="1"/>
    <col min="15622" max="15627" width="0" style="51" hidden="1" customWidth="1"/>
    <col min="15628" max="15628" width="7.85546875" style="51" customWidth="1"/>
    <col min="15629" max="15867" width="11.42578125" style="51"/>
    <col min="15868" max="15868" width="18.140625" style="51" customWidth="1"/>
    <col min="15869" max="15869" width="7.85546875" style="51" bestFit="1" customWidth="1"/>
    <col min="15870" max="15870" width="7.28515625" style="51" bestFit="1" customWidth="1"/>
    <col min="15871" max="15872" width="7.28515625" style="51" customWidth="1"/>
    <col min="15873" max="15874" width="7.28515625" style="51" bestFit="1" customWidth="1"/>
    <col min="15875" max="15877" width="7.28515625" style="51" customWidth="1"/>
    <col min="15878" max="15883" width="0" style="51" hidden="1" customWidth="1"/>
    <col min="15884" max="15884" width="7.85546875" style="51" customWidth="1"/>
    <col min="15885" max="16123" width="11.42578125" style="51"/>
    <col min="16124" max="16124" width="18.140625" style="51" customWidth="1"/>
    <col min="16125" max="16125" width="7.85546875" style="51" bestFit="1" customWidth="1"/>
    <col min="16126" max="16126" width="7.28515625" style="51" bestFit="1" customWidth="1"/>
    <col min="16127" max="16128" width="7.28515625" style="51" customWidth="1"/>
    <col min="16129" max="16130" width="7.28515625" style="51" bestFit="1" customWidth="1"/>
    <col min="16131" max="16133" width="7.28515625" style="51" customWidth="1"/>
    <col min="16134" max="16139" width="0" style="51" hidden="1" customWidth="1"/>
    <col min="16140" max="16140" width="7.85546875" style="51" customWidth="1"/>
    <col min="16141" max="16384" width="11.42578125" style="51"/>
  </cols>
  <sheetData>
    <row r="1" spans="1:16" s="52" customFormat="1" x14ac:dyDescent="0.2"/>
    <row r="2" spans="1:16" s="52" customFormat="1" x14ac:dyDescent="0.2">
      <c r="A2" s="79" t="s">
        <v>121</v>
      </c>
    </row>
    <row r="3" spans="1:16" s="52" customFormat="1" ht="15" x14ac:dyDescent="0.25">
      <c r="A3" s="79" t="s">
        <v>122</v>
      </c>
      <c r="K3" s="143"/>
    </row>
    <row r="4" spans="1:16" s="52" customFormat="1" x14ac:dyDescent="0.2"/>
    <row r="5" spans="1:16" s="52" customFormat="1" ht="12.75" x14ac:dyDescent="0.2">
      <c r="B5" s="363" t="s">
        <v>113</v>
      </c>
      <c r="C5" s="363"/>
      <c r="D5" s="363"/>
      <c r="E5" s="363"/>
      <c r="F5" s="363"/>
      <c r="G5" s="363"/>
      <c r="H5" s="363"/>
      <c r="I5" s="363"/>
      <c r="J5" s="363"/>
      <c r="K5" s="363"/>
      <c r="M5" s="173" t="s">
        <v>592</v>
      </c>
      <c r="O5" s="144"/>
    </row>
    <row r="6" spans="1:16" s="52" customFormat="1" ht="12.75" x14ac:dyDescent="0.2">
      <c r="B6" s="376" t="str">
        <f>'Solicitudes Regiones'!$B$6:$P$6</f>
        <v>Acumuladas de julio de 2008 a marzo de 2019</v>
      </c>
      <c r="C6" s="376"/>
      <c r="D6" s="376"/>
      <c r="E6" s="376"/>
      <c r="F6" s="376"/>
      <c r="G6" s="376"/>
      <c r="H6" s="376"/>
      <c r="I6" s="376"/>
      <c r="J6" s="376"/>
      <c r="K6" s="376"/>
      <c r="L6" s="92"/>
    </row>
    <row r="7" spans="1:16" s="55" customFormat="1" x14ac:dyDescent="0.2">
      <c r="B7" s="53"/>
      <c r="C7" s="54"/>
      <c r="D7" s="54"/>
      <c r="E7" s="54"/>
      <c r="F7" s="54"/>
      <c r="G7" s="54"/>
      <c r="H7" s="54"/>
      <c r="I7" s="54"/>
      <c r="J7" s="54"/>
      <c r="K7" s="54"/>
      <c r="L7" s="54"/>
    </row>
    <row r="8" spans="1:16" ht="15" customHeight="1" x14ac:dyDescent="0.2">
      <c r="B8" s="393" t="s">
        <v>73</v>
      </c>
      <c r="C8" s="394"/>
      <c r="D8" s="394"/>
      <c r="E8" s="394"/>
      <c r="F8" s="394"/>
      <c r="G8" s="394"/>
      <c r="H8" s="394"/>
      <c r="I8" s="394"/>
      <c r="J8" s="394"/>
      <c r="K8" s="395"/>
      <c r="L8" s="70"/>
    </row>
    <row r="9" spans="1:16" ht="20.25" customHeight="1" x14ac:dyDescent="0.2">
      <c r="B9" s="392" t="s">
        <v>74</v>
      </c>
      <c r="C9" s="393" t="s">
        <v>2</v>
      </c>
      <c r="D9" s="394"/>
      <c r="E9" s="394"/>
      <c r="F9" s="394"/>
      <c r="G9" s="394"/>
      <c r="H9" s="394"/>
      <c r="I9" s="394"/>
      <c r="J9" s="394"/>
      <c r="K9" s="395"/>
    </row>
    <row r="10" spans="1:16" ht="24" x14ac:dyDescent="0.2">
      <c r="B10" s="392"/>
      <c r="C10" s="108" t="s">
        <v>75</v>
      </c>
      <c r="D10" s="108" t="s">
        <v>76</v>
      </c>
      <c r="E10" s="108" t="s">
        <v>77</v>
      </c>
      <c r="F10" s="108" t="s">
        <v>78</v>
      </c>
      <c r="G10" s="108" t="s">
        <v>8</v>
      </c>
      <c r="H10" s="108" t="s">
        <v>79</v>
      </c>
      <c r="I10" s="108" t="s">
        <v>80</v>
      </c>
      <c r="J10" s="108" t="s">
        <v>81</v>
      </c>
      <c r="K10" s="108" t="s">
        <v>46</v>
      </c>
    </row>
    <row r="11" spans="1:16" x14ac:dyDescent="0.2">
      <c r="B11" s="43" t="s">
        <v>379</v>
      </c>
      <c r="C11" s="43">
        <v>1497</v>
      </c>
      <c r="D11" s="43">
        <v>772</v>
      </c>
      <c r="E11" s="43">
        <f>C11+D11</f>
        <v>2269</v>
      </c>
      <c r="F11" s="44">
        <f>E11/$E$41</f>
        <v>5.7097561589370641E-2</v>
      </c>
      <c r="G11" s="43">
        <v>1740</v>
      </c>
      <c r="H11" s="43">
        <v>161</v>
      </c>
      <c r="I11" s="43">
        <f>G11+H11</f>
        <v>1901</v>
      </c>
      <c r="J11" s="44">
        <f>I11/$I$41</f>
        <v>3.1385174178636288E-2</v>
      </c>
      <c r="K11" s="43">
        <f t="shared" ref="K11:K40" si="0">E11+I11</f>
        <v>4170</v>
      </c>
      <c r="P11" s="56"/>
    </row>
    <row r="12" spans="1:16" x14ac:dyDescent="0.2">
      <c r="B12" s="43" t="s">
        <v>380</v>
      </c>
      <c r="C12" s="43">
        <v>814</v>
      </c>
      <c r="D12" s="43">
        <v>437</v>
      </c>
      <c r="E12" s="43">
        <f t="shared" ref="E12:E40" si="1">C12+D12</f>
        <v>1251</v>
      </c>
      <c r="F12" s="44">
        <f t="shared" ref="F12:F40" si="2">E12/$E$41</f>
        <v>3.1480409673117091E-2</v>
      </c>
      <c r="G12" s="43">
        <v>2533</v>
      </c>
      <c r="H12" s="43">
        <v>127</v>
      </c>
      <c r="I12" s="43">
        <f t="shared" ref="I12:I40" si="3">G12+H12</f>
        <v>2660</v>
      </c>
      <c r="J12" s="44">
        <f t="shared" ref="J12:J40" si="4">I12/$I$41</f>
        <v>4.3916130097407954E-2</v>
      </c>
      <c r="K12" s="43">
        <f t="shared" si="0"/>
        <v>3911</v>
      </c>
      <c r="P12" s="56"/>
    </row>
    <row r="13" spans="1:16" x14ac:dyDescent="0.2">
      <c r="B13" s="43" t="s">
        <v>381</v>
      </c>
      <c r="C13" s="43">
        <v>632</v>
      </c>
      <c r="D13" s="43">
        <v>434</v>
      </c>
      <c r="E13" s="43">
        <f t="shared" si="1"/>
        <v>1066</v>
      </c>
      <c r="F13" s="44">
        <f t="shared" si="2"/>
        <v>2.6825033342560204E-2</v>
      </c>
      <c r="G13" s="43">
        <v>1166</v>
      </c>
      <c r="H13" s="43">
        <v>132</v>
      </c>
      <c r="I13" s="43">
        <f t="shared" si="3"/>
        <v>1298</v>
      </c>
      <c r="J13" s="44">
        <f t="shared" si="4"/>
        <v>2.1429750701667492E-2</v>
      </c>
      <c r="K13" s="43">
        <f t="shared" si="0"/>
        <v>2364</v>
      </c>
      <c r="P13" s="56"/>
    </row>
    <row r="14" spans="1:16" x14ac:dyDescent="0.2">
      <c r="B14" s="43" t="s">
        <v>382</v>
      </c>
      <c r="C14" s="43">
        <v>451</v>
      </c>
      <c r="D14" s="43">
        <v>300</v>
      </c>
      <c r="E14" s="43">
        <f t="shared" si="1"/>
        <v>751</v>
      </c>
      <c r="F14" s="44">
        <f t="shared" si="2"/>
        <v>1.8898311482422808E-2</v>
      </c>
      <c r="G14" s="43">
        <v>493</v>
      </c>
      <c r="H14" s="43">
        <v>50</v>
      </c>
      <c r="I14" s="43">
        <f t="shared" si="3"/>
        <v>543</v>
      </c>
      <c r="J14" s="44">
        <f t="shared" si="4"/>
        <v>8.9648340762753832E-3</v>
      </c>
      <c r="K14" s="43">
        <f t="shared" si="0"/>
        <v>1294</v>
      </c>
      <c r="P14" s="56"/>
    </row>
    <row r="15" spans="1:16" x14ac:dyDescent="0.2">
      <c r="B15" s="43" t="s">
        <v>383</v>
      </c>
      <c r="C15" s="43">
        <v>761</v>
      </c>
      <c r="D15" s="43">
        <v>518</v>
      </c>
      <c r="E15" s="43">
        <f t="shared" si="1"/>
        <v>1279</v>
      </c>
      <c r="F15" s="44">
        <f t="shared" si="2"/>
        <v>3.2185007171795968E-2</v>
      </c>
      <c r="G15" s="43">
        <v>2226</v>
      </c>
      <c r="H15" s="43">
        <v>190</v>
      </c>
      <c r="I15" s="43">
        <f t="shared" si="3"/>
        <v>2416</v>
      </c>
      <c r="J15" s="44">
        <f t="shared" si="4"/>
        <v>3.9887733201254744E-2</v>
      </c>
      <c r="K15" s="43">
        <f t="shared" si="0"/>
        <v>3695</v>
      </c>
      <c r="P15" s="56"/>
    </row>
    <row r="16" spans="1:16" x14ac:dyDescent="0.2">
      <c r="B16" s="43" t="s">
        <v>384</v>
      </c>
      <c r="C16" s="43">
        <v>524</v>
      </c>
      <c r="D16" s="43">
        <v>475</v>
      </c>
      <c r="E16" s="43">
        <f t="shared" si="1"/>
        <v>999</v>
      </c>
      <c r="F16" s="44">
        <f t="shared" si="2"/>
        <v>2.5139032185007171E-2</v>
      </c>
      <c r="G16" s="43">
        <v>1175</v>
      </c>
      <c r="H16" s="43">
        <v>160</v>
      </c>
      <c r="I16" s="43">
        <f t="shared" si="3"/>
        <v>1335</v>
      </c>
      <c r="J16" s="44">
        <f t="shared" si="4"/>
        <v>2.2040614165428431E-2</v>
      </c>
      <c r="K16" s="43">
        <f t="shared" si="0"/>
        <v>2334</v>
      </c>
      <c r="P16" s="56"/>
    </row>
    <row r="17" spans="2:16" x14ac:dyDescent="0.2">
      <c r="B17" s="43" t="s">
        <v>385</v>
      </c>
      <c r="C17" s="43">
        <v>105</v>
      </c>
      <c r="D17" s="43">
        <v>35</v>
      </c>
      <c r="E17" s="43">
        <f t="shared" si="1"/>
        <v>140</v>
      </c>
      <c r="F17" s="44">
        <f t="shared" si="2"/>
        <v>3.5229874933943982E-3</v>
      </c>
      <c r="G17" s="43">
        <v>158</v>
      </c>
      <c r="H17" s="43">
        <v>4</v>
      </c>
      <c r="I17" s="43">
        <f t="shared" si="3"/>
        <v>162</v>
      </c>
      <c r="J17" s="44">
        <f t="shared" si="4"/>
        <v>2.674591381872214E-3</v>
      </c>
      <c r="K17" s="43">
        <f t="shared" si="0"/>
        <v>302</v>
      </c>
      <c r="P17" s="56"/>
    </row>
    <row r="18" spans="2:16" x14ac:dyDescent="0.2">
      <c r="B18" s="43" t="s">
        <v>386</v>
      </c>
      <c r="C18" s="43">
        <v>5172</v>
      </c>
      <c r="D18" s="43">
        <v>2837</v>
      </c>
      <c r="E18" s="43">
        <f t="shared" si="1"/>
        <v>8009</v>
      </c>
      <c r="F18" s="44">
        <f t="shared" si="2"/>
        <v>0.20154004881854098</v>
      </c>
      <c r="G18" s="43">
        <v>12939</v>
      </c>
      <c r="H18" s="43">
        <v>1109</v>
      </c>
      <c r="I18" s="43">
        <f t="shared" si="3"/>
        <v>14048</v>
      </c>
      <c r="J18" s="44">
        <f t="shared" si="4"/>
        <v>0.23192999834901767</v>
      </c>
      <c r="K18" s="43">
        <f t="shared" si="0"/>
        <v>22057</v>
      </c>
      <c r="P18" s="56"/>
    </row>
    <row r="19" spans="2:16" x14ac:dyDescent="0.2">
      <c r="B19" s="43" t="s">
        <v>387</v>
      </c>
      <c r="C19" s="43">
        <v>227</v>
      </c>
      <c r="D19" s="43">
        <v>80</v>
      </c>
      <c r="E19" s="43">
        <f t="shared" si="1"/>
        <v>307</v>
      </c>
      <c r="F19" s="44">
        <f t="shared" si="2"/>
        <v>7.7254082890862883E-3</v>
      </c>
      <c r="G19" s="43">
        <v>212</v>
      </c>
      <c r="H19" s="43">
        <v>21</v>
      </c>
      <c r="I19" s="43">
        <f t="shared" si="3"/>
        <v>233</v>
      </c>
      <c r="J19" s="44">
        <f t="shared" si="4"/>
        <v>3.8467888393594191E-3</v>
      </c>
      <c r="K19" s="43">
        <f t="shared" si="0"/>
        <v>540</v>
      </c>
      <c r="P19" s="56"/>
    </row>
    <row r="20" spans="2:16" x14ac:dyDescent="0.2">
      <c r="B20" s="43" t="s">
        <v>388</v>
      </c>
      <c r="C20" s="43">
        <v>964</v>
      </c>
      <c r="D20" s="43">
        <v>614</v>
      </c>
      <c r="E20" s="43">
        <f t="shared" si="1"/>
        <v>1578</v>
      </c>
      <c r="F20" s="44">
        <f t="shared" si="2"/>
        <v>3.970910188983115E-2</v>
      </c>
      <c r="G20" s="43">
        <v>853</v>
      </c>
      <c r="H20" s="43">
        <v>85</v>
      </c>
      <c r="I20" s="43">
        <f t="shared" si="3"/>
        <v>938</v>
      </c>
      <c r="J20" s="44">
        <f t="shared" si="4"/>
        <v>1.5486214297507017E-2</v>
      </c>
      <c r="K20" s="43">
        <f t="shared" si="0"/>
        <v>2516</v>
      </c>
      <c r="P20" s="56"/>
    </row>
    <row r="21" spans="2:16" x14ac:dyDescent="0.2">
      <c r="B21" s="43" t="s">
        <v>389</v>
      </c>
      <c r="C21" s="43">
        <v>1192</v>
      </c>
      <c r="D21" s="43">
        <v>742</v>
      </c>
      <c r="E21" s="43">
        <f t="shared" si="1"/>
        <v>1934</v>
      </c>
      <c r="F21" s="44">
        <f t="shared" si="2"/>
        <v>4.8667555801605478E-2</v>
      </c>
      <c r="G21" s="43">
        <v>3866</v>
      </c>
      <c r="H21" s="43">
        <v>255</v>
      </c>
      <c r="I21" s="43">
        <f t="shared" si="3"/>
        <v>4121</v>
      </c>
      <c r="J21" s="44">
        <f t="shared" si="4"/>
        <v>6.8036982004292548E-2</v>
      </c>
      <c r="K21" s="43">
        <f t="shared" si="0"/>
        <v>6055</v>
      </c>
      <c r="P21" s="56"/>
    </row>
    <row r="22" spans="2:16" x14ac:dyDescent="0.2">
      <c r="B22" s="43" t="s">
        <v>390</v>
      </c>
      <c r="C22" s="43">
        <v>197</v>
      </c>
      <c r="D22" s="43">
        <v>147</v>
      </c>
      <c r="E22" s="43">
        <f t="shared" si="1"/>
        <v>344</v>
      </c>
      <c r="F22" s="44">
        <f t="shared" si="2"/>
        <v>8.6564835551976652E-3</v>
      </c>
      <c r="G22" s="43">
        <v>277</v>
      </c>
      <c r="H22" s="43">
        <v>31</v>
      </c>
      <c r="I22" s="43">
        <f t="shared" si="3"/>
        <v>308</v>
      </c>
      <c r="J22" s="44">
        <f t="shared" si="4"/>
        <v>5.0850255902261847E-3</v>
      </c>
      <c r="K22" s="43">
        <f t="shared" si="0"/>
        <v>652</v>
      </c>
      <c r="P22" s="56"/>
    </row>
    <row r="23" spans="2:16" x14ac:dyDescent="0.2">
      <c r="B23" s="43" t="s">
        <v>391</v>
      </c>
      <c r="C23" s="43">
        <v>197</v>
      </c>
      <c r="D23" s="43">
        <v>117</v>
      </c>
      <c r="E23" s="43">
        <f t="shared" si="1"/>
        <v>314</v>
      </c>
      <c r="F23" s="44">
        <f t="shared" si="2"/>
        <v>7.9015576637560085E-3</v>
      </c>
      <c r="G23" s="43">
        <v>338</v>
      </c>
      <c r="H23" s="43">
        <v>26</v>
      </c>
      <c r="I23" s="43">
        <f t="shared" si="3"/>
        <v>364</v>
      </c>
      <c r="J23" s="44">
        <f t="shared" si="4"/>
        <v>6.0095756975400367E-3</v>
      </c>
      <c r="K23" s="43">
        <f t="shared" si="0"/>
        <v>678</v>
      </c>
      <c r="P23" s="56"/>
    </row>
    <row r="24" spans="2:16" x14ac:dyDescent="0.2">
      <c r="B24" s="43" t="s">
        <v>392</v>
      </c>
      <c r="C24" s="43">
        <v>408</v>
      </c>
      <c r="D24" s="43">
        <v>300</v>
      </c>
      <c r="E24" s="43">
        <f t="shared" si="1"/>
        <v>708</v>
      </c>
      <c r="F24" s="44">
        <f t="shared" si="2"/>
        <v>1.78162510380231E-2</v>
      </c>
      <c r="G24" s="43">
        <v>866</v>
      </c>
      <c r="H24" s="43">
        <v>123</v>
      </c>
      <c r="I24" s="43">
        <f t="shared" si="3"/>
        <v>989</v>
      </c>
      <c r="J24" s="44">
        <f t="shared" si="4"/>
        <v>1.6328215288096418E-2</v>
      </c>
      <c r="K24" s="43">
        <f t="shared" si="0"/>
        <v>1697</v>
      </c>
      <c r="P24" s="56"/>
    </row>
    <row r="25" spans="2:16" ht="16.5" customHeight="1" x14ac:dyDescent="0.2">
      <c r="B25" s="43" t="s">
        <v>393</v>
      </c>
      <c r="C25" s="43">
        <v>510</v>
      </c>
      <c r="D25" s="43">
        <v>410</v>
      </c>
      <c r="E25" s="43">
        <f t="shared" si="1"/>
        <v>920</v>
      </c>
      <c r="F25" s="44">
        <f t="shared" si="2"/>
        <v>2.3151060670877476E-2</v>
      </c>
      <c r="G25" s="43">
        <v>408</v>
      </c>
      <c r="H25" s="43">
        <v>80</v>
      </c>
      <c r="I25" s="43">
        <f t="shared" si="3"/>
        <v>488</v>
      </c>
      <c r="J25" s="44">
        <f t="shared" si="4"/>
        <v>8.0567937923064232E-3</v>
      </c>
      <c r="K25" s="43">
        <f t="shared" si="0"/>
        <v>1408</v>
      </c>
      <c r="P25" s="56"/>
    </row>
    <row r="26" spans="2:16" x14ac:dyDescent="0.2">
      <c r="B26" s="43" t="s">
        <v>394</v>
      </c>
      <c r="C26" s="43">
        <v>142</v>
      </c>
      <c r="D26" s="43">
        <v>53</v>
      </c>
      <c r="E26" s="43">
        <f t="shared" si="1"/>
        <v>195</v>
      </c>
      <c r="F26" s="44">
        <f t="shared" si="2"/>
        <v>4.9070182943707691E-3</v>
      </c>
      <c r="G26" s="43">
        <v>170</v>
      </c>
      <c r="H26" s="43">
        <v>13</v>
      </c>
      <c r="I26" s="43">
        <f t="shared" si="3"/>
        <v>183</v>
      </c>
      <c r="J26" s="44">
        <f t="shared" si="4"/>
        <v>3.0212976721149085E-3</v>
      </c>
      <c r="K26" s="43">
        <f t="shared" si="0"/>
        <v>378</v>
      </c>
      <c r="P26" s="56"/>
    </row>
    <row r="27" spans="2:16" x14ac:dyDescent="0.2">
      <c r="B27" s="43" t="s">
        <v>395</v>
      </c>
      <c r="C27" s="43">
        <v>313</v>
      </c>
      <c r="D27" s="43">
        <v>263</v>
      </c>
      <c r="E27" s="43">
        <f t="shared" si="1"/>
        <v>576</v>
      </c>
      <c r="F27" s="44">
        <f t="shared" si="2"/>
        <v>1.4494577115679811E-2</v>
      </c>
      <c r="G27" s="43">
        <v>408</v>
      </c>
      <c r="H27" s="43">
        <v>66</v>
      </c>
      <c r="I27" s="43">
        <f t="shared" si="3"/>
        <v>474</v>
      </c>
      <c r="J27" s="44">
        <f t="shared" si="4"/>
        <v>7.8256562654779593E-3</v>
      </c>
      <c r="K27" s="43">
        <f t="shared" si="0"/>
        <v>1050</v>
      </c>
      <c r="P27" s="56"/>
    </row>
    <row r="28" spans="2:16" x14ac:dyDescent="0.2">
      <c r="B28" s="43" t="s">
        <v>396</v>
      </c>
      <c r="C28" s="43">
        <v>4347</v>
      </c>
      <c r="D28" s="43">
        <v>2738</v>
      </c>
      <c r="E28" s="43">
        <f t="shared" si="1"/>
        <v>7085</v>
      </c>
      <c r="F28" s="44">
        <f t="shared" si="2"/>
        <v>0.17828833136213795</v>
      </c>
      <c r="G28" s="43">
        <v>12933</v>
      </c>
      <c r="H28" s="43">
        <v>1341</v>
      </c>
      <c r="I28" s="43">
        <f t="shared" si="3"/>
        <v>14274</v>
      </c>
      <c r="J28" s="44">
        <f t="shared" si="4"/>
        <v>0.23566121842496285</v>
      </c>
      <c r="K28" s="43">
        <f t="shared" si="0"/>
        <v>21359</v>
      </c>
      <c r="P28" s="56"/>
    </row>
    <row r="29" spans="2:16" x14ac:dyDescent="0.2">
      <c r="B29" s="43" t="s">
        <v>397</v>
      </c>
      <c r="C29" s="43">
        <v>441</v>
      </c>
      <c r="D29" s="43">
        <v>335</v>
      </c>
      <c r="E29" s="43">
        <f t="shared" si="1"/>
        <v>776</v>
      </c>
      <c r="F29" s="44">
        <f t="shared" si="2"/>
        <v>1.9527416391957524E-2</v>
      </c>
      <c r="G29" s="43">
        <v>896</v>
      </c>
      <c r="H29" s="43">
        <v>116</v>
      </c>
      <c r="I29" s="43">
        <f t="shared" si="3"/>
        <v>1012</v>
      </c>
      <c r="J29" s="44">
        <f t="shared" si="4"/>
        <v>1.6707941225028892E-2</v>
      </c>
      <c r="K29" s="43">
        <f t="shared" si="0"/>
        <v>1788</v>
      </c>
      <c r="P29" s="56"/>
    </row>
    <row r="30" spans="2:16" x14ac:dyDescent="0.2">
      <c r="B30" s="43" t="s">
        <v>398</v>
      </c>
      <c r="C30" s="43">
        <v>273</v>
      </c>
      <c r="D30" s="43">
        <v>202</v>
      </c>
      <c r="E30" s="43">
        <f t="shared" si="1"/>
        <v>475</v>
      </c>
      <c r="F30" s="44">
        <f t="shared" si="2"/>
        <v>1.1952993281159566E-2</v>
      </c>
      <c r="G30" s="43">
        <v>577</v>
      </c>
      <c r="H30" s="43">
        <v>58</v>
      </c>
      <c r="I30" s="43">
        <f t="shared" si="3"/>
        <v>635</v>
      </c>
      <c r="J30" s="44">
        <f t="shared" si="4"/>
        <v>1.0483737824005282E-2</v>
      </c>
      <c r="K30" s="43">
        <f t="shared" si="0"/>
        <v>1110</v>
      </c>
      <c r="P30" s="56"/>
    </row>
    <row r="31" spans="2:16" x14ac:dyDescent="0.2">
      <c r="B31" s="43" t="s">
        <v>399</v>
      </c>
      <c r="C31" s="43">
        <v>562</v>
      </c>
      <c r="D31" s="43">
        <v>350</v>
      </c>
      <c r="E31" s="43">
        <f t="shared" si="1"/>
        <v>912</v>
      </c>
      <c r="F31" s="44">
        <f t="shared" si="2"/>
        <v>2.2949747099826365E-2</v>
      </c>
      <c r="G31" s="43">
        <v>1480</v>
      </c>
      <c r="H31" s="43">
        <v>88</v>
      </c>
      <c r="I31" s="43">
        <f t="shared" si="3"/>
        <v>1568</v>
      </c>
      <c r="J31" s="44">
        <f t="shared" si="4"/>
        <v>2.588740300478785E-2</v>
      </c>
      <c r="K31" s="43">
        <f t="shared" si="0"/>
        <v>2480</v>
      </c>
      <c r="P31" s="56"/>
    </row>
    <row r="32" spans="2:16" x14ac:dyDescent="0.2">
      <c r="B32" s="43" t="s">
        <v>400</v>
      </c>
      <c r="C32" s="43">
        <v>607</v>
      </c>
      <c r="D32" s="43">
        <v>326</v>
      </c>
      <c r="E32" s="43">
        <f t="shared" si="1"/>
        <v>933</v>
      </c>
      <c r="F32" s="44">
        <f t="shared" si="2"/>
        <v>2.3478195223835527E-2</v>
      </c>
      <c r="G32" s="43">
        <v>925</v>
      </c>
      <c r="H32" s="43">
        <v>72</v>
      </c>
      <c r="I32" s="43">
        <f t="shared" si="3"/>
        <v>997</v>
      </c>
      <c r="J32" s="44">
        <f t="shared" si="4"/>
        <v>1.646029387485554E-2</v>
      </c>
      <c r="K32" s="43">
        <f t="shared" si="0"/>
        <v>1930</v>
      </c>
      <c r="P32" s="56"/>
    </row>
    <row r="33" spans="2:16" x14ac:dyDescent="0.2">
      <c r="B33" s="43" t="s">
        <v>401</v>
      </c>
      <c r="C33" s="43">
        <v>486</v>
      </c>
      <c r="D33" s="43">
        <v>404</v>
      </c>
      <c r="E33" s="43">
        <f t="shared" si="1"/>
        <v>890</v>
      </c>
      <c r="F33" s="44">
        <f t="shared" si="2"/>
        <v>2.239613477943582E-2</v>
      </c>
      <c r="G33" s="43">
        <v>1566</v>
      </c>
      <c r="H33" s="43">
        <v>89</v>
      </c>
      <c r="I33" s="43">
        <f t="shared" si="3"/>
        <v>1655</v>
      </c>
      <c r="J33" s="44">
        <f t="shared" si="4"/>
        <v>2.7323757635793297E-2</v>
      </c>
      <c r="K33" s="43">
        <f t="shared" si="0"/>
        <v>2545</v>
      </c>
      <c r="P33" s="56"/>
    </row>
    <row r="34" spans="2:16" x14ac:dyDescent="0.2">
      <c r="B34" s="43" t="s">
        <v>402</v>
      </c>
      <c r="C34" s="43">
        <v>1029</v>
      </c>
      <c r="D34" s="43">
        <v>686</v>
      </c>
      <c r="E34" s="43">
        <f t="shared" si="1"/>
        <v>1715</v>
      </c>
      <c r="F34" s="44">
        <f t="shared" si="2"/>
        <v>4.3156596794081382E-2</v>
      </c>
      <c r="G34" s="43">
        <v>1122</v>
      </c>
      <c r="H34" s="43">
        <v>92</v>
      </c>
      <c r="I34" s="43">
        <f t="shared" si="3"/>
        <v>1214</v>
      </c>
      <c r="J34" s="44">
        <f t="shared" si="4"/>
        <v>2.0042925540696716E-2</v>
      </c>
      <c r="K34" s="43">
        <f t="shared" si="0"/>
        <v>2929</v>
      </c>
      <c r="P34" s="56"/>
    </row>
    <row r="35" spans="2:16" x14ac:dyDescent="0.2">
      <c r="B35" s="43" t="s">
        <v>403</v>
      </c>
      <c r="C35" s="43">
        <v>1208</v>
      </c>
      <c r="D35" s="43">
        <v>793</v>
      </c>
      <c r="E35" s="43">
        <f t="shared" si="1"/>
        <v>2001</v>
      </c>
      <c r="F35" s="44">
        <f t="shared" si="2"/>
        <v>5.035355695915851E-2</v>
      </c>
      <c r="G35" s="43">
        <v>3529</v>
      </c>
      <c r="H35" s="43">
        <v>244</v>
      </c>
      <c r="I35" s="43">
        <f t="shared" si="3"/>
        <v>3773</v>
      </c>
      <c r="J35" s="44">
        <f t="shared" si="4"/>
        <v>6.2291563480270762E-2</v>
      </c>
      <c r="K35" s="43">
        <f t="shared" si="0"/>
        <v>5774</v>
      </c>
      <c r="P35" s="56"/>
    </row>
    <row r="36" spans="2:16" x14ac:dyDescent="0.2">
      <c r="B36" s="43" t="s">
        <v>404</v>
      </c>
      <c r="C36" s="43">
        <v>430</v>
      </c>
      <c r="D36" s="43">
        <v>265</v>
      </c>
      <c r="E36" s="43">
        <f t="shared" si="1"/>
        <v>695</v>
      </c>
      <c r="F36" s="44">
        <f t="shared" si="2"/>
        <v>1.748911648506505E-2</v>
      </c>
      <c r="G36" s="43">
        <v>1038</v>
      </c>
      <c r="H36" s="43">
        <v>70</v>
      </c>
      <c r="I36" s="43">
        <f t="shared" si="3"/>
        <v>1108</v>
      </c>
      <c r="J36" s="44">
        <f t="shared" si="4"/>
        <v>1.8292884266138353E-2</v>
      </c>
      <c r="K36" s="43">
        <f t="shared" si="0"/>
        <v>1803</v>
      </c>
      <c r="P36" s="56"/>
    </row>
    <row r="37" spans="2:16" x14ac:dyDescent="0.2">
      <c r="B37" s="43" t="s">
        <v>405</v>
      </c>
      <c r="C37" s="43">
        <v>433</v>
      </c>
      <c r="D37" s="43">
        <v>222</v>
      </c>
      <c r="E37" s="43">
        <f t="shared" si="1"/>
        <v>655</v>
      </c>
      <c r="F37" s="44">
        <f t="shared" si="2"/>
        <v>1.6482548629809506E-2</v>
      </c>
      <c r="G37" s="43">
        <v>742</v>
      </c>
      <c r="H37" s="43">
        <v>88</v>
      </c>
      <c r="I37" s="43">
        <f t="shared" si="3"/>
        <v>830</v>
      </c>
      <c r="J37" s="44">
        <f t="shared" si="4"/>
        <v>1.3703153376258874E-2</v>
      </c>
      <c r="K37" s="43">
        <f t="shared" si="0"/>
        <v>1485</v>
      </c>
      <c r="P37" s="56"/>
    </row>
    <row r="38" spans="2:16" x14ac:dyDescent="0.2">
      <c r="B38" s="43" t="s">
        <v>406</v>
      </c>
      <c r="C38" s="43">
        <v>146</v>
      </c>
      <c r="D38" s="43">
        <v>76</v>
      </c>
      <c r="E38" s="43">
        <f t="shared" si="1"/>
        <v>222</v>
      </c>
      <c r="F38" s="44">
        <f t="shared" si="2"/>
        <v>5.58645159666826E-3</v>
      </c>
      <c r="G38" s="43">
        <v>323</v>
      </c>
      <c r="H38" s="43">
        <v>23</v>
      </c>
      <c r="I38" s="43">
        <f t="shared" si="3"/>
        <v>346</v>
      </c>
      <c r="J38" s="44">
        <f t="shared" si="4"/>
        <v>5.7123988773320122E-3</v>
      </c>
      <c r="K38" s="43">
        <f t="shared" si="0"/>
        <v>568</v>
      </c>
      <c r="P38" s="56"/>
    </row>
    <row r="39" spans="2:16" x14ac:dyDescent="0.2">
      <c r="B39" s="43" t="s">
        <v>407</v>
      </c>
      <c r="C39" s="43">
        <v>414</v>
      </c>
      <c r="D39" s="43">
        <v>216</v>
      </c>
      <c r="E39" s="43">
        <f t="shared" si="1"/>
        <v>630</v>
      </c>
      <c r="F39" s="44">
        <f t="shared" si="2"/>
        <v>1.5853443720274793E-2</v>
      </c>
      <c r="G39" s="43">
        <v>471</v>
      </c>
      <c r="H39" s="43">
        <v>41</v>
      </c>
      <c r="I39" s="43">
        <f t="shared" si="3"/>
        <v>512</v>
      </c>
      <c r="J39" s="44">
        <f t="shared" si="4"/>
        <v>8.4530295525837868E-3</v>
      </c>
      <c r="K39" s="43">
        <f t="shared" si="0"/>
        <v>1142</v>
      </c>
      <c r="P39" s="56"/>
    </row>
    <row r="40" spans="2:16" x14ac:dyDescent="0.2">
      <c r="B40" s="43" t="s">
        <v>408</v>
      </c>
      <c r="C40" s="43">
        <v>89</v>
      </c>
      <c r="D40" s="43">
        <v>21</v>
      </c>
      <c r="E40" s="43">
        <f t="shared" si="1"/>
        <v>110</v>
      </c>
      <c r="F40" s="44">
        <f t="shared" si="2"/>
        <v>2.7680616019527416E-3</v>
      </c>
      <c r="G40" s="43">
        <v>180</v>
      </c>
      <c r="H40" s="43">
        <v>5</v>
      </c>
      <c r="I40" s="43">
        <f t="shared" si="3"/>
        <v>185</v>
      </c>
      <c r="J40" s="44">
        <f t="shared" si="4"/>
        <v>3.0543173188046888E-3</v>
      </c>
      <c r="K40" s="43">
        <f t="shared" si="0"/>
        <v>295</v>
      </c>
      <c r="P40" s="56"/>
    </row>
    <row r="41" spans="2:16" x14ac:dyDescent="0.2">
      <c r="B41" s="45" t="s">
        <v>66</v>
      </c>
      <c r="C41" s="43">
        <f t="shared" ref="C41:H41" si="5">SUM(C11:C40)</f>
        <v>24571</v>
      </c>
      <c r="D41" s="43">
        <f t="shared" si="5"/>
        <v>15168</v>
      </c>
      <c r="E41" s="45">
        <f t="shared" ref="E41" si="6">C41+D41</f>
        <v>39739</v>
      </c>
      <c r="F41" s="47">
        <f t="shared" ref="F41" si="7">E41/$E$41</f>
        <v>1</v>
      </c>
      <c r="G41" s="43">
        <f t="shared" si="5"/>
        <v>55610</v>
      </c>
      <c r="H41" s="43">
        <f t="shared" si="5"/>
        <v>4960</v>
      </c>
      <c r="I41" s="45">
        <f t="shared" ref="I41" si="8">G41+H41</f>
        <v>60570</v>
      </c>
      <c r="J41" s="76">
        <f t="shared" ref="J41" si="9">I41/$I$41</f>
        <v>1</v>
      </c>
      <c r="K41" s="45">
        <f t="shared" ref="K41:K42" si="10">E41+I41</f>
        <v>100309</v>
      </c>
      <c r="P41" s="56"/>
    </row>
    <row r="42" spans="2:16" ht="25.5" customHeight="1" x14ac:dyDescent="0.2">
      <c r="B42" s="57" t="s">
        <v>82</v>
      </c>
      <c r="C42" s="58">
        <f>+C41/$K$41</f>
        <v>0.24495309493664577</v>
      </c>
      <c r="D42" s="58">
        <f>+D41/$K$41</f>
        <v>0.15121275259448305</v>
      </c>
      <c r="E42" s="59">
        <f>C42+D42</f>
        <v>0.39616584753112882</v>
      </c>
      <c r="F42" s="59"/>
      <c r="G42" s="58">
        <f>+G41/$K$41</f>
        <v>0.55438694434198332</v>
      </c>
      <c r="H42" s="58">
        <f>+H41/$K$41</f>
        <v>4.9447208126887916E-2</v>
      </c>
      <c r="I42" s="59">
        <f>G42+H42</f>
        <v>0.60383415246887129</v>
      </c>
      <c r="J42" s="59"/>
      <c r="K42" s="59">
        <f t="shared" si="10"/>
        <v>1</v>
      </c>
    </row>
    <row r="43" spans="2:16" x14ac:dyDescent="0.2">
      <c r="B43" s="50"/>
      <c r="C43" s="63"/>
      <c r="D43" s="63"/>
      <c r="E43" s="63"/>
      <c r="F43" s="63"/>
      <c r="G43" s="63"/>
      <c r="H43" s="63"/>
      <c r="I43" s="63"/>
      <c r="J43" s="63"/>
      <c r="K43" s="63"/>
    </row>
    <row r="44" spans="2:16" ht="12.75" x14ac:dyDescent="0.2">
      <c r="B44" s="363" t="s">
        <v>114</v>
      </c>
      <c r="C44" s="363"/>
      <c r="D44" s="363"/>
      <c r="E44" s="363"/>
      <c r="F44" s="363"/>
      <c r="G44" s="363"/>
      <c r="H44" s="363"/>
      <c r="I44" s="363"/>
      <c r="J44" s="363"/>
      <c r="K44" s="363"/>
    </row>
    <row r="45" spans="2:16" ht="12.75" x14ac:dyDescent="0.2">
      <c r="B45" s="376" t="str">
        <f>'Solicitudes Regiones'!$B$6:$P$6</f>
        <v>Acumuladas de julio de 2008 a marzo de 2019</v>
      </c>
      <c r="C45" s="376"/>
      <c r="D45" s="376"/>
      <c r="E45" s="376"/>
      <c r="F45" s="376"/>
      <c r="G45" s="376"/>
      <c r="H45" s="376"/>
      <c r="I45" s="376"/>
      <c r="J45" s="376"/>
      <c r="K45" s="376"/>
    </row>
    <row r="47" spans="2:16" ht="15" customHeight="1" x14ac:dyDescent="0.2">
      <c r="B47" s="392" t="s">
        <v>83</v>
      </c>
      <c r="C47" s="392"/>
      <c r="D47" s="392"/>
      <c r="E47" s="392"/>
      <c r="F47" s="392"/>
      <c r="G47" s="392"/>
      <c r="H47" s="392"/>
      <c r="I47" s="392"/>
      <c r="J47" s="392"/>
      <c r="K47" s="392"/>
      <c r="L47" s="64"/>
    </row>
    <row r="48" spans="2:16" ht="15" customHeight="1" x14ac:dyDescent="0.2">
      <c r="B48" s="392" t="s">
        <v>74</v>
      </c>
      <c r="C48" s="392" t="s">
        <v>2</v>
      </c>
      <c r="D48" s="392"/>
      <c r="E48" s="392"/>
      <c r="F48" s="392"/>
      <c r="G48" s="392"/>
      <c r="H48" s="392"/>
      <c r="I48" s="392"/>
      <c r="J48" s="392"/>
      <c r="K48" s="392"/>
    </row>
    <row r="49" spans="2:11" ht="24" x14ac:dyDescent="0.2">
      <c r="B49" s="392"/>
      <c r="C49" s="49" t="s">
        <v>75</v>
      </c>
      <c r="D49" s="49" t="s">
        <v>76</v>
      </c>
      <c r="E49" s="49" t="s">
        <v>77</v>
      </c>
      <c r="F49" s="49" t="s">
        <v>78</v>
      </c>
      <c r="G49" s="49" t="s">
        <v>8</v>
      </c>
      <c r="H49" s="49" t="s">
        <v>79</v>
      </c>
      <c r="I49" s="49" t="s">
        <v>80</v>
      </c>
      <c r="J49" s="49" t="s">
        <v>81</v>
      </c>
      <c r="K49" s="49" t="s">
        <v>46</v>
      </c>
    </row>
    <row r="50" spans="2:11" x14ac:dyDescent="0.2">
      <c r="B50" s="43" t="s">
        <v>379</v>
      </c>
      <c r="C50" s="43">
        <v>1427</v>
      </c>
      <c r="D50" s="43">
        <v>376</v>
      </c>
      <c r="E50" s="43">
        <f>C50+D50</f>
        <v>1803</v>
      </c>
      <c r="F50" s="44">
        <f>E50/$E$80</f>
        <v>5.7256271832327725E-2</v>
      </c>
      <c r="G50" s="43">
        <v>1503</v>
      </c>
      <c r="H50" s="43">
        <v>138</v>
      </c>
      <c r="I50" s="43">
        <f>G50+H50</f>
        <v>1641</v>
      </c>
      <c r="J50" s="44">
        <f>I50/$I$80</f>
        <v>3.1440395447752616E-2</v>
      </c>
      <c r="K50" s="43">
        <f t="shared" ref="K50:K79" si="11">E50+I50</f>
        <v>3444</v>
      </c>
    </row>
    <row r="51" spans="2:11" x14ac:dyDescent="0.2">
      <c r="B51" s="43" t="s">
        <v>380</v>
      </c>
      <c r="C51" s="43">
        <v>726</v>
      </c>
      <c r="D51" s="43">
        <v>236</v>
      </c>
      <c r="E51" s="43">
        <f t="shared" ref="E51:E79" si="12">C51+D51</f>
        <v>962</v>
      </c>
      <c r="F51" s="44">
        <f t="shared" ref="F51:F79" si="13">E51/$E$80</f>
        <v>3.054938075579549E-2</v>
      </c>
      <c r="G51" s="43">
        <v>2162</v>
      </c>
      <c r="H51" s="43">
        <v>106</v>
      </c>
      <c r="I51" s="43">
        <f t="shared" ref="I51:I79" si="14">G51+H51</f>
        <v>2268</v>
      </c>
      <c r="J51" s="44">
        <f t="shared" ref="J51:J79" si="15">I51/$I$80</f>
        <v>4.3453270490861021E-2</v>
      </c>
      <c r="K51" s="43">
        <f t="shared" si="11"/>
        <v>3230</v>
      </c>
    </row>
    <row r="52" spans="2:11" x14ac:dyDescent="0.2">
      <c r="B52" s="43" t="s">
        <v>381</v>
      </c>
      <c r="C52" s="43">
        <v>591</v>
      </c>
      <c r="D52" s="43">
        <v>200</v>
      </c>
      <c r="E52" s="43">
        <f t="shared" si="12"/>
        <v>791</v>
      </c>
      <c r="F52" s="44">
        <f t="shared" si="13"/>
        <v>2.5119085423944108E-2</v>
      </c>
      <c r="G52" s="43">
        <v>1038</v>
      </c>
      <c r="H52" s="43">
        <v>115</v>
      </c>
      <c r="I52" s="43">
        <f t="shared" si="14"/>
        <v>1153</v>
      </c>
      <c r="J52" s="44">
        <f t="shared" si="15"/>
        <v>2.2090661761888338E-2</v>
      </c>
      <c r="K52" s="43">
        <f t="shared" si="11"/>
        <v>1944</v>
      </c>
    </row>
    <row r="53" spans="2:11" x14ac:dyDescent="0.2">
      <c r="B53" s="43" t="s">
        <v>382</v>
      </c>
      <c r="C53" s="43">
        <v>437</v>
      </c>
      <c r="D53" s="43">
        <v>126</v>
      </c>
      <c r="E53" s="43">
        <f t="shared" si="12"/>
        <v>563</v>
      </c>
      <c r="F53" s="44">
        <f t="shared" si="13"/>
        <v>1.7878691648142268E-2</v>
      </c>
      <c r="G53" s="43">
        <v>421</v>
      </c>
      <c r="H53" s="43">
        <v>43</v>
      </c>
      <c r="I53" s="43">
        <f t="shared" si="14"/>
        <v>464</v>
      </c>
      <c r="J53" s="44">
        <f t="shared" si="15"/>
        <v>8.8899107177070162E-3</v>
      </c>
      <c r="K53" s="43">
        <f t="shared" si="11"/>
        <v>1027</v>
      </c>
    </row>
    <row r="54" spans="2:11" x14ac:dyDescent="0.2">
      <c r="B54" s="43" t="s">
        <v>383</v>
      </c>
      <c r="C54" s="43">
        <v>715</v>
      </c>
      <c r="D54" s="43">
        <v>358</v>
      </c>
      <c r="E54" s="43">
        <f t="shared" si="12"/>
        <v>1073</v>
      </c>
      <c r="F54" s="44">
        <f t="shared" si="13"/>
        <v>3.4074309304541125E-2</v>
      </c>
      <c r="G54" s="43">
        <v>2018</v>
      </c>
      <c r="H54" s="43">
        <v>159</v>
      </c>
      <c r="I54" s="43">
        <f t="shared" si="14"/>
        <v>2177</v>
      </c>
      <c r="J54" s="44">
        <f t="shared" si="15"/>
        <v>4.1709775069931412E-2</v>
      </c>
      <c r="K54" s="43">
        <f t="shared" si="11"/>
        <v>3250</v>
      </c>
    </row>
    <row r="55" spans="2:11" x14ac:dyDescent="0.2">
      <c r="B55" s="43" t="s">
        <v>384</v>
      </c>
      <c r="C55" s="43">
        <v>492</v>
      </c>
      <c r="D55" s="43">
        <v>302</v>
      </c>
      <c r="E55" s="43">
        <f t="shared" si="12"/>
        <v>794</v>
      </c>
      <c r="F55" s="44">
        <f t="shared" si="13"/>
        <v>2.5214353763099398E-2</v>
      </c>
      <c r="G55" s="43">
        <v>1082</v>
      </c>
      <c r="H55" s="43">
        <v>138</v>
      </c>
      <c r="I55" s="43">
        <f t="shared" si="14"/>
        <v>1220</v>
      </c>
      <c r="J55" s="44">
        <f t="shared" si="15"/>
        <v>2.3374334214660689E-2</v>
      </c>
      <c r="K55" s="43">
        <f t="shared" si="11"/>
        <v>2014</v>
      </c>
    </row>
    <row r="56" spans="2:11" x14ac:dyDescent="0.2">
      <c r="B56" s="43" t="s">
        <v>385</v>
      </c>
      <c r="C56" s="43">
        <v>103</v>
      </c>
      <c r="D56" s="43">
        <v>16</v>
      </c>
      <c r="E56" s="43">
        <f t="shared" si="12"/>
        <v>119</v>
      </c>
      <c r="F56" s="44">
        <f t="shared" si="13"/>
        <v>3.778977453159733E-3</v>
      </c>
      <c r="G56" s="43">
        <v>141</v>
      </c>
      <c r="H56" s="43">
        <v>4</v>
      </c>
      <c r="I56" s="43">
        <f t="shared" si="14"/>
        <v>145</v>
      </c>
      <c r="J56" s="44">
        <f t="shared" si="15"/>
        <v>2.7780970992834423E-3</v>
      </c>
      <c r="K56" s="43">
        <f t="shared" si="11"/>
        <v>264</v>
      </c>
    </row>
    <row r="57" spans="2:11" x14ac:dyDescent="0.2">
      <c r="B57" s="43" t="s">
        <v>386</v>
      </c>
      <c r="C57" s="43">
        <v>4733</v>
      </c>
      <c r="D57" s="43">
        <v>1641</v>
      </c>
      <c r="E57" s="43">
        <f t="shared" si="12"/>
        <v>6374</v>
      </c>
      <c r="F57" s="44">
        <f t="shared" si="13"/>
        <v>0.20241346459193393</v>
      </c>
      <c r="G57" s="43">
        <v>10937</v>
      </c>
      <c r="H57" s="43">
        <v>877</v>
      </c>
      <c r="I57" s="43">
        <f t="shared" si="14"/>
        <v>11814</v>
      </c>
      <c r="J57" s="44">
        <f t="shared" si="15"/>
        <v>0.22634785607541097</v>
      </c>
      <c r="K57" s="43">
        <f t="shared" si="11"/>
        <v>18188</v>
      </c>
    </row>
    <row r="58" spans="2:11" x14ac:dyDescent="0.2">
      <c r="B58" s="43" t="s">
        <v>387</v>
      </c>
      <c r="C58" s="43">
        <v>218</v>
      </c>
      <c r="D58" s="43">
        <v>45</v>
      </c>
      <c r="E58" s="43">
        <f t="shared" si="12"/>
        <v>263</v>
      </c>
      <c r="F58" s="44">
        <f t="shared" si="13"/>
        <v>8.3518577326135279E-3</v>
      </c>
      <c r="G58" s="43">
        <v>188</v>
      </c>
      <c r="H58" s="43">
        <v>20</v>
      </c>
      <c r="I58" s="43">
        <f t="shared" si="14"/>
        <v>208</v>
      </c>
      <c r="J58" s="44">
        <f t="shared" si="15"/>
        <v>3.9851323906962485E-3</v>
      </c>
      <c r="K58" s="43">
        <f t="shared" si="11"/>
        <v>471</v>
      </c>
    </row>
    <row r="59" spans="2:11" x14ac:dyDescent="0.2">
      <c r="B59" s="43" t="s">
        <v>388</v>
      </c>
      <c r="C59" s="43">
        <v>924</v>
      </c>
      <c r="D59" s="43">
        <v>261</v>
      </c>
      <c r="E59" s="43">
        <f t="shared" si="12"/>
        <v>1185</v>
      </c>
      <c r="F59" s="44">
        <f t="shared" si="13"/>
        <v>3.7630993966338518E-2</v>
      </c>
      <c r="G59" s="43">
        <v>780</v>
      </c>
      <c r="H59" s="43">
        <v>69</v>
      </c>
      <c r="I59" s="43">
        <f t="shared" si="14"/>
        <v>849</v>
      </c>
      <c r="J59" s="44">
        <f t="shared" si="15"/>
        <v>1.6266237498563055E-2</v>
      </c>
      <c r="K59" s="43">
        <f t="shared" si="11"/>
        <v>2034</v>
      </c>
    </row>
    <row r="60" spans="2:11" x14ac:dyDescent="0.2">
      <c r="B60" s="43" t="s">
        <v>389</v>
      </c>
      <c r="C60" s="43">
        <v>1097</v>
      </c>
      <c r="D60" s="43">
        <v>374</v>
      </c>
      <c r="E60" s="43">
        <f t="shared" si="12"/>
        <v>1471</v>
      </c>
      <c r="F60" s="44">
        <f t="shared" si="13"/>
        <v>4.6713242299142588E-2</v>
      </c>
      <c r="G60" s="43">
        <v>3321</v>
      </c>
      <c r="H60" s="43">
        <v>196</v>
      </c>
      <c r="I60" s="43">
        <f t="shared" si="14"/>
        <v>3517</v>
      </c>
      <c r="J60" s="44">
        <f t="shared" si="15"/>
        <v>6.7383224125378394E-2</v>
      </c>
      <c r="K60" s="43">
        <f t="shared" si="11"/>
        <v>4988</v>
      </c>
    </row>
    <row r="61" spans="2:11" x14ac:dyDescent="0.2">
      <c r="B61" s="43" t="s">
        <v>390</v>
      </c>
      <c r="C61" s="43">
        <v>194</v>
      </c>
      <c r="D61" s="43">
        <v>56</v>
      </c>
      <c r="E61" s="43">
        <f t="shared" si="12"/>
        <v>250</v>
      </c>
      <c r="F61" s="44">
        <f t="shared" si="13"/>
        <v>7.9390282629406162E-3</v>
      </c>
      <c r="G61" s="43">
        <v>239</v>
      </c>
      <c r="H61" s="43">
        <v>26</v>
      </c>
      <c r="I61" s="43">
        <f t="shared" si="14"/>
        <v>265</v>
      </c>
      <c r="J61" s="44">
        <f t="shared" si="15"/>
        <v>5.0772119400697398E-3</v>
      </c>
      <c r="K61" s="43">
        <f t="shared" si="11"/>
        <v>515</v>
      </c>
    </row>
    <row r="62" spans="2:11" x14ac:dyDescent="0.2">
      <c r="B62" s="43" t="s">
        <v>391</v>
      </c>
      <c r="C62" s="43">
        <v>193</v>
      </c>
      <c r="D62" s="43">
        <v>65</v>
      </c>
      <c r="E62" s="43">
        <f t="shared" si="12"/>
        <v>258</v>
      </c>
      <c r="F62" s="44">
        <f t="shared" si="13"/>
        <v>8.1930771673547152E-3</v>
      </c>
      <c r="G62" s="43">
        <v>312</v>
      </c>
      <c r="H62" s="43">
        <v>22</v>
      </c>
      <c r="I62" s="43">
        <f t="shared" si="14"/>
        <v>334</v>
      </c>
      <c r="J62" s="44">
        <f t="shared" si="15"/>
        <v>6.3992029735218609E-3</v>
      </c>
      <c r="K62" s="43">
        <f t="shared" si="11"/>
        <v>592</v>
      </c>
    </row>
    <row r="63" spans="2:11" x14ac:dyDescent="0.2">
      <c r="B63" s="43" t="s">
        <v>392</v>
      </c>
      <c r="C63" s="43">
        <v>353</v>
      </c>
      <c r="D63" s="43">
        <v>207</v>
      </c>
      <c r="E63" s="43">
        <f t="shared" si="12"/>
        <v>560</v>
      </c>
      <c r="F63" s="44">
        <f t="shared" si="13"/>
        <v>1.7783423308986981E-2</v>
      </c>
      <c r="G63" s="43">
        <v>774</v>
      </c>
      <c r="H63" s="43">
        <v>92</v>
      </c>
      <c r="I63" s="43">
        <f t="shared" si="14"/>
        <v>866</v>
      </c>
      <c r="J63" s="44">
        <f t="shared" si="15"/>
        <v>1.6591945434341112E-2</v>
      </c>
      <c r="K63" s="43">
        <f t="shared" si="11"/>
        <v>1426</v>
      </c>
    </row>
    <row r="64" spans="2:11" ht="13.5" customHeight="1" x14ac:dyDescent="0.2">
      <c r="B64" s="43" t="s">
        <v>393</v>
      </c>
      <c r="C64" s="43">
        <v>494</v>
      </c>
      <c r="D64" s="43">
        <v>262</v>
      </c>
      <c r="E64" s="43">
        <f t="shared" si="12"/>
        <v>756</v>
      </c>
      <c r="F64" s="44">
        <f t="shared" si="13"/>
        <v>2.4007621467132423E-2</v>
      </c>
      <c r="G64" s="43">
        <v>369</v>
      </c>
      <c r="H64" s="43">
        <v>65</v>
      </c>
      <c r="I64" s="43">
        <f t="shared" si="14"/>
        <v>434</v>
      </c>
      <c r="J64" s="44">
        <f t="shared" si="15"/>
        <v>8.3151320075104413E-3</v>
      </c>
      <c r="K64" s="43">
        <f t="shared" si="11"/>
        <v>1190</v>
      </c>
    </row>
    <row r="65" spans="2:11" x14ac:dyDescent="0.2">
      <c r="B65" s="43" t="s">
        <v>394</v>
      </c>
      <c r="C65" s="43">
        <v>132</v>
      </c>
      <c r="D65" s="43">
        <v>32</v>
      </c>
      <c r="E65" s="43">
        <f t="shared" si="12"/>
        <v>164</v>
      </c>
      <c r="F65" s="44">
        <f t="shared" si="13"/>
        <v>5.2080025404890439E-3</v>
      </c>
      <c r="G65" s="43">
        <v>154</v>
      </c>
      <c r="H65" s="43">
        <v>8</v>
      </c>
      <c r="I65" s="43">
        <f t="shared" si="14"/>
        <v>162</v>
      </c>
      <c r="J65" s="44">
        <f t="shared" si="15"/>
        <v>3.1038050350615013E-3</v>
      </c>
      <c r="K65" s="43">
        <f t="shared" si="11"/>
        <v>326</v>
      </c>
    </row>
    <row r="66" spans="2:11" x14ac:dyDescent="0.2">
      <c r="B66" s="43" t="s">
        <v>395</v>
      </c>
      <c r="C66" s="43">
        <v>304</v>
      </c>
      <c r="D66" s="43">
        <v>112</v>
      </c>
      <c r="E66" s="43">
        <f t="shared" si="12"/>
        <v>416</v>
      </c>
      <c r="F66" s="44">
        <f t="shared" si="13"/>
        <v>1.3210543029533185E-2</v>
      </c>
      <c r="G66" s="43">
        <v>364</v>
      </c>
      <c r="H66" s="43">
        <v>40</v>
      </c>
      <c r="I66" s="43">
        <f t="shared" si="14"/>
        <v>404</v>
      </c>
      <c r="J66" s="44">
        <f t="shared" si="15"/>
        <v>7.7403532973138673E-3</v>
      </c>
      <c r="K66" s="43">
        <f t="shared" si="11"/>
        <v>820</v>
      </c>
    </row>
    <row r="67" spans="2:11" x14ac:dyDescent="0.2">
      <c r="B67" s="43" t="s">
        <v>396</v>
      </c>
      <c r="C67" s="43">
        <v>3983</v>
      </c>
      <c r="D67" s="43">
        <v>2112</v>
      </c>
      <c r="E67" s="43">
        <f t="shared" si="12"/>
        <v>6095</v>
      </c>
      <c r="F67" s="44">
        <f t="shared" si="13"/>
        <v>0.19355350905049221</v>
      </c>
      <c r="G67" s="43">
        <v>11239</v>
      </c>
      <c r="H67" s="43">
        <v>1116</v>
      </c>
      <c r="I67" s="43">
        <f t="shared" si="14"/>
        <v>12355</v>
      </c>
      <c r="J67" s="44">
        <f t="shared" si="15"/>
        <v>0.23671303214928918</v>
      </c>
      <c r="K67" s="43">
        <f t="shared" si="11"/>
        <v>18450</v>
      </c>
    </row>
    <row r="68" spans="2:11" x14ac:dyDescent="0.2">
      <c r="B68" s="43" t="s">
        <v>397</v>
      </c>
      <c r="C68" s="43">
        <v>422</v>
      </c>
      <c r="D68" s="43">
        <v>223</v>
      </c>
      <c r="E68" s="43">
        <f t="shared" si="12"/>
        <v>645</v>
      </c>
      <c r="F68" s="44">
        <f t="shared" si="13"/>
        <v>2.048269291838679E-2</v>
      </c>
      <c r="G68" s="43">
        <v>814</v>
      </c>
      <c r="H68" s="43">
        <v>99</v>
      </c>
      <c r="I68" s="43">
        <f t="shared" si="14"/>
        <v>913</v>
      </c>
      <c r="J68" s="44">
        <f t="shared" si="15"/>
        <v>1.7492432080315746E-2</v>
      </c>
      <c r="K68" s="43">
        <f t="shared" si="11"/>
        <v>1558</v>
      </c>
    </row>
    <row r="69" spans="2:11" x14ac:dyDescent="0.2">
      <c r="B69" s="43" t="s">
        <v>398</v>
      </c>
      <c r="C69" s="43">
        <v>243</v>
      </c>
      <c r="D69" s="43">
        <v>147</v>
      </c>
      <c r="E69" s="43">
        <f t="shared" si="12"/>
        <v>390</v>
      </c>
      <c r="F69" s="44">
        <f t="shared" si="13"/>
        <v>1.2384884090187362E-2</v>
      </c>
      <c r="G69" s="43">
        <v>508</v>
      </c>
      <c r="H69" s="43">
        <v>52</v>
      </c>
      <c r="I69" s="43">
        <f t="shared" si="14"/>
        <v>560</v>
      </c>
      <c r="J69" s="44">
        <f t="shared" si="15"/>
        <v>1.0729202590336055E-2</v>
      </c>
      <c r="K69" s="43">
        <f t="shared" si="11"/>
        <v>950</v>
      </c>
    </row>
    <row r="70" spans="2:11" x14ac:dyDescent="0.2">
      <c r="B70" s="43" t="s">
        <v>399</v>
      </c>
      <c r="C70" s="43">
        <v>509</v>
      </c>
      <c r="D70" s="43">
        <v>173</v>
      </c>
      <c r="E70" s="43">
        <f t="shared" si="12"/>
        <v>682</v>
      </c>
      <c r="F70" s="44">
        <f t="shared" si="13"/>
        <v>2.1657669101301999E-2</v>
      </c>
      <c r="G70" s="43">
        <v>1302</v>
      </c>
      <c r="H70" s="43">
        <v>69</v>
      </c>
      <c r="I70" s="43">
        <f t="shared" si="14"/>
        <v>1371</v>
      </c>
      <c r="J70" s="44">
        <f t="shared" si="15"/>
        <v>2.6267387055983447E-2</v>
      </c>
      <c r="K70" s="43">
        <f t="shared" si="11"/>
        <v>2053</v>
      </c>
    </row>
    <row r="71" spans="2:11" x14ac:dyDescent="0.2">
      <c r="B71" s="43" t="s">
        <v>400</v>
      </c>
      <c r="C71" s="43">
        <v>553</v>
      </c>
      <c r="D71" s="43">
        <v>154</v>
      </c>
      <c r="E71" s="43">
        <f t="shared" si="12"/>
        <v>707</v>
      </c>
      <c r="F71" s="44">
        <f t="shared" si="13"/>
        <v>2.2451571927596062E-2</v>
      </c>
      <c r="G71" s="43">
        <v>824</v>
      </c>
      <c r="H71" s="43">
        <v>56</v>
      </c>
      <c r="I71" s="43">
        <f t="shared" si="14"/>
        <v>880</v>
      </c>
      <c r="J71" s="44">
        <f t="shared" si="15"/>
        <v>1.6860175499099513E-2</v>
      </c>
      <c r="K71" s="43">
        <f t="shared" si="11"/>
        <v>1587</v>
      </c>
    </row>
    <row r="72" spans="2:11" x14ac:dyDescent="0.2">
      <c r="B72" s="43" t="s">
        <v>401</v>
      </c>
      <c r="C72" s="43">
        <v>429</v>
      </c>
      <c r="D72" s="43">
        <v>163</v>
      </c>
      <c r="E72" s="43">
        <f t="shared" si="12"/>
        <v>592</v>
      </c>
      <c r="F72" s="44">
        <f t="shared" si="13"/>
        <v>1.8799618926643377E-2</v>
      </c>
      <c r="G72" s="43">
        <v>1339</v>
      </c>
      <c r="H72" s="43">
        <v>71</v>
      </c>
      <c r="I72" s="43">
        <f t="shared" si="14"/>
        <v>1410</v>
      </c>
      <c r="J72" s="44">
        <f t="shared" si="15"/>
        <v>2.7014599379238995E-2</v>
      </c>
      <c r="K72" s="43">
        <f t="shared" si="11"/>
        <v>2002</v>
      </c>
    </row>
    <row r="73" spans="2:11" x14ac:dyDescent="0.2">
      <c r="B73" s="43" t="s">
        <v>402</v>
      </c>
      <c r="C73" s="43">
        <v>954</v>
      </c>
      <c r="D73" s="43">
        <v>291</v>
      </c>
      <c r="E73" s="43">
        <f t="shared" si="12"/>
        <v>1245</v>
      </c>
      <c r="F73" s="44">
        <f t="shared" si="13"/>
        <v>3.953636074944427E-2</v>
      </c>
      <c r="G73" s="43">
        <v>978</v>
      </c>
      <c r="H73" s="43">
        <v>81</v>
      </c>
      <c r="I73" s="43">
        <f t="shared" si="14"/>
        <v>1059</v>
      </c>
      <c r="J73" s="44">
        <f t="shared" si="15"/>
        <v>2.0289688469939074E-2</v>
      </c>
      <c r="K73" s="43">
        <f t="shared" si="11"/>
        <v>2304</v>
      </c>
    </row>
    <row r="74" spans="2:11" x14ac:dyDescent="0.2">
      <c r="B74" s="43" t="s">
        <v>403</v>
      </c>
      <c r="C74" s="43">
        <v>1089</v>
      </c>
      <c r="D74" s="43">
        <v>416</v>
      </c>
      <c r="E74" s="43">
        <f t="shared" si="12"/>
        <v>1505</v>
      </c>
      <c r="F74" s="44">
        <f t="shared" si="13"/>
        <v>4.779295014290251E-2</v>
      </c>
      <c r="G74" s="43">
        <v>2894</v>
      </c>
      <c r="H74" s="43">
        <v>206</v>
      </c>
      <c r="I74" s="43">
        <f t="shared" si="14"/>
        <v>3100</v>
      </c>
      <c r="J74" s="44">
        <f t="shared" si="15"/>
        <v>5.9393800053646015E-2</v>
      </c>
      <c r="K74" s="43">
        <f t="shared" si="11"/>
        <v>4605</v>
      </c>
    </row>
    <row r="75" spans="2:11" x14ac:dyDescent="0.2">
      <c r="B75" s="43" t="s">
        <v>404</v>
      </c>
      <c r="C75" s="43">
        <v>408</v>
      </c>
      <c r="D75" s="43">
        <v>137</v>
      </c>
      <c r="E75" s="43">
        <f t="shared" si="12"/>
        <v>545</v>
      </c>
      <c r="F75" s="44">
        <f t="shared" si="13"/>
        <v>1.7307081613210543E-2</v>
      </c>
      <c r="G75" s="43">
        <v>941</v>
      </c>
      <c r="H75" s="43">
        <v>52</v>
      </c>
      <c r="I75" s="43">
        <f t="shared" si="14"/>
        <v>993</v>
      </c>
      <c r="J75" s="44">
        <f t="shared" si="15"/>
        <v>1.9025175307506609E-2</v>
      </c>
      <c r="K75" s="43">
        <f t="shared" si="11"/>
        <v>1538</v>
      </c>
    </row>
    <row r="76" spans="2:11" x14ac:dyDescent="0.2">
      <c r="B76" s="43" t="s">
        <v>405</v>
      </c>
      <c r="C76" s="43">
        <v>414</v>
      </c>
      <c r="D76" s="43">
        <v>112</v>
      </c>
      <c r="E76" s="43">
        <f t="shared" si="12"/>
        <v>526</v>
      </c>
      <c r="F76" s="44">
        <f t="shared" si="13"/>
        <v>1.6703715465227056E-2</v>
      </c>
      <c r="G76" s="43">
        <v>645</v>
      </c>
      <c r="H76" s="43">
        <v>72</v>
      </c>
      <c r="I76" s="43">
        <f t="shared" si="14"/>
        <v>717</v>
      </c>
      <c r="J76" s="44">
        <f t="shared" si="15"/>
        <v>1.3737211173698126E-2</v>
      </c>
      <c r="K76" s="43">
        <f t="shared" si="11"/>
        <v>1243</v>
      </c>
    </row>
    <row r="77" spans="2:11" x14ac:dyDescent="0.2">
      <c r="B77" s="43" t="s">
        <v>406</v>
      </c>
      <c r="C77" s="43">
        <v>138</v>
      </c>
      <c r="D77" s="43">
        <v>37</v>
      </c>
      <c r="E77" s="43">
        <f t="shared" si="12"/>
        <v>175</v>
      </c>
      <c r="F77" s="44">
        <f t="shared" si="13"/>
        <v>5.5573197840584308E-3</v>
      </c>
      <c r="G77" s="43">
        <v>286</v>
      </c>
      <c r="H77" s="43">
        <v>21</v>
      </c>
      <c r="I77" s="43">
        <f t="shared" si="14"/>
        <v>307</v>
      </c>
      <c r="J77" s="44">
        <f t="shared" si="15"/>
        <v>5.8819021343449436E-3</v>
      </c>
      <c r="K77" s="43">
        <f t="shared" si="11"/>
        <v>482</v>
      </c>
    </row>
    <row r="78" spans="2:11" x14ac:dyDescent="0.2">
      <c r="B78" s="43" t="s">
        <v>407</v>
      </c>
      <c r="C78" s="43">
        <v>399</v>
      </c>
      <c r="D78" s="43">
        <v>87</v>
      </c>
      <c r="E78" s="43">
        <f t="shared" si="12"/>
        <v>486</v>
      </c>
      <c r="F78" s="44">
        <f t="shared" si="13"/>
        <v>1.5433470943156558E-2</v>
      </c>
      <c r="G78" s="43">
        <v>424</v>
      </c>
      <c r="H78" s="43">
        <v>31</v>
      </c>
      <c r="I78" s="43">
        <f t="shared" si="14"/>
        <v>455</v>
      </c>
      <c r="J78" s="44">
        <f t="shared" si="15"/>
        <v>8.7174771046480432E-3</v>
      </c>
      <c r="K78" s="43">
        <f t="shared" si="11"/>
        <v>941</v>
      </c>
    </row>
    <row r="79" spans="2:11" x14ac:dyDescent="0.2">
      <c r="B79" s="43" t="s">
        <v>408</v>
      </c>
      <c r="C79" s="43">
        <v>84</v>
      </c>
      <c r="D79" s="43">
        <v>11</v>
      </c>
      <c r="E79" s="43">
        <f t="shared" si="12"/>
        <v>95</v>
      </c>
      <c r="F79" s="44">
        <f t="shared" si="13"/>
        <v>3.016830739917434E-3</v>
      </c>
      <c r="G79" s="43">
        <v>148</v>
      </c>
      <c r="H79" s="43">
        <v>5</v>
      </c>
      <c r="I79" s="43">
        <f t="shared" si="14"/>
        <v>153</v>
      </c>
      <c r="J79" s="44">
        <f t="shared" si="15"/>
        <v>2.9313714220025292E-3</v>
      </c>
      <c r="K79" s="43">
        <f t="shared" si="11"/>
        <v>248</v>
      </c>
    </row>
    <row r="80" spans="2:11" x14ac:dyDescent="0.2">
      <c r="B80" s="45" t="s">
        <v>66</v>
      </c>
      <c r="C80" s="43">
        <f t="shared" ref="C80:H80" si="16">SUM(C50:C79)</f>
        <v>22758</v>
      </c>
      <c r="D80" s="43">
        <f t="shared" si="16"/>
        <v>8732</v>
      </c>
      <c r="E80" s="45">
        <f t="shared" ref="E80" si="17">C80+D80</f>
        <v>31490</v>
      </c>
      <c r="F80" s="47">
        <f t="shared" ref="F80" si="18">E80/$E$80</f>
        <v>1</v>
      </c>
      <c r="G80" s="43">
        <f t="shared" si="16"/>
        <v>48145</v>
      </c>
      <c r="H80" s="43">
        <f t="shared" si="16"/>
        <v>4049</v>
      </c>
      <c r="I80" s="45">
        <f t="shared" ref="I80" si="19">G80+H80</f>
        <v>52194</v>
      </c>
      <c r="J80" s="47">
        <f t="shared" ref="J80" si="20">I80/$I$80</f>
        <v>1</v>
      </c>
      <c r="K80" s="45">
        <f t="shared" ref="K80:K81" si="21">E80+I80</f>
        <v>83684</v>
      </c>
    </row>
    <row r="81" spans="2:11" ht="24" x14ac:dyDescent="0.2">
      <c r="B81" s="57" t="s">
        <v>84</v>
      </c>
      <c r="C81" s="58">
        <f>+C80/$K$80</f>
        <v>0.27195162755126429</v>
      </c>
      <c r="D81" s="58">
        <f>+D80/$K$80</f>
        <v>0.10434491659098513</v>
      </c>
      <c r="E81" s="59">
        <f>C81+D81</f>
        <v>0.37629654414224945</v>
      </c>
      <c r="F81" s="59"/>
      <c r="G81" s="58">
        <f>+G80/$K$80</f>
        <v>0.57531905740643374</v>
      </c>
      <c r="H81" s="58">
        <f>+H80/$K$80</f>
        <v>4.8384398451316861E-2</v>
      </c>
      <c r="I81" s="59">
        <f>G81+H81</f>
        <v>0.62370345585775055</v>
      </c>
      <c r="J81" s="59"/>
      <c r="K81" s="59">
        <f t="shared" si="21"/>
        <v>1</v>
      </c>
    </row>
    <row r="82" spans="2:11" x14ac:dyDescent="0.2">
      <c r="B82" s="50" t="s">
        <v>149</v>
      </c>
    </row>
    <row r="83" spans="2:11" x14ac:dyDescent="0.2">
      <c r="B83" s="50" t="s">
        <v>150</v>
      </c>
    </row>
  </sheetData>
  <mergeCells count="10">
    <mergeCell ref="B48:B49"/>
    <mergeCell ref="C48:K48"/>
    <mergeCell ref="B8:K8"/>
    <mergeCell ref="B9:B10"/>
    <mergeCell ref="C9:K9"/>
    <mergeCell ref="B6:K6"/>
    <mergeCell ref="B5:K5"/>
    <mergeCell ref="B45:K45"/>
    <mergeCell ref="B44:K44"/>
    <mergeCell ref="B47:K47"/>
  </mergeCells>
  <hyperlinks>
    <hyperlink ref="M5" location="'Índice Pensiones Solidarias'!A1" display="Volver Sistema de Pensiones Solidadias" xr:uid="{00000000-0004-0000-1300-000000000000}"/>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0">
    <pageSetUpPr fitToPage="1"/>
  </sheetPr>
  <dimension ref="A1:P43"/>
  <sheetViews>
    <sheetView showGridLines="0" topLeftCell="A19" zoomScaleNormal="100" workbookViewId="0">
      <selection activeCell="M38" sqref="M38"/>
    </sheetView>
  </sheetViews>
  <sheetFormatPr baseColWidth="10" defaultRowHeight="12" x14ac:dyDescent="0.2"/>
  <cols>
    <col min="1" max="1" width="6" style="51" customWidth="1"/>
    <col min="2" max="2" width="18.140625" style="51" customWidth="1"/>
    <col min="3" max="3" width="8" style="51" bestFit="1" customWidth="1"/>
    <col min="4" max="4" width="7.42578125" style="51" bestFit="1" customWidth="1"/>
    <col min="5" max="6" width="7.42578125" style="51" customWidth="1"/>
    <col min="7" max="7" width="8.28515625" style="51" bestFit="1" customWidth="1"/>
    <col min="8" max="8" width="7.42578125" style="51" bestFit="1" customWidth="1"/>
    <col min="9" max="11" width="7.42578125" style="51" customWidth="1"/>
    <col min="12" max="12" width="7.85546875" style="51" customWidth="1"/>
    <col min="13" max="251" width="11.42578125" style="51"/>
    <col min="252" max="252" width="18.140625" style="51" customWidth="1"/>
    <col min="253" max="253" width="8" style="51" bestFit="1" customWidth="1"/>
    <col min="254" max="254" width="7.42578125" style="51" bestFit="1" customWidth="1"/>
    <col min="255" max="256" width="7.42578125" style="51" customWidth="1"/>
    <col min="257" max="257" width="8.28515625" style="51" bestFit="1" customWidth="1"/>
    <col min="258" max="258" width="7.42578125" style="51" bestFit="1" customWidth="1"/>
    <col min="259" max="261" width="7.42578125" style="51" customWidth="1"/>
    <col min="262" max="267" width="0" style="51" hidden="1" customWidth="1"/>
    <col min="268" max="268" width="7.85546875" style="51" customWidth="1"/>
    <col min="269" max="507" width="11.42578125" style="51"/>
    <col min="508" max="508" width="18.140625" style="51" customWidth="1"/>
    <col min="509" max="509" width="8" style="51" bestFit="1" customWidth="1"/>
    <col min="510" max="510" width="7.42578125" style="51" bestFit="1" customWidth="1"/>
    <col min="511" max="512" width="7.42578125" style="51" customWidth="1"/>
    <col min="513" max="513" width="8.28515625" style="51" bestFit="1" customWidth="1"/>
    <col min="514" max="514" width="7.42578125" style="51" bestFit="1" customWidth="1"/>
    <col min="515" max="517" width="7.42578125" style="51" customWidth="1"/>
    <col min="518" max="523" width="0" style="51" hidden="1" customWidth="1"/>
    <col min="524" max="524" width="7.85546875" style="51" customWidth="1"/>
    <col min="525" max="763" width="11.42578125" style="51"/>
    <col min="764" max="764" width="18.140625" style="51" customWidth="1"/>
    <col min="765" max="765" width="8" style="51" bestFit="1" customWidth="1"/>
    <col min="766" max="766" width="7.42578125" style="51" bestFit="1" customWidth="1"/>
    <col min="767" max="768" width="7.42578125" style="51" customWidth="1"/>
    <col min="769" max="769" width="8.28515625" style="51" bestFit="1" customWidth="1"/>
    <col min="770" max="770" width="7.42578125" style="51" bestFit="1" customWidth="1"/>
    <col min="771" max="773" width="7.42578125" style="51" customWidth="1"/>
    <col min="774" max="779" width="0" style="51" hidden="1" customWidth="1"/>
    <col min="780" max="780" width="7.85546875" style="51" customWidth="1"/>
    <col min="781" max="1019" width="11.42578125" style="51"/>
    <col min="1020" max="1020" width="18.140625" style="51" customWidth="1"/>
    <col min="1021" max="1021" width="8" style="51" bestFit="1" customWidth="1"/>
    <col min="1022" max="1022" width="7.42578125" style="51" bestFit="1" customWidth="1"/>
    <col min="1023" max="1024" width="7.42578125" style="51" customWidth="1"/>
    <col min="1025" max="1025" width="8.28515625" style="51" bestFit="1" customWidth="1"/>
    <col min="1026" max="1026" width="7.42578125" style="51" bestFit="1" customWidth="1"/>
    <col min="1027" max="1029" width="7.42578125" style="51" customWidth="1"/>
    <col min="1030" max="1035" width="0" style="51" hidden="1" customWidth="1"/>
    <col min="1036" max="1036" width="7.85546875" style="51" customWidth="1"/>
    <col min="1037" max="1275" width="11.42578125" style="51"/>
    <col min="1276" max="1276" width="18.140625" style="51" customWidth="1"/>
    <col min="1277" max="1277" width="8" style="51" bestFit="1" customWidth="1"/>
    <col min="1278" max="1278" width="7.42578125" style="51" bestFit="1" customWidth="1"/>
    <col min="1279" max="1280" width="7.42578125" style="51" customWidth="1"/>
    <col min="1281" max="1281" width="8.28515625" style="51" bestFit="1" customWidth="1"/>
    <col min="1282" max="1282" width="7.42578125" style="51" bestFit="1" customWidth="1"/>
    <col min="1283" max="1285" width="7.42578125" style="51" customWidth="1"/>
    <col min="1286" max="1291" width="0" style="51" hidden="1" customWidth="1"/>
    <col min="1292" max="1292" width="7.85546875" style="51" customWidth="1"/>
    <col min="1293" max="1531" width="11.42578125" style="51"/>
    <col min="1532" max="1532" width="18.140625" style="51" customWidth="1"/>
    <col min="1533" max="1533" width="8" style="51" bestFit="1" customWidth="1"/>
    <col min="1534" max="1534" width="7.42578125" style="51" bestFit="1" customWidth="1"/>
    <col min="1535" max="1536" width="7.42578125" style="51" customWidth="1"/>
    <col min="1537" max="1537" width="8.28515625" style="51" bestFit="1" customWidth="1"/>
    <col min="1538" max="1538" width="7.42578125" style="51" bestFit="1" customWidth="1"/>
    <col min="1539" max="1541" width="7.42578125" style="51" customWidth="1"/>
    <col min="1542" max="1547" width="0" style="51" hidden="1" customWidth="1"/>
    <col min="1548" max="1548" width="7.85546875" style="51" customWidth="1"/>
    <col min="1549" max="1787" width="11.42578125" style="51"/>
    <col min="1788" max="1788" width="18.140625" style="51" customWidth="1"/>
    <col min="1789" max="1789" width="8" style="51" bestFit="1" customWidth="1"/>
    <col min="1790" max="1790" width="7.42578125" style="51" bestFit="1" customWidth="1"/>
    <col min="1791" max="1792" width="7.42578125" style="51" customWidth="1"/>
    <col min="1793" max="1793" width="8.28515625" style="51" bestFit="1" customWidth="1"/>
    <col min="1794" max="1794" width="7.42578125" style="51" bestFit="1" customWidth="1"/>
    <col min="1795" max="1797" width="7.42578125" style="51" customWidth="1"/>
    <col min="1798" max="1803" width="0" style="51" hidden="1" customWidth="1"/>
    <col min="1804" max="1804" width="7.85546875" style="51" customWidth="1"/>
    <col min="1805" max="2043" width="11.42578125" style="51"/>
    <col min="2044" max="2044" width="18.140625" style="51" customWidth="1"/>
    <col min="2045" max="2045" width="8" style="51" bestFit="1" customWidth="1"/>
    <col min="2046" max="2046" width="7.42578125" style="51" bestFit="1" customWidth="1"/>
    <col min="2047" max="2048" width="7.42578125" style="51" customWidth="1"/>
    <col min="2049" max="2049" width="8.28515625" style="51" bestFit="1" customWidth="1"/>
    <col min="2050" max="2050" width="7.42578125" style="51" bestFit="1" customWidth="1"/>
    <col min="2051" max="2053" width="7.42578125" style="51" customWidth="1"/>
    <col min="2054" max="2059" width="0" style="51" hidden="1" customWidth="1"/>
    <col min="2060" max="2060" width="7.85546875" style="51" customWidth="1"/>
    <col min="2061" max="2299" width="11.42578125" style="51"/>
    <col min="2300" max="2300" width="18.140625" style="51" customWidth="1"/>
    <col min="2301" max="2301" width="8" style="51" bestFit="1" customWidth="1"/>
    <col min="2302" max="2302" width="7.42578125" style="51" bestFit="1" customWidth="1"/>
    <col min="2303" max="2304" width="7.42578125" style="51" customWidth="1"/>
    <col min="2305" max="2305" width="8.28515625" style="51" bestFit="1" customWidth="1"/>
    <col min="2306" max="2306" width="7.42578125" style="51" bestFit="1" customWidth="1"/>
    <col min="2307" max="2309" width="7.42578125" style="51" customWidth="1"/>
    <col min="2310" max="2315" width="0" style="51" hidden="1" customWidth="1"/>
    <col min="2316" max="2316" width="7.85546875" style="51" customWidth="1"/>
    <col min="2317" max="2555" width="11.42578125" style="51"/>
    <col min="2556" max="2556" width="18.140625" style="51" customWidth="1"/>
    <col min="2557" max="2557" width="8" style="51" bestFit="1" customWidth="1"/>
    <col min="2558" max="2558" width="7.42578125" style="51" bestFit="1" customWidth="1"/>
    <col min="2559" max="2560" width="7.42578125" style="51" customWidth="1"/>
    <col min="2561" max="2561" width="8.28515625" style="51" bestFit="1" customWidth="1"/>
    <col min="2562" max="2562" width="7.42578125" style="51" bestFit="1" customWidth="1"/>
    <col min="2563" max="2565" width="7.42578125" style="51" customWidth="1"/>
    <col min="2566" max="2571" width="0" style="51" hidden="1" customWidth="1"/>
    <col min="2572" max="2572" width="7.85546875" style="51" customWidth="1"/>
    <col min="2573" max="2811" width="11.42578125" style="51"/>
    <col min="2812" max="2812" width="18.140625" style="51" customWidth="1"/>
    <col min="2813" max="2813" width="8" style="51" bestFit="1" customWidth="1"/>
    <col min="2814" max="2814" width="7.42578125" style="51" bestFit="1" customWidth="1"/>
    <col min="2815" max="2816" width="7.42578125" style="51" customWidth="1"/>
    <col min="2817" max="2817" width="8.28515625" style="51" bestFit="1" customWidth="1"/>
    <col min="2818" max="2818" width="7.42578125" style="51" bestFit="1" customWidth="1"/>
    <col min="2819" max="2821" width="7.42578125" style="51" customWidth="1"/>
    <col min="2822" max="2827" width="0" style="51" hidden="1" customWidth="1"/>
    <col min="2828" max="2828" width="7.85546875" style="51" customWidth="1"/>
    <col min="2829" max="3067" width="11.42578125" style="51"/>
    <col min="3068" max="3068" width="18.140625" style="51" customWidth="1"/>
    <col min="3069" max="3069" width="8" style="51" bestFit="1" customWidth="1"/>
    <col min="3070" max="3070" width="7.42578125" style="51" bestFit="1" customWidth="1"/>
    <col min="3071" max="3072" width="7.42578125" style="51" customWidth="1"/>
    <col min="3073" max="3073" width="8.28515625" style="51" bestFit="1" customWidth="1"/>
    <col min="3074" max="3074" width="7.42578125" style="51" bestFit="1" customWidth="1"/>
    <col min="3075" max="3077" width="7.42578125" style="51" customWidth="1"/>
    <col min="3078" max="3083" width="0" style="51" hidden="1" customWidth="1"/>
    <col min="3084" max="3084" width="7.85546875" style="51" customWidth="1"/>
    <col min="3085" max="3323" width="11.42578125" style="51"/>
    <col min="3324" max="3324" width="18.140625" style="51" customWidth="1"/>
    <col min="3325" max="3325" width="8" style="51" bestFit="1" customWidth="1"/>
    <col min="3326" max="3326" width="7.42578125" style="51" bestFit="1" customWidth="1"/>
    <col min="3327" max="3328" width="7.42578125" style="51" customWidth="1"/>
    <col min="3329" max="3329" width="8.28515625" style="51" bestFit="1" customWidth="1"/>
    <col min="3330" max="3330" width="7.42578125" style="51" bestFit="1" customWidth="1"/>
    <col min="3331" max="3333" width="7.42578125" style="51" customWidth="1"/>
    <col min="3334" max="3339" width="0" style="51" hidden="1" customWidth="1"/>
    <col min="3340" max="3340" width="7.85546875" style="51" customWidth="1"/>
    <col min="3341" max="3579" width="11.42578125" style="51"/>
    <col min="3580" max="3580" width="18.140625" style="51" customWidth="1"/>
    <col min="3581" max="3581" width="8" style="51" bestFit="1" customWidth="1"/>
    <col min="3582" max="3582" width="7.42578125" style="51" bestFit="1" customWidth="1"/>
    <col min="3583" max="3584" width="7.42578125" style="51" customWidth="1"/>
    <col min="3585" max="3585" width="8.28515625" style="51" bestFit="1" customWidth="1"/>
    <col min="3586" max="3586" width="7.42578125" style="51" bestFit="1" customWidth="1"/>
    <col min="3587" max="3589" width="7.42578125" style="51" customWidth="1"/>
    <col min="3590" max="3595" width="0" style="51" hidden="1" customWidth="1"/>
    <col min="3596" max="3596" width="7.85546875" style="51" customWidth="1"/>
    <col min="3597" max="3835" width="11.42578125" style="51"/>
    <col min="3836" max="3836" width="18.140625" style="51" customWidth="1"/>
    <col min="3837" max="3837" width="8" style="51" bestFit="1" customWidth="1"/>
    <col min="3838" max="3838" width="7.42578125" style="51" bestFit="1" customWidth="1"/>
    <col min="3839" max="3840" width="7.42578125" style="51" customWidth="1"/>
    <col min="3841" max="3841" width="8.28515625" style="51" bestFit="1" customWidth="1"/>
    <col min="3842" max="3842" width="7.42578125" style="51" bestFit="1" customWidth="1"/>
    <col min="3843" max="3845" width="7.42578125" style="51" customWidth="1"/>
    <col min="3846" max="3851" width="0" style="51" hidden="1" customWidth="1"/>
    <col min="3852" max="3852" width="7.85546875" style="51" customWidth="1"/>
    <col min="3853" max="4091" width="11.42578125" style="51"/>
    <col min="4092" max="4092" width="18.140625" style="51" customWidth="1"/>
    <col min="4093" max="4093" width="8" style="51" bestFit="1" customWidth="1"/>
    <col min="4094" max="4094" width="7.42578125" style="51" bestFit="1" customWidth="1"/>
    <col min="4095" max="4096" width="7.42578125" style="51" customWidth="1"/>
    <col min="4097" max="4097" width="8.28515625" style="51" bestFit="1" customWidth="1"/>
    <col min="4098" max="4098" width="7.42578125" style="51" bestFit="1" customWidth="1"/>
    <col min="4099" max="4101" width="7.42578125" style="51" customWidth="1"/>
    <col min="4102" max="4107" width="0" style="51" hidden="1" customWidth="1"/>
    <col min="4108" max="4108" width="7.85546875" style="51" customWidth="1"/>
    <col min="4109" max="4347" width="11.42578125" style="51"/>
    <col min="4348" max="4348" width="18.140625" style="51" customWidth="1"/>
    <col min="4349" max="4349" width="8" style="51" bestFit="1" customWidth="1"/>
    <col min="4350" max="4350" width="7.42578125" style="51" bestFit="1" customWidth="1"/>
    <col min="4351" max="4352" width="7.42578125" style="51" customWidth="1"/>
    <col min="4353" max="4353" width="8.28515625" style="51" bestFit="1" customWidth="1"/>
    <col min="4354" max="4354" width="7.42578125" style="51" bestFit="1" customWidth="1"/>
    <col min="4355" max="4357" width="7.42578125" style="51" customWidth="1"/>
    <col min="4358" max="4363" width="0" style="51" hidden="1" customWidth="1"/>
    <col min="4364" max="4364" width="7.85546875" style="51" customWidth="1"/>
    <col min="4365" max="4603" width="11.42578125" style="51"/>
    <col min="4604" max="4604" width="18.140625" style="51" customWidth="1"/>
    <col min="4605" max="4605" width="8" style="51" bestFit="1" customWidth="1"/>
    <col min="4606" max="4606" width="7.42578125" style="51" bestFit="1" customWidth="1"/>
    <col min="4607" max="4608" width="7.42578125" style="51" customWidth="1"/>
    <col min="4609" max="4609" width="8.28515625" style="51" bestFit="1" customWidth="1"/>
    <col min="4610" max="4610" width="7.42578125" style="51" bestFit="1" customWidth="1"/>
    <col min="4611" max="4613" width="7.42578125" style="51" customWidth="1"/>
    <col min="4614" max="4619" width="0" style="51" hidden="1" customWidth="1"/>
    <col min="4620" max="4620" width="7.85546875" style="51" customWidth="1"/>
    <col min="4621" max="4859" width="11.42578125" style="51"/>
    <col min="4860" max="4860" width="18.140625" style="51" customWidth="1"/>
    <col min="4861" max="4861" width="8" style="51" bestFit="1" customWidth="1"/>
    <col min="4862" max="4862" width="7.42578125" style="51" bestFit="1" customWidth="1"/>
    <col min="4863" max="4864" width="7.42578125" style="51" customWidth="1"/>
    <col min="4865" max="4865" width="8.28515625" style="51" bestFit="1" customWidth="1"/>
    <col min="4866" max="4866" width="7.42578125" style="51" bestFit="1" customWidth="1"/>
    <col min="4867" max="4869" width="7.42578125" style="51" customWidth="1"/>
    <col min="4870" max="4875" width="0" style="51" hidden="1" customWidth="1"/>
    <col min="4876" max="4876" width="7.85546875" style="51" customWidth="1"/>
    <col min="4877" max="5115" width="11.42578125" style="51"/>
    <col min="5116" max="5116" width="18.140625" style="51" customWidth="1"/>
    <col min="5117" max="5117" width="8" style="51" bestFit="1" customWidth="1"/>
    <col min="5118" max="5118" width="7.42578125" style="51" bestFit="1" customWidth="1"/>
    <col min="5119" max="5120" width="7.42578125" style="51" customWidth="1"/>
    <col min="5121" max="5121" width="8.28515625" style="51" bestFit="1" customWidth="1"/>
    <col min="5122" max="5122" width="7.42578125" style="51" bestFit="1" customWidth="1"/>
    <col min="5123" max="5125" width="7.42578125" style="51" customWidth="1"/>
    <col min="5126" max="5131" width="0" style="51" hidden="1" customWidth="1"/>
    <col min="5132" max="5132" width="7.85546875" style="51" customWidth="1"/>
    <col min="5133" max="5371" width="11.42578125" style="51"/>
    <col min="5372" max="5372" width="18.140625" style="51" customWidth="1"/>
    <col min="5373" max="5373" width="8" style="51" bestFit="1" customWidth="1"/>
    <col min="5374" max="5374" width="7.42578125" style="51" bestFit="1" customWidth="1"/>
    <col min="5375" max="5376" width="7.42578125" style="51" customWidth="1"/>
    <col min="5377" max="5377" width="8.28515625" style="51" bestFit="1" customWidth="1"/>
    <col min="5378" max="5378" width="7.42578125" style="51" bestFit="1" customWidth="1"/>
    <col min="5379" max="5381" width="7.42578125" style="51" customWidth="1"/>
    <col min="5382" max="5387" width="0" style="51" hidden="1" customWidth="1"/>
    <col min="5388" max="5388" width="7.85546875" style="51" customWidth="1"/>
    <col min="5389" max="5627" width="11.42578125" style="51"/>
    <col min="5628" max="5628" width="18.140625" style="51" customWidth="1"/>
    <col min="5629" max="5629" width="8" style="51" bestFit="1" customWidth="1"/>
    <col min="5630" max="5630" width="7.42578125" style="51" bestFit="1" customWidth="1"/>
    <col min="5631" max="5632" width="7.42578125" style="51" customWidth="1"/>
    <col min="5633" max="5633" width="8.28515625" style="51" bestFit="1" customWidth="1"/>
    <col min="5634" max="5634" width="7.42578125" style="51" bestFit="1" customWidth="1"/>
    <col min="5635" max="5637" width="7.42578125" style="51" customWidth="1"/>
    <col min="5638" max="5643" width="0" style="51" hidden="1" customWidth="1"/>
    <col min="5644" max="5644" width="7.85546875" style="51" customWidth="1"/>
    <col min="5645" max="5883" width="11.42578125" style="51"/>
    <col min="5884" max="5884" width="18.140625" style="51" customWidth="1"/>
    <col min="5885" max="5885" width="8" style="51" bestFit="1" customWidth="1"/>
    <col min="5886" max="5886" width="7.42578125" style="51" bestFit="1" customWidth="1"/>
    <col min="5887" max="5888" width="7.42578125" style="51" customWidth="1"/>
    <col min="5889" max="5889" width="8.28515625" style="51" bestFit="1" customWidth="1"/>
    <col min="5890" max="5890" width="7.42578125" style="51" bestFit="1" customWidth="1"/>
    <col min="5891" max="5893" width="7.42578125" style="51" customWidth="1"/>
    <col min="5894" max="5899" width="0" style="51" hidden="1" customWidth="1"/>
    <col min="5900" max="5900" width="7.85546875" style="51" customWidth="1"/>
    <col min="5901" max="6139" width="11.42578125" style="51"/>
    <col min="6140" max="6140" width="18.140625" style="51" customWidth="1"/>
    <col min="6141" max="6141" width="8" style="51" bestFit="1" customWidth="1"/>
    <col min="6142" max="6142" width="7.42578125" style="51" bestFit="1" customWidth="1"/>
    <col min="6143" max="6144" width="7.42578125" style="51" customWidth="1"/>
    <col min="6145" max="6145" width="8.28515625" style="51" bestFit="1" customWidth="1"/>
    <col min="6146" max="6146" width="7.42578125" style="51" bestFit="1" customWidth="1"/>
    <col min="6147" max="6149" width="7.42578125" style="51" customWidth="1"/>
    <col min="6150" max="6155" width="0" style="51" hidden="1" customWidth="1"/>
    <col min="6156" max="6156" width="7.85546875" style="51" customWidth="1"/>
    <col min="6157" max="6395" width="11.42578125" style="51"/>
    <col min="6396" max="6396" width="18.140625" style="51" customWidth="1"/>
    <col min="6397" max="6397" width="8" style="51" bestFit="1" customWidth="1"/>
    <col min="6398" max="6398" width="7.42578125" style="51" bestFit="1" customWidth="1"/>
    <col min="6399" max="6400" width="7.42578125" style="51" customWidth="1"/>
    <col min="6401" max="6401" width="8.28515625" style="51" bestFit="1" customWidth="1"/>
    <col min="6402" max="6402" width="7.42578125" style="51" bestFit="1" customWidth="1"/>
    <col min="6403" max="6405" width="7.42578125" style="51" customWidth="1"/>
    <col min="6406" max="6411" width="0" style="51" hidden="1" customWidth="1"/>
    <col min="6412" max="6412" width="7.85546875" style="51" customWidth="1"/>
    <col min="6413" max="6651" width="11.42578125" style="51"/>
    <col min="6652" max="6652" width="18.140625" style="51" customWidth="1"/>
    <col min="6653" max="6653" width="8" style="51" bestFit="1" customWidth="1"/>
    <col min="6654" max="6654" width="7.42578125" style="51" bestFit="1" customWidth="1"/>
    <col min="6655" max="6656" width="7.42578125" style="51" customWidth="1"/>
    <col min="6657" max="6657" width="8.28515625" style="51" bestFit="1" customWidth="1"/>
    <col min="6658" max="6658" width="7.42578125" style="51" bestFit="1" customWidth="1"/>
    <col min="6659" max="6661" width="7.42578125" style="51" customWidth="1"/>
    <col min="6662" max="6667" width="0" style="51" hidden="1" customWidth="1"/>
    <col min="6668" max="6668" width="7.85546875" style="51" customWidth="1"/>
    <col min="6669" max="6907" width="11.42578125" style="51"/>
    <col min="6908" max="6908" width="18.140625" style="51" customWidth="1"/>
    <col min="6909" max="6909" width="8" style="51" bestFit="1" customWidth="1"/>
    <col min="6910" max="6910" width="7.42578125" style="51" bestFit="1" customWidth="1"/>
    <col min="6911" max="6912" width="7.42578125" style="51" customWidth="1"/>
    <col min="6913" max="6913" width="8.28515625" style="51" bestFit="1" customWidth="1"/>
    <col min="6914" max="6914" width="7.42578125" style="51" bestFit="1" customWidth="1"/>
    <col min="6915" max="6917" width="7.42578125" style="51" customWidth="1"/>
    <col min="6918" max="6923" width="0" style="51" hidden="1" customWidth="1"/>
    <col min="6924" max="6924" width="7.85546875" style="51" customWidth="1"/>
    <col min="6925" max="7163" width="11.42578125" style="51"/>
    <col min="7164" max="7164" width="18.140625" style="51" customWidth="1"/>
    <col min="7165" max="7165" width="8" style="51" bestFit="1" customWidth="1"/>
    <col min="7166" max="7166" width="7.42578125" style="51" bestFit="1" customWidth="1"/>
    <col min="7167" max="7168" width="7.42578125" style="51" customWidth="1"/>
    <col min="7169" max="7169" width="8.28515625" style="51" bestFit="1" customWidth="1"/>
    <col min="7170" max="7170" width="7.42578125" style="51" bestFit="1" customWidth="1"/>
    <col min="7171" max="7173" width="7.42578125" style="51" customWidth="1"/>
    <col min="7174" max="7179" width="0" style="51" hidden="1" customWidth="1"/>
    <col min="7180" max="7180" width="7.85546875" style="51" customWidth="1"/>
    <col min="7181" max="7419" width="11.42578125" style="51"/>
    <col min="7420" max="7420" width="18.140625" style="51" customWidth="1"/>
    <col min="7421" max="7421" width="8" style="51" bestFit="1" customWidth="1"/>
    <col min="7422" max="7422" width="7.42578125" style="51" bestFit="1" customWidth="1"/>
    <col min="7423" max="7424" width="7.42578125" style="51" customWidth="1"/>
    <col min="7425" max="7425" width="8.28515625" style="51" bestFit="1" customWidth="1"/>
    <col min="7426" max="7426" width="7.42578125" style="51" bestFit="1" customWidth="1"/>
    <col min="7427" max="7429" width="7.42578125" style="51" customWidth="1"/>
    <col min="7430" max="7435" width="0" style="51" hidden="1" customWidth="1"/>
    <col min="7436" max="7436" width="7.85546875" style="51" customWidth="1"/>
    <col min="7437" max="7675" width="11.42578125" style="51"/>
    <col min="7676" max="7676" width="18.140625" style="51" customWidth="1"/>
    <col min="7677" max="7677" width="8" style="51" bestFit="1" customWidth="1"/>
    <col min="7678" max="7678" width="7.42578125" style="51" bestFit="1" customWidth="1"/>
    <col min="7679" max="7680" width="7.42578125" style="51" customWidth="1"/>
    <col min="7681" max="7681" width="8.28515625" style="51" bestFit="1" customWidth="1"/>
    <col min="7682" max="7682" width="7.42578125" style="51" bestFit="1" customWidth="1"/>
    <col min="7683" max="7685" width="7.42578125" style="51" customWidth="1"/>
    <col min="7686" max="7691" width="0" style="51" hidden="1" customWidth="1"/>
    <col min="7692" max="7692" width="7.85546875" style="51" customWidth="1"/>
    <col min="7693" max="7931" width="11.42578125" style="51"/>
    <col min="7932" max="7932" width="18.140625" style="51" customWidth="1"/>
    <col min="7933" max="7933" width="8" style="51" bestFit="1" customWidth="1"/>
    <col min="7934" max="7934" width="7.42578125" style="51" bestFit="1" customWidth="1"/>
    <col min="7935" max="7936" width="7.42578125" style="51" customWidth="1"/>
    <col min="7937" max="7937" width="8.28515625" style="51" bestFit="1" customWidth="1"/>
    <col min="7938" max="7938" width="7.42578125" style="51" bestFit="1" customWidth="1"/>
    <col min="7939" max="7941" width="7.42578125" style="51" customWidth="1"/>
    <col min="7942" max="7947" width="0" style="51" hidden="1" customWidth="1"/>
    <col min="7948" max="7948" width="7.85546875" style="51" customWidth="1"/>
    <col min="7949" max="8187" width="11.42578125" style="51"/>
    <col min="8188" max="8188" width="18.140625" style="51" customWidth="1"/>
    <col min="8189" max="8189" width="8" style="51" bestFit="1" customWidth="1"/>
    <col min="8190" max="8190" width="7.42578125" style="51" bestFit="1" customWidth="1"/>
    <col min="8191" max="8192" width="7.42578125" style="51" customWidth="1"/>
    <col min="8193" max="8193" width="8.28515625" style="51" bestFit="1" customWidth="1"/>
    <col min="8194" max="8194" width="7.42578125" style="51" bestFit="1" customWidth="1"/>
    <col min="8195" max="8197" width="7.42578125" style="51" customWidth="1"/>
    <col min="8198" max="8203" width="0" style="51" hidden="1" customWidth="1"/>
    <col min="8204" max="8204" width="7.85546875" style="51" customWidth="1"/>
    <col min="8205" max="8443" width="11.42578125" style="51"/>
    <col min="8444" max="8444" width="18.140625" style="51" customWidth="1"/>
    <col min="8445" max="8445" width="8" style="51" bestFit="1" customWidth="1"/>
    <col min="8446" max="8446" width="7.42578125" style="51" bestFit="1" customWidth="1"/>
    <col min="8447" max="8448" width="7.42578125" style="51" customWidth="1"/>
    <col min="8449" max="8449" width="8.28515625" style="51" bestFit="1" customWidth="1"/>
    <col min="8450" max="8450" width="7.42578125" style="51" bestFit="1" customWidth="1"/>
    <col min="8451" max="8453" width="7.42578125" style="51" customWidth="1"/>
    <col min="8454" max="8459" width="0" style="51" hidden="1" customWidth="1"/>
    <col min="8460" max="8460" width="7.85546875" style="51" customWidth="1"/>
    <col min="8461" max="8699" width="11.42578125" style="51"/>
    <col min="8700" max="8700" width="18.140625" style="51" customWidth="1"/>
    <col min="8701" max="8701" width="8" style="51" bestFit="1" customWidth="1"/>
    <col min="8702" max="8702" width="7.42578125" style="51" bestFit="1" customWidth="1"/>
    <col min="8703" max="8704" width="7.42578125" style="51" customWidth="1"/>
    <col min="8705" max="8705" width="8.28515625" style="51" bestFit="1" customWidth="1"/>
    <col min="8706" max="8706" width="7.42578125" style="51" bestFit="1" customWidth="1"/>
    <col min="8707" max="8709" width="7.42578125" style="51" customWidth="1"/>
    <col min="8710" max="8715" width="0" style="51" hidden="1" customWidth="1"/>
    <col min="8716" max="8716" width="7.85546875" style="51" customWidth="1"/>
    <col min="8717" max="8955" width="11.42578125" style="51"/>
    <col min="8956" max="8956" width="18.140625" style="51" customWidth="1"/>
    <col min="8957" max="8957" width="8" style="51" bestFit="1" customWidth="1"/>
    <col min="8958" max="8958" width="7.42578125" style="51" bestFit="1" customWidth="1"/>
    <col min="8959" max="8960" width="7.42578125" style="51" customWidth="1"/>
    <col min="8961" max="8961" width="8.28515625" style="51" bestFit="1" customWidth="1"/>
    <col min="8962" max="8962" width="7.42578125" style="51" bestFit="1" customWidth="1"/>
    <col min="8963" max="8965" width="7.42578125" style="51" customWidth="1"/>
    <col min="8966" max="8971" width="0" style="51" hidden="1" customWidth="1"/>
    <col min="8972" max="8972" width="7.85546875" style="51" customWidth="1"/>
    <col min="8973" max="9211" width="11.42578125" style="51"/>
    <col min="9212" max="9212" width="18.140625" style="51" customWidth="1"/>
    <col min="9213" max="9213" width="8" style="51" bestFit="1" customWidth="1"/>
    <col min="9214" max="9214" width="7.42578125" style="51" bestFit="1" customWidth="1"/>
    <col min="9215" max="9216" width="7.42578125" style="51" customWidth="1"/>
    <col min="9217" max="9217" width="8.28515625" style="51" bestFit="1" customWidth="1"/>
    <col min="9218" max="9218" width="7.42578125" style="51" bestFit="1" customWidth="1"/>
    <col min="9219" max="9221" width="7.42578125" style="51" customWidth="1"/>
    <col min="9222" max="9227" width="0" style="51" hidden="1" customWidth="1"/>
    <col min="9228" max="9228" width="7.85546875" style="51" customWidth="1"/>
    <col min="9229" max="9467" width="11.42578125" style="51"/>
    <col min="9468" max="9468" width="18.140625" style="51" customWidth="1"/>
    <col min="9469" max="9469" width="8" style="51" bestFit="1" customWidth="1"/>
    <col min="9470" max="9470" width="7.42578125" style="51" bestFit="1" customWidth="1"/>
    <col min="9471" max="9472" width="7.42578125" style="51" customWidth="1"/>
    <col min="9473" max="9473" width="8.28515625" style="51" bestFit="1" customWidth="1"/>
    <col min="9474" max="9474" width="7.42578125" style="51" bestFit="1" customWidth="1"/>
    <col min="9475" max="9477" width="7.42578125" style="51" customWidth="1"/>
    <col min="9478" max="9483" width="0" style="51" hidden="1" customWidth="1"/>
    <col min="9484" max="9484" width="7.85546875" style="51" customWidth="1"/>
    <col min="9485" max="9723" width="11.42578125" style="51"/>
    <col min="9724" max="9724" width="18.140625" style="51" customWidth="1"/>
    <col min="9725" max="9725" width="8" style="51" bestFit="1" customWidth="1"/>
    <col min="9726" max="9726" width="7.42578125" style="51" bestFit="1" customWidth="1"/>
    <col min="9727" max="9728" width="7.42578125" style="51" customWidth="1"/>
    <col min="9729" max="9729" width="8.28515625" style="51" bestFit="1" customWidth="1"/>
    <col min="9730" max="9730" width="7.42578125" style="51" bestFit="1" customWidth="1"/>
    <col min="9731" max="9733" width="7.42578125" style="51" customWidth="1"/>
    <col min="9734" max="9739" width="0" style="51" hidden="1" customWidth="1"/>
    <col min="9740" max="9740" width="7.85546875" style="51" customWidth="1"/>
    <col min="9741" max="9979" width="11.42578125" style="51"/>
    <col min="9980" max="9980" width="18.140625" style="51" customWidth="1"/>
    <col min="9981" max="9981" width="8" style="51" bestFit="1" customWidth="1"/>
    <col min="9982" max="9982" width="7.42578125" style="51" bestFit="1" customWidth="1"/>
    <col min="9983" max="9984" width="7.42578125" style="51" customWidth="1"/>
    <col min="9985" max="9985" width="8.28515625" style="51" bestFit="1" customWidth="1"/>
    <col min="9986" max="9986" width="7.42578125" style="51" bestFit="1" customWidth="1"/>
    <col min="9987" max="9989" width="7.42578125" style="51" customWidth="1"/>
    <col min="9990" max="9995" width="0" style="51" hidden="1" customWidth="1"/>
    <col min="9996" max="9996" width="7.85546875" style="51" customWidth="1"/>
    <col min="9997" max="10235" width="11.42578125" style="51"/>
    <col min="10236" max="10236" width="18.140625" style="51" customWidth="1"/>
    <col min="10237" max="10237" width="8" style="51" bestFit="1" customWidth="1"/>
    <col min="10238" max="10238" width="7.42578125" style="51" bestFit="1" customWidth="1"/>
    <col min="10239" max="10240" width="7.42578125" style="51" customWidth="1"/>
    <col min="10241" max="10241" width="8.28515625" style="51" bestFit="1" customWidth="1"/>
    <col min="10242" max="10242" width="7.42578125" style="51" bestFit="1" customWidth="1"/>
    <col min="10243" max="10245" width="7.42578125" style="51" customWidth="1"/>
    <col min="10246" max="10251" width="0" style="51" hidden="1" customWidth="1"/>
    <col min="10252" max="10252" width="7.85546875" style="51" customWidth="1"/>
    <col min="10253" max="10491" width="11.42578125" style="51"/>
    <col min="10492" max="10492" width="18.140625" style="51" customWidth="1"/>
    <col min="10493" max="10493" width="8" style="51" bestFit="1" customWidth="1"/>
    <col min="10494" max="10494" width="7.42578125" style="51" bestFit="1" customWidth="1"/>
    <col min="10495" max="10496" width="7.42578125" style="51" customWidth="1"/>
    <col min="10497" max="10497" width="8.28515625" style="51" bestFit="1" customWidth="1"/>
    <col min="10498" max="10498" width="7.42578125" style="51" bestFit="1" customWidth="1"/>
    <col min="10499" max="10501" width="7.42578125" style="51" customWidth="1"/>
    <col min="10502" max="10507" width="0" style="51" hidden="1" customWidth="1"/>
    <col min="10508" max="10508" width="7.85546875" style="51" customWidth="1"/>
    <col min="10509" max="10747" width="11.42578125" style="51"/>
    <col min="10748" max="10748" width="18.140625" style="51" customWidth="1"/>
    <col min="10749" max="10749" width="8" style="51" bestFit="1" customWidth="1"/>
    <col min="10750" max="10750" width="7.42578125" style="51" bestFit="1" customWidth="1"/>
    <col min="10751" max="10752" width="7.42578125" style="51" customWidth="1"/>
    <col min="10753" max="10753" width="8.28515625" style="51" bestFit="1" customWidth="1"/>
    <col min="10754" max="10754" width="7.42578125" style="51" bestFit="1" customWidth="1"/>
    <col min="10755" max="10757" width="7.42578125" style="51" customWidth="1"/>
    <col min="10758" max="10763" width="0" style="51" hidden="1" customWidth="1"/>
    <col min="10764" max="10764" width="7.85546875" style="51" customWidth="1"/>
    <col min="10765" max="11003" width="11.42578125" style="51"/>
    <col min="11004" max="11004" width="18.140625" style="51" customWidth="1"/>
    <col min="11005" max="11005" width="8" style="51" bestFit="1" customWidth="1"/>
    <col min="11006" max="11006" width="7.42578125" style="51" bestFit="1" customWidth="1"/>
    <col min="11007" max="11008" width="7.42578125" style="51" customWidth="1"/>
    <col min="11009" max="11009" width="8.28515625" style="51" bestFit="1" customWidth="1"/>
    <col min="11010" max="11010" width="7.42578125" style="51" bestFit="1" customWidth="1"/>
    <col min="11011" max="11013" width="7.42578125" style="51" customWidth="1"/>
    <col min="11014" max="11019" width="0" style="51" hidden="1" customWidth="1"/>
    <col min="11020" max="11020" width="7.85546875" style="51" customWidth="1"/>
    <col min="11021" max="11259" width="11.42578125" style="51"/>
    <col min="11260" max="11260" width="18.140625" style="51" customWidth="1"/>
    <col min="11261" max="11261" width="8" style="51" bestFit="1" customWidth="1"/>
    <col min="11262" max="11262" width="7.42578125" style="51" bestFit="1" customWidth="1"/>
    <col min="11263" max="11264" width="7.42578125" style="51" customWidth="1"/>
    <col min="11265" max="11265" width="8.28515625" style="51" bestFit="1" customWidth="1"/>
    <col min="11266" max="11266" width="7.42578125" style="51" bestFit="1" customWidth="1"/>
    <col min="11267" max="11269" width="7.42578125" style="51" customWidth="1"/>
    <col min="11270" max="11275" width="0" style="51" hidden="1" customWidth="1"/>
    <col min="11276" max="11276" width="7.85546875" style="51" customWidth="1"/>
    <col min="11277" max="11515" width="11.42578125" style="51"/>
    <col min="11516" max="11516" width="18.140625" style="51" customWidth="1"/>
    <col min="11517" max="11517" width="8" style="51" bestFit="1" customWidth="1"/>
    <col min="11518" max="11518" width="7.42578125" style="51" bestFit="1" customWidth="1"/>
    <col min="11519" max="11520" width="7.42578125" style="51" customWidth="1"/>
    <col min="11521" max="11521" width="8.28515625" style="51" bestFit="1" customWidth="1"/>
    <col min="11522" max="11522" width="7.42578125" style="51" bestFit="1" customWidth="1"/>
    <col min="11523" max="11525" width="7.42578125" style="51" customWidth="1"/>
    <col min="11526" max="11531" width="0" style="51" hidden="1" customWidth="1"/>
    <col min="11532" max="11532" width="7.85546875" style="51" customWidth="1"/>
    <col min="11533" max="11771" width="11.42578125" style="51"/>
    <col min="11772" max="11772" width="18.140625" style="51" customWidth="1"/>
    <col min="11773" max="11773" width="8" style="51" bestFit="1" customWidth="1"/>
    <col min="11774" max="11774" width="7.42578125" style="51" bestFit="1" customWidth="1"/>
    <col min="11775" max="11776" width="7.42578125" style="51" customWidth="1"/>
    <col min="11777" max="11777" width="8.28515625" style="51" bestFit="1" customWidth="1"/>
    <col min="11778" max="11778" width="7.42578125" style="51" bestFit="1" customWidth="1"/>
    <col min="11779" max="11781" width="7.42578125" style="51" customWidth="1"/>
    <col min="11782" max="11787" width="0" style="51" hidden="1" customWidth="1"/>
    <col min="11788" max="11788" width="7.85546875" style="51" customWidth="1"/>
    <col min="11789" max="12027" width="11.42578125" style="51"/>
    <col min="12028" max="12028" width="18.140625" style="51" customWidth="1"/>
    <col min="12029" max="12029" width="8" style="51" bestFit="1" customWidth="1"/>
    <col min="12030" max="12030" width="7.42578125" style="51" bestFit="1" customWidth="1"/>
    <col min="12031" max="12032" width="7.42578125" style="51" customWidth="1"/>
    <col min="12033" max="12033" width="8.28515625" style="51" bestFit="1" customWidth="1"/>
    <col min="12034" max="12034" width="7.42578125" style="51" bestFit="1" customWidth="1"/>
    <col min="12035" max="12037" width="7.42578125" style="51" customWidth="1"/>
    <col min="12038" max="12043" width="0" style="51" hidden="1" customWidth="1"/>
    <col min="12044" max="12044" width="7.85546875" style="51" customWidth="1"/>
    <col min="12045" max="12283" width="11.42578125" style="51"/>
    <col min="12284" max="12284" width="18.140625" style="51" customWidth="1"/>
    <col min="12285" max="12285" width="8" style="51" bestFit="1" customWidth="1"/>
    <col min="12286" max="12286" width="7.42578125" style="51" bestFit="1" customWidth="1"/>
    <col min="12287" max="12288" width="7.42578125" style="51" customWidth="1"/>
    <col min="12289" max="12289" width="8.28515625" style="51" bestFit="1" customWidth="1"/>
    <col min="12290" max="12290" width="7.42578125" style="51" bestFit="1" customWidth="1"/>
    <col min="12291" max="12293" width="7.42578125" style="51" customWidth="1"/>
    <col min="12294" max="12299" width="0" style="51" hidden="1" customWidth="1"/>
    <col min="12300" max="12300" width="7.85546875" style="51" customWidth="1"/>
    <col min="12301" max="12539" width="11.42578125" style="51"/>
    <col min="12540" max="12540" width="18.140625" style="51" customWidth="1"/>
    <col min="12541" max="12541" width="8" style="51" bestFit="1" customWidth="1"/>
    <col min="12542" max="12542" width="7.42578125" style="51" bestFit="1" customWidth="1"/>
    <col min="12543" max="12544" width="7.42578125" style="51" customWidth="1"/>
    <col min="12545" max="12545" width="8.28515625" style="51" bestFit="1" customWidth="1"/>
    <col min="12546" max="12546" width="7.42578125" style="51" bestFit="1" customWidth="1"/>
    <col min="12547" max="12549" width="7.42578125" style="51" customWidth="1"/>
    <col min="12550" max="12555" width="0" style="51" hidden="1" customWidth="1"/>
    <col min="12556" max="12556" width="7.85546875" style="51" customWidth="1"/>
    <col min="12557" max="12795" width="11.42578125" style="51"/>
    <col min="12796" max="12796" width="18.140625" style="51" customWidth="1"/>
    <col min="12797" max="12797" width="8" style="51" bestFit="1" customWidth="1"/>
    <col min="12798" max="12798" width="7.42578125" style="51" bestFit="1" customWidth="1"/>
    <col min="12799" max="12800" width="7.42578125" style="51" customWidth="1"/>
    <col min="12801" max="12801" width="8.28515625" style="51" bestFit="1" customWidth="1"/>
    <col min="12802" max="12802" width="7.42578125" style="51" bestFit="1" customWidth="1"/>
    <col min="12803" max="12805" width="7.42578125" style="51" customWidth="1"/>
    <col min="12806" max="12811" width="0" style="51" hidden="1" customWidth="1"/>
    <col min="12812" max="12812" width="7.85546875" style="51" customWidth="1"/>
    <col min="12813" max="13051" width="11.42578125" style="51"/>
    <col min="13052" max="13052" width="18.140625" style="51" customWidth="1"/>
    <col min="13053" max="13053" width="8" style="51" bestFit="1" customWidth="1"/>
    <col min="13054" max="13054" width="7.42578125" style="51" bestFit="1" customWidth="1"/>
    <col min="13055" max="13056" width="7.42578125" style="51" customWidth="1"/>
    <col min="13057" max="13057" width="8.28515625" style="51" bestFit="1" customWidth="1"/>
    <col min="13058" max="13058" width="7.42578125" style="51" bestFit="1" customWidth="1"/>
    <col min="13059" max="13061" width="7.42578125" style="51" customWidth="1"/>
    <col min="13062" max="13067" width="0" style="51" hidden="1" customWidth="1"/>
    <col min="13068" max="13068" width="7.85546875" style="51" customWidth="1"/>
    <col min="13069" max="13307" width="11.42578125" style="51"/>
    <col min="13308" max="13308" width="18.140625" style="51" customWidth="1"/>
    <col min="13309" max="13309" width="8" style="51" bestFit="1" customWidth="1"/>
    <col min="13310" max="13310" width="7.42578125" style="51" bestFit="1" customWidth="1"/>
    <col min="13311" max="13312" width="7.42578125" style="51" customWidth="1"/>
    <col min="13313" max="13313" width="8.28515625" style="51" bestFit="1" customWidth="1"/>
    <col min="13314" max="13314" width="7.42578125" style="51" bestFit="1" customWidth="1"/>
    <col min="13315" max="13317" width="7.42578125" style="51" customWidth="1"/>
    <col min="13318" max="13323" width="0" style="51" hidden="1" customWidth="1"/>
    <col min="13324" max="13324" width="7.85546875" style="51" customWidth="1"/>
    <col min="13325" max="13563" width="11.42578125" style="51"/>
    <col min="13564" max="13564" width="18.140625" style="51" customWidth="1"/>
    <col min="13565" max="13565" width="8" style="51" bestFit="1" customWidth="1"/>
    <col min="13566" max="13566" width="7.42578125" style="51" bestFit="1" customWidth="1"/>
    <col min="13567" max="13568" width="7.42578125" style="51" customWidth="1"/>
    <col min="13569" max="13569" width="8.28515625" style="51" bestFit="1" customWidth="1"/>
    <col min="13570" max="13570" width="7.42578125" style="51" bestFit="1" customWidth="1"/>
    <col min="13571" max="13573" width="7.42578125" style="51" customWidth="1"/>
    <col min="13574" max="13579" width="0" style="51" hidden="1" customWidth="1"/>
    <col min="13580" max="13580" width="7.85546875" style="51" customWidth="1"/>
    <col min="13581" max="13819" width="11.42578125" style="51"/>
    <col min="13820" max="13820" width="18.140625" style="51" customWidth="1"/>
    <col min="13821" max="13821" width="8" style="51" bestFit="1" customWidth="1"/>
    <col min="13822" max="13822" width="7.42578125" style="51" bestFit="1" customWidth="1"/>
    <col min="13823" max="13824" width="7.42578125" style="51" customWidth="1"/>
    <col min="13825" max="13825" width="8.28515625" style="51" bestFit="1" customWidth="1"/>
    <col min="13826" max="13826" width="7.42578125" style="51" bestFit="1" customWidth="1"/>
    <col min="13827" max="13829" width="7.42578125" style="51" customWidth="1"/>
    <col min="13830" max="13835" width="0" style="51" hidden="1" customWidth="1"/>
    <col min="13836" max="13836" width="7.85546875" style="51" customWidth="1"/>
    <col min="13837" max="14075" width="11.42578125" style="51"/>
    <col min="14076" max="14076" width="18.140625" style="51" customWidth="1"/>
    <col min="14077" max="14077" width="8" style="51" bestFit="1" customWidth="1"/>
    <col min="14078" max="14078" width="7.42578125" style="51" bestFit="1" customWidth="1"/>
    <col min="14079" max="14080" width="7.42578125" style="51" customWidth="1"/>
    <col min="14081" max="14081" width="8.28515625" style="51" bestFit="1" customWidth="1"/>
    <col min="14082" max="14082" width="7.42578125" style="51" bestFit="1" customWidth="1"/>
    <col min="14083" max="14085" width="7.42578125" style="51" customWidth="1"/>
    <col min="14086" max="14091" width="0" style="51" hidden="1" customWidth="1"/>
    <col min="14092" max="14092" width="7.85546875" style="51" customWidth="1"/>
    <col min="14093" max="14331" width="11.42578125" style="51"/>
    <col min="14332" max="14332" width="18.140625" style="51" customWidth="1"/>
    <col min="14333" max="14333" width="8" style="51" bestFit="1" customWidth="1"/>
    <col min="14334" max="14334" width="7.42578125" style="51" bestFit="1" customWidth="1"/>
    <col min="14335" max="14336" width="7.42578125" style="51" customWidth="1"/>
    <col min="14337" max="14337" width="8.28515625" style="51" bestFit="1" customWidth="1"/>
    <col min="14338" max="14338" width="7.42578125" style="51" bestFit="1" customWidth="1"/>
    <col min="14339" max="14341" width="7.42578125" style="51" customWidth="1"/>
    <col min="14342" max="14347" width="0" style="51" hidden="1" customWidth="1"/>
    <col min="14348" max="14348" width="7.85546875" style="51" customWidth="1"/>
    <col min="14349" max="14587" width="11.42578125" style="51"/>
    <col min="14588" max="14588" width="18.140625" style="51" customWidth="1"/>
    <col min="14589" max="14589" width="8" style="51" bestFit="1" customWidth="1"/>
    <col min="14590" max="14590" width="7.42578125" style="51" bestFit="1" customWidth="1"/>
    <col min="14591" max="14592" width="7.42578125" style="51" customWidth="1"/>
    <col min="14593" max="14593" width="8.28515625" style="51" bestFit="1" customWidth="1"/>
    <col min="14594" max="14594" width="7.42578125" style="51" bestFit="1" customWidth="1"/>
    <col min="14595" max="14597" width="7.42578125" style="51" customWidth="1"/>
    <col min="14598" max="14603" width="0" style="51" hidden="1" customWidth="1"/>
    <col min="14604" max="14604" width="7.85546875" style="51" customWidth="1"/>
    <col min="14605" max="14843" width="11.42578125" style="51"/>
    <col min="14844" max="14844" width="18.140625" style="51" customWidth="1"/>
    <col min="14845" max="14845" width="8" style="51" bestFit="1" customWidth="1"/>
    <col min="14846" max="14846" width="7.42578125" style="51" bestFit="1" customWidth="1"/>
    <col min="14847" max="14848" width="7.42578125" style="51" customWidth="1"/>
    <col min="14849" max="14849" width="8.28515625" style="51" bestFit="1" customWidth="1"/>
    <col min="14850" max="14850" width="7.42578125" style="51" bestFit="1" customWidth="1"/>
    <col min="14851" max="14853" width="7.42578125" style="51" customWidth="1"/>
    <col min="14854" max="14859" width="0" style="51" hidden="1" customWidth="1"/>
    <col min="14860" max="14860" width="7.85546875" style="51" customWidth="1"/>
    <col min="14861" max="15099" width="11.42578125" style="51"/>
    <col min="15100" max="15100" width="18.140625" style="51" customWidth="1"/>
    <col min="15101" max="15101" width="8" style="51" bestFit="1" customWidth="1"/>
    <col min="15102" max="15102" width="7.42578125" style="51" bestFit="1" customWidth="1"/>
    <col min="15103" max="15104" width="7.42578125" style="51" customWidth="1"/>
    <col min="15105" max="15105" width="8.28515625" style="51" bestFit="1" customWidth="1"/>
    <col min="15106" max="15106" width="7.42578125" style="51" bestFit="1" customWidth="1"/>
    <col min="15107" max="15109" width="7.42578125" style="51" customWidth="1"/>
    <col min="15110" max="15115" width="0" style="51" hidden="1" customWidth="1"/>
    <col min="15116" max="15116" width="7.85546875" style="51" customWidth="1"/>
    <col min="15117" max="15355" width="11.42578125" style="51"/>
    <col min="15356" max="15356" width="18.140625" style="51" customWidth="1"/>
    <col min="15357" max="15357" width="8" style="51" bestFit="1" customWidth="1"/>
    <col min="15358" max="15358" width="7.42578125" style="51" bestFit="1" customWidth="1"/>
    <col min="15359" max="15360" width="7.42578125" style="51" customWidth="1"/>
    <col min="15361" max="15361" width="8.28515625" style="51" bestFit="1" customWidth="1"/>
    <col min="15362" max="15362" width="7.42578125" style="51" bestFit="1" customWidth="1"/>
    <col min="15363" max="15365" width="7.42578125" style="51" customWidth="1"/>
    <col min="15366" max="15371" width="0" style="51" hidden="1" customWidth="1"/>
    <col min="15372" max="15372" width="7.85546875" style="51" customWidth="1"/>
    <col min="15373" max="15611" width="11.42578125" style="51"/>
    <col min="15612" max="15612" width="18.140625" style="51" customWidth="1"/>
    <col min="15613" max="15613" width="8" style="51" bestFit="1" customWidth="1"/>
    <col min="15614" max="15614" width="7.42578125" style="51" bestFit="1" customWidth="1"/>
    <col min="15615" max="15616" width="7.42578125" style="51" customWidth="1"/>
    <col min="15617" max="15617" width="8.28515625" style="51" bestFit="1" customWidth="1"/>
    <col min="15618" max="15618" width="7.42578125" style="51" bestFit="1" customWidth="1"/>
    <col min="15619" max="15621" width="7.42578125" style="51" customWidth="1"/>
    <col min="15622" max="15627" width="0" style="51" hidden="1" customWidth="1"/>
    <col min="15628" max="15628" width="7.85546875" style="51" customWidth="1"/>
    <col min="15629" max="15867" width="11.42578125" style="51"/>
    <col min="15868" max="15868" width="18.140625" style="51" customWidth="1"/>
    <col min="15869" max="15869" width="8" style="51" bestFit="1" customWidth="1"/>
    <col min="15870" max="15870" width="7.42578125" style="51" bestFit="1" customWidth="1"/>
    <col min="15871" max="15872" width="7.42578125" style="51" customWidth="1"/>
    <col min="15873" max="15873" width="8.28515625" style="51" bestFit="1" customWidth="1"/>
    <col min="15874" max="15874" width="7.42578125" style="51" bestFit="1" customWidth="1"/>
    <col min="15875" max="15877" width="7.42578125" style="51" customWidth="1"/>
    <col min="15878" max="15883" width="0" style="51" hidden="1" customWidth="1"/>
    <col min="15884" max="15884" width="7.85546875" style="51" customWidth="1"/>
    <col min="15885" max="16123" width="11.42578125" style="51"/>
    <col min="16124" max="16124" width="18.140625" style="51" customWidth="1"/>
    <col min="16125" max="16125" width="8" style="51" bestFit="1" customWidth="1"/>
    <col min="16126" max="16126" width="7.42578125" style="51" bestFit="1" customWidth="1"/>
    <col min="16127" max="16128" width="7.42578125" style="51" customWidth="1"/>
    <col min="16129" max="16129" width="8.28515625" style="51" bestFit="1" customWidth="1"/>
    <col min="16130" max="16130" width="7.42578125" style="51" bestFit="1" customWidth="1"/>
    <col min="16131" max="16133" width="7.42578125" style="51" customWidth="1"/>
    <col min="16134" max="16139" width="0" style="51" hidden="1" customWidth="1"/>
    <col min="16140" max="16140" width="7.85546875" style="51" customWidth="1"/>
    <col min="16141" max="16384" width="11.42578125" style="51"/>
  </cols>
  <sheetData>
    <row r="1" spans="1:16" s="52" customFormat="1" x14ac:dyDescent="0.2">
      <c r="B1" s="65"/>
      <c r="C1" s="65"/>
      <c r="D1" s="65"/>
      <c r="E1" s="65"/>
      <c r="F1" s="65"/>
      <c r="G1" s="65"/>
      <c r="H1" s="65"/>
      <c r="I1" s="65"/>
      <c r="J1" s="65"/>
      <c r="K1" s="65"/>
      <c r="L1" s="65"/>
    </row>
    <row r="2" spans="1:16" s="52" customFormat="1" x14ac:dyDescent="0.2">
      <c r="A2" s="79" t="s">
        <v>121</v>
      </c>
      <c r="B2" s="65"/>
      <c r="C2" s="65"/>
      <c r="D2" s="65"/>
      <c r="E2" s="65"/>
      <c r="F2" s="65"/>
      <c r="G2" s="65"/>
      <c r="H2" s="65"/>
      <c r="I2" s="65"/>
      <c r="K2" s="65"/>
      <c r="L2" s="65"/>
    </row>
    <row r="3" spans="1:16" s="52" customFormat="1" ht="15" x14ac:dyDescent="0.25">
      <c r="A3" s="79" t="s">
        <v>122</v>
      </c>
      <c r="B3" s="65"/>
      <c r="C3" s="65"/>
      <c r="D3" s="65"/>
      <c r="E3" s="65"/>
      <c r="F3" s="65"/>
      <c r="G3" s="65"/>
      <c r="H3" s="65"/>
      <c r="I3" s="65"/>
      <c r="J3" s="65"/>
      <c r="K3" s="143"/>
      <c r="L3" s="65"/>
    </row>
    <row r="4" spans="1:16" s="52" customFormat="1" x14ac:dyDescent="0.2">
      <c r="B4" s="65"/>
      <c r="C4" s="65"/>
      <c r="D4" s="65"/>
      <c r="E4" s="65"/>
      <c r="F4" s="65"/>
      <c r="G4" s="65"/>
      <c r="H4" s="65"/>
      <c r="I4" s="65"/>
      <c r="J4" s="65"/>
      <c r="K4" s="65"/>
      <c r="L4" s="65"/>
    </row>
    <row r="5" spans="1:16" s="52" customFormat="1" ht="12.75" x14ac:dyDescent="0.2">
      <c r="B5" s="363" t="s">
        <v>116</v>
      </c>
      <c r="C5" s="363"/>
      <c r="D5" s="363"/>
      <c r="E5" s="363"/>
      <c r="F5" s="363"/>
      <c r="G5" s="363"/>
      <c r="H5" s="363"/>
      <c r="I5" s="363"/>
      <c r="J5" s="363"/>
      <c r="K5" s="363"/>
      <c r="M5" s="173" t="s">
        <v>592</v>
      </c>
      <c r="O5" s="144"/>
    </row>
    <row r="6" spans="1:16" s="52" customFormat="1" ht="12.75" x14ac:dyDescent="0.2">
      <c r="B6" s="376" t="str">
        <f>'Solicitudes Regiones'!$B$6:$P$6</f>
        <v>Acumuladas de julio de 2008 a marzo de 2019</v>
      </c>
      <c r="C6" s="376"/>
      <c r="D6" s="376"/>
      <c r="E6" s="376"/>
      <c r="F6" s="376"/>
      <c r="G6" s="376"/>
      <c r="H6" s="376"/>
      <c r="I6" s="376"/>
      <c r="J6" s="376"/>
      <c r="K6" s="376"/>
      <c r="L6" s="92"/>
    </row>
    <row r="7" spans="1:16" x14ac:dyDescent="0.2">
      <c r="B7" s="53"/>
      <c r="C7" s="54"/>
      <c r="D7" s="54"/>
      <c r="E7" s="54"/>
      <c r="F7" s="54"/>
      <c r="G7" s="54"/>
      <c r="H7" s="54"/>
      <c r="I7" s="54"/>
      <c r="J7" s="54"/>
      <c r="K7" s="54"/>
      <c r="L7" s="54"/>
    </row>
    <row r="8" spans="1:16" ht="15" customHeight="1" x14ac:dyDescent="0.2">
      <c r="B8" s="393" t="s">
        <v>73</v>
      </c>
      <c r="C8" s="394"/>
      <c r="D8" s="394"/>
      <c r="E8" s="394"/>
      <c r="F8" s="394"/>
      <c r="G8" s="394"/>
      <c r="H8" s="394"/>
      <c r="I8" s="394"/>
      <c r="J8" s="394"/>
      <c r="K8" s="395"/>
      <c r="L8" s="70"/>
    </row>
    <row r="9" spans="1:16" ht="20.25" customHeight="1" x14ac:dyDescent="0.2">
      <c r="B9" s="392" t="s">
        <v>74</v>
      </c>
      <c r="C9" s="393" t="s">
        <v>2</v>
      </c>
      <c r="D9" s="394"/>
      <c r="E9" s="394"/>
      <c r="F9" s="394"/>
      <c r="G9" s="394"/>
      <c r="H9" s="394"/>
      <c r="I9" s="394"/>
      <c r="J9" s="394"/>
      <c r="K9" s="395"/>
    </row>
    <row r="10" spans="1:16" ht="24" x14ac:dyDescent="0.2">
      <c r="B10" s="392"/>
      <c r="C10" s="48" t="s">
        <v>75</v>
      </c>
      <c r="D10" s="48" t="s">
        <v>76</v>
      </c>
      <c r="E10" s="48" t="s">
        <v>77</v>
      </c>
      <c r="F10" s="48" t="s">
        <v>78</v>
      </c>
      <c r="G10" s="48" t="s">
        <v>8</v>
      </c>
      <c r="H10" s="48" t="s">
        <v>79</v>
      </c>
      <c r="I10" s="48" t="s">
        <v>80</v>
      </c>
      <c r="J10" s="48" t="s">
        <v>81</v>
      </c>
      <c r="K10" s="108" t="s">
        <v>46</v>
      </c>
    </row>
    <row r="11" spans="1:16" x14ac:dyDescent="0.2">
      <c r="B11" s="43" t="s">
        <v>409</v>
      </c>
      <c r="C11" s="43">
        <v>1170</v>
      </c>
      <c r="D11" s="43">
        <v>710</v>
      </c>
      <c r="E11" s="43">
        <f>D11+C11</f>
        <v>1880</v>
      </c>
      <c r="F11" s="44">
        <f>E11/$E$21</f>
        <v>0.52280311457174633</v>
      </c>
      <c r="G11" s="43">
        <v>3638</v>
      </c>
      <c r="H11" s="43">
        <v>307</v>
      </c>
      <c r="I11" s="43">
        <f>G11+H11</f>
        <v>3945</v>
      </c>
      <c r="J11" s="44">
        <f>I11/$I$21</f>
        <v>0.5609270581544149</v>
      </c>
      <c r="K11" s="43">
        <f t="shared" ref="K11:K20" si="0">E11+I11</f>
        <v>5825</v>
      </c>
      <c r="P11" s="56"/>
    </row>
    <row r="12" spans="1:16" x14ac:dyDescent="0.2">
      <c r="B12" s="43" t="s">
        <v>410</v>
      </c>
      <c r="C12" s="43">
        <v>36</v>
      </c>
      <c r="D12" s="43">
        <v>8</v>
      </c>
      <c r="E12" s="43">
        <f t="shared" ref="E12:E20" si="1">D12+C12</f>
        <v>44</v>
      </c>
      <c r="F12" s="44">
        <f t="shared" ref="F12:F20" si="2">E12/$E$21</f>
        <v>1.2235817575083427E-2</v>
      </c>
      <c r="G12" s="43">
        <v>73</v>
      </c>
      <c r="H12" s="43">
        <v>2</v>
      </c>
      <c r="I12" s="43">
        <f t="shared" ref="I12:I20" si="3">G12+H12</f>
        <v>75</v>
      </c>
      <c r="J12" s="44">
        <f t="shared" ref="J12:J20" si="4">I12/$I$21</f>
        <v>1.0664012512441349E-2</v>
      </c>
      <c r="K12" s="43">
        <f t="shared" si="0"/>
        <v>119</v>
      </c>
      <c r="P12" s="56"/>
    </row>
    <row r="13" spans="1:16" x14ac:dyDescent="0.2">
      <c r="B13" s="43" t="s">
        <v>411</v>
      </c>
      <c r="C13" s="43">
        <v>461</v>
      </c>
      <c r="D13" s="43">
        <v>240</v>
      </c>
      <c r="E13" s="43">
        <f t="shared" si="1"/>
        <v>701</v>
      </c>
      <c r="F13" s="44">
        <f t="shared" si="2"/>
        <v>0.19493882091212458</v>
      </c>
      <c r="G13" s="43">
        <v>1570</v>
      </c>
      <c r="H13" s="43">
        <v>120</v>
      </c>
      <c r="I13" s="43">
        <f t="shared" si="3"/>
        <v>1690</v>
      </c>
      <c r="J13" s="44">
        <f t="shared" si="4"/>
        <v>0.24029574861367836</v>
      </c>
      <c r="K13" s="43">
        <f t="shared" si="0"/>
        <v>2391</v>
      </c>
      <c r="P13" s="56"/>
    </row>
    <row r="14" spans="1:16" x14ac:dyDescent="0.2">
      <c r="B14" s="43" t="s">
        <v>412</v>
      </c>
      <c r="C14" s="43">
        <v>98</v>
      </c>
      <c r="D14" s="43">
        <v>43</v>
      </c>
      <c r="E14" s="43">
        <f t="shared" si="1"/>
        <v>141</v>
      </c>
      <c r="F14" s="44">
        <f t="shared" si="2"/>
        <v>3.9210233592880978E-2</v>
      </c>
      <c r="G14" s="43">
        <v>320</v>
      </c>
      <c r="H14" s="43">
        <v>21</v>
      </c>
      <c r="I14" s="43">
        <f t="shared" si="3"/>
        <v>341</v>
      </c>
      <c r="J14" s="44">
        <f t="shared" si="4"/>
        <v>4.8485710223233329E-2</v>
      </c>
      <c r="K14" s="43">
        <f t="shared" si="0"/>
        <v>482</v>
      </c>
      <c r="P14" s="56"/>
    </row>
    <row r="15" spans="1:16" x14ac:dyDescent="0.2">
      <c r="B15" s="43" t="s">
        <v>413</v>
      </c>
      <c r="C15" s="43">
        <v>37</v>
      </c>
      <c r="D15" s="43">
        <v>16</v>
      </c>
      <c r="E15" s="43">
        <f t="shared" si="1"/>
        <v>53</v>
      </c>
      <c r="F15" s="44">
        <f t="shared" si="2"/>
        <v>1.4738598442714126E-2</v>
      </c>
      <c r="G15" s="43">
        <v>57</v>
      </c>
      <c r="H15" s="43">
        <v>4</v>
      </c>
      <c r="I15" s="43">
        <f t="shared" si="3"/>
        <v>61</v>
      </c>
      <c r="J15" s="44">
        <f t="shared" si="4"/>
        <v>8.6733968434522957E-3</v>
      </c>
      <c r="K15" s="43">
        <f t="shared" si="0"/>
        <v>114</v>
      </c>
      <c r="P15" s="56"/>
    </row>
    <row r="16" spans="1:16" x14ac:dyDescent="0.2">
      <c r="B16" s="43" t="s">
        <v>414</v>
      </c>
      <c r="C16" s="43">
        <v>131</v>
      </c>
      <c r="D16" s="43">
        <v>47</v>
      </c>
      <c r="E16" s="43">
        <f t="shared" si="1"/>
        <v>178</v>
      </c>
      <c r="F16" s="44">
        <f t="shared" si="2"/>
        <v>4.9499443826473859E-2</v>
      </c>
      <c r="G16" s="43">
        <v>190</v>
      </c>
      <c r="H16" s="43">
        <v>11</v>
      </c>
      <c r="I16" s="43">
        <f t="shared" si="3"/>
        <v>201</v>
      </c>
      <c r="J16" s="44">
        <f t="shared" si="4"/>
        <v>2.8579553533342811E-2</v>
      </c>
      <c r="K16" s="43">
        <f t="shared" si="0"/>
        <v>379</v>
      </c>
      <c r="P16" s="56"/>
    </row>
    <row r="17" spans="2:16" x14ac:dyDescent="0.2">
      <c r="B17" s="43" t="s">
        <v>415</v>
      </c>
      <c r="C17" s="43">
        <v>4</v>
      </c>
      <c r="D17" s="43">
        <v>1</v>
      </c>
      <c r="E17" s="43">
        <f t="shared" si="1"/>
        <v>5</v>
      </c>
      <c r="F17" s="44">
        <f t="shared" si="2"/>
        <v>1.3904338153503894E-3</v>
      </c>
      <c r="G17" s="43">
        <v>19</v>
      </c>
      <c r="H17" s="43">
        <v>0</v>
      </c>
      <c r="I17" s="43">
        <f t="shared" si="3"/>
        <v>19</v>
      </c>
      <c r="J17" s="44">
        <f t="shared" si="4"/>
        <v>2.7015498364851413E-3</v>
      </c>
      <c r="K17" s="43">
        <f t="shared" si="0"/>
        <v>24</v>
      </c>
      <c r="P17" s="56"/>
    </row>
    <row r="18" spans="2:16" x14ac:dyDescent="0.2">
      <c r="B18" s="43" t="s">
        <v>416</v>
      </c>
      <c r="C18" s="43">
        <v>9</v>
      </c>
      <c r="D18" s="43">
        <v>2</v>
      </c>
      <c r="E18" s="43">
        <f t="shared" si="1"/>
        <v>11</v>
      </c>
      <c r="F18" s="44">
        <f t="shared" si="2"/>
        <v>3.0589543937708566E-3</v>
      </c>
      <c r="G18" s="43">
        <v>22</v>
      </c>
      <c r="H18" s="43">
        <v>2</v>
      </c>
      <c r="I18" s="43">
        <f t="shared" si="3"/>
        <v>24</v>
      </c>
      <c r="J18" s="44">
        <f t="shared" si="4"/>
        <v>3.4124840039812315E-3</v>
      </c>
      <c r="K18" s="43">
        <f t="shared" si="0"/>
        <v>35</v>
      </c>
      <c r="P18" s="56"/>
    </row>
    <row r="19" spans="2:16" x14ac:dyDescent="0.2">
      <c r="B19" s="43" t="s">
        <v>417</v>
      </c>
      <c r="C19" s="43">
        <v>355</v>
      </c>
      <c r="D19" s="43">
        <v>104</v>
      </c>
      <c r="E19" s="43">
        <f t="shared" si="1"/>
        <v>459</v>
      </c>
      <c r="F19" s="44">
        <f t="shared" si="2"/>
        <v>0.12764182424916573</v>
      </c>
      <c r="G19" s="43">
        <v>421</v>
      </c>
      <c r="H19" s="43">
        <v>33</v>
      </c>
      <c r="I19" s="43">
        <f t="shared" si="3"/>
        <v>454</v>
      </c>
      <c r="J19" s="44">
        <f t="shared" si="4"/>
        <v>6.4552822408644961E-2</v>
      </c>
      <c r="K19" s="43">
        <f t="shared" si="0"/>
        <v>913</v>
      </c>
      <c r="P19" s="56"/>
    </row>
    <row r="20" spans="2:16" x14ac:dyDescent="0.2">
      <c r="B20" s="43" t="s">
        <v>418</v>
      </c>
      <c r="C20" s="43">
        <v>92</v>
      </c>
      <c r="D20" s="43">
        <v>32</v>
      </c>
      <c r="E20" s="43">
        <f t="shared" si="1"/>
        <v>124</v>
      </c>
      <c r="F20" s="44">
        <f t="shared" si="2"/>
        <v>3.4482758620689655E-2</v>
      </c>
      <c r="G20" s="43">
        <v>208</v>
      </c>
      <c r="H20" s="43">
        <v>15</v>
      </c>
      <c r="I20" s="43">
        <f t="shared" si="3"/>
        <v>223</v>
      </c>
      <c r="J20" s="44">
        <f t="shared" si="4"/>
        <v>3.1707663870325607E-2</v>
      </c>
      <c r="K20" s="43">
        <f t="shared" si="0"/>
        <v>347</v>
      </c>
      <c r="P20" s="56"/>
    </row>
    <row r="21" spans="2:16" x14ac:dyDescent="0.2">
      <c r="B21" s="45" t="s">
        <v>66</v>
      </c>
      <c r="C21" s="43">
        <f t="shared" ref="C21:H21" si="5">SUM(C11:C20)</f>
        <v>2393</v>
      </c>
      <c r="D21" s="43">
        <f t="shared" si="5"/>
        <v>1203</v>
      </c>
      <c r="E21" s="45">
        <f t="shared" ref="E21" si="6">D21+C21</f>
        <v>3596</v>
      </c>
      <c r="F21" s="47">
        <f t="shared" ref="F21" si="7">E21/$E$21</f>
        <v>1</v>
      </c>
      <c r="G21" s="43">
        <f t="shared" si="5"/>
        <v>6518</v>
      </c>
      <c r="H21" s="43">
        <f t="shared" si="5"/>
        <v>515</v>
      </c>
      <c r="I21" s="45">
        <f t="shared" ref="I21" si="8">G21+H21</f>
        <v>7033</v>
      </c>
      <c r="J21" s="47">
        <f t="shared" ref="J21" si="9">I21/$I$21</f>
        <v>1</v>
      </c>
      <c r="K21" s="45">
        <f t="shared" ref="K21:K22" si="10">E21+I21</f>
        <v>10629</v>
      </c>
      <c r="P21" s="56"/>
    </row>
    <row r="22" spans="2:16" ht="25.5" customHeight="1" x14ac:dyDescent="0.2">
      <c r="B22" s="57" t="s">
        <v>82</v>
      </c>
      <c r="C22" s="58">
        <f>+C21/$K$21</f>
        <v>0.22513877128610404</v>
      </c>
      <c r="D22" s="58">
        <f>+D21/$K$21</f>
        <v>0.11318092012418854</v>
      </c>
      <c r="E22" s="98">
        <f>C22+D22</f>
        <v>0.33831969141029261</v>
      </c>
      <c r="F22" s="59"/>
      <c r="G22" s="58">
        <f>+G21/$K$21</f>
        <v>0.61322796123812207</v>
      </c>
      <c r="H22" s="58">
        <f>+H21/$K$21</f>
        <v>4.8452347351585288E-2</v>
      </c>
      <c r="I22" s="59">
        <f>G22+H22</f>
        <v>0.66168030858970739</v>
      </c>
      <c r="J22" s="59"/>
      <c r="K22" s="59">
        <f t="shared" si="10"/>
        <v>1</v>
      </c>
    </row>
    <row r="23" spans="2:16" x14ac:dyDescent="0.2">
      <c r="B23" s="50"/>
      <c r="C23" s="63"/>
      <c r="D23" s="63"/>
      <c r="E23" s="63"/>
      <c r="F23" s="63"/>
      <c r="G23" s="63"/>
      <c r="H23" s="63"/>
      <c r="I23" s="63"/>
      <c r="J23" s="63"/>
      <c r="K23" s="63"/>
    </row>
    <row r="24" spans="2:16" ht="12.75" x14ac:dyDescent="0.2">
      <c r="B24" s="363" t="s">
        <v>117</v>
      </c>
      <c r="C24" s="363"/>
      <c r="D24" s="363"/>
      <c r="E24" s="363"/>
      <c r="F24" s="363"/>
      <c r="G24" s="363"/>
      <c r="H24" s="363"/>
      <c r="I24" s="363"/>
      <c r="J24" s="363"/>
      <c r="K24" s="363"/>
    </row>
    <row r="25" spans="2:16" ht="12.75" x14ac:dyDescent="0.2">
      <c r="B25" s="376" t="str">
        <f>'Solicitudes Regiones'!$B$6:$P$6</f>
        <v>Acumuladas de julio de 2008 a marzo de 2019</v>
      </c>
      <c r="C25" s="376"/>
      <c r="D25" s="376"/>
      <c r="E25" s="376"/>
      <c r="F25" s="376"/>
      <c r="G25" s="376"/>
      <c r="H25" s="376"/>
      <c r="I25" s="376"/>
      <c r="J25" s="376"/>
      <c r="K25" s="376"/>
    </row>
    <row r="26" spans="2:16" x14ac:dyDescent="0.2">
      <c r="B26" s="50"/>
      <c r="C26" s="63"/>
      <c r="D26" s="63"/>
      <c r="E26" s="63"/>
      <c r="F26" s="63"/>
      <c r="G26" s="63"/>
      <c r="H26" s="63"/>
      <c r="I26" s="63"/>
      <c r="J26" s="63"/>
      <c r="K26" s="63"/>
    </row>
    <row r="27" spans="2:16" ht="15" customHeight="1" x14ac:dyDescent="0.2">
      <c r="B27" s="392" t="s">
        <v>83</v>
      </c>
      <c r="C27" s="392"/>
      <c r="D27" s="392"/>
      <c r="E27" s="392"/>
      <c r="F27" s="392"/>
      <c r="G27" s="392"/>
      <c r="H27" s="392"/>
      <c r="I27" s="392"/>
      <c r="J27" s="392"/>
      <c r="K27" s="392"/>
      <c r="L27" s="64"/>
    </row>
    <row r="28" spans="2:16" ht="15" customHeight="1" x14ac:dyDescent="0.2">
      <c r="B28" s="392" t="s">
        <v>74</v>
      </c>
      <c r="C28" s="392" t="s">
        <v>2</v>
      </c>
      <c r="D28" s="392"/>
      <c r="E28" s="392"/>
      <c r="F28" s="392"/>
      <c r="G28" s="392"/>
      <c r="H28" s="392"/>
      <c r="I28" s="392"/>
      <c r="J28" s="392"/>
      <c r="K28" s="49" t="s">
        <v>115</v>
      </c>
    </row>
    <row r="29" spans="2:16" ht="24" x14ac:dyDescent="0.2">
      <c r="B29" s="392"/>
      <c r="C29" s="49" t="s">
        <v>75</v>
      </c>
      <c r="D29" s="49" t="s">
        <v>76</v>
      </c>
      <c r="E29" s="49" t="s">
        <v>77</v>
      </c>
      <c r="F29" s="49" t="s">
        <v>78</v>
      </c>
      <c r="G29" s="49" t="s">
        <v>8</v>
      </c>
      <c r="H29" s="49" t="s">
        <v>79</v>
      </c>
      <c r="I29" s="49" t="s">
        <v>80</v>
      </c>
      <c r="J29" s="49" t="s">
        <v>81</v>
      </c>
      <c r="K29" s="49" t="s">
        <v>46</v>
      </c>
    </row>
    <row r="30" spans="2:16" x14ac:dyDescent="0.2">
      <c r="B30" s="43" t="s">
        <v>409</v>
      </c>
      <c r="C30" s="43">
        <v>999</v>
      </c>
      <c r="D30" s="43">
        <v>325</v>
      </c>
      <c r="E30" s="43">
        <f>C30+D30</f>
        <v>1324</v>
      </c>
      <c r="F30" s="44">
        <f>E30/$E$40</f>
        <v>0.48676470588235293</v>
      </c>
      <c r="G30" s="43">
        <v>2915</v>
      </c>
      <c r="H30" s="43">
        <v>242</v>
      </c>
      <c r="I30" s="43">
        <f>G30+H30</f>
        <v>3157</v>
      </c>
      <c r="J30" s="44">
        <f>I30/$I$40</f>
        <v>0.55590773023419615</v>
      </c>
      <c r="K30" s="43">
        <f t="shared" ref="K30:K39" si="11">E30+I30</f>
        <v>4481</v>
      </c>
    </row>
    <row r="31" spans="2:16" x14ac:dyDescent="0.2">
      <c r="B31" s="43" t="s">
        <v>410</v>
      </c>
      <c r="C31" s="43">
        <v>35</v>
      </c>
      <c r="D31" s="43">
        <v>3</v>
      </c>
      <c r="E31" s="43">
        <f t="shared" ref="E31:E39" si="12">C31+D31</f>
        <v>38</v>
      </c>
      <c r="F31" s="44">
        <f t="shared" ref="F31:F39" si="13">E31/$E$40</f>
        <v>1.3970588235294118E-2</v>
      </c>
      <c r="G31" s="43">
        <v>63</v>
      </c>
      <c r="H31" s="43">
        <v>2</v>
      </c>
      <c r="I31" s="43">
        <f t="shared" ref="I31:I39" si="14">G31+H31</f>
        <v>65</v>
      </c>
      <c r="J31" s="44">
        <f t="shared" ref="J31:J39" si="15">I31/$I$40</f>
        <v>1.1445677055819687E-2</v>
      </c>
      <c r="K31" s="43">
        <f t="shared" si="11"/>
        <v>103</v>
      </c>
    </row>
    <row r="32" spans="2:16" x14ac:dyDescent="0.2">
      <c r="B32" s="43" t="s">
        <v>411</v>
      </c>
      <c r="C32" s="43">
        <v>425</v>
      </c>
      <c r="D32" s="43">
        <v>135</v>
      </c>
      <c r="E32" s="43">
        <f t="shared" si="12"/>
        <v>560</v>
      </c>
      <c r="F32" s="44">
        <f t="shared" si="13"/>
        <v>0.20588235294117646</v>
      </c>
      <c r="G32" s="43">
        <v>1275</v>
      </c>
      <c r="H32" s="43">
        <v>92</v>
      </c>
      <c r="I32" s="43">
        <f t="shared" si="14"/>
        <v>1367</v>
      </c>
      <c r="J32" s="44">
        <f t="shared" si="15"/>
        <v>0.24071139285085402</v>
      </c>
      <c r="K32" s="43">
        <f t="shared" si="11"/>
        <v>1927</v>
      </c>
    </row>
    <row r="33" spans="2:11" x14ac:dyDescent="0.2">
      <c r="B33" s="43" t="s">
        <v>412</v>
      </c>
      <c r="C33" s="43">
        <v>91</v>
      </c>
      <c r="D33" s="43">
        <v>21</v>
      </c>
      <c r="E33" s="43">
        <f t="shared" si="12"/>
        <v>112</v>
      </c>
      <c r="F33" s="44">
        <f t="shared" si="13"/>
        <v>4.1176470588235294E-2</v>
      </c>
      <c r="G33" s="43">
        <v>251</v>
      </c>
      <c r="H33" s="43">
        <v>14</v>
      </c>
      <c r="I33" s="43">
        <f t="shared" si="14"/>
        <v>265</v>
      </c>
      <c r="J33" s="44">
        <f t="shared" si="15"/>
        <v>4.6663144919880259E-2</v>
      </c>
      <c r="K33" s="43">
        <f t="shared" si="11"/>
        <v>377</v>
      </c>
    </row>
    <row r="34" spans="2:11" x14ac:dyDescent="0.2">
      <c r="B34" s="43" t="s">
        <v>413</v>
      </c>
      <c r="C34" s="43">
        <v>35</v>
      </c>
      <c r="D34" s="43">
        <v>6</v>
      </c>
      <c r="E34" s="43">
        <f t="shared" si="12"/>
        <v>41</v>
      </c>
      <c r="F34" s="44">
        <f t="shared" si="13"/>
        <v>1.5073529411764706E-2</v>
      </c>
      <c r="G34" s="43">
        <v>51</v>
      </c>
      <c r="H34" s="43">
        <v>4</v>
      </c>
      <c r="I34" s="43">
        <f t="shared" si="14"/>
        <v>55</v>
      </c>
      <c r="J34" s="44">
        <f t="shared" si="15"/>
        <v>9.6848036626166582E-3</v>
      </c>
      <c r="K34" s="43">
        <f t="shared" si="11"/>
        <v>96</v>
      </c>
    </row>
    <row r="35" spans="2:11" x14ac:dyDescent="0.2">
      <c r="B35" s="43" t="s">
        <v>414</v>
      </c>
      <c r="C35" s="43">
        <v>120</v>
      </c>
      <c r="D35" s="43">
        <v>22</v>
      </c>
      <c r="E35" s="43">
        <f t="shared" si="12"/>
        <v>142</v>
      </c>
      <c r="F35" s="44">
        <f t="shared" si="13"/>
        <v>5.2205882352941178E-2</v>
      </c>
      <c r="G35" s="43">
        <v>159</v>
      </c>
      <c r="H35" s="43">
        <v>5</v>
      </c>
      <c r="I35" s="43">
        <f t="shared" si="14"/>
        <v>164</v>
      </c>
      <c r="J35" s="44">
        <f t="shared" si="15"/>
        <v>2.8878323648529672E-2</v>
      </c>
      <c r="K35" s="43">
        <f t="shared" si="11"/>
        <v>306</v>
      </c>
    </row>
    <row r="36" spans="2:11" x14ac:dyDescent="0.2">
      <c r="B36" s="43" t="s">
        <v>415</v>
      </c>
      <c r="C36" s="43">
        <v>4</v>
      </c>
      <c r="D36" s="43">
        <v>0</v>
      </c>
      <c r="E36" s="43">
        <f t="shared" si="12"/>
        <v>4</v>
      </c>
      <c r="F36" s="44">
        <f t="shared" si="13"/>
        <v>1.4705882352941176E-3</v>
      </c>
      <c r="G36" s="43">
        <v>18</v>
      </c>
      <c r="H36" s="43">
        <v>0</v>
      </c>
      <c r="I36" s="43">
        <f t="shared" si="14"/>
        <v>18</v>
      </c>
      <c r="J36" s="44">
        <f t="shared" si="15"/>
        <v>3.1695721077654518E-3</v>
      </c>
      <c r="K36" s="43">
        <f t="shared" si="11"/>
        <v>22</v>
      </c>
    </row>
    <row r="37" spans="2:11" x14ac:dyDescent="0.2">
      <c r="B37" s="43" t="s">
        <v>416</v>
      </c>
      <c r="C37" s="43">
        <v>9</v>
      </c>
      <c r="D37" s="43">
        <v>1</v>
      </c>
      <c r="E37" s="43">
        <f t="shared" si="12"/>
        <v>10</v>
      </c>
      <c r="F37" s="44">
        <f t="shared" si="13"/>
        <v>3.6764705882352941E-3</v>
      </c>
      <c r="G37" s="43">
        <v>17</v>
      </c>
      <c r="H37" s="43">
        <v>2</v>
      </c>
      <c r="I37" s="43">
        <f t="shared" si="14"/>
        <v>19</v>
      </c>
      <c r="J37" s="44">
        <f t="shared" si="15"/>
        <v>3.3456594470857547E-3</v>
      </c>
      <c r="K37" s="43">
        <f t="shared" si="11"/>
        <v>29</v>
      </c>
    </row>
    <row r="38" spans="2:11" x14ac:dyDescent="0.2">
      <c r="B38" s="43" t="s">
        <v>417</v>
      </c>
      <c r="C38" s="43">
        <v>332</v>
      </c>
      <c r="D38" s="43">
        <v>58</v>
      </c>
      <c r="E38" s="43">
        <f t="shared" si="12"/>
        <v>390</v>
      </c>
      <c r="F38" s="44">
        <f t="shared" si="13"/>
        <v>0.14338235294117646</v>
      </c>
      <c r="G38" s="43">
        <v>364</v>
      </c>
      <c r="H38" s="43">
        <v>21</v>
      </c>
      <c r="I38" s="43">
        <f t="shared" si="14"/>
        <v>385</v>
      </c>
      <c r="J38" s="44">
        <f t="shared" si="15"/>
        <v>6.7793625638316604E-2</v>
      </c>
      <c r="K38" s="43">
        <f t="shared" si="11"/>
        <v>775</v>
      </c>
    </row>
    <row r="39" spans="2:11" x14ac:dyDescent="0.2">
      <c r="B39" s="43" t="s">
        <v>418</v>
      </c>
      <c r="C39" s="43">
        <v>80</v>
      </c>
      <c r="D39" s="43">
        <v>19</v>
      </c>
      <c r="E39" s="43">
        <f t="shared" si="12"/>
        <v>99</v>
      </c>
      <c r="F39" s="44">
        <f t="shared" si="13"/>
        <v>3.6397058823529414E-2</v>
      </c>
      <c r="G39" s="43">
        <v>171</v>
      </c>
      <c r="H39" s="43">
        <v>13</v>
      </c>
      <c r="I39" s="43">
        <f t="shared" si="14"/>
        <v>184</v>
      </c>
      <c r="J39" s="44">
        <f t="shared" si="15"/>
        <v>3.2400070434935729E-2</v>
      </c>
      <c r="K39" s="43">
        <f t="shared" si="11"/>
        <v>283</v>
      </c>
    </row>
    <row r="40" spans="2:11" x14ac:dyDescent="0.2">
      <c r="B40" s="45" t="s">
        <v>66</v>
      </c>
      <c r="C40" s="43">
        <f t="shared" ref="C40:H40" si="16">SUM(C30:C39)</f>
        <v>2130</v>
      </c>
      <c r="D40" s="43">
        <f t="shared" si="16"/>
        <v>590</v>
      </c>
      <c r="E40" s="45">
        <f t="shared" ref="E40" si="17">C40+D40</f>
        <v>2720</v>
      </c>
      <c r="F40" s="47">
        <f t="shared" ref="F40" si="18">E40/$E$40</f>
        <v>1</v>
      </c>
      <c r="G40" s="43">
        <f t="shared" si="16"/>
        <v>5284</v>
      </c>
      <c r="H40" s="43">
        <f t="shared" si="16"/>
        <v>395</v>
      </c>
      <c r="I40" s="45">
        <f t="shared" ref="I40" si="19">G40+H40</f>
        <v>5679</v>
      </c>
      <c r="J40" s="47">
        <f t="shared" ref="J40" si="20">I40/$I$40</f>
        <v>1</v>
      </c>
      <c r="K40" s="45">
        <f t="shared" ref="K40:K41" si="21">E40+I40</f>
        <v>8399</v>
      </c>
    </row>
    <row r="41" spans="2:11" ht="24" x14ac:dyDescent="0.2">
      <c r="B41" s="57" t="s">
        <v>84</v>
      </c>
      <c r="C41" s="58">
        <f>+C40/$K$40</f>
        <v>0.25360161924038577</v>
      </c>
      <c r="D41" s="58">
        <f>+D40/$K$40</f>
        <v>7.0246457911656152E-2</v>
      </c>
      <c r="E41" s="59">
        <f>C41+D41</f>
        <v>0.32384807715204189</v>
      </c>
      <c r="F41" s="58"/>
      <c r="G41" s="58">
        <f>+G40/$K$40</f>
        <v>0.62912251458506963</v>
      </c>
      <c r="H41" s="58">
        <f>+H40/$K$40</f>
        <v>4.7029408262888442E-2</v>
      </c>
      <c r="I41" s="59">
        <f>G41+H41</f>
        <v>0.67615192284795811</v>
      </c>
      <c r="J41" s="59"/>
      <c r="K41" s="59">
        <f t="shared" si="21"/>
        <v>1</v>
      </c>
    </row>
    <row r="42" spans="2:11" x14ac:dyDescent="0.2">
      <c r="B42" s="50" t="s">
        <v>149</v>
      </c>
    </row>
    <row r="43" spans="2:11" x14ac:dyDescent="0.2">
      <c r="B43" s="50" t="s">
        <v>150</v>
      </c>
    </row>
  </sheetData>
  <mergeCells count="10">
    <mergeCell ref="B28:B29"/>
    <mergeCell ref="C28:J28"/>
    <mergeCell ref="B8:K8"/>
    <mergeCell ref="B9:B10"/>
    <mergeCell ref="C9:K9"/>
    <mergeCell ref="B6:K6"/>
    <mergeCell ref="B5:K5"/>
    <mergeCell ref="B25:K25"/>
    <mergeCell ref="B24:K24"/>
    <mergeCell ref="B27:K27"/>
  </mergeCells>
  <hyperlinks>
    <hyperlink ref="M5" location="'Índice Pensiones Solidarias'!A1" display="Volver Sistema de Pensiones Solidadias" xr:uid="{00000000-0004-0000-1400-000000000000}"/>
  </hyperlinks>
  <pageMargins left="0.74803149606299213" right="0.74803149606299213" top="0.98425196850393704" bottom="0.98425196850393704" header="0" footer="0"/>
  <pageSetup scale="8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1">
    <pageSetUpPr fitToPage="1"/>
  </sheetPr>
  <dimension ref="A1:P45"/>
  <sheetViews>
    <sheetView showGridLines="0" topLeftCell="A25" zoomScaleNormal="100" workbookViewId="0">
      <selection activeCell="M38" sqref="M38"/>
    </sheetView>
  </sheetViews>
  <sheetFormatPr baseColWidth="10" defaultRowHeight="12" x14ac:dyDescent="0.2"/>
  <cols>
    <col min="1" max="1" width="6" style="51" customWidth="1"/>
    <col min="2" max="2" width="18.140625" style="51" customWidth="1"/>
    <col min="3" max="3" width="8.42578125" style="51" bestFit="1" customWidth="1"/>
    <col min="4" max="4" width="8" style="51" bestFit="1" customWidth="1"/>
    <col min="5" max="6" width="8" style="51" customWidth="1"/>
    <col min="7" max="7" width="8.28515625" style="51" bestFit="1" customWidth="1"/>
    <col min="8" max="8" width="8" style="51" bestFit="1" customWidth="1"/>
    <col min="9" max="11" width="8" style="51" customWidth="1"/>
    <col min="12" max="12" width="7.85546875" style="51" customWidth="1"/>
    <col min="13" max="251" width="11.42578125" style="51"/>
    <col min="252" max="252" width="18.140625" style="51" customWidth="1"/>
    <col min="253" max="253" width="8.42578125" style="51" bestFit="1" customWidth="1"/>
    <col min="254" max="254" width="8" style="51" bestFit="1" customWidth="1"/>
    <col min="255" max="256" width="8" style="51" customWidth="1"/>
    <col min="257" max="257" width="8.28515625" style="51" bestFit="1" customWidth="1"/>
    <col min="258" max="258" width="8" style="51" bestFit="1" customWidth="1"/>
    <col min="259" max="261" width="8" style="51" customWidth="1"/>
    <col min="262" max="267" width="0" style="51" hidden="1" customWidth="1"/>
    <col min="268" max="268" width="7.85546875" style="51" customWidth="1"/>
    <col min="269" max="507" width="11.42578125" style="51"/>
    <col min="508" max="508" width="18.140625" style="51" customWidth="1"/>
    <col min="509" max="509" width="8.42578125" style="51" bestFit="1" customWidth="1"/>
    <col min="510" max="510" width="8" style="51" bestFit="1" customWidth="1"/>
    <col min="511" max="512" width="8" style="51" customWidth="1"/>
    <col min="513" max="513" width="8.28515625" style="51" bestFit="1" customWidth="1"/>
    <col min="514" max="514" width="8" style="51" bestFit="1" customWidth="1"/>
    <col min="515" max="517" width="8" style="51" customWidth="1"/>
    <col min="518" max="523" width="0" style="51" hidden="1" customWidth="1"/>
    <col min="524" max="524" width="7.85546875" style="51" customWidth="1"/>
    <col min="525" max="763" width="11.42578125" style="51"/>
    <col min="764" max="764" width="18.140625" style="51" customWidth="1"/>
    <col min="765" max="765" width="8.42578125" style="51" bestFit="1" customWidth="1"/>
    <col min="766" max="766" width="8" style="51" bestFit="1" customWidth="1"/>
    <col min="767" max="768" width="8" style="51" customWidth="1"/>
    <col min="769" max="769" width="8.28515625" style="51" bestFit="1" customWidth="1"/>
    <col min="770" max="770" width="8" style="51" bestFit="1" customWidth="1"/>
    <col min="771" max="773" width="8" style="51" customWidth="1"/>
    <col min="774" max="779" width="0" style="51" hidden="1" customWidth="1"/>
    <col min="780" max="780" width="7.85546875" style="51" customWidth="1"/>
    <col min="781" max="1019" width="11.42578125" style="51"/>
    <col min="1020" max="1020" width="18.140625" style="51" customWidth="1"/>
    <col min="1021" max="1021" width="8.42578125" style="51" bestFit="1" customWidth="1"/>
    <col min="1022" max="1022" width="8" style="51" bestFit="1" customWidth="1"/>
    <col min="1023" max="1024" width="8" style="51" customWidth="1"/>
    <col min="1025" max="1025" width="8.28515625" style="51" bestFit="1" customWidth="1"/>
    <col min="1026" max="1026" width="8" style="51" bestFit="1" customWidth="1"/>
    <col min="1027" max="1029" width="8" style="51" customWidth="1"/>
    <col min="1030" max="1035" width="0" style="51" hidden="1" customWidth="1"/>
    <col min="1036" max="1036" width="7.85546875" style="51" customWidth="1"/>
    <col min="1037" max="1275" width="11.42578125" style="51"/>
    <col min="1276" max="1276" width="18.140625" style="51" customWidth="1"/>
    <col min="1277" max="1277" width="8.42578125" style="51" bestFit="1" customWidth="1"/>
    <col min="1278" max="1278" width="8" style="51" bestFit="1" customWidth="1"/>
    <col min="1279" max="1280" width="8" style="51" customWidth="1"/>
    <col min="1281" max="1281" width="8.28515625" style="51" bestFit="1" customWidth="1"/>
    <col min="1282" max="1282" width="8" style="51" bestFit="1" customWidth="1"/>
    <col min="1283" max="1285" width="8" style="51" customWidth="1"/>
    <col min="1286" max="1291" width="0" style="51" hidden="1" customWidth="1"/>
    <col min="1292" max="1292" width="7.85546875" style="51" customWidth="1"/>
    <col min="1293" max="1531" width="11.42578125" style="51"/>
    <col min="1532" max="1532" width="18.140625" style="51" customWidth="1"/>
    <col min="1533" max="1533" width="8.42578125" style="51" bestFit="1" customWidth="1"/>
    <col min="1534" max="1534" width="8" style="51" bestFit="1" customWidth="1"/>
    <col min="1535" max="1536" width="8" style="51" customWidth="1"/>
    <col min="1537" max="1537" width="8.28515625" style="51" bestFit="1" customWidth="1"/>
    <col min="1538" max="1538" width="8" style="51" bestFit="1" customWidth="1"/>
    <col min="1539" max="1541" width="8" style="51" customWidth="1"/>
    <col min="1542" max="1547" width="0" style="51" hidden="1" customWidth="1"/>
    <col min="1548" max="1548" width="7.85546875" style="51" customWidth="1"/>
    <col min="1549" max="1787" width="11.42578125" style="51"/>
    <col min="1788" max="1788" width="18.140625" style="51" customWidth="1"/>
    <col min="1789" max="1789" width="8.42578125" style="51" bestFit="1" customWidth="1"/>
    <col min="1790" max="1790" width="8" style="51" bestFit="1" customWidth="1"/>
    <col min="1791" max="1792" width="8" style="51" customWidth="1"/>
    <col min="1793" max="1793" width="8.28515625" style="51" bestFit="1" customWidth="1"/>
    <col min="1794" max="1794" width="8" style="51" bestFit="1" customWidth="1"/>
    <col min="1795" max="1797" width="8" style="51" customWidth="1"/>
    <col min="1798" max="1803" width="0" style="51" hidden="1" customWidth="1"/>
    <col min="1804" max="1804" width="7.85546875" style="51" customWidth="1"/>
    <col min="1805" max="2043" width="11.42578125" style="51"/>
    <col min="2044" max="2044" width="18.140625" style="51" customWidth="1"/>
    <col min="2045" max="2045" width="8.42578125" style="51" bestFit="1" customWidth="1"/>
    <col min="2046" max="2046" width="8" style="51" bestFit="1" customWidth="1"/>
    <col min="2047" max="2048" width="8" style="51" customWidth="1"/>
    <col min="2049" max="2049" width="8.28515625" style="51" bestFit="1" customWidth="1"/>
    <col min="2050" max="2050" width="8" style="51" bestFit="1" customWidth="1"/>
    <col min="2051" max="2053" width="8" style="51" customWidth="1"/>
    <col min="2054" max="2059" width="0" style="51" hidden="1" customWidth="1"/>
    <col min="2060" max="2060" width="7.85546875" style="51" customWidth="1"/>
    <col min="2061" max="2299" width="11.42578125" style="51"/>
    <col min="2300" max="2300" width="18.140625" style="51" customWidth="1"/>
    <col min="2301" max="2301" width="8.42578125" style="51" bestFit="1" customWidth="1"/>
    <col min="2302" max="2302" width="8" style="51" bestFit="1" customWidth="1"/>
    <col min="2303" max="2304" width="8" style="51" customWidth="1"/>
    <col min="2305" max="2305" width="8.28515625" style="51" bestFit="1" customWidth="1"/>
    <col min="2306" max="2306" width="8" style="51" bestFit="1" customWidth="1"/>
    <col min="2307" max="2309" width="8" style="51" customWidth="1"/>
    <col min="2310" max="2315" width="0" style="51" hidden="1" customWidth="1"/>
    <col min="2316" max="2316" width="7.85546875" style="51" customWidth="1"/>
    <col min="2317" max="2555" width="11.42578125" style="51"/>
    <col min="2556" max="2556" width="18.140625" style="51" customWidth="1"/>
    <col min="2557" max="2557" width="8.42578125" style="51" bestFit="1" customWidth="1"/>
    <col min="2558" max="2558" width="8" style="51" bestFit="1" customWidth="1"/>
    <col min="2559" max="2560" width="8" style="51" customWidth="1"/>
    <col min="2561" max="2561" width="8.28515625" style="51" bestFit="1" customWidth="1"/>
    <col min="2562" max="2562" width="8" style="51" bestFit="1" customWidth="1"/>
    <col min="2563" max="2565" width="8" style="51" customWidth="1"/>
    <col min="2566" max="2571" width="0" style="51" hidden="1" customWidth="1"/>
    <col min="2572" max="2572" width="7.85546875" style="51" customWidth="1"/>
    <col min="2573" max="2811" width="11.42578125" style="51"/>
    <col min="2812" max="2812" width="18.140625" style="51" customWidth="1"/>
    <col min="2813" max="2813" width="8.42578125" style="51" bestFit="1" customWidth="1"/>
    <col min="2814" max="2814" width="8" style="51" bestFit="1" customWidth="1"/>
    <col min="2815" max="2816" width="8" style="51" customWidth="1"/>
    <col min="2817" max="2817" width="8.28515625" style="51" bestFit="1" customWidth="1"/>
    <col min="2818" max="2818" width="8" style="51" bestFit="1" customWidth="1"/>
    <col min="2819" max="2821" width="8" style="51" customWidth="1"/>
    <col min="2822" max="2827" width="0" style="51" hidden="1" customWidth="1"/>
    <col min="2828" max="2828" width="7.85546875" style="51" customWidth="1"/>
    <col min="2829" max="3067" width="11.42578125" style="51"/>
    <col min="3068" max="3068" width="18.140625" style="51" customWidth="1"/>
    <col min="3069" max="3069" width="8.42578125" style="51" bestFit="1" customWidth="1"/>
    <col min="3070" max="3070" width="8" style="51" bestFit="1" customWidth="1"/>
    <col min="3071" max="3072" width="8" style="51" customWidth="1"/>
    <col min="3073" max="3073" width="8.28515625" style="51" bestFit="1" customWidth="1"/>
    <col min="3074" max="3074" width="8" style="51" bestFit="1" customWidth="1"/>
    <col min="3075" max="3077" width="8" style="51" customWidth="1"/>
    <col min="3078" max="3083" width="0" style="51" hidden="1" customWidth="1"/>
    <col min="3084" max="3084" width="7.85546875" style="51" customWidth="1"/>
    <col min="3085" max="3323" width="11.42578125" style="51"/>
    <col min="3324" max="3324" width="18.140625" style="51" customWidth="1"/>
    <col min="3325" max="3325" width="8.42578125" style="51" bestFit="1" customWidth="1"/>
    <col min="3326" max="3326" width="8" style="51" bestFit="1" customWidth="1"/>
    <col min="3327" max="3328" width="8" style="51" customWidth="1"/>
    <col min="3329" max="3329" width="8.28515625" style="51" bestFit="1" customWidth="1"/>
    <col min="3330" max="3330" width="8" style="51" bestFit="1" customWidth="1"/>
    <col min="3331" max="3333" width="8" style="51" customWidth="1"/>
    <col min="3334" max="3339" width="0" style="51" hidden="1" customWidth="1"/>
    <col min="3340" max="3340" width="7.85546875" style="51" customWidth="1"/>
    <col min="3341" max="3579" width="11.42578125" style="51"/>
    <col min="3580" max="3580" width="18.140625" style="51" customWidth="1"/>
    <col min="3581" max="3581" width="8.42578125" style="51" bestFit="1" customWidth="1"/>
    <col min="3582" max="3582" width="8" style="51" bestFit="1" customWidth="1"/>
    <col min="3583" max="3584" width="8" style="51" customWidth="1"/>
    <col min="3585" max="3585" width="8.28515625" style="51" bestFit="1" customWidth="1"/>
    <col min="3586" max="3586" width="8" style="51" bestFit="1" customWidth="1"/>
    <col min="3587" max="3589" width="8" style="51" customWidth="1"/>
    <col min="3590" max="3595" width="0" style="51" hidden="1" customWidth="1"/>
    <col min="3596" max="3596" width="7.85546875" style="51" customWidth="1"/>
    <col min="3597" max="3835" width="11.42578125" style="51"/>
    <col min="3836" max="3836" width="18.140625" style="51" customWidth="1"/>
    <col min="3837" max="3837" width="8.42578125" style="51" bestFit="1" customWidth="1"/>
    <col min="3838" max="3838" width="8" style="51" bestFit="1" customWidth="1"/>
    <col min="3839" max="3840" width="8" style="51" customWidth="1"/>
    <col min="3841" max="3841" width="8.28515625" style="51" bestFit="1" customWidth="1"/>
    <col min="3842" max="3842" width="8" style="51" bestFit="1" customWidth="1"/>
    <col min="3843" max="3845" width="8" style="51" customWidth="1"/>
    <col min="3846" max="3851" width="0" style="51" hidden="1" customWidth="1"/>
    <col min="3852" max="3852" width="7.85546875" style="51" customWidth="1"/>
    <col min="3853" max="4091" width="11.42578125" style="51"/>
    <col min="4092" max="4092" width="18.140625" style="51" customWidth="1"/>
    <col min="4093" max="4093" width="8.42578125" style="51" bestFit="1" customWidth="1"/>
    <col min="4094" max="4094" width="8" style="51" bestFit="1" customWidth="1"/>
    <col min="4095" max="4096" width="8" style="51" customWidth="1"/>
    <col min="4097" max="4097" width="8.28515625" style="51" bestFit="1" customWidth="1"/>
    <col min="4098" max="4098" width="8" style="51" bestFit="1" customWidth="1"/>
    <col min="4099" max="4101" width="8" style="51" customWidth="1"/>
    <col min="4102" max="4107" width="0" style="51" hidden="1" customWidth="1"/>
    <col min="4108" max="4108" width="7.85546875" style="51" customWidth="1"/>
    <col min="4109" max="4347" width="11.42578125" style="51"/>
    <col min="4348" max="4348" width="18.140625" style="51" customWidth="1"/>
    <col min="4349" max="4349" width="8.42578125" style="51" bestFit="1" customWidth="1"/>
    <col min="4350" max="4350" width="8" style="51" bestFit="1" customWidth="1"/>
    <col min="4351" max="4352" width="8" style="51" customWidth="1"/>
    <col min="4353" max="4353" width="8.28515625" style="51" bestFit="1" customWidth="1"/>
    <col min="4354" max="4354" width="8" style="51" bestFit="1" customWidth="1"/>
    <col min="4355" max="4357" width="8" style="51" customWidth="1"/>
    <col min="4358" max="4363" width="0" style="51" hidden="1" customWidth="1"/>
    <col min="4364" max="4364" width="7.85546875" style="51" customWidth="1"/>
    <col min="4365" max="4603" width="11.42578125" style="51"/>
    <col min="4604" max="4604" width="18.140625" style="51" customWidth="1"/>
    <col min="4605" max="4605" width="8.42578125" style="51" bestFit="1" customWidth="1"/>
    <col min="4606" max="4606" width="8" style="51" bestFit="1" customWidth="1"/>
    <col min="4607" max="4608" width="8" style="51" customWidth="1"/>
    <col min="4609" max="4609" width="8.28515625" style="51" bestFit="1" customWidth="1"/>
    <col min="4610" max="4610" width="8" style="51" bestFit="1" customWidth="1"/>
    <col min="4611" max="4613" width="8" style="51" customWidth="1"/>
    <col min="4614" max="4619" width="0" style="51" hidden="1" customWidth="1"/>
    <col min="4620" max="4620" width="7.85546875" style="51" customWidth="1"/>
    <col min="4621" max="4859" width="11.42578125" style="51"/>
    <col min="4860" max="4860" width="18.140625" style="51" customWidth="1"/>
    <col min="4861" max="4861" width="8.42578125" style="51" bestFit="1" customWidth="1"/>
    <col min="4862" max="4862" width="8" style="51" bestFit="1" customWidth="1"/>
    <col min="4863" max="4864" width="8" style="51" customWidth="1"/>
    <col min="4865" max="4865" width="8.28515625" style="51" bestFit="1" customWidth="1"/>
    <col min="4866" max="4866" width="8" style="51" bestFit="1" customWidth="1"/>
    <col min="4867" max="4869" width="8" style="51" customWidth="1"/>
    <col min="4870" max="4875" width="0" style="51" hidden="1" customWidth="1"/>
    <col min="4876" max="4876" width="7.85546875" style="51" customWidth="1"/>
    <col min="4877" max="5115" width="11.42578125" style="51"/>
    <col min="5116" max="5116" width="18.140625" style="51" customWidth="1"/>
    <col min="5117" max="5117" width="8.42578125" style="51" bestFit="1" customWidth="1"/>
    <col min="5118" max="5118" width="8" style="51" bestFit="1" customWidth="1"/>
    <col min="5119" max="5120" width="8" style="51" customWidth="1"/>
    <col min="5121" max="5121" width="8.28515625" style="51" bestFit="1" customWidth="1"/>
    <col min="5122" max="5122" width="8" style="51" bestFit="1" customWidth="1"/>
    <col min="5123" max="5125" width="8" style="51" customWidth="1"/>
    <col min="5126" max="5131" width="0" style="51" hidden="1" customWidth="1"/>
    <col min="5132" max="5132" width="7.85546875" style="51" customWidth="1"/>
    <col min="5133" max="5371" width="11.42578125" style="51"/>
    <col min="5372" max="5372" width="18.140625" style="51" customWidth="1"/>
    <col min="5373" max="5373" width="8.42578125" style="51" bestFit="1" customWidth="1"/>
    <col min="5374" max="5374" width="8" style="51" bestFit="1" customWidth="1"/>
    <col min="5375" max="5376" width="8" style="51" customWidth="1"/>
    <col min="5377" max="5377" width="8.28515625" style="51" bestFit="1" customWidth="1"/>
    <col min="5378" max="5378" width="8" style="51" bestFit="1" customWidth="1"/>
    <col min="5379" max="5381" width="8" style="51" customWidth="1"/>
    <col min="5382" max="5387" width="0" style="51" hidden="1" customWidth="1"/>
    <col min="5388" max="5388" width="7.85546875" style="51" customWidth="1"/>
    <col min="5389" max="5627" width="11.42578125" style="51"/>
    <col min="5628" max="5628" width="18.140625" style="51" customWidth="1"/>
    <col min="5629" max="5629" width="8.42578125" style="51" bestFit="1" customWidth="1"/>
    <col min="5630" max="5630" width="8" style="51" bestFit="1" customWidth="1"/>
    <col min="5631" max="5632" width="8" style="51" customWidth="1"/>
    <col min="5633" max="5633" width="8.28515625" style="51" bestFit="1" customWidth="1"/>
    <col min="5634" max="5634" width="8" style="51" bestFit="1" customWidth="1"/>
    <col min="5635" max="5637" width="8" style="51" customWidth="1"/>
    <col min="5638" max="5643" width="0" style="51" hidden="1" customWidth="1"/>
    <col min="5644" max="5644" width="7.85546875" style="51" customWidth="1"/>
    <col min="5645" max="5883" width="11.42578125" style="51"/>
    <col min="5884" max="5884" width="18.140625" style="51" customWidth="1"/>
    <col min="5885" max="5885" width="8.42578125" style="51" bestFit="1" customWidth="1"/>
    <col min="5886" max="5886" width="8" style="51" bestFit="1" customWidth="1"/>
    <col min="5887" max="5888" width="8" style="51" customWidth="1"/>
    <col min="5889" max="5889" width="8.28515625" style="51" bestFit="1" customWidth="1"/>
    <col min="5890" max="5890" width="8" style="51" bestFit="1" customWidth="1"/>
    <col min="5891" max="5893" width="8" style="51" customWidth="1"/>
    <col min="5894" max="5899" width="0" style="51" hidden="1" customWidth="1"/>
    <col min="5900" max="5900" width="7.85546875" style="51" customWidth="1"/>
    <col min="5901" max="6139" width="11.42578125" style="51"/>
    <col min="6140" max="6140" width="18.140625" style="51" customWidth="1"/>
    <col min="6141" max="6141" width="8.42578125" style="51" bestFit="1" customWidth="1"/>
    <col min="6142" max="6142" width="8" style="51" bestFit="1" customWidth="1"/>
    <col min="6143" max="6144" width="8" style="51" customWidth="1"/>
    <col min="6145" max="6145" width="8.28515625" style="51" bestFit="1" customWidth="1"/>
    <col min="6146" max="6146" width="8" style="51" bestFit="1" customWidth="1"/>
    <col min="6147" max="6149" width="8" style="51" customWidth="1"/>
    <col min="6150" max="6155" width="0" style="51" hidden="1" customWidth="1"/>
    <col min="6156" max="6156" width="7.85546875" style="51" customWidth="1"/>
    <col min="6157" max="6395" width="11.42578125" style="51"/>
    <col min="6396" max="6396" width="18.140625" style="51" customWidth="1"/>
    <col min="6397" max="6397" width="8.42578125" style="51" bestFit="1" customWidth="1"/>
    <col min="6398" max="6398" width="8" style="51" bestFit="1" customWidth="1"/>
    <col min="6399" max="6400" width="8" style="51" customWidth="1"/>
    <col min="6401" max="6401" width="8.28515625" style="51" bestFit="1" customWidth="1"/>
    <col min="6402" max="6402" width="8" style="51" bestFit="1" customWidth="1"/>
    <col min="6403" max="6405" width="8" style="51" customWidth="1"/>
    <col min="6406" max="6411" width="0" style="51" hidden="1" customWidth="1"/>
    <col min="6412" max="6412" width="7.85546875" style="51" customWidth="1"/>
    <col min="6413" max="6651" width="11.42578125" style="51"/>
    <col min="6652" max="6652" width="18.140625" style="51" customWidth="1"/>
    <col min="6653" max="6653" width="8.42578125" style="51" bestFit="1" customWidth="1"/>
    <col min="6654" max="6654" width="8" style="51" bestFit="1" customWidth="1"/>
    <col min="6655" max="6656" width="8" style="51" customWidth="1"/>
    <col min="6657" max="6657" width="8.28515625" style="51" bestFit="1" customWidth="1"/>
    <col min="6658" max="6658" width="8" style="51" bestFit="1" customWidth="1"/>
    <col min="6659" max="6661" width="8" style="51" customWidth="1"/>
    <col min="6662" max="6667" width="0" style="51" hidden="1" customWidth="1"/>
    <col min="6668" max="6668" width="7.85546875" style="51" customWidth="1"/>
    <col min="6669" max="6907" width="11.42578125" style="51"/>
    <col min="6908" max="6908" width="18.140625" style="51" customWidth="1"/>
    <col min="6909" max="6909" width="8.42578125" style="51" bestFit="1" customWidth="1"/>
    <col min="6910" max="6910" width="8" style="51" bestFit="1" customWidth="1"/>
    <col min="6911" max="6912" width="8" style="51" customWidth="1"/>
    <col min="6913" max="6913" width="8.28515625" style="51" bestFit="1" customWidth="1"/>
    <col min="6914" max="6914" width="8" style="51" bestFit="1" customWidth="1"/>
    <col min="6915" max="6917" width="8" style="51" customWidth="1"/>
    <col min="6918" max="6923" width="0" style="51" hidden="1" customWidth="1"/>
    <col min="6924" max="6924" width="7.85546875" style="51" customWidth="1"/>
    <col min="6925" max="7163" width="11.42578125" style="51"/>
    <col min="7164" max="7164" width="18.140625" style="51" customWidth="1"/>
    <col min="7165" max="7165" width="8.42578125" style="51" bestFit="1" customWidth="1"/>
    <col min="7166" max="7166" width="8" style="51" bestFit="1" customWidth="1"/>
    <col min="7167" max="7168" width="8" style="51" customWidth="1"/>
    <col min="7169" max="7169" width="8.28515625" style="51" bestFit="1" customWidth="1"/>
    <col min="7170" max="7170" width="8" style="51" bestFit="1" customWidth="1"/>
    <col min="7171" max="7173" width="8" style="51" customWidth="1"/>
    <col min="7174" max="7179" width="0" style="51" hidden="1" customWidth="1"/>
    <col min="7180" max="7180" width="7.85546875" style="51" customWidth="1"/>
    <col min="7181" max="7419" width="11.42578125" style="51"/>
    <col min="7420" max="7420" width="18.140625" style="51" customWidth="1"/>
    <col min="7421" max="7421" width="8.42578125" style="51" bestFit="1" customWidth="1"/>
    <col min="7422" max="7422" width="8" style="51" bestFit="1" customWidth="1"/>
    <col min="7423" max="7424" width="8" style="51" customWidth="1"/>
    <col min="7425" max="7425" width="8.28515625" style="51" bestFit="1" customWidth="1"/>
    <col min="7426" max="7426" width="8" style="51" bestFit="1" customWidth="1"/>
    <col min="7427" max="7429" width="8" style="51" customWidth="1"/>
    <col min="7430" max="7435" width="0" style="51" hidden="1" customWidth="1"/>
    <col min="7436" max="7436" width="7.85546875" style="51" customWidth="1"/>
    <col min="7437" max="7675" width="11.42578125" style="51"/>
    <col min="7676" max="7676" width="18.140625" style="51" customWidth="1"/>
    <col min="7677" max="7677" width="8.42578125" style="51" bestFit="1" customWidth="1"/>
    <col min="7678" max="7678" width="8" style="51" bestFit="1" customWidth="1"/>
    <col min="7679" max="7680" width="8" style="51" customWidth="1"/>
    <col min="7681" max="7681" width="8.28515625" style="51" bestFit="1" customWidth="1"/>
    <col min="7682" max="7682" width="8" style="51" bestFit="1" customWidth="1"/>
    <col min="7683" max="7685" width="8" style="51" customWidth="1"/>
    <col min="7686" max="7691" width="0" style="51" hidden="1" customWidth="1"/>
    <col min="7692" max="7692" width="7.85546875" style="51" customWidth="1"/>
    <col min="7693" max="7931" width="11.42578125" style="51"/>
    <col min="7932" max="7932" width="18.140625" style="51" customWidth="1"/>
    <col min="7933" max="7933" width="8.42578125" style="51" bestFit="1" customWidth="1"/>
    <col min="7934" max="7934" width="8" style="51" bestFit="1" customWidth="1"/>
    <col min="7935" max="7936" width="8" style="51" customWidth="1"/>
    <col min="7937" max="7937" width="8.28515625" style="51" bestFit="1" customWidth="1"/>
    <col min="7938" max="7938" width="8" style="51" bestFit="1" customWidth="1"/>
    <col min="7939" max="7941" width="8" style="51" customWidth="1"/>
    <col min="7942" max="7947" width="0" style="51" hidden="1" customWidth="1"/>
    <col min="7948" max="7948" width="7.85546875" style="51" customWidth="1"/>
    <col min="7949" max="8187" width="11.42578125" style="51"/>
    <col min="8188" max="8188" width="18.140625" style="51" customWidth="1"/>
    <col min="8189" max="8189" width="8.42578125" style="51" bestFit="1" customWidth="1"/>
    <col min="8190" max="8190" width="8" style="51" bestFit="1" customWidth="1"/>
    <col min="8191" max="8192" width="8" style="51" customWidth="1"/>
    <col min="8193" max="8193" width="8.28515625" style="51" bestFit="1" customWidth="1"/>
    <col min="8194" max="8194" width="8" style="51" bestFit="1" customWidth="1"/>
    <col min="8195" max="8197" width="8" style="51" customWidth="1"/>
    <col min="8198" max="8203" width="0" style="51" hidden="1" customWidth="1"/>
    <col min="8204" max="8204" width="7.85546875" style="51" customWidth="1"/>
    <col min="8205" max="8443" width="11.42578125" style="51"/>
    <col min="8444" max="8444" width="18.140625" style="51" customWidth="1"/>
    <col min="8445" max="8445" width="8.42578125" style="51" bestFit="1" customWidth="1"/>
    <col min="8446" max="8446" width="8" style="51" bestFit="1" customWidth="1"/>
    <col min="8447" max="8448" width="8" style="51" customWidth="1"/>
    <col min="8449" max="8449" width="8.28515625" style="51" bestFit="1" customWidth="1"/>
    <col min="8450" max="8450" width="8" style="51" bestFit="1" customWidth="1"/>
    <col min="8451" max="8453" width="8" style="51" customWidth="1"/>
    <col min="8454" max="8459" width="0" style="51" hidden="1" customWidth="1"/>
    <col min="8460" max="8460" width="7.85546875" style="51" customWidth="1"/>
    <col min="8461" max="8699" width="11.42578125" style="51"/>
    <col min="8700" max="8700" width="18.140625" style="51" customWidth="1"/>
    <col min="8701" max="8701" width="8.42578125" style="51" bestFit="1" customWidth="1"/>
    <col min="8702" max="8702" width="8" style="51" bestFit="1" customWidth="1"/>
    <col min="8703" max="8704" width="8" style="51" customWidth="1"/>
    <col min="8705" max="8705" width="8.28515625" style="51" bestFit="1" customWidth="1"/>
    <col min="8706" max="8706" width="8" style="51" bestFit="1" customWidth="1"/>
    <col min="8707" max="8709" width="8" style="51" customWidth="1"/>
    <col min="8710" max="8715" width="0" style="51" hidden="1" customWidth="1"/>
    <col min="8716" max="8716" width="7.85546875" style="51" customWidth="1"/>
    <col min="8717" max="8955" width="11.42578125" style="51"/>
    <col min="8956" max="8956" width="18.140625" style="51" customWidth="1"/>
    <col min="8957" max="8957" width="8.42578125" style="51" bestFit="1" customWidth="1"/>
    <col min="8958" max="8958" width="8" style="51" bestFit="1" customWidth="1"/>
    <col min="8959" max="8960" width="8" style="51" customWidth="1"/>
    <col min="8961" max="8961" width="8.28515625" style="51" bestFit="1" customWidth="1"/>
    <col min="8962" max="8962" width="8" style="51" bestFit="1" customWidth="1"/>
    <col min="8963" max="8965" width="8" style="51" customWidth="1"/>
    <col min="8966" max="8971" width="0" style="51" hidden="1" customWidth="1"/>
    <col min="8972" max="8972" width="7.85546875" style="51" customWidth="1"/>
    <col min="8973" max="9211" width="11.42578125" style="51"/>
    <col min="9212" max="9212" width="18.140625" style="51" customWidth="1"/>
    <col min="9213" max="9213" width="8.42578125" style="51" bestFit="1" customWidth="1"/>
    <col min="9214" max="9214" width="8" style="51" bestFit="1" customWidth="1"/>
    <col min="9215" max="9216" width="8" style="51" customWidth="1"/>
    <col min="9217" max="9217" width="8.28515625" style="51" bestFit="1" customWidth="1"/>
    <col min="9218" max="9218" width="8" style="51" bestFit="1" customWidth="1"/>
    <col min="9219" max="9221" width="8" style="51" customWidth="1"/>
    <col min="9222" max="9227" width="0" style="51" hidden="1" customWidth="1"/>
    <col min="9228" max="9228" width="7.85546875" style="51" customWidth="1"/>
    <col min="9229" max="9467" width="11.42578125" style="51"/>
    <col min="9468" max="9468" width="18.140625" style="51" customWidth="1"/>
    <col min="9469" max="9469" width="8.42578125" style="51" bestFit="1" customWidth="1"/>
    <col min="9470" max="9470" width="8" style="51" bestFit="1" customWidth="1"/>
    <col min="9471" max="9472" width="8" style="51" customWidth="1"/>
    <col min="9473" max="9473" width="8.28515625" style="51" bestFit="1" customWidth="1"/>
    <col min="9474" max="9474" width="8" style="51" bestFit="1" customWidth="1"/>
    <col min="9475" max="9477" width="8" style="51" customWidth="1"/>
    <col min="9478" max="9483" width="0" style="51" hidden="1" customWidth="1"/>
    <col min="9484" max="9484" width="7.85546875" style="51" customWidth="1"/>
    <col min="9485" max="9723" width="11.42578125" style="51"/>
    <col min="9724" max="9724" width="18.140625" style="51" customWidth="1"/>
    <col min="9725" max="9725" width="8.42578125" style="51" bestFit="1" customWidth="1"/>
    <col min="9726" max="9726" width="8" style="51" bestFit="1" customWidth="1"/>
    <col min="9727" max="9728" width="8" style="51" customWidth="1"/>
    <col min="9729" max="9729" width="8.28515625" style="51" bestFit="1" customWidth="1"/>
    <col min="9730" max="9730" width="8" style="51" bestFit="1" customWidth="1"/>
    <col min="9731" max="9733" width="8" style="51" customWidth="1"/>
    <col min="9734" max="9739" width="0" style="51" hidden="1" customWidth="1"/>
    <col min="9740" max="9740" width="7.85546875" style="51" customWidth="1"/>
    <col min="9741" max="9979" width="11.42578125" style="51"/>
    <col min="9980" max="9980" width="18.140625" style="51" customWidth="1"/>
    <col min="9981" max="9981" width="8.42578125" style="51" bestFit="1" customWidth="1"/>
    <col min="9982" max="9982" width="8" style="51" bestFit="1" customWidth="1"/>
    <col min="9983" max="9984" width="8" style="51" customWidth="1"/>
    <col min="9985" max="9985" width="8.28515625" style="51" bestFit="1" customWidth="1"/>
    <col min="9986" max="9986" width="8" style="51" bestFit="1" customWidth="1"/>
    <col min="9987" max="9989" width="8" style="51" customWidth="1"/>
    <col min="9990" max="9995" width="0" style="51" hidden="1" customWidth="1"/>
    <col min="9996" max="9996" width="7.85546875" style="51" customWidth="1"/>
    <col min="9997" max="10235" width="11.42578125" style="51"/>
    <col min="10236" max="10236" width="18.140625" style="51" customWidth="1"/>
    <col min="10237" max="10237" width="8.42578125" style="51" bestFit="1" customWidth="1"/>
    <col min="10238" max="10238" width="8" style="51" bestFit="1" customWidth="1"/>
    <col min="10239" max="10240" width="8" style="51" customWidth="1"/>
    <col min="10241" max="10241" width="8.28515625" style="51" bestFit="1" customWidth="1"/>
    <col min="10242" max="10242" width="8" style="51" bestFit="1" customWidth="1"/>
    <col min="10243" max="10245" width="8" style="51" customWidth="1"/>
    <col min="10246" max="10251" width="0" style="51" hidden="1" customWidth="1"/>
    <col min="10252" max="10252" width="7.85546875" style="51" customWidth="1"/>
    <col min="10253" max="10491" width="11.42578125" style="51"/>
    <col min="10492" max="10492" width="18.140625" style="51" customWidth="1"/>
    <col min="10493" max="10493" width="8.42578125" style="51" bestFit="1" customWidth="1"/>
    <col min="10494" max="10494" width="8" style="51" bestFit="1" customWidth="1"/>
    <col min="10495" max="10496" width="8" style="51" customWidth="1"/>
    <col min="10497" max="10497" width="8.28515625" style="51" bestFit="1" customWidth="1"/>
    <col min="10498" max="10498" width="8" style="51" bestFit="1" customWidth="1"/>
    <col min="10499" max="10501" width="8" style="51" customWidth="1"/>
    <col min="10502" max="10507" width="0" style="51" hidden="1" customWidth="1"/>
    <col min="10508" max="10508" width="7.85546875" style="51" customWidth="1"/>
    <col min="10509" max="10747" width="11.42578125" style="51"/>
    <col min="10748" max="10748" width="18.140625" style="51" customWidth="1"/>
    <col min="10749" max="10749" width="8.42578125" style="51" bestFit="1" customWidth="1"/>
    <col min="10750" max="10750" width="8" style="51" bestFit="1" customWidth="1"/>
    <col min="10751" max="10752" width="8" style="51" customWidth="1"/>
    <col min="10753" max="10753" width="8.28515625" style="51" bestFit="1" customWidth="1"/>
    <col min="10754" max="10754" width="8" style="51" bestFit="1" customWidth="1"/>
    <col min="10755" max="10757" width="8" style="51" customWidth="1"/>
    <col min="10758" max="10763" width="0" style="51" hidden="1" customWidth="1"/>
    <col min="10764" max="10764" width="7.85546875" style="51" customWidth="1"/>
    <col min="10765" max="11003" width="11.42578125" style="51"/>
    <col min="11004" max="11004" width="18.140625" style="51" customWidth="1"/>
    <col min="11005" max="11005" width="8.42578125" style="51" bestFit="1" customWidth="1"/>
    <col min="11006" max="11006" width="8" style="51" bestFit="1" customWidth="1"/>
    <col min="11007" max="11008" width="8" style="51" customWidth="1"/>
    <col min="11009" max="11009" width="8.28515625" style="51" bestFit="1" customWidth="1"/>
    <col min="11010" max="11010" width="8" style="51" bestFit="1" customWidth="1"/>
    <col min="11011" max="11013" width="8" style="51" customWidth="1"/>
    <col min="11014" max="11019" width="0" style="51" hidden="1" customWidth="1"/>
    <col min="11020" max="11020" width="7.85546875" style="51" customWidth="1"/>
    <col min="11021" max="11259" width="11.42578125" style="51"/>
    <col min="11260" max="11260" width="18.140625" style="51" customWidth="1"/>
    <col min="11261" max="11261" width="8.42578125" style="51" bestFit="1" customWidth="1"/>
    <col min="11262" max="11262" width="8" style="51" bestFit="1" customWidth="1"/>
    <col min="11263" max="11264" width="8" style="51" customWidth="1"/>
    <col min="11265" max="11265" width="8.28515625" style="51" bestFit="1" customWidth="1"/>
    <col min="11266" max="11266" width="8" style="51" bestFit="1" customWidth="1"/>
    <col min="11267" max="11269" width="8" style="51" customWidth="1"/>
    <col min="11270" max="11275" width="0" style="51" hidden="1" customWidth="1"/>
    <col min="11276" max="11276" width="7.85546875" style="51" customWidth="1"/>
    <col min="11277" max="11515" width="11.42578125" style="51"/>
    <col min="11516" max="11516" width="18.140625" style="51" customWidth="1"/>
    <col min="11517" max="11517" width="8.42578125" style="51" bestFit="1" customWidth="1"/>
    <col min="11518" max="11518" width="8" style="51" bestFit="1" customWidth="1"/>
    <col min="11519" max="11520" width="8" style="51" customWidth="1"/>
    <col min="11521" max="11521" width="8.28515625" style="51" bestFit="1" customWidth="1"/>
    <col min="11522" max="11522" width="8" style="51" bestFit="1" customWidth="1"/>
    <col min="11523" max="11525" width="8" style="51" customWidth="1"/>
    <col min="11526" max="11531" width="0" style="51" hidden="1" customWidth="1"/>
    <col min="11532" max="11532" width="7.85546875" style="51" customWidth="1"/>
    <col min="11533" max="11771" width="11.42578125" style="51"/>
    <col min="11772" max="11772" width="18.140625" style="51" customWidth="1"/>
    <col min="11773" max="11773" width="8.42578125" style="51" bestFit="1" customWidth="1"/>
    <col min="11774" max="11774" width="8" style="51" bestFit="1" customWidth="1"/>
    <col min="11775" max="11776" width="8" style="51" customWidth="1"/>
    <col min="11777" max="11777" width="8.28515625" style="51" bestFit="1" customWidth="1"/>
    <col min="11778" max="11778" width="8" style="51" bestFit="1" customWidth="1"/>
    <col min="11779" max="11781" width="8" style="51" customWidth="1"/>
    <col min="11782" max="11787" width="0" style="51" hidden="1" customWidth="1"/>
    <col min="11788" max="11788" width="7.85546875" style="51" customWidth="1"/>
    <col min="11789" max="12027" width="11.42578125" style="51"/>
    <col min="12028" max="12028" width="18.140625" style="51" customWidth="1"/>
    <col min="12029" max="12029" width="8.42578125" style="51" bestFit="1" customWidth="1"/>
    <col min="12030" max="12030" width="8" style="51" bestFit="1" customWidth="1"/>
    <col min="12031" max="12032" width="8" style="51" customWidth="1"/>
    <col min="12033" max="12033" width="8.28515625" style="51" bestFit="1" customWidth="1"/>
    <col min="12034" max="12034" width="8" style="51" bestFit="1" customWidth="1"/>
    <col min="12035" max="12037" width="8" style="51" customWidth="1"/>
    <col min="12038" max="12043" width="0" style="51" hidden="1" customWidth="1"/>
    <col min="12044" max="12044" width="7.85546875" style="51" customWidth="1"/>
    <col min="12045" max="12283" width="11.42578125" style="51"/>
    <col min="12284" max="12284" width="18.140625" style="51" customWidth="1"/>
    <col min="12285" max="12285" width="8.42578125" style="51" bestFit="1" customWidth="1"/>
    <col min="12286" max="12286" width="8" style="51" bestFit="1" customWidth="1"/>
    <col min="12287" max="12288" width="8" style="51" customWidth="1"/>
    <col min="12289" max="12289" width="8.28515625" style="51" bestFit="1" customWidth="1"/>
    <col min="12290" max="12290" width="8" style="51" bestFit="1" customWidth="1"/>
    <col min="12291" max="12293" width="8" style="51" customWidth="1"/>
    <col min="12294" max="12299" width="0" style="51" hidden="1" customWidth="1"/>
    <col min="12300" max="12300" width="7.85546875" style="51" customWidth="1"/>
    <col min="12301" max="12539" width="11.42578125" style="51"/>
    <col min="12540" max="12540" width="18.140625" style="51" customWidth="1"/>
    <col min="12541" max="12541" width="8.42578125" style="51" bestFit="1" customWidth="1"/>
    <col min="12542" max="12542" width="8" style="51" bestFit="1" customWidth="1"/>
    <col min="12543" max="12544" width="8" style="51" customWidth="1"/>
    <col min="12545" max="12545" width="8.28515625" style="51" bestFit="1" customWidth="1"/>
    <col min="12546" max="12546" width="8" style="51" bestFit="1" customWidth="1"/>
    <col min="12547" max="12549" width="8" style="51" customWidth="1"/>
    <col min="12550" max="12555" width="0" style="51" hidden="1" customWidth="1"/>
    <col min="12556" max="12556" width="7.85546875" style="51" customWidth="1"/>
    <col min="12557" max="12795" width="11.42578125" style="51"/>
    <col min="12796" max="12796" width="18.140625" style="51" customWidth="1"/>
    <col min="12797" max="12797" width="8.42578125" style="51" bestFit="1" customWidth="1"/>
    <col min="12798" max="12798" width="8" style="51" bestFit="1" customWidth="1"/>
    <col min="12799" max="12800" width="8" style="51" customWidth="1"/>
    <col min="12801" max="12801" width="8.28515625" style="51" bestFit="1" customWidth="1"/>
    <col min="12802" max="12802" width="8" style="51" bestFit="1" customWidth="1"/>
    <col min="12803" max="12805" width="8" style="51" customWidth="1"/>
    <col min="12806" max="12811" width="0" style="51" hidden="1" customWidth="1"/>
    <col min="12812" max="12812" width="7.85546875" style="51" customWidth="1"/>
    <col min="12813" max="13051" width="11.42578125" style="51"/>
    <col min="13052" max="13052" width="18.140625" style="51" customWidth="1"/>
    <col min="13053" max="13053" width="8.42578125" style="51" bestFit="1" customWidth="1"/>
    <col min="13054" max="13054" width="8" style="51" bestFit="1" customWidth="1"/>
    <col min="13055" max="13056" width="8" style="51" customWidth="1"/>
    <col min="13057" max="13057" width="8.28515625" style="51" bestFit="1" customWidth="1"/>
    <col min="13058" max="13058" width="8" style="51" bestFit="1" customWidth="1"/>
    <col min="13059" max="13061" width="8" style="51" customWidth="1"/>
    <col min="13062" max="13067" width="0" style="51" hidden="1" customWidth="1"/>
    <col min="13068" max="13068" width="7.85546875" style="51" customWidth="1"/>
    <col min="13069" max="13307" width="11.42578125" style="51"/>
    <col min="13308" max="13308" width="18.140625" style="51" customWidth="1"/>
    <col min="13309" max="13309" width="8.42578125" style="51" bestFit="1" customWidth="1"/>
    <col min="13310" max="13310" width="8" style="51" bestFit="1" customWidth="1"/>
    <col min="13311" max="13312" width="8" style="51" customWidth="1"/>
    <col min="13313" max="13313" width="8.28515625" style="51" bestFit="1" customWidth="1"/>
    <col min="13314" max="13314" width="8" style="51" bestFit="1" customWidth="1"/>
    <col min="13315" max="13317" width="8" style="51" customWidth="1"/>
    <col min="13318" max="13323" width="0" style="51" hidden="1" customWidth="1"/>
    <col min="13324" max="13324" width="7.85546875" style="51" customWidth="1"/>
    <col min="13325" max="13563" width="11.42578125" style="51"/>
    <col min="13564" max="13564" width="18.140625" style="51" customWidth="1"/>
    <col min="13565" max="13565" width="8.42578125" style="51" bestFit="1" customWidth="1"/>
    <col min="13566" max="13566" width="8" style="51" bestFit="1" customWidth="1"/>
    <col min="13567" max="13568" width="8" style="51" customWidth="1"/>
    <col min="13569" max="13569" width="8.28515625" style="51" bestFit="1" customWidth="1"/>
    <col min="13570" max="13570" width="8" style="51" bestFit="1" customWidth="1"/>
    <col min="13571" max="13573" width="8" style="51" customWidth="1"/>
    <col min="13574" max="13579" width="0" style="51" hidden="1" customWidth="1"/>
    <col min="13580" max="13580" width="7.85546875" style="51" customWidth="1"/>
    <col min="13581" max="13819" width="11.42578125" style="51"/>
    <col min="13820" max="13820" width="18.140625" style="51" customWidth="1"/>
    <col min="13821" max="13821" width="8.42578125" style="51" bestFit="1" customWidth="1"/>
    <col min="13822" max="13822" width="8" style="51" bestFit="1" customWidth="1"/>
    <col min="13823" max="13824" width="8" style="51" customWidth="1"/>
    <col min="13825" max="13825" width="8.28515625" style="51" bestFit="1" customWidth="1"/>
    <col min="13826" max="13826" width="8" style="51" bestFit="1" customWidth="1"/>
    <col min="13827" max="13829" width="8" style="51" customWidth="1"/>
    <col min="13830" max="13835" width="0" style="51" hidden="1" customWidth="1"/>
    <col min="13836" max="13836" width="7.85546875" style="51" customWidth="1"/>
    <col min="13837" max="14075" width="11.42578125" style="51"/>
    <col min="14076" max="14076" width="18.140625" style="51" customWidth="1"/>
    <col min="14077" max="14077" width="8.42578125" style="51" bestFit="1" customWidth="1"/>
    <col min="14078" max="14078" width="8" style="51" bestFit="1" customWidth="1"/>
    <col min="14079" max="14080" width="8" style="51" customWidth="1"/>
    <col min="14081" max="14081" width="8.28515625" style="51" bestFit="1" customWidth="1"/>
    <col min="14082" max="14082" width="8" style="51" bestFit="1" customWidth="1"/>
    <col min="14083" max="14085" width="8" style="51" customWidth="1"/>
    <col min="14086" max="14091" width="0" style="51" hidden="1" customWidth="1"/>
    <col min="14092" max="14092" width="7.85546875" style="51" customWidth="1"/>
    <col min="14093" max="14331" width="11.42578125" style="51"/>
    <col min="14332" max="14332" width="18.140625" style="51" customWidth="1"/>
    <col min="14333" max="14333" width="8.42578125" style="51" bestFit="1" customWidth="1"/>
    <col min="14334" max="14334" width="8" style="51" bestFit="1" customWidth="1"/>
    <col min="14335" max="14336" width="8" style="51" customWidth="1"/>
    <col min="14337" max="14337" width="8.28515625" style="51" bestFit="1" customWidth="1"/>
    <col min="14338" max="14338" width="8" style="51" bestFit="1" customWidth="1"/>
    <col min="14339" max="14341" width="8" style="51" customWidth="1"/>
    <col min="14342" max="14347" width="0" style="51" hidden="1" customWidth="1"/>
    <col min="14348" max="14348" width="7.85546875" style="51" customWidth="1"/>
    <col min="14349" max="14587" width="11.42578125" style="51"/>
    <col min="14588" max="14588" width="18.140625" style="51" customWidth="1"/>
    <col min="14589" max="14589" width="8.42578125" style="51" bestFit="1" customWidth="1"/>
    <col min="14590" max="14590" width="8" style="51" bestFit="1" customWidth="1"/>
    <col min="14591" max="14592" width="8" style="51" customWidth="1"/>
    <col min="14593" max="14593" width="8.28515625" style="51" bestFit="1" customWidth="1"/>
    <col min="14594" max="14594" width="8" style="51" bestFit="1" customWidth="1"/>
    <col min="14595" max="14597" width="8" style="51" customWidth="1"/>
    <col min="14598" max="14603" width="0" style="51" hidden="1" customWidth="1"/>
    <col min="14604" max="14604" width="7.85546875" style="51" customWidth="1"/>
    <col min="14605" max="14843" width="11.42578125" style="51"/>
    <col min="14844" max="14844" width="18.140625" style="51" customWidth="1"/>
    <col min="14845" max="14845" width="8.42578125" style="51" bestFit="1" customWidth="1"/>
    <col min="14846" max="14846" width="8" style="51" bestFit="1" customWidth="1"/>
    <col min="14847" max="14848" width="8" style="51" customWidth="1"/>
    <col min="14849" max="14849" width="8.28515625" style="51" bestFit="1" customWidth="1"/>
    <col min="14850" max="14850" width="8" style="51" bestFit="1" customWidth="1"/>
    <col min="14851" max="14853" width="8" style="51" customWidth="1"/>
    <col min="14854" max="14859" width="0" style="51" hidden="1" customWidth="1"/>
    <col min="14860" max="14860" width="7.85546875" style="51" customWidth="1"/>
    <col min="14861" max="15099" width="11.42578125" style="51"/>
    <col min="15100" max="15100" width="18.140625" style="51" customWidth="1"/>
    <col min="15101" max="15101" width="8.42578125" style="51" bestFit="1" customWidth="1"/>
    <col min="15102" max="15102" width="8" style="51" bestFit="1" customWidth="1"/>
    <col min="15103" max="15104" width="8" style="51" customWidth="1"/>
    <col min="15105" max="15105" width="8.28515625" style="51" bestFit="1" customWidth="1"/>
    <col min="15106" max="15106" width="8" style="51" bestFit="1" customWidth="1"/>
    <col min="15107" max="15109" width="8" style="51" customWidth="1"/>
    <col min="15110" max="15115" width="0" style="51" hidden="1" customWidth="1"/>
    <col min="15116" max="15116" width="7.85546875" style="51" customWidth="1"/>
    <col min="15117" max="15355" width="11.42578125" style="51"/>
    <col min="15356" max="15356" width="18.140625" style="51" customWidth="1"/>
    <col min="15357" max="15357" width="8.42578125" style="51" bestFit="1" customWidth="1"/>
    <col min="15358" max="15358" width="8" style="51" bestFit="1" customWidth="1"/>
    <col min="15359" max="15360" width="8" style="51" customWidth="1"/>
    <col min="15361" max="15361" width="8.28515625" style="51" bestFit="1" customWidth="1"/>
    <col min="15362" max="15362" width="8" style="51" bestFit="1" customWidth="1"/>
    <col min="15363" max="15365" width="8" style="51" customWidth="1"/>
    <col min="15366" max="15371" width="0" style="51" hidden="1" customWidth="1"/>
    <col min="15372" max="15372" width="7.85546875" style="51" customWidth="1"/>
    <col min="15373" max="15611" width="11.42578125" style="51"/>
    <col min="15612" max="15612" width="18.140625" style="51" customWidth="1"/>
    <col min="15613" max="15613" width="8.42578125" style="51" bestFit="1" customWidth="1"/>
    <col min="15614" max="15614" width="8" style="51" bestFit="1" customWidth="1"/>
    <col min="15615" max="15616" width="8" style="51" customWidth="1"/>
    <col min="15617" max="15617" width="8.28515625" style="51" bestFit="1" customWidth="1"/>
    <col min="15618" max="15618" width="8" style="51" bestFit="1" customWidth="1"/>
    <col min="15619" max="15621" width="8" style="51" customWidth="1"/>
    <col min="15622" max="15627" width="0" style="51" hidden="1" customWidth="1"/>
    <col min="15628" max="15628" width="7.85546875" style="51" customWidth="1"/>
    <col min="15629" max="15867" width="11.42578125" style="51"/>
    <col min="15868" max="15868" width="18.140625" style="51" customWidth="1"/>
    <col min="15869" max="15869" width="8.42578125" style="51" bestFit="1" customWidth="1"/>
    <col min="15870" max="15870" width="8" style="51" bestFit="1" customWidth="1"/>
    <col min="15871" max="15872" width="8" style="51" customWidth="1"/>
    <col min="15873" max="15873" width="8.28515625" style="51" bestFit="1" customWidth="1"/>
    <col min="15874" max="15874" width="8" style="51" bestFit="1" customWidth="1"/>
    <col min="15875" max="15877" width="8" style="51" customWidth="1"/>
    <col min="15878" max="15883" width="0" style="51" hidden="1" customWidth="1"/>
    <col min="15884" max="15884" width="7.85546875" style="51" customWidth="1"/>
    <col min="15885" max="16123" width="11.42578125" style="51"/>
    <col min="16124" max="16124" width="18.140625" style="51" customWidth="1"/>
    <col min="16125" max="16125" width="8.42578125" style="51" bestFit="1" customWidth="1"/>
    <col min="16126" max="16126" width="8" style="51" bestFit="1" customWidth="1"/>
    <col min="16127" max="16128" width="8" style="51" customWidth="1"/>
    <col min="16129" max="16129" width="8.28515625" style="51" bestFit="1" customWidth="1"/>
    <col min="16130" max="16130" width="8" style="51" bestFit="1" customWidth="1"/>
    <col min="16131" max="16133" width="8" style="51" customWidth="1"/>
    <col min="16134" max="16139" width="0" style="51" hidden="1" customWidth="1"/>
    <col min="16140" max="16140" width="7.85546875" style="51" customWidth="1"/>
    <col min="16141" max="16384" width="11.42578125" style="51"/>
  </cols>
  <sheetData>
    <row r="1" spans="1:16" s="52" customFormat="1" x14ac:dyDescent="0.2">
      <c r="B1" s="65"/>
      <c r="C1" s="65"/>
      <c r="D1" s="65"/>
      <c r="E1" s="65"/>
      <c r="F1" s="65"/>
      <c r="G1" s="65"/>
      <c r="H1" s="65"/>
      <c r="I1" s="65"/>
      <c r="J1" s="65"/>
      <c r="K1" s="65"/>
      <c r="L1" s="65"/>
    </row>
    <row r="2" spans="1:16" s="52" customFormat="1" x14ac:dyDescent="0.2">
      <c r="A2" s="79" t="s">
        <v>121</v>
      </c>
      <c r="B2" s="65"/>
      <c r="C2" s="65"/>
      <c r="D2" s="65"/>
      <c r="E2" s="65"/>
      <c r="F2" s="65"/>
      <c r="G2" s="65"/>
      <c r="H2" s="65"/>
      <c r="I2" s="65"/>
      <c r="K2" s="65"/>
      <c r="L2" s="65"/>
    </row>
    <row r="3" spans="1:16" s="52" customFormat="1" ht="15" x14ac:dyDescent="0.25">
      <c r="A3" s="79" t="s">
        <v>122</v>
      </c>
      <c r="B3" s="65"/>
      <c r="C3" s="65"/>
      <c r="D3" s="65"/>
      <c r="E3" s="65"/>
      <c r="F3" s="65"/>
      <c r="G3" s="65"/>
      <c r="H3" s="65"/>
      <c r="I3" s="65"/>
      <c r="J3" s="65"/>
      <c r="K3" s="143"/>
      <c r="L3" s="65"/>
    </row>
    <row r="4" spans="1:16" s="52" customFormat="1" x14ac:dyDescent="0.2">
      <c r="B4" s="65"/>
      <c r="C4" s="65"/>
      <c r="D4" s="65"/>
      <c r="E4" s="65"/>
      <c r="F4" s="65"/>
      <c r="G4" s="65"/>
      <c r="H4" s="65"/>
      <c r="I4" s="65"/>
      <c r="J4" s="65"/>
      <c r="K4" s="65"/>
      <c r="L4" s="65"/>
    </row>
    <row r="5" spans="1:16" s="52" customFormat="1" ht="12.75" x14ac:dyDescent="0.2">
      <c r="B5" s="363" t="s">
        <v>118</v>
      </c>
      <c r="C5" s="363"/>
      <c r="D5" s="363"/>
      <c r="E5" s="363"/>
      <c r="F5" s="363"/>
      <c r="G5" s="363"/>
      <c r="H5" s="363"/>
      <c r="I5" s="363"/>
      <c r="J5" s="363"/>
      <c r="K5" s="363"/>
      <c r="M5" s="173" t="s">
        <v>592</v>
      </c>
      <c r="O5" s="144"/>
    </row>
    <row r="6" spans="1:16" s="52" customFormat="1" ht="12.75" x14ac:dyDescent="0.2">
      <c r="B6" s="376" t="str">
        <f>'Solicitudes Regiones'!$B$6:$P$6</f>
        <v>Acumuladas de julio de 2008 a marzo de 2019</v>
      </c>
      <c r="C6" s="376"/>
      <c r="D6" s="376"/>
      <c r="E6" s="376"/>
      <c r="F6" s="376"/>
      <c r="G6" s="376"/>
      <c r="H6" s="376"/>
      <c r="I6" s="376"/>
      <c r="J6" s="376"/>
      <c r="K6" s="376"/>
      <c r="L6" s="92"/>
    </row>
    <row r="7" spans="1:16" s="55" customFormat="1" x14ac:dyDescent="0.2">
      <c r="B7" s="53"/>
      <c r="C7" s="54"/>
      <c r="D7" s="54"/>
      <c r="E7" s="54"/>
      <c r="F7" s="54"/>
      <c r="G7" s="54"/>
      <c r="H7" s="54"/>
      <c r="I7" s="54"/>
      <c r="J7" s="54"/>
      <c r="K7" s="54"/>
      <c r="L7" s="54"/>
    </row>
    <row r="8" spans="1:16" ht="15" customHeight="1" x14ac:dyDescent="0.2">
      <c r="B8" s="393" t="s">
        <v>73</v>
      </c>
      <c r="C8" s="394"/>
      <c r="D8" s="394"/>
      <c r="E8" s="394"/>
      <c r="F8" s="394"/>
      <c r="G8" s="394"/>
      <c r="H8" s="394"/>
      <c r="I8" s="394"/>
      <c r="J8" s="394"/>
      <c r="K8" s="395"/>
      <c r="L8" s="70"/>
    </row>
    <row r="9" spans="1:16" ht="20.25" customHeight="1" x14ac:dyDescent="0.2">
      <c r="B9" s="392" t="s">
        <v>74</v>
      </c>
      <c r="C9" s="393" t="s">
        <v>2</v>
      </c>
      <c r="D9" s="394"/>
      <c r="E9" s="394"/>
      <c r="F9" s="394"/>
      <c r="G9" s="394"/>
      <c r="H9" s="394"/>
      <c r="I9" s="394"/>
      <c r="J9" s="394"/>
      <c r="K9" s="395"/>
    </row>
    <row r="10" spans="1:16" ht="24" x14ac:dyDescent="0.2">
      <c r="B10" s="392"/>
      <c r="C10" s="48" t="s">
        <v>75</v>
      </c>
      <c r="D10" s="48" t="s">
        <v>76</v>
      </c>
      <c r="E10" s="48" t="s">
        <v>77</v>
      </c>
      <c r="F10" s="48" t="s">
        <v>78</v>
      </c>
      <c r="G10" s="48" t="s">
        <v>8</v>
      </c>
      <c r="H10" s="48" t="s">
        <v>79</v>
      </c>
      <c r="I10" s="48" t="s">
        <v>80</v>
      </c>
      <c r="J10" s="48" t="s">
        <v>81</v>
      </c>
      <c r="K10" s="108" t="s">
        <v>46</v>
      </c>
    </row>
    <row r="11" spans="1:16" x14ac:dyDescent="0.2">
      <c r="B11" s="43" t="s">
        <v>419</v>
      </c>
      <c r="C11" s="43">
        <v>2848</v>
      </c>
      <c r="D11" s="43">
        <v>1125</v>
      </c>
      <c r="E11" s="43">
        <f>C11+D11</f>
        <v>3973</v>
      </c>
      <c r="F11" s="44">
        <f>E11/$E$22</f>
        <v>0.72328417986528304</v>
      </c>
      <c r="G11" s="43">
        <v>10199</v>
      </c>
      <c r="H11" s="43">
        <v>497</v>
      </c>
      <c r="I11" s="43">
        <f>G11+H11</f>
        <v>10696</v>
      </c>
      <c r="J11" s="44">
        <f>I11/$I$22</f>
        <v>0.79541905257678291</v>
      </c>
      <c r="K11" s="43">
        <f t="shared" ref="K11:K21" si="0">E11+I11</f>
        <v>14669</v>
      </c>
      <c r="P11" s="97"/>
    </row>
    <row r="12" spans="1:16" x14ac:dyDescent="0.2">
      <c r="B12" s="43" t="s">
        <v>420</v>
      </c>
      <c r="C12" s="43">
        <v>2</v>
      </c>
      <c r="D12" s="43">
        <v>0</v>
      </c>
      <c r="E12" s="43">
        <f t="shared" ref="E12:E21" si="1">C12+D12</f>
        <v>2</v>
      </c>
      <c r="F12" s="44"/>
      <c r="G12" s="43">
        <v>6</v>
      </c>
      <c r="H12" s="43">
        <v>0</v>
      </c>
      <c r="I12" s="43">
        <f t="shared" ref="I12:I21" si="2">G12+H12</f>
        <v>6</v>
      </c>
      <c r="J12" s="44"/>
      <c r="K12" s="43">
        <f t="shared" si="0"/>
        <v>8</v>
      </c>
      <c r="P12" s="97"/>
    </row>
    <row r="13" spans="1:16" x14ac:dyDescent="0.2">
      <c r="B13" s="43" t="s">
        <v>421</v>
      </c>
      <c r="C13" s="43">
        <v>1</v>
      </c>
      <c r="D13" s="43">
        <v>0</v>
      </c>
      <c r="E13" s="43">
        <f t="shared" si="1"/>
        <v>1</v>
      </c>
      <c r="F13" s="44">
        <f t="shared" ref="F13:F20" si="3">E13/$E$22</f>
        <v>1.8204988166757691E-4</v>
      </c>
      <c r="G13" s="43">
        <v>4</v>
      </c>
      <c r="H13" s="43">
        <v>0</v>
      </c>
      <c r="I13" s="43">
        <f t="shared" si="2"/>
        <v>4</v>
      </c>
      <c r="J13" s="44">
        <f t="shared" ref="J13:J20" si="4">I13/$I$22</f>
        <v>2.974641183907191E-4</v>
      </c>
      <c r="K13" s="43">
        <f t="shared" si="0"/>
        <v>5</v>
      </c>
      <c r="P13" s="97"/>
    </row>
    <row r="14" spans="1:16" x14ac:dyDescent="0.2">
      <c r="B14" s="43" t="s">
        <v>422</v>
      </c>
      <c r="C14" s="43">
        <v>5</v>
      </c>
      <c r="D14" s="43">
        <v>0</v>
      </c>
      <c r="E14" s="43">
        <f t="shared" si="1"/>
        <v>5</v>
      </c>
      <c r="F14" s="44">
        <f t="shared" si="3"/>
        <v>9.1024940833788457E-4</v>
      </c>
      <c r="G14" s="43">
        <v>12</v>
      </c>
      <c r="H14" s="43">
        <v>0</v>
      </c>
      <c r="I14" s="43">
        <f t="shared" si="2"/>
        <v>12</v>
      </c>
      <c r="J14" s="44">
        <f t="shared" si="4"/>
        <v>8.9239235517215741E-4</v>
      </c>
      <c r="K14" s="43">
        <f t="shared" si="0"/>
        <v>17</v>
      </c>
      <c r="P14" s="97"/>
    </row>
    <row r="15" spans="1:16" x14ac:dyDescent="0.2">
      <c r="B15" s="43" t="s">
        <v>423</v>
      </c>
      <c r="C15" s="43">
        <v>9</v>
      </c>
      <c r="D15" s="43">
        <v>8</v>
      </c>
      <c r="E15" s="43">
        <f t="shared" si="1"/>
        <v>17</v>
      </c>
      <c r="F15" s="44"/>
      <c r="G15" s="43">
        <v>56</v>
      </c>
      <c r="H15" s="43">
        <v>5</v>
      </c>
      <c r="I15" s="43">
        <f t="shared" si="2"/>
        <v>61</v>
      </c>
      <c r="J15" s="44"/>
      <c r="K15" s="43">
        <f t="shared" si="0"/>
        <v>78</v>
      </c>
      <c r="P15" s="97"/>
    </row>
    <row r="16" spans="1:16" x14ac:dyDescent="0.2">
      <c r="B16" s="43" t="s">
        <v>424</v>
      </c>
      <c r="C16" s="43">
        <v>0</v>
      </c>
      <c r="D16" s="43">
        <v>0</v>
      </c>
      <c r="E16" s="43">
        <f t="shared" si="1"/>
        <v>0</v>
      </c>
      <c r="F16" s="44">
        <f t="shared" si="3"/>
        <v>0</v>
      </c>
      <c r="G16" s="43">
        <v>2</v>
      </c>
      <c r="H16" s="43">
        <v>0</v>
      </c>
      <c r="I16" s="43">
        <f t="shared" si="2"/>
        <v>2</v>
      </c>
      <c r="J16" s="44">
        <f t="shared" si="4"/>
        <v>1.4873205919535955E-4</v>
      </c>
      <c r="K16" s="43">
        <f t="shared" si="0"/>
        <v>2</v>
      </c>
      <c r="P16" s="97"/>
    </row>
    <row r="17" spans="2:16" x14ac:dyDescent="0.2">
      <c r="B17" s="43" t="s">
        <v>425</v>
      </c>
      <c r="C17" s="43">
        <v>136</v>
      </c>
      <c r="D17" s="43">
        <v>48</v>
      </c>
      <c r="E17" s="43">
        <f t="shared" si="1"/>
        <v>184</v>
      </c>
      <c r="F17" s="44">
        <f t="shared" si="3"/>
        <v>3.3497178226834151E-2</v>
      </c>
      <c r="G17" s="43">
        <v>482</v>
      </c>
      <c r="H17" s="43">
        <v>30</v>
      </c>
      <c r="I17" s="43">
        <f t="shared" si="2"/>
        <v>512</v>
      </c>
      <c r="J17" s="44">
        <f t="shared" si="4"/>
        <v>3.8075407154012045E-2</v>
      </c>
      <c r="K17" s="43">
        <f t="shared" si="0"/>
        <v>696</v>
      </c>
      <c r="P17" s="97"/>
    </row>
    <row r="18" spans="2:16" x14ac:dyDescent="0.2">
      <c r="B18" s="43" t="s">
        <v>426</v>
      </c>
      <c r="C18" s="43">
        <v>7</v>
      </c>
      <c r="D18" s="43">
        <v>2</v>
      </c>
      <c r="E18" s="43">
        <f t="shared" si="1"/>
        <v>9</v>
      </c>
      <c r="F18" s="44">
        <f t="shared" si="3"/>
        <v>1.6384489350081922E-3</v>
      </c>
      <c r="G18" s="43">
        <v>34</v>
      </c>
      <c r="H18" s="43">
        <v>2</v>
      </c>
      <c r="I18" s="43">
        <f t="shared" si="2"/>
        <v>36</v>
      </c>
      <c r="J18" s="44">
        <f t="shared" si="4"/>
        <v>2.6771770655164722E-3</v>
      </c>
      <c r="K18" s="43">
        <f t="shared" si="0"/>
        <v>45</v>
      </c>
      <c r="P18" s="97"/>
    </row>
    <row r="19" spans="2:16" x14ac:dyDescent="0.2">
      <c r="B19" s="43" t="s">
        <v>427</v>
      </c>
      <c r="C19" s="43">
        <v>1</v>
      </c>
      <c r="D19" s="43">
        <v>0</v>
      </c>
      <c r="E19" s="43">
        <f t="shared" si="1"/>
        <v>1</v>
      </c>
      <c r="F19" s="44">
        <f t="shared" si="3"/>
        <v>1.8204988166757691E-4</v>
      </c>
      <c r="G19" s="43">
        <v>0</v>
      </c>
      <c r="H19" s="43">
        <v>0</v>
      </c>
      <c r="I19" s="43">
        <f t="shared" si="2"/>
        <v>0</v>
      </c>
      <c r="J19" s="44">
        <f t="shared" si="4"/>
        <v>0</v>
      </c>
      <c r="K19" s="43">
        <f t="shared" si="0"/>
        <v>1</v>
      </c>
      <c r="P19" s="97"/>
    </row>
    <row r="20" spans="2:16" x14ac:dyDescent="0.2">
      <c r="B20" s="43" t="s">
        <v>428</v>
      </c>
      <c r="C20" s="43">
        <v>959</v>
      </c>
      <c r="D20" s="43">
        <v>340</v>
      </c>
      <c r="E20" s="43">
        <f t="shared" si="1"/>
        <v>1299</v>
      </c>
      <c r="F20" s="44">
        <f t="shared" si="3"/>
        <v>0.23648279628618241</v>
      </c>
      <c r="G20" s="43">
        <v>2018</v>
      </c>
      <c r="H20" s="43">
        <v>98</v>
      </c>
      <c r="I20" s="43">
        <f t="shared" si="2"/>
        <v>2116</v>
      </c>
      <c r="J20" s="44">
        <f t="shared" si="4"/>
        <v>0.15735851862869041</v>
      </c>
      <c r="K20" s="43">
        <f t="shared" si="0"/>
        <v>3415</v>
      </c>
      <c r="P20" s="97"/>
    </row>
    <row r="21" spans="2:16" x14ac:dyDescent="0.2">
      <c r="B21" s="43" t="s">
        <v>429</v>
      </c>
      <c r="C21" s="43">
        <v>2</v>
      </c>
      <c r="D21" s="43">
        <v>0</v>
      </c>
      <c r="E21" s="43">
        <f t="shared" si="1"/>
        <v>2</v>
      </c>
      <c r="F21" s="44"/>
      <c r="G21" s="43">
        <v>2</v>
      </c>
      <c r="H21" s="43">
        <v>0</v>
      </c>
      <c r="I21" s="43">
        <f t="shared" si="2"/>
        <v>2</v>
      </c>
      <c r="J21" s="44"/>
      <c r="K21" s="43">
        <f t="shared" si="0"/>
        <v>4</v>
      </c>
      <c r="P21" s="97"/>
    </row>
    <row r="22" spans="2:16" x14ac:dyDescent="0.2">
      <c r="B22" s="45" t="s">
        <v>66</v>
      </c>
      <c r="C22" s="43">
        <f t="shared" ref="C22:H22" si="5">SUM(C11:C21)</f>
        <v>3970</v>
      </c>
      <c r="D22" s="43">
        <f t="shared" si="5"/>
        <v>1523</v>
      </c>
      <c r="E22" s="45">
        <f t="shared" ref="E22:E23" si="6">C22+D22</f>
        <v>5493</v>
      </c>
      <c r="F22" s="47">
        <f t="shared" ref="F22" si="7">E22/$E$22</f>
        <v>1</v>
      </c>
      <c r="G22" s="43">
        <f t="shared" si="5"/>
        <v>12815</v>
      </c>
      <c r="H22" s="43">
        <f t="shared" si="5"/>
        <v>632</v>
      </c>
      <c r="I22" s="45">
        <f t="shared" ref="I22" si="8">G22+H22</f>
        <v>13447</v>
      </c>
      <c r="J22" s="47">
        <f t="shared" ref="J22" si="9">I22/$I$22</f>
        <v>1</v>
      </c>
      <c r="K22" s="45">
        <f t="shared" ref="K22:K23" si="10">E22+I22</f>
        <v>18940</v>
      </c>
    </row>
    <row r="23" spans="2:16" ht="25.5" customHeight="1" x14ac:dyDescent="0.2">
      <c r="B23" s="57" t="s">
        <v>82</v>
      </c>
      <c r="C23" s="58">
        <f>+C22/$K$22</f>
        <v>0.2096092925026399</v>
      </c>
      <c r="D23" s="58">
        <f>+D22/$K$22</f>
        <v>8.0411826821541715E-2</v>
      </c>
      <c r="E23" s="59">
        <f t="shared" si="6"/>
        <v>0.29002111932418162</v>
      </c>
      <c r="F23" s="59"/>
      <c r="G23" s="58">
        <f>+G22/$K$22</f>
        <v>0.67661034846884904</v>
      </c>
      <c r="H23" s="58">
        <f>+H22/$K$22</f>
        <v>3.3368532206969378E-2</v>
      </c>
      <c r="I23" s="59">
        <f>G23+H23</f>
        <v>0.70997888067581838</v>
      </c>
      <c r="J23" s="59"/>
      <c r="K23" s="59">
        <f t="shared" si="10"/>
        <v>1</v>
      </c>
    </row>
    <row r="24" spans="2:16" x14ac:dyDescent="0.2">
      <c r="B24" s="50"/>
      <c r="C24" s="63"/>
      <c r="D24" s="63"/>
      <c r="E24" s="63"/>
      <c r="F24" s="63"/>
      <c r="G24" s="63"/>
      <c r="H24" s="63"/>
      <c r="I24" s="63"/>
      <c r="J24" s="63"/>
      <c r="K24" s="63"/>
    </row>
    <row r="25" spans="2:16" ht="12.75" x14ac:dyDescent="0.2">
      <c r="B25" s="363" t="s">
        <v>119</v>
      </c>
      <c r="C25" s="363"/>
      <c r="D25" s="363"/>
      <c r="E25" s="363"/>
      <c r="F25" s="363"/>
      <c r="G25" s="363"/>
      <c r="H25" s="363"/>
      <c r="I25" s="363"/>
      <c r="J25" s="363"/>
      <c r="K25" s="363"/>
    </row>
    <row r="26" spans="2:16" ht="12.75" x14ac:dyDescent="0.2">
      <c r="B26" s="376" t="str">
        <f>'Solicitudes Regiones'!$B$6:$P$6</f>
        <v>Acumuladas de julio de 2008 a marzo de 2019</v>
      </c>
      <c r="C26" s="376"/>
      <c r="D26" s="376"/>
      <c r="E26" s="376"/>
      <c r="F26" s="376"/>
      <c r="G26" s="376"/>
      <c r="H26" s="376"/>
      <c r="I26" s="376"/>
      <c r="J26" s="376"/>
      <c r="K26" s="376"/>
    </row>
    <row r="28" spans="2:16" ht="15" customHeight="1" x14ac:dyDescent="0.2">
      <c r="B28" s="393" t="s">
        <v>83</v>
      </c>
      <c r="C28" s="394"/>
      <c r="D28" s="394"/>
      <c r="E28" s="394"/>
      <c r="F28" s="394"/>
      <c r="G28" s="394"/>
      <c r="H28" s="394"/>
      <c r="I28" s="394"/>
      <c r="J28" s="394"/>
      <c r="K28" s="395"/>
      <c r="L28" s="64"/>
    </row>
    <row r="29" spans="2:16" ht="15" customHeight="1" x14ac:dyDescent="0.2">
      <c r="B29" s="392" t="s">
        <v>74</v>
      </c>
      <c r="C29" s="392" t="s">
        <v>2</v>
      </c>
      <c r="D29" s="392"/>
      <c r="E29" s="392"/>
      <c r="F29" s="392"/>
      <c r="G29" s="392"/>
      <c r="H29" s="392"/>
      <c r="I29" s="392"/>
      <c r="J29" s="392"/>
      <c r="K29" s="392"/>
    </row>
    <row r="30" spans="2:16" ht="24" x14ac:dyDescent="0.2">
      <c r="B30" s="392"/>
      <c r="C30" s="48" t="s">
        <v>75</v>
      </c>
      <c r="D30" s="48" t="s">
        <v>76</v>
      </c>
      <c r="E30" s="48" t="s">
        <v>77</v>
      </c>
      <c r="F30" s="48" t="s">
        <v>78</v>
      </c>
      <c r="G30" s="48" t="s">
        <v>8</v>
      </c>
      <c r="H30" s="48" t="s">
        <v>79</v>
      </c>
      <c r="I30" s="48" t="s">
        <v>80</v>
      </c>
      <c r="J30" s="48" t="s">
        <v>81</v>
      </c>
      <c r="K30" s="49" t="s">
        <v>46</v>
      </c>
    </row>
    <row r="31" spans="2:16" x14ac:dyDescent="0.2">
      <c r="B31" s="43" t="s">
        <v>419</v>
      </c>
      <c r="C31" s="43">
        <v>2519</v>
      </c>
      <c r="D31" s="43">
        <v>772</v>
      </c>
      <c r="E31" s="43">
        <f>C31+D31</f>
        <v>3291</v>
      </c>
      <c r="F31" s="44">
        <f>E31/$E$42</f>
        <v>0.7213941253836037</v>
      </c>
      <c r="G31" s="43">
        <v>8037</v>
      </c>
      <c r="H31" s="43">
        <v>397</v>
      </c>
      <c r="I31" s="43">
        <f>G31+H31</f>
        <v>8434</v>
      </c>
      <c r="J31" s="44">
        <f>I31/$I$42</f>
        <v>0.78955251825500838</v>
      </c>
      <c r="K31" s="43">
        <f t="shared" ref="K31:K41" si="11">E31+I31</f>
        <v>11725</v>
      </c>
    </row>
    <row r="32" spans="2:16" x14ac:dyDescent="0.2">
      <c r="B32" s="43" t="s">
        <v>420</v>
      </c>
      <c r="C32" s="43">
        <v>2</v>
      </c>
      <c r="D32" s="43">
        <v>0</v>
      </c>
      <c r="E32" s="43">
        <f t="shared" ref="E32:E41" si="12">C32+D32</f>
        <v>2</v>
      </c>
      <c r="F32" s="44"/>
      <c r="G32" s="43">
        <v>5</v>
      </c>
      <c r="H32" s="43">
        <v>0</v>
      </c>
      <c r="I32" s="43">
        <f t="shared" ref="I32:I41" si="13">G32+H32</f>
        <v>5</v>
      </c>
      <c r="J32" s="44"/>
      <c r="K32" s="43">
        <f t="shared" si="11"/>
        <v>7</v>
      </c>
    </row>
    <row r="33" spans="2:11" x14ac:dyDescent="0.2">
      <c r="B33" s="43" t="s">
        <v>421</v>
      </c>
      <c r="C33" s="43">
        <v>1</v>
      </c>
      <c r="D33" s="43">
        <v>0</v>
      </c>
      <c r="E33" s="43">
        <f t="shared" si="12"/>
        <v>1</v>
      </c>
      <c r="F33" s="44">
        <f t="shared" ref="F33:F40" si="14">E33/$E$42</f>
        <v>2.1920210434020167E-4</v>
      </c>
      <c r="G33" s="43">
        <v>4</v>
      </c>
      <c r="H33" s="43">
        <v>0</v>
      </c>
      <c r="I33" s="43">
        <f t="shared" si="13"/>
        <v>4</v>
      </c>
      <c r="J33" s="44">
        <f t="shared" ref="J33:J40" si="15">I33/$I$42</f>
        <v>3.7446171129002062E-4</v>
      </c>
      <c r="K33" s="43">
        <f t="shared" si="11"/>
        <v>5</v>
      </c>
    </row>
    <row r="34" spans="2:11" x14ac:dyDescent="0.2">
      <c r="B34" s="43" t="s">
        <v>422</v>
      </c>
      <c r="C34" s="43">
        <v>4</v>
      </c>
      <c r="D34" s="43">
        <v>0</v>
      </c>
      <c r="E34" s="43">
        <f t="shared" si="12"/>
        <v>4</v>
      </c>
      <c r="F34" s="44">
        <f t="shared" si="14"/>
        <v>8.7680841736080669E-4</v>
      </c>
      <c r="G34" s="43">
        <v>10</v>
      </c>
      <c r="H34" s="43">
        <v>0</v>
      </c>
      <c r="I34" s="43">
        <f t="shared" si="13"/>
        <v>10</v>
      </c>
      <c r="J34" s="44">
        <f t="shared" si="15"/>
        <v>9.3615427822505153E-4</v>
      </c>
      <c r="K34" s="43">
        <f t="shared" si="11"/>
        <v>14</v>
      </c>
    </row>
    <row r="35" spans="2:11" x14ac:dyDescent="0.2">
      <c r="B35" s="43" t="s">
        <v>423</v>
      </c>
      <c r="C35" s="43">
        <v>9</v>
      </c>
      <c r="D35" s="43">
        <v>5</v>
      </c>
      <c r="E35" s="43">
        <f t="shared" si="12"/>
        <v>14</v>
      </c>
      <c r="F35" s="44"/>
      <c r="G35" s="43">
        <v>41</v>
      </c>
      <c r="H35" s="43">
        <v>3</v>
      </c>
      <c r="I35" s="43">
        <f t="shared" si="13"/>
        <v>44</v>
      </c>
      <c r="J35" s="44"/>
      <c r="K35" s="43">
        <f t="shared" si="11"/>
        <v>58</v>
      </c>
    </row>
    <row r="36" spans="2:11" x14ac:dyDescent="0.2">
      <c r="B36" s="43" t="s">
        <v>424</v>
      </c>
      <c r="C36" s="43">
        <v>0</v>
      </c>
      <c r="D36" s="43">
        <v>0</v>
      </c>
      <c r="E36" s="43">
        <f t="shared" si="12"/>
        <v>0</v>
      </c>
      <c r="F36" s="44">
        <f t="shared" si="14"/>
        <v>0</v>
      </c>
      <c r="G36" s="43">
        <v>2</v>
      </c>
      <c r="H36" s="43">
        <v>0</v>
      </c>
      <c r="I36" s="43">
        <f t="shared" si="13"/>
        <v>2</v>
      </c>
      <c r="J36" s="44">
        <f t="shared" si="15"/>
        <v>1.8723085564501031E-4</v>
      </c>
      <c r="K36" s="43">
        <f t="shared" si="11"/>
        <v>2</v>
      </c>
    </row>
    <row r="37" spans="2:11" x14ac:dyDescent="0.2">
      <c r="B37" s="43" t="s">
        <v>425</v>
      </c>
      <c r="C37" s="43">
        <v>120</v>
      </c>
      <c r="D37" s="43">
        <v>30</v>
      </c>
      <c r="E37" s="43">
        <f t="shared" si="12"/>
        <v>150</v>
      </c>
      <c r="F37" s="44">
        <f t="shared" si="14"/>
        <v>3.2880315651030251E-2</v>
      </c>
      <c r="G37" s="43">
        <v>396</v>
      </c>
      <c r="H37" s="43">
        <v>23</v>
      </c>
      <c r="I37" s="43">
        <f t="shared" si="13"/>
        <v>419</v>
      </c>
      <c r="J37" s="44">
        <f t="shared" si="15"/>
        <v>3.9224864257629659E-2</v>
      </c>
      <c r="K37" s="43">
        <f t="shared" si="11"/>
        <v>569</v>
      </c>
    </row>
    <row r="38" spans="2:11" x14ac:dyDescent="0.2">
      <c r="B38" s="43" t="s">
        <v>426</v>
      </c>
      <c r="C38" s="43">
        <v>2</v>
      </c>
      <c r="D38" s="43">
        <v>2</v>
      </c>
      <c r="E38" s="43">
        <f t="shared" si="12"/>
        <v>4</v>
      </c>
      <c r="F38" s="44">
        <f t="shared" si="14"/>
        <v>8.7680841736080669E-4</v>
      </c>
      <c r="G38" s="43">
        <v>27</v>
      </c>
      <c r="H38" s="43">
        <v>1</v>
      </c>
      <c r="I38" s="43">
        <f t="shared" si="13"/>
        <v>28</v>
      </c>
      <c r="J38" s="44">
        <f t="shared" si="15"/>
        <v>2.6212319790301442E-3</v>
      </c>
      <c r="K38" s="43">
        <f t="shared" si="11"/>
        <v>32</v>
      </c>
    </row>
    <row r="39" spans="2:11" x14ac:dyDescent="0.2">
      <c r="B39" s="43" t="s">
        <v>427</v>
      </c>
      <c r="C39" s="43">
        <v>1</v>
      </c>
      <c r="D39" s="43">
        <v>0</v>
      </c>
      <c r="E39" s="43">
        <f t="shared" si="12"/>
        <v>1</v>
      </c>
      <c r="F39" s="44">
        <f t="shared" si="14"/>
        <v>2.1920210434020167E-4</v>
      </c>
      <c r="G39" s="43">
        <v>0</v>
      </c>
      <c r="H39" s="43">
        <v>0</v>
      </c>
      <c r="I39" s="43">
        <f t="shared" si="13"/>
        <v>0</v>
      </c>
      <c r="J39" s="44">
        <f t="shared" si="15"/>
        <v>0</v>
      </c>
      <c r="K39" s="43">
        <f t="shared" si="11"/>
        <v>1</v>
      </c>
    </row>
    <row r="40" spans="2:11" x14ac:dyDescent="0.2">
      <c r="B40" s="43" t="s">
        <v>428</v>
      </c>
      <c r="C40" s="43">
        <v>876</v>
      </c>
      <c r="D40" s="43">
        <v>218</v>
      </c>
      <c r="E40" s="43">
        <f t="shared" si="12"/>
        <v>1094</v>
      </c>
      <c r="F40" s="44">
        <f t="shared" si="14"/>
        <v>0.23980710214818063</v>
      </c>
      <c r="G40" s="43">
        <v>1661</v>
      </c>
      <c r="H40" s="43">
        <v>74</v>
      </c>
      <c r="I40" s="43">
        <f t="shared" si="13"/>
        <v>1735</v>
      </c>
      <c r="J40" s="44">
        <f t="shared" si="15"/>
        <v>0.16242276727204644</v>
      </c>
      <c r="K40" s="43">
        <f t="shared" si="11"/>
        <v>2829</v>
      </c>
    </row>
    <row r="41" spans="2:11" x14ac:dyDescent="0.2">
      <c r="B41" s="43" t="s">
        <v>429</v>
      </c>
      <c r="C41" s="43">
        <v>1</v>
      </c>
      <c r="D41" s="43">
        <v>0</v>
      </c>
      <c r="E41" s="43">
        <f t="shared" si="12"/>
        <v>1</v>
      </c>
      <c r="F41" s="44"/>
      <c r="G41" s="43">
        <v>1</v>
      </c>
      <c r="H41" s="43">
        <v>0</v>
      </c>
      <c r="I41" s="43">
        <f t="shared" si="13"/>
        <v>1</v>
      </c>
      <c r="J41" s="44"/>
      <c r="K41" s="43">
        <f t="shared" si="11"/>
        <v>2</v>
      </c>
    </row>
    <row r="42" spans="2:11" x14ac:dyDescent="0.2">
      <c r="B42" s="45" t="s">
        <v>66</v>
      </c>
      <c r="C42" s="43">
        <f t="shared" ref="C42:H42" si="16">SUM(C31:C41)</f>
        <v>3535</v>
      </c>
      <c r="D42" s="43">
        <f t="shared" si="16"/>
        <v>1027</v>
      </c>
      <c r="E42" s="45">
        <f t="shared" ref="E42" si="17">C42+D42</f>
        <v>4562</v>
      </c>
      <c r="F42" s="47">
        <f t="shared" ref="F42" si="18">E42/$E$42</f>
        <v>1</v>
      </c>
      <c r="G42" s="43">
        <f t="shared" si="16"/>
        <v>10184</v>
      </c>
      <c r="H42" s="43">
        <f t="shared" si="16"/>
        <v>498</v>
      </c>
      <c r="I42" s="45">
        <f t="shared" ref="I42" si="19">G42+H42</f>
        <v>10682</v>
      </c>
      <c r="J42" s="47">
        <f t="shared" ref="J42" si="20">I42/$I$42</f>
        <v>1</v>
      </c>
      <c r="K42" s="45">
        <f t="shared" ref="K42:K43" si="21">E42+I42</f>
        <v>15244</v>
      </c>
    </row>
    <row r="43" spans="2:11" ht="24" x14ac:dyDescent="0.2">
      <c r="B43" s="57" t="s">
        <v>84</v>
      </c>
      <c r="C43" s="58">
        <f>+C42/$K$42</f>
        <v>0.23189451587509841</v>
      </c>
      <c r="D43" s="58">
        <f>+D42/$K$42</f>
        <v>6.7370768827079514E-2</v>
      </c>
      <c r="E43" s="59">
        <f>C43+D43</f>
        <v>0.29926528470217795</v>
      </c>
      <c r="F43" s="59"/>
      <c r="G43" s="58">
        <f>+G42/$K$42</f>
        <v>0.66806612437680402</v>
      </c>
      <c r="H43" s="58">
        <f>+H42/$K$42</f>
        <v>3.2668590921018106E-2</v>
      </c>
      <c r="I43" s="59">
        <f>G43+H43</f>
        <v>0.70073471529782216</v>
      </c>
      <c r="J43" s="59"/>
      <c r="K43" s="59">
        <f t="shared" si="21"/>
        <v>1</v>
      </c>
    </row>
    <row r="44" spans="2:11" x14ac:dyDescent="0.2">
      <c r="B44" s="50" t="s">
        <v>149</v>
      </c>
    </row>
    <row r="45" spans="2:11" x14ac:dyDescent="0.2">
      <c r="B45" s="50" t="s">
        <v>150</v>
      </c>
    </row>
  </sheetData>
  <mergeCells count="10">
    <mergeCell ref="B29:B30"/>
    <mergeCell ref="C29:K29"/>
    <mergeCell ref="B8:K8"/>
    <mergeCell ref="B9:B10"/>
    <mergeCell ref="C9:K9"/>
    <mergeCell ref="B6:K6"/>
    <mergeCell ref="B5:K5"/>
    <mergeCell ref="B25:K25"/>
    <mergeCell ref="B26:K26"/>
    <mergeCell ref="B28:K28"/>
  </mergeCells>
  <hyperlinks>
    <hyperlink ref="M5" location="'Índice Pensiones Solidarias'!A1" display="Volver Sistema de Pensiones Solidadias" xr:uid="{00000000-0004-0000-1500-000000000000}"/>
  </hyperlinks>
  <pageMargins left="0.74803149606299213" right="0.74803149606299213" top="0.98425196850393704" bottom="0.98425196850393704" header="0" footer="0"/>
  <pageSetup scale="9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32"/>
  <dimension ref="A1:P127"/>
  <sheetViews>
    <sheetView showGridLines="0" topLeftCell="A109" zoomScaleNormal="100" workbookViewId="0">
      <selection activeCell="R102" sqref="R102"/>
    </sheetView>
  </sheetViews>
  <sheetFormatPr baseColWidth="10" defaultRowHeight="12" x14ac:dyDescent="0.2"/>
  <cols>
    <col min="1" max="1" width="6" style="51" customWidth="1"/>
    <col min="2" max="2" width="18.140625" style="51" customWidth="1"/>
    <col min="3" max="3" width="8.42578125" style="51" customWidth="1"/>
    <col min="4" max="4" width="7.42578125" style="51" bestFit="1" customWidth="1"/>
    <col min="5" max="6" width="7.42578125" style="51" customWidth="1"/>
    <col min="7" max="7" width="8" style="51" bestFit="1" customWidth="1"/>
    <col min="8" max="8" width="7.42578125" style="51" bestFit="1" customWidth="1"/>
    <col min="9" max="11" width="7.42578125" style="51" customWidth="1"/>
    <col min="12" max="12" width="7.85546875" style="51" customWidth="1"/>
    <col min="13" max="251" width="11.42578125" style="51"/>
    <col min="252" max="252" width="18.140625" style="51" customWidth="1"/>
    <col min="253" max="253" width="8" style="51" bestFit="1" customWidth="1"/>
    <col min="254" max="254" width="7.42578125" style="51" bestFit="1" customWidth="1"/>
    <col min="255" max="256" width="7.42578125" style="51" customWidth="1"/>
    <col min="257" max="257" width="8" style="51" bestFit="1" customWidth="1"/>
    <col min="258" max="258" width="7.42578125" style="51" bestFit="1" customWidth="1"/>
    <col min="259" max="261" width="7.42578125" style="51" customWidth="1"/>
    <col min="262" max="267" width="0" style="51" hidden="1" customWidth="1"/>
    <col min="268" max="268" width="7.85546875" style="51" customWidth="1"/>
    <col min="269" max="507" width="11.42578125" style="51"/>
    <col min="508" max="508" width="18.140625" style="51" customWidth="1"/>
    <col min="509" max="509" width="8" style="51" bestFit="1" customWidth="1"/>
    <col min="510" max="510" width="7.42578125" style="51" bestFit="1" customWidth="1"/>
    <col min="511" max="512" width="7.42578125" style="51" customWidth="1"/>
    <col min="513" max="513" width="8" style="51" bestFit="1" customWidth="1"/>
    <col min="514" max="514" width="7.42578125" style="51" bestFit="1" customWidth="1"/>
    <col min="515" max="517" width="7.42578125" style="51" customWidth="1"/>
    <col min="518" max="523" width="0" style="51" hidden="1" customWidth="1"/>
    <col min="524" max="524" width="7.85546875" style="51" customWidth="1"/>
    <col min="525" max="763" width="11.42578125" style="51"/>
    <col min="764" max="764" width="18.140625" style="51" customWidth="1"/>
    <col min="765" max="765" width="8" style="51" bestFit="1" customWidth="1"/>
    <col min="766" max="766" width="7.42578125" style="51" bestFit="1" customWidth="1"/>
    <col min="767" max="768" width="7.42578125" style="51" customWidth="1"/>
    <col min="769" max="769" width="8" style="51" bestFit="1" customWidth="1"/>
    <col min="770" max="770" width="7.42578125" style="51" bestFit="1" customWidth="1"/>
    <col min="771" max="773" width="7.42578125" style="51" customWidth="1"/>
    <col min="774" max="779" width="0" style="51" hidden="1" customWidth="1"/>
    <col min="780" max="780" width="7.85546875" style="51" customWidth="1"/>
    <col min="781" max="1019" width="11.42578125" style="51"/>
    <col min="1020" max="1020" width="18.140625" style="51" customWidth="1"/>
    <col min="1021" max="1021" width="8" style="51" bestFit="1" customWidth="1"/>
    <col min="1022" max="1022" width="7.42578125" style="51" bestFit="1" customWidth="1"/>
    <col min="1023" max="1024" width="7.42578125" style="51" customWidth="1"/>
    <col min="1025" max="1025" width="8" style="51" bestFit="1" customWidth="1"/>
    <col min="1026" max="1026" width="7.42578125" style="51" bestFit="1" customWidth="1"/>
    <col min="1027" max="1029" width="7.42578125" style="51" customWidth="1"/>
    <col min="1030" max="1035" width="0" style="51" hidden="1" customWidth="1"/>
    <col min="1036" max="1036" width="7.85546875" style="51" customWidth="1"/>
    <col min="1037" max="1275" width="11.42578125" style="51"/>
    <col min="1276" max="1276" width="18.140625" style="51" customWidth="1"/>
    <col min="1277" max="1277" width="8" style="51" bestFit="1" customWidth="1"/>
    <col min="1278" max="1278" width="7.42578125" style="51" bestFit="1" customWidth="1"/>
    <col min="1279" max="1280" width="7.42578125" style="51" customWidth="1"/>
    <col min="1281" max="1281" width="8" style="51" bestFit="1" customWidth="1"/>
    <col min="1282" max="1282" width="7.42578125" style="51" bestFit="1" customWidth="1"/>
    <col min="1283" max="1285" width="7.42578125" style="51" customWidth="1"/>
    <col min="1286" max="1291" width="0" style="51" hidden="1" customWidth="1"/>
    <col min="1292" max="1292" width="7.85546875" style="51" customWidth="1"/>
    <col min="1293" max="1531" width="11.42578125" style="51"/>
    <col min="1532" max="1532" width="18.140625" style="51" customWidth="1"/>
    <col min="1533" max="1533" width="8" style="51" bestFit="1" customWidth="1"/>
    <col min="1534" max="1534" width="7.42578125" style="51" bestFit="1" customWidth="1"/>
    <col min="1535" max="1536" width="7.42578125" style="51" customWidth="1"/>
    <col min="1537" max="1537" width="8" style="51" bestFit="1" customWidth="1"/>
    <col min="1538" max="1538" width="7.42578125" style="51" bestFit="1" customWidth="1"/>
    <col min="1539" max="1541" width="7.42578125" style="51" customWidth="1"/>
    <col min="1542" max="1547" width="0" style="51" hidden="1" customWidth="1"/>
    <col min="1548" max="1548" width="7.85546875" style="51" customWidth="1"/>
    <col min="1549" max="1787" width="11.42578125" style="51"/>
    <col min="1788" max="1788" width="18.140625" style="51" customWidth="1"/>
    <col min="1789" max="1789" width="8" style="51" bestFit="1" customWidth="1"/>
    <col min="1790" max="1790" width="7.42578125" style="51" bestFit="1" customWidth="1"/>
    <col min="1791" max="1792" width="7.42578125" style="51" customWidth="1"/>
    <col min="1793" max="1793" width="8" style="51" bestFit="1" customWidth="1"/>
    <col min="1794" max="1794" width="7.42578125" style="51" bestFit="1" customWidth="1"/>
    <col min="1795" max="1797" width="7.42578125" style="51" customWidth="1"/>
    <col min="1798" max="1803" width="0" style="51" hidden="1" customWidth="1"/>
    <col min="1804" max="1804" width="7.85546875" style="51" customWidth="1"/>
    <col min="1805" max="2043" width="11.42578125" style="51"/>
    <col min="2044" max="2044" width="18.140625" style="51" customWidth="1"/>
    <col min="2045" max="2045" width="8" style="51" bestFit="1" customWidth="1"/>
    <col min="2046" max="2046" width="7.42578125" style="51" bestFit="1" customWidth="1"/>
    <col min="2047" max="2048" width="7.42578125" style="51" customWidth="1"/>
    <col min="2049" max="2049" width="8" style="51" bestFit="1" customWidth="1"/>
    <col min="2050" max="2050" width="7.42578125" style="51" bestFit="1" customWidth="1"/>
    <col min="2051" max="2053" width="7.42578125" style="51" customWidth="1"/>
    <col min="2054" max="2059" width="0" style="51" hidden="1" customWidth="1"/>
    <col min="2060" max="2060" width="7.85546875" style="51" customWidth="1"/>
    <col min="2061" max="2299" width="11.42578125" style="51"/>
    <col min="2300" max="2300" width="18.140625" style="51" customWidth="1"/>
    <col min="2301" max="2301" width="8" style="51" bestFit="1" customWidth="1"/>
    <col min="2302" max="2302" width="7.42578125" style="51" bestFit="1" customWidth="1"/>
    <col min="2303" max="2304" width="7.42578125" style="51" customWidth="1"/>
    <col min="2305" max="2305" width="8" style="51" bestFit="1" customWidth="1"/>
    <col min="2306" max="2306" width="7.42578125" style="51" bestFit="1" customWidth="1"/>
    <col min="2307" max="2309" width="7.42578125" style="51" customWidth="1"/>
    <col min="2310" max="2315" width="0" style="51" hidden="1" customWidth="1"/>
    <col min="2316" max="2316" width="7.85546875" style="51" customWidth="1"/>
    <col min="2317" max="2555" width="11.42578125" style="51"/>
    <col min="2556" max="2556" width="18.140625" style="51" customWidth="1"/>
    <col min="2557" max="2557" width="8" style="51" bestFit="1" customWidth="1"/>
    <col min="2558" max="2558" width="7.42578125" style="51" bestFit="1" customWidth="1"/>
    <col min="2559" max="2560" width="7.42578125" style="51" customWidth="1"/>
    <col min="2561" max="2561" width="8" style="51" bestFit="1" customWidth="1"/>
    <col min="2562" max="2562" width="7.42578125" style="51" bestFit="1" customWidth="1"/>
    <col min="2563" max="2565" width="7.42578125" style="51" customWidth="1"/>
    <col min="2566" max="2571" width="0" style="51" hidden="1" customWidth="1"/>
    <col min="2572" max="2572" width="7.85546875" style="51" customWidth="1"/>
    <col min="2573" max="2811" width="11.42578125" style="51"/>
    <col min="2812" max="2812" width="18.140625" style="51" customWidth="1"/>
    <col min="2813" max="2813" width="8" style="51" bestFit="1" customWidth="1"/>
    <col min="2814" max="2814" width="7.42578125" style="51" bestFit="1" customWidth="1"/>
    <col min="2815" max="2816" width="7.42578125" style="51" customWidth="1"/>
    <col min="2817" max="2817" width="8" style="51" bestFit="1" customWidth="1"/>
    <col min="2818" max="2818" width="7.42578125" style="51" bestFit="1" customWidth="1"/>
    <col min="2819" max="2821" width="7.42578125" style="51" customWidth="1"/>
    <col min="2822" max="2827" width="0" style="51" hidden="1" customWidth="1"/>
    <col min="2828" max="2828" width="7.85546875" style="51" customWidth="1"/>
    <col min="2829" max="3067" width="11.42578125" style="51"/>
    <col min="3068" max="3068" width="18.140625" style="51" customWidth="1"/>
    <col min="3069" max="3069" width="8" style="51" bestFit="1" customWidth="1"/>
    <col min="3070" max="3070" width="7.42578125" style="51" bestFit="1" customWidth="1"/>
    <col min="3071" max="3072" width="7.42578125" style="51" customWidth="1"/>
    <col min="3073" max="3073" width="8" style="51" bestFit="1" customWidth="1"/>
    <col min="3074" max="3074" width="7.42578125" style="51" bestFit="1" customWidth="1"/>
    <col min="3075" max="3077" width="7.42578125" style="51" customWidth="1"/>
    <col min="3078" max="3083" width="0" style="51" hidden="1" customWidth="1"/>
    <col min="3084" max="3084" width="7.85546875" style="51" customWidth="1"/>
    <col min="3085" max="3323" width="11.42578125" style="51"/>
    <col min="3324" max="3324" width="18.140625" style="51" customWidth="1"/>
    <col min="3325" max="3325" width="8" style="51" bestFit="1" customWidth="1"/>
    <col min="3326" max="3326" width="7.42578125" style="51" bestFit="1" customWidth="1"/>
    <col min="3327" max="3328" width="7.42578125" style="51" customWidth="1"/>
    <col min="3329" max="3329" width="8" style="51" bestFit="1" customWidth="1"/>
    <col min="3330" max="3330" width="7.42578125" style="51" bestFit="1" customWidth="1"/>
    <col min="3331" max="3333" width="7.42578125" style="51" customWidth="1"/>
    <col min="3334" max="3339" width="0" style="51" hidden="1" customWidth="1"/>
    <col min="3340" max="3340" width="7.85546875" style="51" customWidth="1"/>
    <col min="3341" max="3579" width="11.42578125" style="51"/>
    <col min="3580" max="3580" width="18.140625" style="51" customWidth="1"/>
    <col min="3581" max="3581" width="8" style="51" bestFit="1" customWidth="1"/>
    <col min="3582" max="3582" width="7.42578125" style="51" bestFit="1" customWidth="1"/>
    <col min="3583" max="3584" width="7.42578125" style="51" customWidth="1"/>
    <col min="3585" max="3585" width="8" style="51" bestFit="1" customWidth="1"/>
    <col min="3586" max="3586" width="7.42578125" style="51" bestFit="1" customWidth="1"/>
    <col min="3587" max="3589" width="7.42578125" style="51" customWidth="1"/>
    <col min="3590" max="3595" width="0" style="51" hidden="1" customWidth="1"/>
    <col min="3596" max="3596" width="7.85546875" style="51" customWidth="1"/>
    <col min="3597" max="3835" width="11.42578125" style="51"/>
    <col min="3836" max="3836" width="18.140625" style="51" customWidth="1"/>
    <col min="3837" max="3837" width="8" style="51" bestFit="1" customWidth="1"/>
    <col min="3838" max="3838" width="7.42578125" style="51" bestFit="1" customWidth="1"/>
    <col min="3839" max="3840" width="7.42578125" style="51" customWidth="1"/>
    <col min="3841" max="3841" width="8" style="51" bestFit="1" customWidth="1"/>
    <col min="3842" max="3842" width="7.42578125" style="51" bestFit="1" customWidth="1"/>
    <col min="3843" max="3845" width="7.42578125" style="51" customWidth="1"/>
    <col min="3846" max="3851" width="0" style="51" hidden="1" customWidth="1"/>
    <col min="3852" max="3852" width="7.85546875" style="51" customWidth="1"/>
    <col min="3853" max="4091" width="11.42578125" style="51"/>
    <col min="4092" max="4092" width="18.140625" style="51" customWidth="1"/>
    <col min="4093" max="4093" width="8" style="51" bestFit="1" customWidth="1"/>
    <col min="4094" max="4094" width="7.42578125" style="51" bestFit="1" customWidth="1"/>
    <col min="4095" max="4096" width="7.42578125" style="51" customWidth="1"/>
    <col min="4097" max="4097" width="8" style="51" bestFit="1" customWidth="1"/>
    <col min="4098" max="4098" width="7.42578125" style="51" bestFit="1" customWidth="1"/>
    <col min="4099" max="4101" width="7.42578125" style="51" customWidth="1"/>
    <col min="4102" max="4107" width="0" style="51" hidden="1" customWidth="1"/>
    <col min="4108" max="4108" width="7.85546875" style="51" customWidth="1"/>
    <col min="4109" max="4347" width="11.42578125" style="51"/>
    <col min="4348" max="4348" width="18.140625" style="51" customWidth="1"/>
    <col min="4349" max="4349" width="8" style="51" bestFit="1" customWidth="1"/>
    <col min="4350" max="4350" width="7.42578125" style="51" bestFit="1" customWidth="1"/>
    <col min="4351" max="4352" width="7.42578125" style="51" customWidth="1"/>
    <col min="4353" max="4353" width="8" style="51" bestFit="1" customWidth="1"/>
    <col min="4354" max="4354" width="7.42578125" style="51" bestFit="1" customWidth="1"/>
    <col min="4355" max="4357" width="7.42578125" style="51" customWidth="1"/>
    <col min="4358" max="4363" width="0" style="51" hidden="1" customWidth="1"/>
    <col min="4364" max="4364" width="7.85546875" style="51" customWidth="1"/>
    <col min="4365" max="4603" width="11.42578125" style="51"/>
    <col min="4604" max="4604" width="18.140625" style="51" customWidth="1"/>
    <col min="4605" max="4605" width="8" style="51" bestFit="1" customWidth="1"/>
    <col min="4606" max="4606" width="7.42578125" style="51" bestFit="1" customWidth="1"/>
    <col min="4607" max="4608" width="7.42578125" style="51" customWidth="1"/>
    <col min="4609" max="4609" width="8" style="51" bestFit="1" customWidth="1"/>
    <col min="4610" max="4610" width="7.42578125" style="51" bestFit="1" customWidth="1"/>
    <col min="4611" max="4613" width="7.42578125" style="51" customWidth="1"/>
    <col min="4614" max="4619" width="0" style="51" hidden="1" customWidth="1"/>
    <col min="4620" max="4620" width="7.85546875" style="51" customWidth="1"/>
    <col min="4621" max="4859" width="11.42578125" style="51"/>
    <col min="4860" max="4860" width="18.140625" style="51" customWidth="1"/>
    <col min="4861" max="4861" width="8" style="51" bestFit="1" customWidth="1"/>
    <col min="4862" max="4862" width="7.42578125" style="51" bestFit="1" customWidth="1"/>
    <col min="4863" max="4864" width="7.42578125" style="51" customWidth="1"/>
    <col min="4865" max="4865" width="8" style="51" bestFit="1" customWidth="1"/>
    <col min="4866" max="4866" width="7.42578125" style="51" bestFit="1" customWidth="1"/>
    <col min="4867" max="4869" width="7.42578125" style="51" customWidth="1"/>
    <col min="4870" max="4875" width="0" style="51" hidden="1" customWidth="1"/>
    <col min="4876" max="4876" width="7.85546875" style="51" customWidth="1"/>
    <col min="4877" max="5115" width="11.42578125" style="51"/>
    <col min="5116" max="5116" width="18.140625" style="51" customWidth="1"/>
    <col min="5117" max="5117" width="8" style="51" bestFit="1" customWidth="1"/>
    <col min="5118" max="5118" width="7.42578125" style="51" bestFit="1" customWidth="1"/>
    <col min="5119" max="5120" width="7.42578125" style="51" customWidth="1"/>
    <col min="5121" max="5121" width="8" style="51" bestFit="1" customWidth="1"/>
    <col min="5122" max="5122" width="7.42578125" style="51" bestFit="1" customWidth="1"/>
    <col min="5123" max="5125" width="7.42578125" style="51" customWidth="1"/>
    <col min="5126" max="5131" width="0" style="51" hidden="1" customWidth="1"/>
    <col min="5132" max="5132" width="7.85546875" style="51" customWidth="1"/>
    <col min="5133" max="5371" width="11.42578125" style="51"/>
    <col min="5372" max="5372" width="18.140625" style="51" customWidth="1"/>
    <col min="5373" max="5373" width="8" style="51" bestFit="1" customWidth="1"/>
    <col min="5374" max="5374" width="7.42578125" style="51" bestFit="1" customWidth="1"/>
    <col min="5375" max="5376" width="7.42578125" style="51" customWidth="1"/>
    <col min="5377" max="5377" width="8" style="51" bestFit="1" customWidth="1"/>
    <col min="5378" max="5378" width="7.42578125" style="51" bestFit="1" customWidth="1"/>
    <col min="5379" max="5381" width="7.42578125" style="51" customWidth="1"/>
    <col min="5382" max="5387" width="0" style="51" hidden="1" customWidth="1"/>
    <col min="5388" max="5388" width="7.85546875" style="51" customWidth="1"/>
    <col min="5389" max="5627" width="11.42578125" style="51"/>
    <col min="5628" max="5628" width="18.140625" style="51" customWidth="1"/>
    <col min="5629" max="5629" width="8" style="51" bestFit="1" customWidth="1"/>
    <col min="5630" max="5630" width="7.42578125" style="51" bestFit="1" customWidth="1"/>
    <col min="5631" max="5632" width="7.42578125" style="51" customWidth="1"/>
    <col min="5633" max="5633" width="8" style="51" bestFit="1" customWidth="1"/>
    <col min="5634" max="5634" width="7.42578125" style="51" bestFit="1" customWidth="1"/>
    <col min="5635" max="5637" width="7.42578125" style="51" customWidth="1"/>
    <col min="5638" max="5643" width="0" style="51" hidden="1" customWidth="1"/>
    <col min="5644" max="5644" width="7.85546875" style="51" customWidth="1"/>
    <col min="5645" max="5883" width="11.42578125" style="51"/>
    <col min="5884" max="5884" width="18.140625" style="51" customWidth="1"/>
    <col min="5885" max="5885" width="8" style="51" bestFit="1" customWidth="1"/>
    <col min="5886" max="5886" width="7.42578125" style="51" bestFit="1" customWidth="1"/>
    <col min="5887" max="5888" width="7.42578125" style="51" customWidth="1"/>
    <col min="5889" max="5889" width="8" style="51" bestFit="1" customWidth="1"/>
    <col min="5890" max="5890" width="7.42578125" style="51" bestFit="1" customWidth="1"/>
    <col min="5891" max="5893" width="7.42578125" style="51" customWidth="1"/>
    <col min="5894" max="5899" width="0" style="51" hidden="1" customWidth="1"/>
    <col min="5900" max="5900" width="7.85546875" style="51" customWidth="1"/>
    <col min="5901" max="6139" width="11.42578125" style="51"/>
    <col min="6140" max="6140" width="18.140625" style="51" customWidth="1"/>
    <col min="6141" max="6141" width="8" style="51" bestFit="1" customWidth="1"/>
    <col min="6142" max="6142" width="7.42578125" style="51" bestFit="1" customWidth="1"/>
    <col min="6143" max="6144" width="7.42578125" style="51" customWidth="1"/>
    <col min="6145" max="6145" width="8" style="51" bestFit="1" customWidth="1"/>
    <col min="6146" max="6146" width="7.42578125" style="51" bestFit="1" customWidth="1"/>
    <col min="6147" max="6149" width="7.42578125" style="51" customWidth="1"/>
    <col min="6150" max="6155" width="0" style="51" hidden="1" customWidth="1"/>
    <col min="6156" max="6156" width="7.85546875" style="51" customWidth="1"/>
    <col min="6157" max="6395" width="11.42578125" style="51"/>
    <col min="6396" max="6396" width="18.140625" style="51" customWidth="1"/>
    <col min="6397" max="6397" width="8" style="51" bestFit="1" customWidth="1"/>
    <col min="6398" max="6398" width="7.42578125" style="51" bestFit="1" customWidth="1"/>
    <col min="6399" max="6400" width="7.42578125" style="51" customWidth="1"/>
    <col min="6401" max="6401" width="8" style="51" bestFit="1" customWidth="1"/>
    <col min="6402" max="6402" width="7.42578125" style="51" bestFit="1" customWidth="1"/>
    <col min="6403" max="6405" width="7.42578125" style="51" customWidth="1"/>
    <col min="6406" max="6411" width="0" style="51" hidden="1" customWidth="1"/>
    <col min="6412" max="6412" width="7.85546875" style="51" customWidth="1"/>
    <col min="6413" max="6651" width="11.42578125" style="51"/>
    <col min="6652" max="6652" width="18.140625" style="51" customWidth="1"/>
    <col min="6653" max="6653" width="8" style="51" bestFit="1" customWidth="1"/>
    <col min="6654" max="6654" width="7.42578125" style="51" bestFit="1" customWidth="1"/>
    <col min="6655" max="6656" width="7.42578125" style="51" customWidth="1"/>
    <col min="6657" max="6657" width="8" style="51" bestFit="1" customWidth="1"/>
    <col min="6658" max="6658" width="7.42578125" style="51" bestFit="1" customWidth="1"/>
    <col min="6659" max="6661" width="7.42578125" style="51" customWidth="1"/>
    <col min="6662" max="6667" width="0" style="51" hidden="1" customWidth="1"/>
    <col min="6668" max="6668" width="7.85546875" style="51" customWidth="1"/>
    <col min="6669" max="6907" width="11.42578125" style="51"/>
    <col min="6908" max="6908" width="18.140625" style="51" customWidth="1"/>
    <col min="6909" max="6909" width="8" style="51" bestFit="1" customWidth="1"/>
    <col min="6910" max="6910" width="7.42578125" style="51" bestFit="1" customWidth="1"/>
    <col min="6911" max="6912" width="7.42578125" style="51" customWidth="1"/>
    <col min="6913" max="6913" width="8" style="51" bestFit="1" customWidth="1"/>
    <col min="6914" max="6914" width="7.42578125" style="51" bestFit="1" customWidth="1"/>
    <col min="6915" max="6917" width="7.42578125" style="51" customWidth="1"/>
    <col min="6918" max="6923" width="0" style="51" hidden="1" customWidth="1"/>
    <col min="6924" max="6924" width="7.85546875" style="51" customWidth="1"/>
    <col min="6925" max="7163" width="11.42578125" style="51"/>
    <col min="7164" max="7164" width="18.140625" style="51" customWidth="1"/>
    <col min="7165" max="7165" width="8" style="51" bestFit="1" customWidth="1"/>
    <col min="7166" max="7166" width="7.42578125" style="51" bestFit="1" customWidth="1"/>
    <col min="7167" max="7168" width="7.42578125" style="51" customWidth="1"/>
    <col min="7169" max="7169" width="8" style="51" bestFit="1" customWidth="1"/>
    <col min="7170" max="7170" width="7.42578125" style="51" bestFit="1" customWidth="1"/>
    <col min="7171" max="7173" width="7.42578125" style="51" customWidth="1"/>
    <col min="7174" max="7179" width="0" style="51" hidden="1" customWidth="1"/>
    <col min="7180" max="7180" width="7.85546875" style="51" customWidth="1"/>
    <col min="7181" max="7419" width="11.42578125" style="51"/>
    <col min="7420" max="7420" width="18.140625" style="51" customWidth="1"/>
    <col min="7421" max="7421" width="8" style="51" bestFit="1" customWidth="1"/>
    <col min="7422" max="7422" width="7.42578125" style="51" bestFit="1" customWidth="1"/>
    <col min="7423" max="7424" width="7.42578125" style="51" customWidth="1"/>
    <col min="7425" max="7425" width="8" style="51" bestFit="1" customWidth="1"/>
    <col min="7426" max="7426" width="7.42578125" style="51" bestFit="1" customWidth="1"/>
    <col min="7427" max="7429" width="7.42578125" style="51" customWidth="1"/>
    <col min="7430" max="7435" width="0" style="51" hidden="1" customWidth="1"/>
    <col min="7436" max="7436" width="7.85546875" style="51" customWidth="1"/>
    <col min="7437" max="7675" width="11.42578125" style="51"/>
    <col min="7676" max="7676" width="18.140625" style="51" customWidth="1"/>
    <col min="7677" max="7677" width="8" style="51" bestFit="1" customWidth="1"/>
    <col min="7678" max="7678" width="7.42578125" style="51" bestFit="1" customWidth="1"/>
    <col min="7679" max="7680" width="7.42578125" style="51" customWidth="1"/>
    <col min="7681" max="7681" width="8" style="51" bestFit="1" customWidth="1"/>
    <col min="7682" max="7682" width="7.42578125" style="51" bestFit="1" customWidth="1"/>
    <col min="7683" max="7685" width="7.42578125" style="51" customWidth="1"/>
    <col min="7686" max="7691" width="0" style="51" hidden="1" customWidth="1"/>
    <col min="7692" max="7692" width="7.85546875" style="51" customWidth="1"/>
    <col min="7693" max="7931" width="11.42578125" style="51"/>
    <col min="7932" max="7932" width="18.140625" style="51" customWidth="1"/>
    <col min="7933" max="7933" width="8" style="51" bestFit="1" customWidth="1"/>
    <col min="7934" max="7934" width="7.42578125" style="51" bestFit="1" customWidth="1"/>
    <col min="7935" max="7936" width="7.42578125" style="51" customWidth="1"/>
    <col min="7937" max="7937" width="8" style="51" bestFit="1" customWidth="1"/>
    <col min="7938" max="7938" width="7.42578125" style="51" bestFit="1" customWidth="1"/>
    <col min="7939" max="7941" width="7.42578125" style="51" customWidth="1"/>
    <col min="7942" max="7947" width="0" style="51" hidden="1" customWidth="1"/>
    <col min="7948" max="7948" width="7.85546875" style="51" customWidth="1"/>
    <col min="7949" max="8187" width="11.42578125" style="51"/>
    <col min="8188" max="8188" width="18.140625" style="51" customWidth="1"/>
    <col min="8189" max="8189" width="8" style="51" bestFit="1" customWidth="1"/>
    <col min="8190" max="8190" width="7.42578125" style="51" bestFit="1" customWidth="1"/>
    <col min="8191" max="8192" width="7.42578125" style="51" customWidth="1"/>
    <col min="8193" max="8193" width="8" style="51" bestFit="1" customWidth="1"/>
    <col min="8194" max="8194" width="7.42578125" style="51" bestFit="1" customWidth="1"/>
    <col min="8195" max="8197" width="7.42578125" style="51" customWidth="1"/>
    <col min="8198" max="8203" width="0" style="51" hidden="1" customWidth="1"/>
    <col min="8204" max="8204" width="7.85546875" style="51" customWidth="1"/>
    <col min="8205" max="8443" width="11.42578125" style="51"/>
    <col min="8444" max="8444" width="18.140625" style="51" customWidth="1"/>
    <col min="8445" max="8445" width="8" style="51" bestFit="1" customWidth="1"/>
    <col min="8446" max="8446" width="7.42578125" style="51" bestFit="1" customWidth="1"/>
    <col min="8447" max="8448" width="7.42578125" style="51" customWidth="1"/>
    <col min="8449" max="8449" width="8" style="51" bestFit="1" customWidth="1"/>
    <col min="8450" max="8450" width="7.42578125" style="51" bestFit="1" customWidth="1"/>
    <col min="8451" max="8453" width="7.42578125" style="51" customWidth="1"/>
    <col min="8454" max="8459" width="0" style="51" hidden="1" customWidth="1"/>
    <col min="8460" max="8460" width="7.85546875" style="51" customWidth="1"/>
    <col min="8461" max="8699" width="11.42578125" style="51"/>
    <col min="8700" max="8700" width="18.140625" style="51" customWidth="1"/>
    <col min="8701" max="8701" width="8" style="51" bestFit="1" customWidth="1"/>
    <col min="8702" max="8702" width="7.42578125" style="51" bestFit="1" customWidth="1"/>
    <col min="8703" max="8704" width="7.42578125" style="51" customWidth="1"/>
    <col min="8705" max="8705" width="8" style="51" bestFit="1" customWidth="1"/>
    <col min="8706" max="8706" width="7.42578125" style="51" bestFit="1" customWidth="1"/>
    <col min="8707" max="8709" width="7.42578125" style="51" customWidth="1"/>
    <col min="8710" max="8715" width="0" style="51" hidden="1" customWidth="1"/>
    <col min="8716" max="8716" width="7.85546875" style="51" customWidth="1"/>
    <col min="8717" max="8955" width="11.42578125" style="51"/>
    <col min="8956" max="8956" width="18.140625" style="51" customWidth="1"/>
    <col min="8957" max="8957" width="8" style="51" bestFit="1" customWidth="1"/>
    <col min="8958" max="8958" width="7.42578125" style="51" bestFit="1" customWidth="1"/>
    <col min="8959" max="8960" width="7.42578125" style="51" customWidth="1"/>
    <col min="8961" max="8961" width="8" style="51" bestFit="1" customWidth="1"/>
    <col min="8962" max="8962" width="7.42578125" style="51" bestFit="1" customWidth="1"/>
    <col min="8963" max="8965" width="7.42578125" style="51" customWidth="1"/>
    <col min="8966" max="8971" width="0" style="51" hidden="1" customWidth="1"/>
    <col min="8972" max="8972" width="7.85546875" style="51" customWidth="1"/>
    <col min="8973" max="9211" width="11.42578125" style="51"/>
    <col min="9212" max="9212" width="18.140625" style="51" customWidth="1"/>
    <col min="9213" max="9213" width="8" style="51" bestFit="1" customWidth="1"/>
    <col min="9214" max="9214" width="7.42578125" style="51" bestFit="1" customWidth="1"/>
    <col min="9215" max="9216" width="7.42578125" style="51" customWidth="1"/>
    <col min="9217" max="9217" width="8" style="51" bestFit="1" customWidth="1"/>
    <col min="9218" max="9218" width="7.42578125" style="51" bestFit="1" customWidth="1"/>
    <col min="9219" max="9221" width="7.42578125" style="51" customWidth="1"/>
    <col min="9222" max="9227" width="0" style="51" hidden="1" customWidth="1"/>
    <col min="9228" max="9228" width="7.85546875" style="51" customWidth="1"/>
    <col min="9229" max="9467" width="11.42578125" style="51"/>
    <col min="9468" max="9468" width="18.140625" style="51" customWidth="1"/>
    <col min="9469" max="9469" width="8" style="51" bestFit="1" customWidth="1"/>
    <col min="9470" max="9470" width="7.42578125" style="51" bestFit="1" customWidth="1"/>
    <col min="9471" max="9472" width="7.42578125" style="51" customWidth="1"/>
    <col min="9473" max="9473" width="8" style="51" bestFit="1" customWidth="1"/>
    <col min="9474" max="9474" width="7.42578125" style="51" bestFit="1" customWidth="1"/>
    <col min="9475" max="9477" width="7.42578125" style="51" customWidth="1"/>
    <col min="9478" max="9483" width="0" style="51" hidden="1" customWidth="1"/>
    <col min="9484" max="9484" width="7.85546875" style="51" customWidth="1"/>
    <col min="9485" max="9723" width="11.42578125" style="51"/>
    <col min="9724" max="9724" width="18.140625" style="51" customWidth="1"/>
    <col min="9725" max="9725" width="8" style="51" bestFit="1" customWidth="1"/>
    <col min="9726" max="9726" width="7.42578125" style="51" bestFit="1" customWidth="1"/>
    <col min="9727" max="9728" width="7.42578125" style="51" customWidth="1"/>
    <col min="9729" max="9729" width="8" style="51" bestFit="1" customWidth="1"/>
    <col min="9730" max="9730" width="7.42578125" style="51" bestFit="1" customWidth="1"/>
    <col min="9731" max="9733" width="7.42578125" style="51" customWidth="1"/>
    <col min="9734" max="9739" width="0" style="51" hidden="1" customWidth="1"/>
    <col min="9740" max="9740" width="7.85546875" style="51" customWidth="1"/>
    <col min="9741" max="9979" width="11.42578125" style="51"/>
    <col min="9980" max="9980" width="18.140625" style="51" customWidth="1"/>
    <col min="9981" max="9981" width="8" style="51" bestFit="1" customWidth="1"/>
    <col min="9982" max="9982" width="7.42578125" style="51" bestFit="1" customWidth="1"/>
    <col min="9983" max="9984" width="7.42578125" style="51" customWidth="1"/>
    <col min="9985" max="9985" width="8" style="51" bestFit="1" customWidth="1"/>
    <col min="9986" max="9986" width="7.42578125" style="51" bestFit="1" customWidth="1"/>
    <col min="9987" max="9989" width="7.42578125" style="51" customWidth="1"/>
    <col min="9990" max="9995" width="0" style="51" hidden="1" customWidth="1"/>
    <col min="9996" max="9996" width="7.85546875" style="51" customWidth="1"/>
    <col min="9997" max="10235" width="11.42578125" style="51"/>
    <col min="10236" max="10236" width="18.140625" style="51" customWidth="1"/>
    <col min="10237" max="10237" width="8" style="51" bestFit="1" customWidth="1"/>
    <col min="10238" max="10238" width="7.42578125" style="51" bestFit="1" customWidth="1"/>
    <col min="10239" max="10240" width="7.42578125" style="51" customWidth="1"/>
    <col min="10241" max="10241" width="8" style="51" bestFit="1" customWidth="1"/>
    <col min="10242" max="10242" width="7.42578125" style="51" bestFit="1" customWidth="1"/>
    <col min="10243" max="10245" width="7.42578125" style="51" customWidth="1"/>
    <col min="10246" max="10251" width="0" style="51" hidden="1" customWidth="1"/>
    <col min="10252" max="10252" width="7.85546875" style="51" customWidth="1"/>
    <col min="10253" max="10491" width="11.42578125" style="51"/>
    <col min="10492" max="10492" width="18.140625" style="51" customWidth="1"/>
    <col min="10493" max="10493" width="8" style="51" bestFit="1" customWidth="1"/>
    <col min="10494" max="10494" width="7.42578125" style="51" bestFit="1" customWidth="1"/>
    <col min="10495" max="10496" width="7.42578125" style="51" customWidth="1"/>
    <col min="10497" max="10497" width="8" style="51" bestFit="1" customWidth="1"/>
    <col min="10498" max="10498" width="7.42578125" style="51" bestFit="1" customWidth="1"/>
    <col min="10499" max="10501" width="7.42578125" style="51" customWidth="1"/>
    <col min="10502" max="10507" width="0" style="51" hidden="1" customWidth="1"/>
    <col min="10508" max="10508" width="7.85546875" style="51" customWidth="1"/>
    <col min="10509" max="10747" width="11.42578125" style="51"/>
    <col min="10748" max="10748" width="18.140625" style="51" customWidth="1"/>
    <col min="10749" max="10749" width="8" style="51" bestFit="1" customWidth="1"/>
    <col min="10750" max="10750" width="7.42578125" style="51" bestFit="1" customWidth="1"/>
    <col min="10751" max="10752" width="7.42578125" style="51" customWidth="1"/>
    <col min="10753" max="10753" width="8" style="51" bestFit="1" customWidth="1"/>
    <col min="10754" max="10754" width="7.42578125" style="51" bestFit="1" customWidth="1"/>
    <col min="10755" max="10757" width="7.42578125" style="51" customWidth="1"/>
    <col min="10758" max="10763" width="0" style="51" hidden="1" customWidth="1"/>
    <col min="10764" max="10764" width="7.85546875" style="51" customWidth="1"/>
    <col min="10765" max="11003" width="11.42578125" style="51"/>
    <col min="11004" max="11004" width="18.140625" style="51" customWidth="1"/>
    <col min="11005" max="11005" width="8" style="51" bestFit="1" customWidth="1"/>
    <col min="11006" max="11006" width="7.42578125" style="51" bestFit="1" customWidth="1"/>
    <col min="11007" max="11008" width="7.42578125" style="51" customWidth="1"/>
    <col min="11009" max="11009" width="8" style="51" bestFit="1" customWidth="1"/>
    <col min="11010" max="11010" width="7.42578125" style="51" bestFit="1" customWidth="1"/>
    <col min="11011" max="11013" width="7.42578125" style="51" customWidth="1"/>
    <col min="11014" max="11019" width="0" style="51" hidden="1" customWidth="1"/>
    <col min="11020" max="11020" width="7.85546875" style="51" customWidth="1"/>
    <col min="11021" max="11259" width="11.42578125" style="51"/>
    <col min="11260" max="11260" width="18.140625" style="51" customWidth="1"/>
    <col min="11261" max="11261" width="8" style="51" bestFit="1" customWidth="1"/>
    <col min="11262" max="11262" width="7.42578125" style="51" bestFit="1" customWidth="1"/>
    <col min="11263" max="11264" width="7.42578125" style="51" customWidth="1"/>
    <col min="11265" max="11265" width="8" style="51" bestFit="1" customWidth="1"/>
    <col min="11266" max="11266" width="7.42578125" style="51" bestFit="1" customWidth="1"/>
    <col min="11267" max="11269" width="7.42578125" style="51" customWidth="1"/>
    <col min="11270" max="11275" width="0" style="51" hidden="1" customWidth="1"/>
    <col min="11276" max="11276" width="7.85546875" style="51" customWidth="1"/>
    <col min="11277" max="11515" width="11.42578125" style="51"/>
    <col min="11516" max="11516" width="18.140625" style="51" customWidth="1"/>
    <col min="11517" max="11517" width="8" style="51" bestFit="1" customWidth="1"/>
    <col min="11518" max="11518" width="7.42578125" style="51" bestFit="1" customWidth="1"/>
    <col min="11519" max="11520" width="7.42578125" style="51" customWidth="1"/>
    <col min="11521" max="11521" width="8" style="51" bestFit="1" customWidth="1"/>
    <col min="11522" max="11522" width="7.42578125" style="51" bestFit="1" customWidth="1"/>
    <col min="11523" max="11525" width="7.42578125" style="51" customWidth="1"/>
    <col min="11526" max="11531" width="0" style="51" hidden="1" customWidth="1"/>
    <col min="11532" max="11532" width="7.85546875" style="51" customWidth="1"/>
    <col min="11533" max="11771" width="11.42578125" style="51"/>
    <col min="11772" max="11772" width="18.140625" style="51" customWidth="1"/>
    <col min="11773" max="11773" width="8" style="51" bestFit="1" customWidth="1"/>
    <col min="11774" max="11774" width="7.42578125" style="51" bestFit="1" customWidth="1"/>
    <col min="11775" max="11776" width="7.42578125" style="51" customWidth="1"/>
    <col min="11777" max="11777" width="8" style="51" bestFit="1" customWidth="1"/>
    <col min="11778" max="11778" width="7.42578125" style="51" bestFit="1" customWidth="1"/>
    <col min="11779" max="11781" width="7.42578125" style="51" customWidth="1"/>
    <col min="11782" max="11787" width="0" style="51" hidden="1" customWidth="1"/>
    <col min="11788" max="11788" width="7.85546875" style="51" customWidth="1"/>
    <col min="11789" max="12027" width="11.42578125" style="51"/>
    <col min="12028" max="12028" width="18.140625" style="51" customWidth="1"/>
    <col min="12029" max="12029" width="8" style="51" bestFit="1" customWidth="1"/>
    <col min="12030" max="12030" width="7.42578125" style="51" bestFit="1" customWidth="1"/>
    <col min="12031" max="12032" width="7.42578125" style="51" customWidth="1"/>
    <col min="12033" max="12033" width="8" style="51" bestFit="1" customWidth="1"/>
    <col min="12034" max="12034" width="7.42578125" style="51" bestFit="1" customWidth="1"/>
    <col min="12035" max="12037" width="7.42578125" style="51" customWidth="1"/>
    <col min="12038" max="12043" width="0" style="51" hidden="1" customWidth="1"/>
    <col min="12044" max="12044" width="7.85546875" style="51" customWidth="1"/>
    <col min="12045" max="12283" width="11.42578125" style="51"/>
    <col min="12284" max="12284" width="18.140625" style="51" customWidth="1"/>
    <col min="12285" max="12285" width="8" style="51" bestFit="1" customWidth="1"/>
    <col min="12286" max="12286" width="7.42578125" style="51" bestFit="1" customWidth="1"/>
    <col min="12287" max="12288" width="7.42578125" style="51" customWidth="1"/>
    <col min="12289" max="12289" width="8" style="51" bestFit="1" customWidth="1"/>
    <col min="12290" max="12290" width="7.42578125" style="51" bestFit="1" customWidth="1"/>
    <col min="12291" max="12293" width="7.42578125" style="51" customWidth="1"/>
    <col min="12294" max="12299" width="0" style="51" hidden="1" customWidth="1"/>
    <col min="12300" max="12300" width="7.85546875" style="51" customWidth="1"/>
    <col min="12301" max="12539" width="11.42578125" style="51"/>
    <col min="12540" max="12540" width="18.140625" style="51" customWidth="1"/>
    <col min="12541" max="12541" width="8" style="51" bestFit="1" customWidth="1"/>
    <col min="12542" max="12542" width="7.42578125" style="51" bestFit="1" customWidth="1"/>
    <col min="12543" max="12544" width="7.42578125" style="51" customWidth="1"/>
    <col min="12545" max="12545" width="8" style="51" bestFit="1" customWidth="1"/>
    <col min="12546" max="12546" width="7.42578125" style="51" bestFit="1" customWidth="1"/>
    <col min="12547" max="12549" width="7.42578125" style="51" customWidth="1"/>
    <col min="12550" max="12555" width="0" style="51" hidden="1" customWidth="1"/>
    <col min="12556" max="12556" width="7.85546875" style="51" customWidth="1"/>
    <col min="12557" max="12795" width="11.42578125" style="51"/>
    <col min="12796" max="12796" width="18.140625" style="51" customWidth="1"/>
    <col min="12797" max="12797" width="8" style="51" bestFit="1" customWidth="1"/>
    <col min="12798" max="12798" width="7.42578125" style="51" bestFit="1" customWidth="1"/>
    <col min="12799" max="12800" width="7.42578125" style="51" customWidth="1"/>
    <col min="12801" max="12801" width="8" style="51" bestFit="1" customWidth="1"/>
    <col min="12802" max="12802" width="7.42578125" style="51" bestFit="1" customWidth="1"/>
    <col min="12803" max="12805" width="7.42578125" style="51" customWidth="1"/>
    <col min="12806" max="12811" width="0" style="51" hidden="1" customWidth="1"/>
    <col min="12812" max="12812" width="7.85546875" style="51" customWidth="1"/>
    <col min="12813" max="13051" width="11.42578125" style="51"/>
    <col min="13052" max="13052" width="18.140625" style="51" customWidth="1"/>
    <col min="13053" max="13053" width="8" style="51" bestFit="1" customWidth="1"/>
    <col min="13054" max="13054" width="7.42578125" style="51" bestFit="1" customWidth="1"/>
    <col min="13055" max="13056" width="7.42578125" style="51" customWidth="1"/>
    <col min="13057" max="13057" width="8" style="51" bestFit="1" customWidth="1"/>
    <col min="13058" max="13058" width="7.42578125" style="51" bestFit="1" customWidth="1"/>
    <col min="13059" max="13061" width="7.42578125" style="51" customWidth="1"/>
    <col min="13062" max="13067" width="0" style="51" hidden="1" customWidth="1"/>
    <col min="13068" max="13068" width="7.85546875" style="51" customWidth="1"/>
    <col min="13069" max="13307" width="11.42578125" style="51"/>
    <col min="13308" max="13308" width="18.140625" style="51" customWidth="1"/>
    <col min="13309" max="13309" width="8" style="51" bestFit="1" customWidth="1"/>
    <col min="13310" max="13310" width="7.42578125" style="51" bestFit="1" customWidth="1"/>
    <col min="13311" max="13312" width="7.42578125" style="51" customWidth="1"/>
    <col min="13313" max="13313" width="8" style="51" bestFit="1" customWidth="1"/>
    <col min="13314" max="13314" width="7.42578125" style="51" bestFit="1" customWidth="1"/>
    <col min="13315" max="13317" width="7.42578125" style="51" customWidth="1"/>
    <col min="13318" max="13323" width="0" style="51" hidden="1" customWidth="1"/>
    <col min="13324" max="13324" width="7.85546875" style="51" customWidth="1"/>
    <col min="13325" max="13563" width="11.42578125" style="51"/>
    <col min="13564" max="13564" width="18.140625" style="51" customWidth="1"/>
    <col min="13565" max="13565" width="8" style="51" bestFit="1" customWidth="1"/>
    <col min="13566" max="13566" width="7.42578125" style="51" bestFit="1" customWidth="1"/>
    <col min="13567" max="13568" width="7.42578125" style="51" customWidth="1"/>
    <col min="13569" max="13569" width="8" style="51" bestFit="1" customWidth="1"/>
    <col min="13570" max="13570" width="7.42578125" style="51" bestFit="1" customWidth="1"/>
    <col min="13571" max="13573" width="7.42578125" style="51" customWidth="1"/>
    <col min="13574" max="13579" width="0" style="51" hidden="1" customWidth="1"/>
    <col min="13580" max="13580" width="7.85546875" style="51" customWidth="1"/>
    <col min="13581" max="13819" width="11.42578125" style="51"/>
    <col min="13820" max="13820" width="18.140625" style="51" customWidth="1"/>
    <col min="13821" max="13821" width="8" style="51" bestFit="1" customWidth="1"/>
    <col min="13822" max="13822" width="7.42578125" style="51" bestFit="1" customWidth="1"/>
    <col min="13823" max="13824" width="7.42578125" style="51" customWidth="1"/>
    <col min="13825" max="13825" width="8" style="51" bestFit="1" customWidth="1"/>
    <col min="13826" max="13826" width="7.42578125" style="51" bestFit="1" customWidth="1"/>
    <col min="13827" max="13829" width="7.42578125" style="51" customWidth="1"/>
    <col min="13830" max="13835" width="0" style="51" hidden="1" customWidth="1"/>
    <col min="13836" max="13836" width="7.85546875" style="51" customWidth="1"/>
    <col min="13837" max="14075" width="11.42578125" style="51"/>
    <col min="14076" max="14076" width="18.140625" style="51" customWidth="1"/>
    <col min="14077" max="14077" width="8" style="51" bestFit="1" customWidth="1"/>
    <col min="14078" max="14078" width="7.42578125" style="51" bestFit="1" customWidth="1"/>
    <col min="14079" max="14080" width="7.42578125" style="51" customWidth="1"/>
    <col min="14081" max="14081" width="8" style="51" bestFit="1" customWidth="1"/>
    <col min="14082" max="14082" width="7.42578125" style="51" bestFit="1" customWidth="1"/>
    <col min="14083" max="14085" width="7.42578125" style="51" customWidth="1"/>
    <col min="14086" max="14091" width="0" style="51" hidden="1" customWidth="1"/>
    <col min="14092" max="14092" width="7.85546875" style="51" customWidth="1"/>
    <col min="14093" max="14331" width="11.42578125" style="51"/>
    <col min="14332" max="14332" width="18.140625" style="51" customWidth="1"/>
    <col min="14333" max="14333" width="8" style="51" bestFit="1" customWidth="1"/>
    <col min="14334" max="14334" width="7.42578125" style="51" bestFit="1" customWidth="1"/>
    <col min="14335" max="14336" width="7.42578125" style="51" customWidth="1"/>
    <col min="14337" max="14337" width="8" style="51" bestFit="1" customWidth="1"/>
    <col min="14338" max="14338" width="7.42578125" style="51" bestFit="1" customWidth="1"/>
    <col min="14339" max="14341" width="7.42578125" style="51" customWidth="1"/>
    <col min="14342" max="14347" width="0" style="51" hidden="1" customWidth="1"/>
    <col min="14348" max="14348" width="7.85546875" style="51" customWidth="1"/>
    <col min="14349" max="14587" width="11.42578125" style="51"/>
    <col min="14588" max="14588" width="18.140625" style="51" customWidth="1"/>
    <col min="14589" max="14589" width="8" style="51" bestFit="1" customWidth="1"/>
    <col min="14590" max="14590" width="7.42578125" style="51" bestFit="1" customWidth="1"/>
    <col min="14591" max="14592" width="7.42578125" style="51" customWidth="1"/>
    <col min="14593" max="14593" width="8" style="51" bestFit="1" customWidth="1"/>
    <col min="14594" max="14594" width="7.42578125" style="51" bestFit="1" customWidth="1"/>
    <col min="14595" max="14597" width="7.42578125" style="51" customWidth="1"/>
    <col min="14598" max="14603" width="0" style="51" hidden="1" customWidth="1"/>
    <col min="14604" max="14604" width="7.85546875" style="51" customWidth="1"/>
    <col min="14605" max="14843" width="11.42578125" style="51"/>
    <col min="14844" max="14844" width="18.140625" style="51" customWidth="1"/>
    <col min="14845" max="14845" width="8" style="51" bestFit="1" customWidth="1"/>
    <col min="14846" max="14846" width="7.42578125" style="51" bestFit="1" customWidth="1"/>
    <col min="14847" max="14848" width="7.42578125" style="51" customWidth="1"/>
    <col min="14849" max="14849" width="8" style="51" bestFit="1" customWidth="1"/>
    <col min="14850" max="14850" width="7.42578125" style="51" bestFit="1" customWidth="1"/>
    <col min="14851" max="14853" width="7.42578125" style="51" customWidth="1"/>
    <col min="14854" max="14859" width="0" style="51" hidden="1" customWidth="1"/>
    <col min="14860" max="14860" width="7.85546875" style="51" customWidth="1"/>
    <col min="14861" max="15099" width="11.42578125" style="51"/>
    <col min="15100" max="15100" width="18.140625" style="51" customWidth="1"/>
    <col min="15101" max="15101" width="8" style="51" bestFit="1" customWidth="1"/>
    <col min="15102" max="15102" width="7.42578125" style="51" bestFit="1" customWidth="1"/>
    <col min="15103" max="15104" width="7.42578125" style="51" customWidth="1"/>
    <col min="15105" max="15105" width="8" style="51" bestFit="1" customWidth="1"/>
    <col min="15106" max="15106" width="7.42578125" style="51" bestFit="1" customWidth="1"/>
    <col min="15107" max="15109" width="7.42578125" style="51" customWidth="1"/>
    <col min="15110" max="15115" width="0" style="51" hidden="1" customWidth="1"/>
    <col min="15116" max="15116" width="7.85546875" style="51" customWidth="1"/>
    <col min="15117" max="15355" width="11.42578125" style="51"/>
    <col min="15356" max="15356" width="18.140625" style="51" customWidth="1"/>
    <col min="15357" max="15357" width="8" style="51" bestFit="1" customWidth="1"/>
    <col min="15358" max="15358" width="7.42578125" style="51" bestFit="1" customWidth="1"/>
    <col min="15359" max="15360" width="7.42578125" style="51" customWidth="1"/>
    <col min="15361" max="15361" width="8" style="51" bestFit="1" customWidth="1"/>
    <col min="15362" max="15362" width="7.42578125" style="51" bestFit="1" customWidth="1"/>
    <col min="15363" max="15365" width="7.42578125" style="51" customWidth="1"/>
    <col min="15366" max="15371" width="0" style="51" hidden="1" customWidth="1"/>
    <col min="15372" max="15372" width="7.85546875" style="51" customWidth="1"/>
    <col min="15373" max="15611" width="11.42578125" style="51"/>
    <col min="15612" max="15612" width="18.140625" style="51" customWidth="1"/>
    <col min="15613" max="15613" width="8" style="51" bestFit="1" customWidth="1"/>
    <col min="15614" max="15614" width="7.42578125" style="51" bestFit="1" customWidth="1"/>
    <col min="15615" max="15616" width="7.42578125" style="51" customWidth="1"/>
    <col min="15617" max="15617" width="8" style="51" bestFit="1" customWidth="1"/>
    <col min="15618" max="15618" width="7.42578125" style="51" bestFit="1" customWidth="1"/>
    <col min="15619" max="15621" width="7.42578125" style="51" customWidth="1"/>
    <col min="15622" max="15627" width="0" style="51" hidden="1" customWidth="1"/>
    <col min="15628" max="15628" width="7.85546875" style="51" customWidth="1"/>
    <col min="15629" max="15867" width="11.42578125" style="51"/>
    <col min="15868" max="15868" width="18.140625" style="51" customWidth="1"/>
    <col min="15869" max="15869" width="8" style="51" bestFit="1" customWidth="1"/>
    <col min="15870" max="15870" width="7.42578125" style="51" bestFit="1" customWidth="1"/>
    <col min="15871" max="15872" width="7.42578125" style="51" customWidth="1"/>
    <col min="15873" max="15873" width="8" style="51" bestFit="1" customWidth="1"/>
    <col min="15874" max="15874" width="7.42578125" style="51" bestFit="1" customWidth="1"/>
    <col min="15875" max="15877" width="7.42578125" style="51" customWidth="1"/>
    <col min="15878" max="15883" width="0" style="51" hidden="1" customWidth="1"/>
    <col min="15884" max="15884" width="7.85546875" style="51" customWidth="1"/>
    <col min="15885" max="16123" width="11.42578125" style="51"/>
    <col min="16124" max="16124" width="18.140625" style="51" customWidth="1"/>
    <col min="16125" max="16125" width="8" style="51" bestFit="1" customWidth="1"/>
    <col min="16126" max="16126" width="7.42578125" style="51" bestFit="1" customWidth="1"/>
    <col min="16127" max="16128" width="7.42578125" style="51" customWidth="1"/>
    <col min="16129" max="16129" width="8" style="51" bestFit="1" customWidth="1"/>
    <col min="16130" max="16130" width="7.42578125" style="51" bestFit="1" customWidth="1"/>
    <col min="16131" max="16133" width="7.42578125" style="51" customWidth="1"/>
    <col min="16134" max="16139" width="0" style="51" hidden="1" customWidth="1"/>
    <col min="16140" max="16140" width="7.85546875" style="51" customWidth="1"/>
    <col min="16141" max="16384" width="11.42578125" style="51"/>
  </cols>
  <sheetData>
    <row r="1" spans="1:16" s="52" customFormat="1" ht="14.25" customHeight="1" x14ac:dyDescent="0.2">
      <c r="B1" s="65"/>
      <c r="C1" s="65"/>
      <c r="D1" s="65"/>
      <c r="E1" s="65"/>
      <c r="F1" s="65"/>
      <c r="G1" s="65"/>
      <c r="H1" s="65"/>
      <c r="I1" s="65"/>
      <c r="J1" s="65"/>
      <c r="K1" s="65"/>
      <c r="L1" s="65"/>
    </row>
    <row r="2" spans="1:16" s="52" customFormat="1" x14ac:dyDescent="0.2">
      <c r="A2" s="79" t="s">
        <v>121</v>
      </c>
      <c r="B2" s="65"/>
      <c r="C2" s="65"/>
      <c r="D2" s="65"/>
      <c r="E2" s="65"/>
      <c r="F2" s="65"/>
      <c r="G2" s="65"/>
      <c r="H2" s="65"/>
      <c r="I2" s="65"/>
      <c r="K2" s="65"/>
      <c r="L2" s="65"/>
    </row>
    <row r="3" spans="1:16" s="52" customFormat="1" x14ac:dyDescent="0.2">
      <c r="A3" s="79" t="s">
        <v>122</v>
      </c>
      <c r="B3" s="65"/>
      <c r="C3" s="65"/>
      <c r="D3" s="65"/>
      <c r="E3" s="65"/>
      <c r="F3" s="65"/>
      <c r="G3" s="65"/>
      <c r="H3" s="65"/>
      <c r="I3" s="65"/>
      <c r="J3" s="65"/>
      <c r="K3" s="65"/>
      <c r="L3" s="65"/>
    </row>
    <row r="4" spans="1:16" s="52" customFormat="1" ht="15" x14ac:dyDescent="0.25">
      <c r="B4" s="65"/>
      <c r="C4" s="65"/>
      <c r="D4" s="65"/>
      <c r="E4" s="65"/>
      <c r="F4" s="65"/>
      <c r="G4" s="65"/>
      <c r="H4" s="65"/>
      <c r="I4" s="65"/>
      <c r="J4" s="65"/>
      <c r="K4" s="65"/>
      <c r="L4" s="143"/>
    </row>
    <row r="5" spans="1:16" s="52" customFormat="1" ht="12.75" x14ac:dyDescent="0.2">
      <c r="B5" s="363" t="s">
        <v>142</v>
      </c>
      <c r="C5" s="363"/>
      <c r="D5" s="363"/>
      <c r="E5" s="363"/>
      <c r="F5" s="363"/>
      <c r="G5" s="363"/>
      <c r="H5" s="363"/>
      <c r="I5" s="363"/>
      <c r="J5" s="363"/>
      <c r="K5" s="363"/>
      <c r="M5" s="173" t="s">
        <v>592</v>
      </c>
      <c r="O5" s="144"/>
    </row>
    <row r="6" spans="1:16" s="52" customFormat="1" ht="12.75" x14ac:dyDescent="0.2">
      <c r="B6" s="376" t="str">
        <f>'Solicitudes Regiones'!$B$6:$P$6</f>
        <v>Acumuladas de julio de 2008 a marzo de 2019</v>
      </c>
      <c r="C6" s="376"/>
      <c r="D6" s="376"/>
      <c r="E6" s="376"/>
      <c r="F6" s="376"/>
      <c r="G6" s="376"/>
      <c r="H6" s="376"/>
      <c r="I6" s="376"/>
      <c r="J6" s="376"/>
      <c r="K6" s="376"/>
      <c r="L6" s="92"/>
    </row>
    <row r="7" spans="1:16" x14ac:dyDescent="0.2">
      <c r="B7" s="53"/>
    </row>
    <row r="8" spans="1:16" ht="15" customHeight="1" x14ac:dyDescent="0.2">
      <c r="B8" s="393" t="s">
        <v>73</v>
      </c>
      <c r="C8" s="394"/>
      <c r="D8" s="394"/>
      <c r="E8" s="394"/>
      <c r="F8" s="394"/>
      <c r="G8" s="394"/>
      <c r="H8" s="394"/>
      <c r="I8" s="394"/>
      <c r="J8" s="394"/>
      <c r="K8" s="395"/>
      <c r="L8" s="70"/>
    </row>
    <row r="9" spans="1:16" ht="20.25" customHeight="1" x14ac:dyDescent="0.2">
      <c r="B9" s="392" t="s">
        <v>74</v>
      </c>
      <c r="C9" s="393" t="s">
        <v>2</v>
      </c>
      <c r="D9" s="394"/>
      <c r="E9" s="394"/>
      <c r="F9" s="394"/>
      <c r="G9" s="394"/>
      <c r="H9" s="394"/>
      <c r="I9" s="394"/>
      <c r="J9" s="394"/>
      <c r="K9" s="395"/>
    </row>
    <row r="10" spans="1:16" ht="24" x14ac:dyDescent="0.2">
      <c r="B10" s="392"/>
      <c r="C10" s="108" t="s">
        <v>75</v>
      </c>
      <c r="D10" s="108" t="s">
        <v>76</v>
      </c>
      <c r="E10" s="108" t="s">
        <v>77</v>
      </c>
      <c r="F10" s="108" t="s">
        <v>78</v>
      </c>
      <c r="G10" s="108" t="s">
        <v>8</v>
      </c>
      <c r="H10" s="108" t="s">
        <v>79</v>
      </c>
      <c r="I10" s="108" t="s">
        <v>80</v>
      </c>
      <c r="J10" s="108" t="s">
        <v>81</v>
      </c>
      <c r="K10" s="108" t="s">
        <v>46</v>
      </c>
    </row>
    <row r="11" spans="1:16" ht="12.75" customHeight="1" x14ac:dyDescent="0.2">
      <c r="B11" s="45" t="s">
        <v>430</v>
      </c>
      <c r="C11" s="43">
        <v>5267</v>
      </c>
      <c r="D11" s="43">
        <v>1551</v>
      </c>
      <c r="E11" s="43">
        <f>C11+D11</f>
        <v>6818</v>
      </c>
      <c r="F11" s="44">
        <f>E11/$E$63</f>
        <v>3.0377017188989778E-2</v>
      </c>
      <c r="G11" s="43">
        <v>18130</v>
      </c>
      <c r="H11" s="43">
        <v>779</v>
      </c>
      <c r="I11" s="43">
        <f>G11+H11</f>
        <v>18909</v>
      </c>
      <c r="J11" s="44">
        <f>I11/$I$63</f>
        <v>3.6403785731887628E-2</v>
      </c>
      <c r="K11" s="43">
        <f t="shared" ref="K11:K62" si="0">E11+I11</f>
        <v>25727</v>
      </c>
      <c r="P11" s="56"/>
    </row>
    <row r="12" spans="1:16" ht="12.75" customHeight="1" x14ac:dyDescent="0.2">
      <c r="B12" s="45" t="s">
        <v>431</v>
      </c>
      <c r="C12" s="43">
        <v>2140</v>
      </c>
      <c r="D12" s="43">
        <v>1276</v>
      </c>
      <c r="E12" s="43">
        <f t="shared" ref="E12:E62" si="1">C12+D12</f>
        <v>3416</v>
      </c>
      <c r="F12" s="44">
        <f t="shared" ref="F12:F62" si="2">E12/$E$63</f>
        <v>1.521969649715299E-2</v>
      </c>
      <c r="G12" s="43">
        <v>6893</v>
      </c>
      <c r="H12" s="43">
        <v>300</v>
      </c>
      <c r="I12" s="43">
        <f t="shared" ref="I12:I62" si="3">G12+H12</f>
        <v>7193</v>
      </c>
      <c r="J12" s="44">
        <f t="shared" ref="J12:J62" si="4">I12/$I$63</f>
        <v>1.3848031665845244E-2</v>
      </c>
      <c r="K12" s="43">
        <f t="shared" si="0"/>
        <v>10609</v>
      </c>
      <c r="P12" s="56"/>
    </row>
    <row r="13" spans="1:16" ht="12.75" customHeight="1" x14ac:dyDescent="0.2">
      <c r="B13" s="45" t="s">
        <v>432</v>
      </c>
      <c r="C13" s="43">
        <v>5165</v>
      </c>
      <c r="D13" s="43">
        <v>2467</v>
      </c>
      <c r="E13" s="43">
        <f t="shared" si="1"/>
        <v>7632</v>
      </c>
      <c r="F13" s="44">
        <f t="shared" si="2"/>
        <v>3.4003724726660307E-2</v>
      </c>
      <c r="G13" s="43">
        <v>14229</v>
      </c>
      <c r="H13" s="43">
        <v>764</v>
      </c>
      <c r="I13" s="43">
        <f t="shared" si="3"/>
        <v>14993</v>
      </c>
      <c r="J13" s="44">
        <f t="shared" si="4"/>
        <v>2.8864665475603745E-2</v>
      </c>
      <c r="K13" s="43">
        <f t="shared" si="0"/>
        <v>22625</v>
      </c>
      <c r="P13" s="56"/>
    </row>
    <row r="14" spans="1:16" ht="12.75" customHeight="1" x14ac:dyDescent="0.2">
      <c r="B14" s="45" t="s">
        <v>433</v>
      </c>
      <c r="C14" s="43">
        <v>2342</v>
      </c>
      <c r="D14" s="43">
        <v>1130</v>
      </c>
      <c r="E14" s="43">
        <f t="shared" si="1"/>
        <v>3472</v>
      </c>
      <c r="F14" s="44">
        <f t="shared" si="2"/>
        <v>1.5469199718417793E-2</v>
      </c>
      <c r="G14" s="43">
        <v>6501</v>
      </c>
      <c r="H14" s="43">
        <v>337</v>
      </c>
      <c r="I14" s="43">
        <f t="shared" si="3"/>
        <v>6838</v>
      </c>
      <c r="J14" s="44">
        <f t="shared" si="4"/>
        <v>1.3164582306554953E-2</v>
      </c>
      <c r="K14" s="43">
        <f t="shared" si="0"/>
        <v>10310</v>
      </c>
      <c r="P14" s="56"/>
    </row>
    <row r="15" spans="1:16" ht="12.75" customHeight="1" x14ac:dyDescent="0.2">
      <c r="B15" s="45" t="s">
        <v>434</v>
      </c>
      <c r="C15" s="43">
        <v>2290</v>
      </c>
      <c r="D15" s="43">
        <v>684</v>
      </c>
      <c r="E15" s="43">
        <f t="shared" si="1"/>
        <v>2974</v>
      </c>
      <c r="F15" s="44">
        <f t="shared" si="2"/>
        <v>1.3250403215027223E-2</v>
      </c>
      <c r="G15" s="43">
        <v>7789</v>
      </c>
      <c r="H15" s="43">
        <v>279</v>
      </c>
      <c r="I15" s="43">
        <f t="shared" si="3"/>
        <v>8068</v>
      </c>
      <c r="J15" s="44">
        <f t="shared" si="4"/>
        <v>1.5532589945786102E-2</v>
      </c>
      <c r="K15" s="43">
        <f t="shared" si="0"/>
        <v>11042</v>
      </c>
      <c r="P15" s="56"/>
    </row>
    <row r="16" spans="1:16" ht="12.75" customHeight="1" x14ac:dyDescent="0.2">
      <c r="B16" s="45" t="s">
        <v>435</v>
      </c>
      <c r="C16" s="43">
        <v>2879</v>
      </c>
      <c r="D16" s="43">
        <v>933</v>
      </c>
      <c r="E16" s="43">
        <f t="shared" si="1"/>
        <v>3812</v>
      </c>
      <c r="F16" s="44">
        <f t="shared" si="2"/>
        <v>1.6984040704668385E-2</v>
      </c>
      <c r="G16" s="43">
        <v>7864</v>
      </c>
      <c r="H16" s="43">
        <v>314</v>
      </c>
      <c r="I16" s="43">
        <f t="shared" si="3"/>
        <v>8178</v>
      </c>
      <c r="J16" s="44">
        <f t="shared" si="4"/>
        <v>1.5744362986692951E-2</v>
      </c>
      <c r="K16" s="43">
        <f t="shared" si="0"/>
        <v>11990</v>
      </c>
      <c r="P16" s="56"/>
    </row>
    <row r="17" spans="2:16" ht="12.75" customHeight="1" x14ac:dyDescent="0.2">
      <c r="B17" s="45" t="s">
        <v>436</v>
      </c>
      <c r="C17" s="43">
        <v>4769</v>
      </c>
      <c r="D17" s="43">
        <v>2914</v>
      </c>
      <c r="E17" s="43">
        <f t="shared" si="1"/>
        <v>7683</v>
      </c>
      <c r="F17" s="44">
        <f t="shared" si="2"/>
        <v>3.4230950874597897E-2</v>
      </c>
      <c r="G17" s="43">
        <v>13066</v>
      </c>
      <c r="H17" s="43">
        <v>959</v>
      </c>
      <c r="I17" s="43">
        <f t="shared" si="3"/>
        <v>14025</v>
      </c>
      <c r="J17" s="44">
        <f t="shared" si="4"/>
        <v>2.7001062715623459E-2</v>
      </c>
      <c r="K17" s="43">
        <f t="shared" si="0"/>
        <v>21708</v>
      </c>
      <c r="P17" s="56"/>
    </row>
    <row r="18" spans="2:16" ht="12.75" customHeight="1" x14ac:dyDescent="0.2">
      <c r="B18" s="45" t="s">
        <v>437</v>
      </c>
      <c r="C18" s="43">
        <v>3931</v>
      </c>
      <c r="D18" s="43">
        <v>769</v>
      </c>
      <c r="E18" s="43">
        <f t="shared" si="1"/>
        <v>4700</v>
      </c>
      <c r="F18" s="44">
        <f t="shared" si="2"/>
        <v>2.0940448927581689E-2</v>
      </c>
      <c r="G18" s="43">
        <v>12308</v>
      </c>
      <c r="H18" s="43">
        <v>317</v>
      </c>
      <c r="I18" s="43">
        <f t="shared" si="3"/>
        <v>12625</v>
      </c>
      <c r="J18" s="44">
        <f t="shared" si="4"/>
        <v>2.4305769467718088E-2</v>
      </c>
      <c r="K18" s="43">
        <f t="shared" si="0"/>
        <v>17325</v>
      </c>
      <c r="P18" s="56"/>
    </row>
    <row r="19" spans="2:16" ht="12.75" customHeight="1" x14ac:dyDescent="0.2">
      <c r="B19" s="45" t="s">
        <v>438</v>
      </c>
      <c r="C19" s="43">
        <v>884</v>
      </c>
      <c r="D19" s="43">
        <v>336</v>
      </c>
      <c r="E19" s="43">
        <f t="shared" si="1"/>
        <v>1220</v>
      </c>
      <c r="F19" s="44">
        <f t="shared" si="2"/>
        <v>5.4356058918403538E-3</v>
      </c>
      <c r="G19" s="43">
        <v>2584</v>
      </c>
      <c r="H19" s="43">
        <v>110</v>
      </c>
      <c r="I19" s="43">
        <f t="shared" si="3"/>
        <v>2694</v>
      </c>
      <c r="J19" s="44">
        <f t="shared" si="4"/>
        <v>5.1865142927550517E-3</v>
      </c>
      <c r="K19" s="43">
        <f t="shared" si="0"/>
        <v>3914</v>
      </c>
      <c r="P19" s="56"/>
    </row>
    <row r="20" spans="2:16" ht="12.75" customHeight="1" x14ac:dyDescent="0.2">
      <c r="B20" s="45" t="s">
        <v>439</v>
      </c>
      <c r="C20" s="43">
        <v>3467</v>
      </c>
      <c r="D20" s="43">
        <v>1353</v>
      </c>
      <c r="E20" s="43">
        <f t="shared" si="1"/>
        <v>4820</v>
      </c>
      <c r="F20" s="44">
        <f t="shared" si="2"/>
        <v>2.147509868743484E-2</v>
      </c>
      <c r="G20" s="43">
        <v>11088</v>
      </c>
      <c r="H20" s="43">
        <v>450</v>
      </c>
      <c r="I20" s="43">
        <f t="shared" si="3"/>
        <v>11538</v>
      </c>
      <c r="J20" s="44">
        <f t="shared" si="4"/>
        <v>2.2213066781665847E-2</v>
      </c>
      <c r="K20" s="43">
        <f t="shared" si="0"/>
        <v>16358</v>
      </c>
      <c r="P20" s="56"/>
    </row>
    <row r="21" spans="2:16" ht="12.75" customHeight="1" x14ac:dyDescent="0.2">
      <c r="B21" s="45" t="s">
        <v>440</v>
      </c>
      <c r="C21" s="43">
        <v>3169</v>
      </c>
      <c r="D21" s="43">
        <v>908</v>
      </c>
      <c r="E21" s="43">
        <f t="shared" si="1"/>
        <v>4077</v>
      </c>
      <c r="F21" s="44">
        <f t="shared" si="2"/>
        <v>1.8164725591010754E-2</v>
      </c>
      <c r="G21" s="43">
        <v>10746</v>
      </c>
      <c r="H21" s="43">
        <v>355</v>
      </c>
      <c r="I21" s="43">
        <f t="shared" si="3"/>
        <v>11101</v>
      </c>
      <c r="J21" s="44">
        <f t="shared" si="4"/>
        <v>2.1371750246426811E-2</v>
      </c>
      <c r="K21" s="43">
        <f t="shared" si="0"/>
        <v>15178</v>
      </c>
      <c r="P21" s="56"/>
    </row>
    <row r="22" spans="2:16" ht="22.5" customHeight="1" x14ac:dyDescent="0.2">
      <c r="B22" s="45" t="s">
        <v>441</v>
      </c>
      <c r="C22" s="43">
        <v>3738</v>
      </c>
      <c r="D22" s="43">
        <v>1624</v>
      </c>
      <c r="E22" s="43">
        <f t="shared" si="1"/>
        <v>5362</v>
      </c>
      <c r="F22" s="44">
        <f t="shared" si="2"/>
        <v>2.3889933436104897E-2</v>
      </c>
      <c r="G22" s="43">
        <v>12031</v>
      </c>
      <c r="H22" s="43">
        <v>549</v>
      </c>
      <c r="I22" s="43">
        <f t="shared" si="3"/>
        <v>12580</v>
      </c>
      <c r="J22" s="44">
        <f t="shared" si="4"/>
        <v>2.4219135041892558E-2</v>
      </c>
      <c r="K22" s="43">
        <f t="shared" si="0"/>
        <v>17942</v>
      </c>
      <c r="P22" s="56"/>
    </row>
    <row r="23" spans="2:16" ht="12.75" customHeight="1" x14ac:dyDescent="0.2">
      <c r="B23" s="45" t="s">
        <v>442</v>
      </c>
      <c r="C23" s="43">
        <v>5261</v>
      </c>
      <c r="D23" s="43">
        <v>2538</v>
      </c>
      <c r="E23" s="43">
        <f t="shared" si="1"/>
        <v>7799</v>
      </c>
      <c r="F23" s="44">
        <f t="shared" si="2"/>
        <v>3.4747778975789276E-2</v>
      </c>
      <c r="G23" s="43">
        <v>17721</v>
      </c>
      <c r="H23" s="43">
        <v>811</v>
      </c>
      <c r="I23" s="43">
        <f t="shared" si="3"/>
        <v>18532</v>
      </c>
      <c r="J23" s="44">
        <f t="shared" si="4"/>
        <v>3.5677981764415966E-2</v>
      </c>
      <c r="K23" s="43">
        <f t="shared" si="0"/>
        <v>26331</v>
      </c>
      <c r="P23" s="56"/>
    </row>
    <row r="24" spans="2:16" ht="12.75" customHeight="1" x14ac:dyDescent="0.2">
      <c r="B24" s="45" t="s">
        <v>443</v>
      </c>
      <c r="C24" s="43">
        <v>3525</v>
      </c>
      <c r="D24" s="43">
        <v>1166</v>
      </c>
      <c r="E24" s="43">
        <f t="shared" si="1"/>
        <v>4691</v>
      </c>
      <c r="F24" s="44">
        <f t="shared" si="2"/>
        <v>2.0900350195592703E-2</v>
      </c>
      <c r="G24" s="43">
        <v>11318</v>
      </c>
      <c r="H24" s="43">
        <v>391</v>
      </c>
      <c r="I24" s="43">
        <f t="shared" si="3"/>
        <v>11709</v>
      </c>
      <c r="J24" s="44">
        <f t="shared" si="4"/>
        <v>2.254227759980286E-2</v>
      </c>
      <c r="K24" s="43">
        <f t="shared" si="0"/>
        <v>16400</v>
      </c>
      <c r="P24" s="56"/>
    </row>
    <row r="25" spans="2:16" ht="12.75" customHeight="1" x14ac:dyDescent="0.2">
      <c r="B25" s="45" t="s">
        <v>444</v>
      </c>
      <c r="C25" s="43">
        <v>3689</v>
      </c>
      <c r="D25" s="43">
        <v>1978</v>
      </c>
      <c r="E25" s="43">
        <f t="shared" si="1"/>
        <v>5667</v>
      </c>
      <c r="F25" s="44">
        <f t="shared" si="2"/>
        <v>2.5248834909064988E-2</v>
      </c>
      <c r="G25" s="43">
        <v>11812</v>
      </c>
      <c r="H25" s="43">
        <v>610</v>
      </c>
      <c r="I25" s="43">
        <f t="shared" si="3"/>
        <v>12422</v>
      </c>
      <c r="J25" s="44">
        <f t="shared" si="4"/>
        <v>2.3914951946771807E-2</v>
      </c>
      <c r="K25" s="43">
        <f t="shared" si="0"/>
        <v>18089</v>
      </c>
      <c r="P25" s="56"/>
    </row>
    <row r="26" spans="2:16" ht="12.75" customHeight="1" x14ac:dyDescent="0.2">
      <c r="B26" s="45" t="s">
        <v>445</v>
      </c>
      <c r="C26" s="43">
        <v>3216</v>
      </c>
      <c r="D26" s="43">
        <v>1355</v>
      </c>
      <c r="E26" s="43">
        <f t="shared" si="1"/>
        <v>4571</v>
      </c>
      <c r="F26" s="44">
        <f t="shared" si="2"/>
        <v>2.0365700435739553E-2</v>
      </c>
      <c r="G26" s="43">
        <v>10790</v>
      </c>
      <c r="H26" s="43">
        <v>427</v>
      </c>
      <c r="I26" s="43">
        <f t="shared" si="3"/>
        <v>11217</v>
      </c>
      <c r="J26" s="44">
        <f t="shared" si="4"/>
        <v>2.1595074544110398E-2</v>
      </c>
      <c r="K26" s="43">
        <f t="shared" si="0"/>
        <v>15788</v>
      </c>
      <c r="P26" s="56"/>
    </row>
    <row r="27" spans="2:16" ht="12.75" customHeight="1" x14ac:dyDescent="0.2">
      <c r="B27" s="45" t="s">
        <v>446</v>
      </c>
      <c r="C27" s="43">
        <v>9970</v>
      </c>
      <c r="D27" s="43">
        <v>4518</v>
      </c>
      <c r="E27" s="43">
        <f t="shared" si="1"/>
        <v>14488</v>
      </c>
      <c r="F27" s="44">
        <f t="shared" si="2"/>
        <v>6.4550047672936914E-2</v>
      </c>
      <c r="G27" s="43">
        <v>31871</v>
      </c>
      <c r="H27" s="43">
        <v>1504</v>
      </c>
      <c r="I27" s="43">
        <f t="shared" si="3"/>
        <v>33375</v>
      </c>
      <c r="J27" s="44">
        <f t="shared" si="4"/>
        <v>6.4253865820601275E-2</v>
      </c>
      <c r="K27" s="43">
        <f t="shared" si="0"/>
        <v>47863</v>
      </c>
      <c r="P27" s="56"/>
    </row>
    <row r="28" spans="2:16" ht="12.75" customHeight="1" x14ac:dyDescent="0.2">
      <c r="B28" s="45" t="s">
        <v>447</v>
      </c>
      <c r="C28" s="43">
        <v>432</v>
      </c>
      <c r="D28" s="43">
        <v>169</v>
      </c>
      <c r="E28" s="43">
        <f t="shared" si="1"/>
        <v>601</v>
      </c>
      <c r="F28" s="44">
        <f t="shared" si="2"/>
        <v>2.6777042139311904E-3</v>
      </c>
      <c r="G28" s="43">
        <v>1033</v>
      </c>
      <c r="H28" s="43">
        <v>36</v>
      </c>
      <c r="I28" s="43">
        <f t="shared" si="3"/>
        <v>1069</v>
      </c>
      <c r="J28" s="44">
        <f t="shared" si="4"/>
        <v>2.0580489157220306E-3</v>
      </c>
      <c r="K28" s="43">
        <f t="shared" si="0"/>
        <v>1670</v>
      </c>
      <c r="P28" s="56"/>
    </row>
    <row r="29" spans="2:16" ht="12.75" customHeight="1" x14ac:dyDescent="0.2">
      <c r="B29" s="45" t="s">
        <v>448</v>
      </c>
      <c r="C29" s="43">
        <v>1345</v>
      </c>
      <c r="D29" s="43">
        <v>980</v>
      </c>
      <c r="E29" s="43">
        <f t="shared" si="1"/>
        <v>2325</v>
      </c>
      <c r="F29" s="44">
        <f t="shared" si="2"/>
        <v>1.0358839097154772E-2</v>
      </c>
      <c r="G29" s="43">
        <v>3264</v>
      </c>
      <c r="H29" s="43">
        <v>220</v>
      </c>
      <c r="I29" s="43">
        <f t="shared" si="3"/>
        <v>3484</v>
      </c>
      <c r="J29" s="44">
        <f t="shared" si="4"/>
        <v>6.7074297683587976E-3</v>
      </c>
      <c r="K29" s="43">
        <f t="shared" si="0"/>
        <v>5809</v>
      </c>
      <c r="P29" s="56"/>
    </row>
    <row r="30" spans="2:16" ht="12.75" customHeight="1" x14ac:dyDescent="0.2">
      <c r="B30" s="45" t="s">
        <v>449</v>
      </c>
      <c r="C30" s="43">
        <v>443</v>
      </c>
      <c r="D30" s="43">
        <v>227</v>
      </c>
      <c r="E30" s="43">
        <f t="shared" si="1"/>
        <v>670</v>
      </c>
      <c r="F30" s="44">
        <f t="shared" si="2"/>
        <v>2.9851278258467514E-3</v>
      </c>
      <c r="G30" s="43">
        <v>1159</v>
      </c>
      <c r="H30" s="43">
        <v>76</v>
      </c>
      <c r="I30" s="43">
        <f t="shared" si="3"/>
        <v>1235</v>
      </c>
      <c r="J30" s="44">
        <f t="shared" si="4"/>
        <v>2.377633686545096E-3</v>
      </c>
      <c r="K30" s="43">
        <f t="shared" si="0"/>
        <v>1905</v>
      </c>
      <c r="P30" s="56"/>
    </row>
    <row r="31" spans="2:16" ht="12.75" customHeight="1" x14ac:dyDescent="0.2">
      <c r="B31" s="45" t="s">
        <v>450</v>
      </c>
      <c r="C31" s="43">
        <v>1612</v>
      </c>
      <c r="D31" s="43">
        <v>661</v>
      </c>
      <c r="E31" s="43">
        <f t="shared" si="1"/>
        <v>2273</v>
      </c>
      <c r="F31" s="44">
        <f t="shared" si="2"/>
        <v>1.0127157534551741E-2</v>
      </c>
      <c r="G31" s="43">
        <v>5906</v>
      </c>
      <c r="H31" s="43">
        <v>319</v>
      </c>
      <c r="I31" s="43">
        <f t="shared" si="3"/>
        <v>6225</v>
      </c>
      <c r="J31" s="44">
        <f t="shared" si="4"/>
        <v>1.1984428905864958E-2</v>
      </c>
      <c r="K31" s="43">
        <f t="shared" si="0"/>
        <v>8498</v>
      </c>
      <c r="P31" s="56"/>
    </row>
    <row r="32" spans="2:16" ht="12.75" customHeight="1" x14ac:dyDescent="0.2">
      <c r="B32" s="45" t="s">
        <v>451</v>
      </c>
      <c r="C32" s="43">
        <v>429</v>
      </c>
      <c r="D32" s="43">
        <v>181</v>
      </c>
      <c r="E32" s="43">
        <f t="shared" si="1"/>
        <v>610</v>
      </c>
      <c r="F32" s="44">
        <f t="shared" si="2"/>
        <v>2.7178029459201769E-3</v>
      </c>
      <c r="G32" s="43">
        <v>1347</v>
      </c>
      <c r="H32" s="43">
        <v>89</v>
      </c>
      <c r="I32" s="43">
        <f t="shared" si="3"/>
        <v>1436</v>
      </c>
      <c r="J32" s="44">
        <f t="shared" si="4"/>
        <v>2.7646007885657959E-3</v>
      </c>
      <c r="K32" s="43">
        <f t="shared" si="0"/>
        <v>2046</v>
      </c>
      <c r="P32" s="56"/>
    </row>
    <row r="33" spans="2:16" ht="12.75" customHeight="1" x14ac:dyDescent="0.2">
      <c r="B33" s="45" t="s">
        <v>452</v>
      </c>
      <c r="C33" s="43">
        <v>132</v>
      </c>
      <c r="D33" s="43">
        <v>77</v>
      </c>
      <c r="E33" s="43">
        <f t="shared" si="1"/>
        <v>209</v>
      </c>
      <c r="F33" s="44">
        <f t="shared" si="2"/>
        <v>9.3118166507756876E-4</v>
      </c>
      <c r="G33" s="43">
        <v>447</v>
      </c>
      <c r="H33" s="43">
        <v>18</v>
      </c>
      <c r="I33" s="43">
        <f t="shared" si="3"/>
        <v>465</v>
      </c>
      <c r="J33" s="44">
        <f t="shared" si="4"/>
        <v>8.9522240019714147E-4</v>
      </c>
      <c r="K33" s="43">
        <f t="shared" si="0"/>
        <v>674</v>
      </c>
      <c r="P33" s="56"/>
    </row>
    <row r="34" spans="2:16" ht="12.75" customHeight="1" x14ac:dyDescent="0.2">
      <c r="B34" s="45" t="s">
        <v>453</v>
      </c>
      <c r="C34" s="43">
        <v>928</v>
      </c>
      <c r="D34" s="43">
        <v>332</v>
      </c>
      <c r="E34" s="43">
        <f t="shared" si="1"/>
        <v>1260</v>
      </c>
      <c r="F34" s="44">
        <f t="shared" si="2"/>
        <v>5.6138224784580701E-3</v>
      </c>
      <c r="G34" s="43">
        <v>2327</v>
      </c>
      <c r="H34" s="43">
        <v>137</v>
      </c>
      <c r="I34" s="43">
        <f t="shared" si="3"/>
        <v>2464</v>
      </c>
      <c r="J34" s="44">
        <f t="shared" si="4"/>
        <v>4.7437161163134548E-3</v>
      </c>
      <c r="K34" s="43">
        <f t="shared" si="0"/>
        <v>3724</v>
      </c>
      <c r="P34" s="56"/>
    </row>
    <row r="35" spans="2:16" ht="12.75" customHeight="1" x14ac:dyDescent="0.2">
      <c r="B35" s="45" t="s">
        <v>454</v>
      </c>
      <c r="C35" s="43">
        <v>386</v>
      </c>
      <c r="D35" s="43">
        <v>190</v>
      </c>
      <c r="E35" s="43">
        <f t="shared" si="1"/>
        <v>576</v>
      </c>
      <c r="F35" s="44">
        <f t="shared" si="2"/>
        <v>2.5663188472951179E-3</v>
      </c>
      <c r="G35" s="43">
        <v>688</v>
      </c>
      <c r="H35" s="43">
        <v>52</v>
      </c>
      <c r="I35" s="43">
        <f t="shared" si="3"/>
        <v>740</v>
      </c>
      <c r="J35" s="44">
        <f t="shared" si="4"/>
        <v>1.4246550024642681E-3</v>
      </c>
      <c r="K35" s="43">
        <f t="shared" si="0"/>
        <v>1316</v>
      </c>
      <c r="P35" s="56"/>
    </row>
    <row r="36" spans="2:16" ht="12.75" customHeight="1" x14ac:dyDescent="0.2">
      <c r="B36" s="45" t="s">
        <v>455</v>
      </c>
      <c r="C36" s="43">
        <v>933</v>
      </c>
      <c r="D36" s="43">
        <v>413</v>
      </c>
      <c r="E36" s="43">
        <f t="shared" si="1"/>
        <v>1346</v>
      </c>
      <c r="F36" s="44">
        <f t="shared" si="2"/>
        <v>5.9969881396861602E-3</v>
      </c>
      <c r="G36" s="43">
        <v>2458</v>
      </c>
      <c r="H36" s="43">
        <v>115</v>
      </c>
      <c r="I36" s="43">
        <f t="shared" si="3"/>
        <v>2573</v>
      </c>
      <c r="J36" s="44">
        <f t="shared" si="4"/>
        <v>4.9535639477575159E-3</v>
      </c>
      <c r="K36" s="43">
        <f t="shared" si="0"/>
        <v>3919</v>
      </c>
      <c r="P36" s="56"/>
    </row>
    <row r="37" spans="2:16" ht="12.75" customHeight="1" x14ac:dyDescent="0.2">
      <c r="B37" s="45" t="s">
        <v>456</v>
      </c>
      <c r="C37" s="43">
        <v>1203</v>
      </c>
      <c r="D37" s="43">
        <v>549</v>
      </c>
      <c r="E37" s="43">
        <f t="shared" si="1"/>
        <v>1752</v>
      </c>
      <c r="F37" s="44">
        <f t="shared" si="2"/>
        <v>7.8058864938559827E-3</v>
      </c>
      <c r="G37" s="43">
        <v>4084</v>
      </c>
      <c r="H37" s="43">
        <v>203</v>
      </c>
      <c r="I37" s="43">
        <f t="shared" si="3"/>
        <v>4287</v>
      </c>
      <c r="J37" s="44">
        <f t="shared" si="4"/>
        <v>8.2533729669788079E-3</v>
      </c>
      <c r="K37" s="43">
        <f t="shared" si="0"/>
        <v>6039</v>
      </c>
      <c r="P37" s="56"/>
    </row>
    <row r="38" spans="2:16" ht="12.75" customHeight="1" x14ac:dyDescent="0.2">
      <c r="B38" s="45" t="s">
        <v>457</v>
      </c>
      <c r="C38" s="43">
        <v>1947</v>
      </c>
      <c r="D38" s="43">
        <v>791</v>
      </c>
      <c r="E38" s="43">
        <f t="shared" si="1"/>
        <v>2738</v>
      </c>
      <c r="F38" s="44">
        <f t="shared" si="2"/>
        <v>1.2198925353982695E-2</v>
      </c>
      <c r="G38" s="43">
        <v>7218</v>
      </c>
      <c r="H38" s="43">
        <v>357</v>
      </c>
      <c r="I38" s="43">
        <f t="shared" si="3"/>
        <v>7575</v>
      </c>
      <c r="J38" s="44">
        <f t="shared" si="4"/>
        <v>1.4583461680630853E-2</v>
      </c>
      <c r="K38" s="43">
        <f t="shared" si="0"/>
        <v>10313</v>
      </c>
      <c r="P38" s="56"/>
    </row>
    <row r="39" spans="2:16" ht="12.75" customHeight="1" x14ac:dyDescent="0.2">
      <c r="B39" s="45" t="s">
        <v>458</v>
      </c>
      <c r="C39" s="43">
        <v>2366</v>
      </c>
      <c r="D39" s="43">
        <v>1331</v>
      </c>
      <c r="E39" s="43">
        <f t="shared" si="1"/>
        <v>3697</v>
      </c>
      <c r="F39" s="44">
        <f t="shared" si="2"/>
        <v>1.6471668018142448E-2</v>
      </c>
      <c r="G39" s="43">
        <v>7531</v>
      </c>
      <c r="H39" s="43">
        <v>534</v>
      </c>
      <c r="I39" s="43">
        <f t="shared" si="3"/>
        <v>8065</v>
      </c>
      <c r="J39" s="44">
        <f t="shared" si="4"/>
        <v>1.5526814317397733E-2</v>
      </c>
      <c r="K39" s="43">
        <f t="shared" si="0"/>
        <v>11762</v>
      </c>
      <c r="P39" s="56"/>
    </row>
    <row r="40" spans="2:16" ht="12.75" customHeight="1" x14ac:dyDescent="0.2">
      <c r="B40" s="45" t="s">
        <v>459</v>
      </c>
      <c r="C40" s="43">
        <v>4374</v>
      </c>
      <c r="D40" s="43">
        <v>2344</v>
      </c>
      <c r="E40" s="43">
        <f t="shared" si="1"/>
        <v>6718</v>
      </c>
      <c r="F40" s="44">
        <f t="shared" si="2"/>
        <v>2.9931475722445488E-2</v>
      </c>
      <c r="G40" s="43">
        <v>14000</v>
      </c>
      <c r="H40" s="43">
        <v>812</v>
      </c>
      <c r="I40" s="43">
        <f t="shared" si="3"/>
        <v>14812</v>
      </c>
      <c r="J40" s="44">
        <f t="shared" si="4"/>
        <v>2.8516202562838835E-2</v>
      </c>
      <c r="K40" s="43">
        <f t="shared" si="0"/>
        <v>21530</v>
      </c>
      <c r="P40" s="56"/>
    </row>
    <row r="41" spans="2:16" ht="12.75" customHeight="1" x14ac:dyDescent="0.2">
      <c r="B41" s="45" t="s">
        <v>460</v>
      </c>
      <c r="C41" s="43">
        <v>4756</v>
      </c>
      <c r="D41" s="43">
        <v>1551</v>
      </c>
      <c r="E41" s="43">
        <f t="shared" si="1"/>
        <v>6307</v>
      </c>
      <c r="F41" s="44">
        <f t="shared" si="2"/>
        <v>2.8100300294948449E-2</v>
      </c>
      <c r="G41" s="43">
        <v>14630</v>
      </c>
      <c r="H41" s="43">
        <v>649</v>
      </c>
      <c r="I41" s="43">
        <f t="shared" si="3"/>
        <v>15279</v>
      </c>
      <c r="J41" s="44">
        <f t="shared" si="4"/>
        <v>2.9415275381961557E-2</v>
      </c>
      <c r="K41" s="43">
        <f t="shared" si="0"/>
        <v>21586</v>
      </c>
      <c r="P41" s="56"/>
    </row>
    <row r="42" spans="2:16" ht="12.75" customHeight="1" x14ac:dyDescent="0.2">
      <c r="B42" s="45" t="s">
        <v>461</v>
      </c>
      <c r="C42" s="43">
        <v>4754</v>
      </c>
      <c r="D42" s="43">
        <v>1837</v>
      </c>
      <c r="E42" s="43">
        <f t="shared" si="1"/>
        <v>6591</v>
      </c>
      <c r="F42" s="44">
        <f t="shared" si="2"/>
        <v>2.9365638059934238E-2</v>
      </c>
      <c r="G42" s="43">
        <v>14927</v>
      </c>
      <c r="H42" s="43">
        <v>639</v>
      </c>
      <c r="I42" s="43">
        <f t="shared" si="3"/>
        <v>15566</v>
      </c>
      <c r="J42" s="44">
        <f t="shared" si="4"/>
        <v>2.996781049778216E-2</v>
      </c>
      <c r="K42" s="43">
        <f t="shared" si="0"/>
        <v>22157</v>
      </c>
      <c r="P42" s="56"/>
    </row>
    <row r="43" spans="2:16" ht="12.75" customHeight="1" x14ac:dyDescent="0.2">
      <c r="B43" s="45" t="s">
        <v>462</v>
      </c>
      <c r="C43" s="43">
        <v>1865</v>
      </c>
      <c r="D43" s="43">
        <v>1526</v>
      </c>
      <c r="E43" s="43">
        <f t="shared" si="1"/>
        <v>3391</v>
      </c>
      <c r="F43" s="44">
        <f t="shared" si="2"/>
        <v>1.5108311130516918E-2</v>
      </c>
      <c r="G43" s="43">
        <v>5536</v>
      </c>
      <c r="H43" s="43">
        <v>389</v>
      </c>
      <c r="I43" s="43">
        <f t="shared" si="3"/>
        <v>5925</v>
      </c>
      <c r="J43" s="44">
        <f t="shared" si="4"/>
        <v>1.1406866067028093E-2</v>
      </c>
      <c r="K43" s="43">
        <f t="shared" si="0"/>
        <v>9316</v>
      </c>
      <c r="P43" s="56"/>
    </row>
    <row r="44" spans="2:16" ht="12.75" customHeight="1" x14ac:dyDescent="0.2">
      <c r="B44" s="45" t="s">
        <v>463</v>
      </c>
      <c r="C44" s="43">
        <v>2833</v>
      </c>
      <c r="D44" s="43">
        <v>783</v>
      </c>
      <c r="E44" s="43">
        <f t="shared" si="1"/>
        <v>3616</v>
      </c>
      <c r="F44" s="44">
        <f t="shared" si="2"/>
        <v>1.6110779430241574E-2</v>
      </c>
      <c r="G44" s="43">
        <v>8140</v>
      </c>
      <c r="H44" s="43">
        <v>298</v>
      </c>
      <c r="I44" s="43">
        <f t="shared" si="3"/>
        <v>8438</v>
      </c>
      <c r="J44" s="44">
        <f t="shared" si="4"/>
        <v>1.6244917447018236E-2</v>
      </c>
      <c r="K44" s="43">
        <f t="shared" si="0"/>
        <v>12054</v>
      </c>
      <c r="P44" s="56"/>
    </row>
    <row r="45" spans="2:16" ht="12.75" customHeight="1" x14ac:dyDescent="0.2">
      <c r="B45" s="45" t="s">
        <v>464</v>
      </c>
      <c r="C45" s="43">
        <v>3439</v>
      </c>
      <c r="D45" s="43">
        <v>1350</v>
      </c>
      <c r="E45" s="43">
        <f t="shared" si="1"/>
        <v>4789</v>
      </c>
      <c r="F45" s="44">
        <f t="shared" si="2"/>
        <v>2.1336980832806111E-2</v>
      </c>
      <c r="G45" s="43">
        <v>9205</v>
      </c>
      <c r="H45" s="43">
        <v>416</v>
      </c>
      <c r="I45" s="43">
        <f t="shared" si="3"/>
        <v>9621</v>
      </c>
      <c r="J45" s="44">
        <f t="shared" si="4"/>
        <v>1.8522440241498274E-2</v>
      </c>
      <c r="K45" s="43">
        <f t="shared" si="0"/>
        <v>14410</v>
      </c>
      <c r="P45" s="56"/>
    </row>
    <row r="46" spans="2:16" ht="12.75" customHeight="1" x14ac:dyDescent="0.2">
      <c r="B46" s="45" t="s">
        <v>465</v>
      </c>
      <c r="C46" s="43">
        <v>3686</v>
      </c>
      <c r="D46" s="43">
        <v>1688</v>
      </c>
      <c r="E46" s="43">
        <f t="shared" si="1"/>
        <v>5374</v>
      </c>
      <c r="F46" s="44">
        <f t="shared" si="2"/>
        <v>2.3943398412090214E-2</v>
      </c>
      <c r="G46" s="43">
        <v>11101</v>
      </c>
      <c r="H46" s="43">
        <v>569</v>
      </c>
      <c r="I46" s="43">
        <f t="shared" si="3"/>
        <v>11670</v>
      </c>
      <c r="J46" s="44">
        <f t="shared" si="4"/>
        <v>2.2467194430754067E-2</v>
      </c>
      <c r="K46" s="43">
        <f t="shared" si="0"/>
        <v>17044</v>
      </c>
      <c r="P46" s="56"/>
    </row>
    <row r="47" spans="2:16" ht="12.75" customHeight="1" x14ac:dyDescent="0.2">
      <c r="B47" s="45" t="s">
        <v>466</v>
      </c>
      <c r="C47" s="43">
        <v>3466</v>
      </c>
      <c r="D47" s="43">
        <v>1890</v>
      </c>
      <c r="E47" s="43">
        <f t="shared" si="1"/>
        <v>5356</v>
      </c>
      <c r="F47" s="44">
        <f t="shared" si="2"/>
        <v>2.3863200948112239E-2</v>
      </c>
      <c r="G47" s="43">
        <v>9720</v>
      </c>
      <c r="H47" s="43">
        <v>520</v>
      </c>
      <c r="I47" s="43">
        <f t="shared" si="3"/>
        <v>10240</v>
      </c>
      <c r="J47" s="44">
        <f t="shared" si="4"/>
        <v>1.9714144898965006E-2</v>
      </c>
      <c r="K47" s="43">
        <f t="shared" si="0"/>
        <v>15596</v>
      </c>
      <c r="P47" s="56"/>
    </row>
    <row r="48" spans="2:16" ht="12.75" customHeight="1" x14ac:dyDescent="0.2">
      <c r="B48" s="45" t="s">
        <v>467</v>
      </c>
      <c r="C48" s="43">
        <v>502</v>
      </c>
      <c r="D48" s="43">
        <v>233</v>
      </c>
      <c r="E48" s="43">
        <f t="shared" si="1"/>
        <v>735</v>
      </c>
      <c r="F48" s="44">
        <f t="shared" si="2"/>
        <v>3.2747297791005407E-3</v>
      </c>
      <c r="G48" s="43">
        <v>1400</v>
      </c>
      <c r="H48" s="43">
        <v>70</v>
      </c>
      <c r="I48" s="43">
        <f t="shared" si="3"/>
        <v>1470</v>
      </c>
      <c r="J48" s="44">
        <f t="shared" si="4"/>
        <v>2.8300579103006408E-3</v>
      </c>
      <c r="K48" s="43">
        <f t="shared" si="0"/>
        <v>2205</v>
      </c>
      <c r="P48" s="56"/>
    </row>
    <row r="49" spans="2:16" ht="12.75" customHeight="1" x14ac:dyDescent="0.2">
      <c r="B49" s="45" t="s">
        <v>468</v>
      </c>
      <c r="C49" s="43">
        <v>1334</v>
      </c>
      <c r="D49" s="43">
        <v>661</v>
      </c>
      <c r="E49" s="43">
        <f t="shared" si="1"/>
        <v>1995</v>
      </c>
      <c r="F49" s="44">
        <f t="shared" si="2"/>
        <v>8.8885522575586108E-3</v>
      </c>
      <c r="G49" s="43">
        <v>4428</v>
      </c>
      <c r="H49" s="43">
        <v>217</v>
      </c>
      <c r="I49" s="43">
        <f t="shared" si="3"/>
        <v>4645</v>
      </c>
      <c r="J49" s="44">
        <f t="shared" si="4"/>
        <v>8.942597954657466E-3</v>
      </c>
      <c r="K49" s="43">
        <f t="shared" si="0"/>
        <v>6640</v>
      </c>
      <c r="P49" s="56"/>
    </row>
    <row r="50" spans="2:16" ht="12.75" customHeight="1" x14ac:dyDescent="0.2">
      <c r="B50" s="45" t="s">
        <v>469</v>
      </c>
      <c r="C50" s="43">
        <v>6479</v>
      </c>
      <c r="D50" s="43">
        <v>3383</v>
      </c>
      <c r="E50" s="43">
        <f t="shared" si="1"/>
        <v>9862</v>
      </c>
      <c r="F50" s="44">
        <f t="shared" si="2"/>
        <v>4.3939299430598003E-2</v>
      </c>
      <c r="G50" s="43">
        <v>19345</v>
      </c>
      <c r="H50" s="43">
        <v>1208</v>
      </c>
      <c r="I50" s="43">
        <f t="shared" si="3"/>
        <v>20553</v>
      </c>
      <c r="J50" s="44">
        <f t="shared" si="4"/>
        <v>3.9568830088713654E-2</v>
      </c>
      <c r="K50" s="43">
        <f t="shared" si="0"/>
        <v>30415</v>
      </c>
      <c r="P50" s="56"/>
    </row>
    <row r="51" spans="2:16" ht="12.75" customHeight="1" x14ac:dyDescent="0.2">
      <c r="B51" s="45" t="s">
        <v>470</v>
      </c>
      <c r="C51" s="43">
        <v>4170</v>
      </c>
      <c r="D51" s="43">
        <v>1727</v>
      </c>
      <c r="E51" s="43">
        <f t="shared" si="1"/>
        <v>5897</v>
      </c>
      <c r="F51" s="44">
        <f t="shared" si="2"/>
        <v>2.6273580282116855E-2</v>
      </c>
      <c r="G51" s="43">
        <v>13022</v>
      </c>
      <c r="H51" s="43">
        <v>607</v>
      </c>
      <c r="I51" s="43">
        <f t="shared" si="3"/>
        <v>13629</v>
      </c>
      <c r="J51" s="44">
        <f t="shared" si="4"/>
        <v>2.6238679768358798E-2</v>
      </c>
      <c r="K51" s="43">
        <f t="shared" si="0"/>
        <v>19526</v>
      </c>
      <c r="P51" s="56"/>
    </row>
    <row r="52" spans="2:16" ht="12.75" customHeight="1" x14ac:dyDescent="0.2">
      <c r="B52" s="45" t="s">
        <v>471</v>
      </c>
      <c r="C52" s="43">
        <v>4531</v>
      </c>
      <c r="D52" s="43">
        <v>2844</v>
      </c>
      <c r="E52" s="43">
        <f t="shared" si="1"/>
        <v>7375</v>
      </c>
      <c r="F52" s="44">
        <f t="shared" si="2"/>
        <v>3.2858683157641483E-2</v>
      </c>
      <c r="G52" s="43">
        <v>15385</v>
      </c>
      <c r="H52" s="43">
        <v>903</v>
      </c>
      <c r="I52" s="43">
        <f t="shared" si="3"/>
        <v>16288</v>
      </c>
      <c r="J52" s="44">
        <f t="shared" si="4"/>
        <v>3.1357811729916217E-2</v>
      </c>
      <c r="K52" s="43">
        <f t="shared" si="0"/>
        <v>23663</v>
      </c>
      <c r="P52" s="56"/>
    </row>
    <row r="53" spans="2:16" ht="12.75" customHeight="1" x14ac:dyDescent="0.2">
      <c r="B53" s="45" t="s">
        <v>472</v>
      </c>
      <c r="C53" s="43">
        <v>10302</v>
      </c>
      <c r="D53" s="43">
        <v>4297</v>
      </c>
      <c r="E53" s="43">
        <f t="shared" si="1"/>
        <v>14599</v>
      </c>
      <c r="F53" s="44">
        <f t="shared" si="2"/>
        <v>6.5044598700801079E-2</v>
      </c>
      <c r="G53" s="43">
        <v>34911</v>
      </c>
      <c r="H53" s="43">
        <v>1372</v>
      </c>
      <c r="I53" s="43">
        <f t="shared" si="3"/>
        <v>36283</v>
      </c>
      <c r="J53" s="44">
        <f t="shared" si="4"/>
        <v>6.9852374938393302E-2</v>
      </c>
      <c r="K53" s="43">
        <f t="shared" si="0"/>
        <v>50882</v>
      </c>
      <c r="P53" s="56"/>
    </row>
    <row r="54" spans="2:16" ht="12.75" customHeight="1" x14ac:dyDescent="0.2">
      <c r="B54" s="45" t="s">
        <v>473</v>
      </c>
      <c r="C54" s="43">
        <v>1435</v>
      </c>
      <c r="D54" s="43">
        <v>707</v>
      </c>
      <c r="E54" s="43">
        <f t="shared" si="1"/>
        <v>2142</v>
      </c>
      <c r="F54" s="44">
        <f t="shared" si="2"/>
        <v>9.5434982133787184E-3</v>
      </c>
      <c r="G54" s="43">
        <v>5246</v>
      </c>
      <c r="H54" s="43">
        <v>306</v>
      </c>
      <c r="I54" s="43">
        <f t="shared" si="3"/>
        <v>5552</v>
      </c>
      <c r="J54" s="44">
        <f t="shared" si="4"/>
        <v>1.068876293740759E-2</v>
      </c>
      <c r="K54" s="43">
        <f t="shared" si="0"/>
        <v>7694</v>
      </c>
      <c r="P54" s="56"/>
    </row>
    <row r="55" spans="2:16" ht="12.75" customHeight="1" x14ac:dyDescent="0.2">
      <c r="B55" s="45" t="s">
        <v>474</v>
      </c>
      <c r="C55" s="43">
        <v>675</v>
      </c>
      <c r="D55" s="43">
        <v>356</v>
      </c>
      <c r="E55" s="43">
        <f t="shared" si="1"/>
        <v>1031</v>
      </c>
      <c r="F55" s="44">
        <f t="shared" si="2"/>
        <v>4.5935325200716429E-3</v>
      </c>
      <c r="G55" s="43">
        <v>2678</v>
      </c>
      <c r="H55" s="43">
        <v>163</v>
      </c>
      <c r="I55" s="43">
        <f t="shared" si="3"/>
        <v>2841</v>
      </c>
      <c r="J55" s="44">
        <f t="shared" si="4"/>
        <v>5.4695200837851154E-3</v>
      </c>
      <c r="K55" s="43">
        <f t="shared" si="0"/>
        <v>3872</v>
      </c>
      <c r="P55" s="56"/>
    </row>
    <row r="56" spans="2:16" ht="12.75" customHeight="1" x14ac:dyDescent="0.2">
      <c r="B56" s="45" t="s">
        <v>475</v>
      </c>
      <c r="C56" s="43">
        <v>3503</v>
      </c>
      <c r="D56" s="43">
        <v>1569</v>
      </c>
      <c r="E56" s="43">
        <f t="shared" si="1"/>
        <v>5072</v>
      </c>
      <c r="F56" s="44">
        <f t="shared" si="2"/>
        <v>2.2597863183126454E-2</v>
      </c>
      <c r="G56" s="43">
        <v>10302</v>
      </c>
      <c r="H56" s="43">
        <v>694</v>
      </c>
      <c r="I56" s="43">
        <f t="shared" si="3"/>
        <v>10996</v>
      </c>
      <c r="J56" s="44">
        <f t="shared" si="4"/>
        <v>2.1169603252833909E-2</v>
      </c>
      <c r="K56" s="43">
        <f t="shared" si="0"/>
        <v>16068</v>
      </c>
      <c r="P56" s="56"/>
    </row>
    <row r="57" spans="2:16" ht="12.75" customHeight="1" x14ac:dyDescent="0.2">
      <c r="B57" s="45" t="s">
        <v>476</v>
      </c>
      <c r="C57" s="43">
        <v>353</v>
      </c>
      <c r="D57" s="43">
        <v>225</v>
      </c>
      <c r="E57" s="43">
        <f t="shared" si="1"/>
        <v>578</v>
      </c>
      <c r="F57" s="44">
        <f t="shared" si="2"/>
        <v>2.5752296766260035E-3</v>
      </c>
      <c r="G57" s="43">
        <v>1045</v>
      </c>
      <c r="H57" s="43">
        <v>82</v>
      </c>
      <c r="I57" s="43">
        <f t="shared" si="3"/>
        <v>1127</v>
      </c>
      <c r="J57" s="44">
        <f t="shared" si="4"/>
        <v>2.1697110645638247E-3</v>
      </c>
      <c r="K57" s="43">
        <f t="shared" si="0"/>
        <v>1705</v>
      </c>
      <c r="P57" s="56"/>
    </row>
    <row r="58" spans="2:16" ht="12.75" customHeight="1" x14ac:dyDescent="0.2">
      <c r="B58" s="45" t="s">
        <v>477</v>
      </c>
      <c r="C58" s="43">
        <v>1922</v>
      </c>
      <c r="D58" s="43">
        <v>310</v>
      </c>
      <c r="E58" s="43">
        <f t="shared" si="1"/>
        <v>2232</v>
      </c>
      <c r="F58" s="44">
        <f t="shared" si="2"/>
        <v>9.9444855332685815E-3</v>
      </c>
      <c r="G58" s="43">
        <v>5817</v>
      </c>
      <c r="H58" s="43">
        <v>128</v>
      </c>
      <c r="I58" s="43">
        <f t="shared" si="3"/>
        <v>5945</v>
      </c>
      <c r="J58" s="44">
        <f t="shared" si="4"/>
        <v>1.1445370256283883E-2</v>
      </c>
      <c r="K58" s="43">
        <f t="shared" si="0"/>
        <v>8177</v>
      </c>
      <c r="P58" s="56"/>
    </row>
    <row r="59" spans="2:16" ht="12.75" customHeight="1" x14ac:dyDescent="0.2">
      <c r="B59" s="45" t="s">
        <v>478</v>
      </c>
      <c r="C59" s="43">
        <v>824</v>
      </c>
      <c r="D59" s="43">
        <v>112</v>
      </c>
      <c r="E59" s="43">
        <f t="shared" si="1"/>
        <v>936</v>
      </c>
      <c r="F59" s="44">
        <f t="shared" si="2"/>
        <v>4.1702681268545663E-3</v>
      </c>
      <c r="G59" s="43">
        <v>1954</v>
      </c>
      <c r="H59" s="43">
        <v>59</v>
      </c>
      <c r="I59" s="43">
        <f t="shared" si="3"/>
        <v>2013</v>
      </c>
      <c r="J59" s="44">
        <f t="shared" si="4"/>
        <v>3.8754466485953674E-3</v>
      </c>
      <c r="K59" s="43">
        <f t="shared" si="0"/>
        <v>2949</v>
      </c>
      <c r="P59" s="56"/>
    </row>
    <row r="60" spans="2:16" ht="12.75" customHeight="1" x14ac:dyDescent="0.2">
      <c r="B60" s="45" t="s">
        <v>479</v>
      </c>
      <c r="C60" s="43">
        <v>3787</v>
      </c>
      <c r="D60" s="43">
        <v>769</v>
      </c>
      <c r="E60" s="43">
        <f t="shared" si="1"/>
        <v>4556</v>
      </c>
      <c r="F60" s="44">
        <f t="shared" si="2"/>
        <v>2.0298869215757912E-2</v>
      </c>
      <c r="G60" s="43">
        <v>13899</v>
      </c>
      <c r="H60" s="43">
        <v>404</v>
      </c>
      <c r="I60" s="43">
        <f t="shared" si="3"/>
        <v>14303</v>
      </c>
      <c r="J60" s="44">
        <f t="shared" si="4"/>
        <v>2.7536270946278956E-2</v>
      </c>
      <c r="K60" s="43">
        <f t="shared" si="0"/>
        <v>18859</v>
      </c>
      <c r="P60" s="56"/>
    </row>
    <row r="61" spans="2:16" ht="12.75" customHeight="1" x14ac:dyDescent="0.2">
      <c r="B61" s="45" t="s">
        <v>480</v>
      </c>
      <c r="C61" s="43">
        <v>1513</v>
      </c>
      <c r="D61" s="43">
        <v>335</v>
      </c>
      <c r="E61" s="43">
        <f t="shared" si="1"/>
        <v>1848</v>
      </c>
      <c r="F61" s="44">
        <f t="shared" si="2"/>
        <v>8.2336063017385032E-3</v>
      </c>
      <c r="G61" s="43">
        <v>5028</v>
      </c>
      <c r="H61" s="43">
        <v>163</v>
      </c>
      <c r="I61" s="43">
        <f t="shared" si="3"/>
        <v>5191</v>
      </c>
      <c r="J61" s="44">
        <f t="shared" si="4"/>
        <v>9.9937623213405616E-3</v>
      </c>
      <c r="K61" s="43">
        <f t="shared" si="0"/>
        <v>7039</v>
      </c>
      <c r="L61" s="51" t="s">
        <v>120</v>
      </c>
      <c r="P61" s="56"/>
    </row>
    <row r="62" spans="2:16" ht="12.75" customHeight="1" x14ac:dyDescent="0.2">
      <c r="B62" s="45" t="s">
        <v>481</v>
      </c>
      <c r="C62" s="43">
        <v>9451</v>
      </c>
      <c r="D62" s="43">
        <v>2736</v>
      </c>
      <c r="E62" s="43">
        <f t="shared" si="1"/>
        <v>12187</v>
      </c>
      <c r="F62" s="44">
        <f t="shared" si="2"/>
        <v>5.4298138527752775E-2</v>
      </c>
      <c r="G62" s="43">
        <v>30353</v>
      </c>
      <c r="H62" s="43">
        <v>1069</v>
      </c>
      <c r="I62" s="43">
        <f t="shared" si="3"/>
        <v>31422</v>
      </c>
      <c r="J62" s="44">
        <f t="shared" si="4"/>
        <v>6.0493931739773285E-2</v>
      </c>
      <c r="K62" s="43">
        <f t="shared" si="0"/>
        <v>43609</v>
      </c>
      <c r="P62" s="56"/>
    </row>
    <row r="63" spans="2:16" x14ac:dyDescent="0.2">
      <c r="B63" s="45" t="s">
        <v>66</v>
      </c>
      <c r="C63" s="43">
        <f t="shared" ref="C63:H63" si="5">SUM(C11:C62)</f>
        <v>157812</v>
      </c>
      <c r="D63" s="43">
        <f t="shared" si="5"/>
        <v>66634</v>
      </c>
      <c r="E63" s="45">
        <f t="shared" ref="E63" si="6">C63+D63</f>
        <v>224446</v>
      </c>
      <c r="F63" s="47">
        <f t="shared" ref="F63" si="7">E63/$E$63</f>
        <v>1</v>
      </c>
      <c r="G63" s="43">
        <f t="shared" si="5"/>
        <v>496275</v>
      </c>
      <c r="H63" s="43">
        <f t="shared" si="5"/>
        <v>23149</v>
      </c>
      <c r="I63" s="45">
        <f t="shared" ref="I63" si="8">G63+H63</f>
        <v>519424</v>
      </c>
      <c r="J63" s="47">
        <f t="shared" ref="J63" si="9">I63/$I$63</f>
        <v>1</v>
      </c>
      <c r="K63" s="45">
        <f t="shared" ref="K63:K64" si="10">E63+I63</f>
        <v>743870</v>
      </c>
      <c r="P63" s="56"/>
    </row>
    <row r="64" spans="2:16" ht="25.5" customHeight="1" x14ac:dyDescent="0.2">
      <c r="B64" s="57" t="s">
        <v>82</v>
      </c>
      <c r="C64" s="58">
        <f>+C63/$K$63</f>
        <v>0.21214997244142123</v>
      </c>
      <c r="D64" s="58">
        <f>+D63/$K$63</f>
        <v>8.9577479936010326E-2</v>
      </c>
      <c r="E64" s="59">
        <f>C64+D64</f>
        <v>0.30172745237743154</v>
      </c>
      <c r="F64" s="59"/>
      <c r="G64" s="58">
        <f>+G63/$K$63</f>
        <v>0.66715286273139118</v>
      </c>
      <c r="H64" s="58">
        <f>+H63/$K$63</f>
        <v>3.111968489117722E-2</v>
      </c>
      <c r="I64" s="59">
        <f>G64+H64</f>
        <v>0.69827254762256841</v>
      </c>
      <c r="J64" s="59"/>
      <c r="K64" s="59">
        <f t="shared" si="10"/>
        <v>1</v>
      </c>
    </row>
    <row r="65" spans="2:12" x14ac:dyDescent="0.2">
      <c r="B65" s="50"/>
      <c r="C65" s="63"/>
      <c r="D65" s="63"/>
      <c r="E65" s="63"/>
      <c r="F65" s="63"/>
      <c r="G65" s="63"/>
      <c r="H65" s="63"/>
      <c r="I65" s="63"/>
      <c r="J65" s="63"/>
      <c r="K65" s="63"/>
    </row>
    <row r="66" spans="2:12" ht="12.75" x14ac:dyDescent="0.2">
      <c r="B66" s="363" t="s">
        <v>143</v>
      </c>
      <c r="C66" s="363"/>
      <c r="D66" s="363"/>
      <c r="E66" s="363"/>
      <c r="F66" s="363"/>
      <c r="G66" s="363"/>
      <c r="H66" s="363"/>
      <c r="I66" s="363"/>
      <c r="J66" s="363"/>
      <c r="K66" s="363"/>
    </row>
    <row r="67" spans="2:12" ht="12.75" x14ac:dyDescent="0.2">
      <c r="B67" s="376" t="str">
        <f>'Solicitudes Regiones'!$B$6:$P$6</f>
        <v>Acumuladas de julio de 2008 a marzo de 2019</v>
      </c>
      <c r="C67" s="376"/>
      <c r="D67" s="376"/>
      <c r="E67" s="376"/>
      <c r="F67" s="376"/>
      <c r="G67" s="376"/>
      <c r="H67" s="376"/>
      <c r="I67" s="376"/>
      <c r="J67" s="376"/>
      <c r="K67" s="376"/>
    </row>
    <row r="69" spans="2:12" ht="15" customHeight="1" x14ac:dyDescent="0.2">
      <c r="B69" s="392" t="s">
        <v>83</v>
      </c>
      <c r="C69" s="392"/>
      <c r="D69" s="392"/>
      <c r="E69" s="392"/>
      <c r="F69" s="392"/>
      <c r="G69" s="392"/>
      <c r="H69" s="392"/>
      <c r="I69" s="392"/>
      <c r="J69" s="392"/>
      <c r="K69" s="392"/>
      <c r="L69" s="64"/>
    </row>
    <row r="70" spans="2:12" ht="15" customHeight="1" x14ac:dyDescent="0.2">
      <c r="B70" s="392" t="s">
        <v>74</v>
      </c>
      <c r="C70" s="392" t="s">
        <v>2</v>
      </c>
      <c r="D70" s="392"/>
      <c r="E70" s="392"/>
      <c r="F70" s="392"/>
      <c r="G70" s="392"/>
      <c r="H70" s="392"/>
      <c r="I70" s="392"/>
      <c r="J70" s="392"/>
      <c r="K70" s="392"/>
    </row>
    <row r="71" spans="2:12" ht="24" x14ac:dyDescent="0.2">
      <c r="B71" s="392"/>
      <c r="C71" s="49" t="s">
        <v>75</v>
      </c>
      <c r="D71" s="49" t="s">
        <v>76</v>
      </c>
      <c r="E71" s="49" t="s">
        <v>77</v>
      </c>
      <c r="F71" s="49" t="s">
        <v>78</v>
      </c>
      <c r="G71" s="49" t="s">
        <v>8</v>
      </c>
      <c r="H71" s="49" t="s">
        <v>79</v>
      </c>
      <c r="I71" s="49" t="s">
        <v>80</v>
      </c>
      <c r="J71" s="49" t="s">
        <v>81</v>
      </c>
      <c r="K71" s="49" t="s">
        <v>46</v>
      </c>
    </row>
    <row r="72" spans="2:12" ht="12.75" customHeight="1" x14ac:dyDescent="0.2">
      <c r="B72" s="45" t="s">
        <v>430</v>
      </c>
      <c r="C72" s="93">
        <v>4588</v>
      </c>
      <c r="D72" s="93">
        <v>1033</v>
      </c>
      <c r="E72" s="93">
        <f>C72+D72</f>
        <v>5621</v>
      </c>
      <c r="F72" s="94">
        <f>E72/$E$124</f>
        <v>3.0755678118656402E-2</v>
      </c>
      <c r="G72" s="93">
        <v>14680</v>
      </c>
      <c r="H72" s="93">
        <v>650</v>
      </c>
      <c r="I72" s="93">
        <f>G72+H72</f>
        <v>15330</v>
      </c>
      <c r="J72" s="94">
        <f>I72/$I$124</f>
        <v>3.5158131321239364E-2</v>
      </c>
      <c r="K72" s="93">
        <f t="shared" ref="K72:K123" si="11">E72+I72</f>
        <v>20951</v>
      </c>
    </row>
    <row r="73" spans="2:12" ht="12.75" customHeight="1" x14ac:dyDescent="0.2">
      <c r="B73" s="45" t="s">
        <v>431</v>
      </c>
      <c r="C73" s="93">
        <v>1853</v>
      </c>
      <c r="D73" s="93">
        <v>795</v>
      </c>
      <c r="E73" s="93">
        <f t="shared" ref="E73:E123" si="12">C73+D73</f>
        <v>2648</v>
      </c>
      <c r="F73" s="94">
        <f t="shared" ref="F73:F123" si="13">E73/$E$124</f>
        <v>1.4488709421491221E-2</v>
      </c>
      <c r="G73" s="93">
        <v>5691</v>
      </c>
      <c r="H73" s="93">
        <v>216</v>
      </c>
      <c r="I73" s="93">
        <f t="shared" ref="I73:I123" si="14">G73+H73</f>
        <v>5907</v>
      </c>
      <c r="J73" s="94">
        <f t="shared" ref="J73:J123" si="15">I73/$I$124</f>
        <v>1.3547232988555834E-2</v>
      </c>
      <c r="K73" s="93">
        <f t="shared" si="11"/>
        <v>8555</v>
      </c>
    </row>
    <row r="74" spans="2:12" ht="12.75" customHeight="1" x14ac:dyDescent="0.2">
      <c r="B74" s="45" t="s">
        <v>432</v>
      </c>
      <c r="C74" s="93">
        <v>4603</v>
      </c>
      <c r="D74" s="93">
        <v>1550</v>
      </c>
      <c r="E74" s="93">
        <f t="shared" si="12"/>
        <v>6153</v>
      </c>
      <c r="F74" s="94">
        <f t="shared" si="13"/>
        <v>3.3666551763759621E-2</v>
      </c>
      <c r="G74" s="93">
        <v>12206</v>
      </c>
      <c r="H74" s="93">
        <v>652</v>
      </c>
      <c r="I74" s="93">
        <f t="shared" si="14"/>
        <v>12858</v>
      </c>
      <c r="J74" s="94">
        <f t="shared" si="15"/>
        <v>2.9488796642432862E-2</v>
      </c>
      <c r="K74" s="93">
        <f t="shared" si="11"/>
        <v>19011</v>
      </c>
    </row>
    <row r="75" spans="2:12" ht="12.75" customHeight="1" x14ac:dyDescent="0.2">
      <c r="B75" s="45" t="s">
        <v>433</v>
      </c>
      <c r="C75" s="93">
        <v>1999</v>
      </c>
      <c r="D75" s="93">
        <v>703</v>
      </c>
      <c r="E75" s="93">
        <f t="shared" si="12"/>
        <v>2702</v>
      </c>
      <c r="F75" s="94">
        <f t="shared" si="13"/>
        <v>1.4784174039603202E-2</v>
      </c>
      <c r="G75" s="93">
        <v>5353</v>
      </c>
      <c r="H75" s="93">
        <v>279</v>
      </c>
      <c r="I75" s="93">
        <f t="shared" si="14"/>
        <v>5632</v>
      </c>
      <c r="J75" s="94">
        <f t="shared" si="15"/>
        <v>1.2916542439740384E-2</v>
      </c>
      <c r="K75" s="93">
        <f t="shared" si="11"/>
        <v>8334</v>
      </c>
    </row>
    <row r="76" spans="2:12" ht="12.75" customHeight="1" x14ac:dyDescent="0.2">
      <c r="B76" s="45" t="s">
        <v>434</v>
      </c>
      <c r="C76" s="93">
        <v>2077</v>
      </c>
      <c r="D76" s="93">
        <v>460</v>
      </c>
      <c r="E76" s="93">
        <f t="shared" si="12"/>
        <v>2537</v>
      </c>
      <c r="F76" s="94">
        <f t="shared" si="13"/>
        <v>1.3881365484261037E-2</v>
      </c>
      <c r="G76" s="93">
        <v>6668</v>
      </c>
      <c r="H76" s="93">
        <v>239</v>
      </c>
      <c r="I76" s="93">
        <f t="shared" si="14"/>
        <v>6907</v>
      </c>
      <c r="J76" s="94">
        <f t="shared" si="15"/>
        <v>1.5840653166066556E-2</v>
      </c>
      <c r="K76" s="93">
        <f t="shared" si="11"/>
        <v>9444</v>
      </c>
    </row>
    <row r="77" spans="2:12" ht="12.75" customHeight="1" x14ac:dyDescent="0.2">
      <c r="B77" s="45" t="s">
        <v>435</v>
      </c>
      <c r="C77" s="93">
        <v>2608</v>
      </c>
      <c r="D77" s="93">
        <v>579</v>
      </c>
      <c r="E77" s="93">
        <f t="shared" si="12"/>
        <v>3187</v>
      </c>
      <c r="F77" s="94">
        <f t="shared" si="13"/>
        <v>1.7437884035608957E-2</v>
      </c>
      <c r="G77" s="93">
        <v>6678</v>
      </c>
      <c r="H77" s="93">
        <v>249</v>
      </c>
      <c r="I77" s="93">
        <f t="shared" si="14"/>
        <v>6927</v>
      </c>
      <c r="J77" s="94">
        <f t="shared" si="15"/>
        <v>1.5886521569616771E-2</v>
      </c>
      <c r="K77" s="93">
        <f t="shared" si="11"/>
        <v>10114</v>
      </c>
    </row>
    <row r="78" spans="2:12" ht="12.75" customHeight="1" x14ac:dyDescent="0.2">
      <c r="B78" s="45" t="s">
        <v>436</v>
      </c>
      <c r="C78" s="93">
        <v>4386</v>
      </c>
      <c r="D78" s="93">
        <v>1919</v>
      </c>
      <c r="E78" s="93">
        <f t="shared" si="12"/>
        <v>6305</v>
      </c>
      <c r="F78" s="94">
        <f t="shared" si="13"/>
        <v>3.4498229948074832E-2</v>
      </c>
      <c r="G78" s="93">
        <v>11504</v>
      </c>
      <c r="H78" s="93">
        <v>821</v>
      </c>
      <c r="I78" s="93">
        <f t="shared" si="14"/>
        <v>12325</v>
      </c>
      <c r="J78" s="94">
        <f t="shared" si="15"/>
        <v>2.8266403687819644E-2</v>
      </c>
      <c r="K78" s="93">
        <f t="shared" si="11"/>
        <v>18630</v>
      </c>
    </row>
    <row r="79" spans="2:12" ht="12.75" customHeight="1" x14ac:dyDescent="0.2">
      <c r="B79" s="45" t="s">
        <v>437</v>
      </c>
      <c r="C79" s="93">
        <v>2981</v>
      </c>
      <c r="D79" s="93">
        <v>612</v>
      </c>
      <c r="E79" s="93">
        <f t="shared" si="12"/>
        <v>3593</v>
      </c>
      <c r="F79" s="94">
        <f t="shared" si="13"/>
        <v>1.9659340238450888E-2</v>
      </c>
      <c r="G79" s="93">
        <v>8263</v>
      </c>
      <c r="H79" s="93">
        <v>235</v>
      </c>
      <c r="I79" s="93">
        <f t="shared" si="14"/>
        <v>8498</v>
      </c>
      <c r="J79" s="94">
        <f t="shared" si="15"/>
        <v>1.9489484668486115E-2</v>
      </c>
      <c r="K79" s="93">
        <f t="shared" si="11"/>
        <v>12091</v>
      </c>
    </row>
    <row r="80" spans="2:12" ht="12.75" customHeight="1" x14ac:dyDescent="0.2">
      <c r="B80" s="45" t="s">
        <v>438</v>
      </c>
      <c r="C80" s="93">
        <v>760</v>
      </c>
      <c r="D80" s="93">
        <v>228</v>
      </c>
      <c r="E80" s="93">
        <f t="shared" si="12"/>
        <v>988</v>
      </c>
      <c r="F80" s="94">
        <f t="shared" si="13"/>
        <v>5.4059081980488395E-3</v>
      </c>
      <c r="G80" s="93">
        <v>2174</v>
      </c>
      <c r="H80" s="93">
        <v>78</v>
      </c>
      <c r="I80" s="93">
        <f t="shared" si="14"/>
        <v>2252</v>
      </c>
      <c r="J80" s="94">
        <f t="shared" si="15"/>
        <v>5.1647822397541451E-3</v>
      </c>
      <c r="K80" s="93">
        <f t="shared" si="11"/>
        <v>3240</v>
      </c>
    </row>
    <row r="81" spans="2:11" ht="12.75" customHeight="1" x14ac:dyDescent="0.2">
      <c r="B81" s="45" t="s">
        <v>439</v>
      </c>
      <c r="C81" s="93">
        <v>3122</v>
      </c>
      <c r="D81" s="93">
        <v>848</v>
      </c>
      <c r="E81" s="93">
        <f t="shared" si="12"/>
        <v>3970</v>
      </c>
      <c r="F81" s="94">
        <f t="shared" si="13"/>
        <v>2.1722120998232685E-2</v>
      </c>
      <c r="G81" s="93">
        <v>9488</v>
      </c>
      <c r="H81" s="93">
        <v>344</v>
      </c>
      <c r="I81" s="93">
        <f t="shared" si="14"/>
        <v>9832</v>
      </c>
      <c r="J81" s="94">
        <f t="shared" si="15"/>
        <v>2.2548907185285415E-2</v>
      </c>
      <c r="K81" s="93">
        <f t="shared" si="11"/>
        <v>13802</v>
      </c>
    </row>
    <row r="82" spans="2:11" ht="12.75" customHeight="1" x14ac:dyDescent="0.2">
      <c r="B82" s="45" t="s">
        <v>440</v>
      </c>
      <c r="C82" s="93">
        <v>2830</v>
      </c>
      <c r="D82" s="93">
        <v>624</v>
      </c>
      <c r="E82" s="93">
        <f t="shared" si="12"/>
        <v>3454</v>
      </c>
      <c r="F82" s="94">
        <f t="shared" si="13"/>
        <v>1.8898792425162642E-2</v>
      </c>
      <c r="G82" s="93">
        <v>9165</v>
      </c>
      <c r="H82" s="93">
        <v>295</v>
      </c>
      <c r="I82" s="93">
        <f t="shared" si="14"/>
        <v>9460</v>
      </c>
      <c r="J82" s="94">
        <f t="shared" si="15"/>
        <v>2.1695754879251426E-2</v>
      </c>
      <c r="K82" s="93">
        <f t="shared" si="11"/>
        <v>12914</v>
      </c>
    </row>
    <row r="83" spans="2:11" ht="24" customHeight="1" x14ac:dyDescent="0.2">
      <c r="B83" s="45" t="s">
        <v>441</v>
      </c>
      <c r="C83" s="93">
        <v>3375</v>
      </c>
      <c r="D83" s="93">
        <v>1008</v>
      </c>
      <c r="E83" s="93">
        <f t="shared" si="12"/>
        <v>4383</v>
      </c>
      <c r="F83" s="94">
        <f t="shared" si="13"/>
        <v>2.3981878170089132E-2</v>
      </c>
      <c r="G83" s="93">
        <v>10345</v>
      </c>
      <c r="H83" s="93">
        <v>434</v>
      </c>
      <c r="I83" s="93">
        <f t="shared" si="14"/>
        <v>10779</v>
      </c>
      <c r="J83" s="94">
        <f t="shared" si="15"/>
        <v>2.4720776093388068E-2</v>
      </c>
      <c r="K83" s="93">
        <f t="shared" si="11"/>
        <v>15162</v>
      </c>
    </row>
    <row r="84" spans="2:11" ht="12.75" customHeight="1" x14ac:dyDescent="0.2">
      <c r="B84" s="45" t="s">
        <v>442</v>
      </c>
      <c r="C84" s="93">
        <v>4680</v>
      </c>
      <c r="D84" s="93">
        <v>1565</v>
      </c>
      <c r="E84" s="93">
        <f t="shared" si="12"/>
        <v>6245</v>
      </c>
      <c r="F84" s="94">
        <f t="shared" si="13"/>
        <v>3.4169935927950403E-2</v>
      </c>
      <c r="G84" s="93">
        <v>15280</v>
      </c>
      <c r="H84" s="93">
        <v>656</v>
      </c>
      <c r="I84" s="93">
        <f t="shared" si="14"/>
        <v>15936</v>
      </c>
      <c r="J84" s="94">
        <f t="shared" si="15"/>
        <v>3.6547943948810863E-2</v>
      </c>
      <c r="K84" s="93">
        <f t="shared" si="11"/>
        <v>22181</v>
      </c>
    </row>
    <row r="85" spans="2:11" ht="12.75" customHeight="1" x14ac:dyDescent="0.2">
      <c r="B85" s="45" t="s">
        <v>443</v>
      </c>
      <c r="C85" s="93">
        <v>3228</v>
      </c>
      <c r="D85" s="93">
        <v>788</v>
      </c>
      <c r="E85" s="93">
        <f t="shared" si="12"/>
        <v>4016</v>
      </c>
      <c r="F85" s="94">
        <f t="shared" si="13"/>
        <v>2.1973813080328076E-2</v>
      </c>
      <c r="G85" s="93">
        <v>9897</v>
      </c>
      <c r="H85" s="93">
        <v>298</v>
      </c>
      <c r="I85" s="93">
        <f t="shared" si="14"/>
        <v>10195</v>
      </c>
      <c r="J85" s="94">
        <f t="shared" si="15"/>
        <v>2.3381418709721807E-2</v>
      </c>
      <c r="K85" s="93">
        <f t="shared" si="11"/>
        <v>14211</v>
      </c>
    </row>
    <row r="86" spans="2:11" ht="12.75" customHeight="1" x14ac:dyDescent="0.2">
      <c r="B86" s="45" t="s">
        <v>444</v>
      </c>
      <c r="C86" s="93">
        <v>3348</v>
      </c>
      <c r="D86" s="93">
        <v>1246</v>
      </c>
      <c r="E86" s="93">
        <f t="shared" si="12"/>
        <v>4594</v>
      </c>
      <c r="F86" s="94">
        <f t="shared" si="13"/>
        <v>2.5136378807526689E-2</v>
      </c>
      <c r="G86" s="93">
        <v>10224</v>
      </c>
      <c r="H86" s="93">
        <v>497</v>
      </c>
      <c r="I86" s="93">
        <f t="shared" si="14"/>
        <v>10721</v>
      </c>
      <c r="J86" s="94">
        <f t="shared" si="15"/>
        <v>2.4587757723092449E-2</v>
      </c>
      <c r="K86" s="93">
        <f t="shared" si="11"/>
        <v>15315</v>
      </c>
    </row>
    <row r="87" spans="2:11" ht="12.75" customHeight="1" x14ac:dyDescent="0.2">
      <c r="B87" s="45" t="s">
        <v>445</v>
      </c>
      <c r="C87" s="93">
        <v>2965</v>
      </c>
      <c r="D87" s="93">
        <v>802</v>
      </c>
      <c r="E87" s="93">
        <f t="shared" si="12"/>
        <v>3767</v>
      </c>
      <c r="F87" s="94">
        <f t="shared" si="13"/>
        <v>2.0611392896811718E-2</v>
      </c>
      <c r="G87" s="93">
        <v>9482</v>
      </c>
      <c r="H87" s="93">
        <v>332</v>
      </c>
      <c r="I87" s="93">
        <f t="shared" si="14"/>
        <v>9814</v>
      </c>
      <c r="J87" s="94">
        <f t="shared" si="15"/>
        <v>2.2507625622090223E-2</v>
      </c>
      <c r="K87" s="93">
        <f t="shared" si="11"/>
        <v>13581</v>
      </c>
    </row>
    <row r="88" spans="2:11" ht="12.75" customHeight="1" x14ac:dyDescent="0.2">
      <c r="B88" s="45" t="s">
        <v>446</v>
      </c>
      <c r="C88" s="93">
        <v>8873</v>
      </c>
      <c r="D88" s="93">
        <v>3235</v>
      </c>
      <c r="E88" s="93">
        <f t="shared" si="12"/>
        <v>12108</v>
      </c>
      <c r="F88" s="94">
        <f t="shared" si="13"/>
        <v>6.6249733261108654E-2</v>
      </c>
      <c r="G88" s="93">
        <v>27433</v>
      </c>
      <c r="H88" s="93">
        <v>1294</v>
      </c>
      <c r="I88" s="93">
        <f t="shared" si="14"/>
        <v>28727</v>
      </c>
      <c r="J88" s="94">
        <f t="shared" si="15"/>
        <v>6.5883081439350497E-2</v>
      </c>
      <c r="K88" s="93">
        <f t="shared" si="11"/>
        <v>40835</v>
      </c>
    </row>
    <row r="89" spans="2:11" ht="12.75" customHeight="1" x14ac:dyDescent="0.2">
      <c r="B89" s="45" t="s">
        <v>447</v>
      </c>
      <c r="C89" s="93">
        <v>379</v>
      </c>
      <c r="D89" s="93">
        <v>105</v>
      </c>
      <c r="E89" s="93">
        <f t="shared" si="12"/>
        <v>484</v>
      </c>
      <c r="F89" s="94">
        <f t="shared" si="13"/>
        <v>2.6482384290036822E-3</v>
      </c>
      <c r="G89" s="93">
        <v>818</v>
      </c>
      <c r="H89" s="93">
        <v>28</v>
      </c>
      <c r="I89" s="93">
        <f t="shared" si="14"/>
        <v>846</v>
      </c>
      <c r="J89" s="94">
        <f t="shared" si="15"/>
        <v>1.9402334701740707E-3</v>
      </c>
      <c r="K89" s="93">
        <f t="shared" si="11"/>
        <v>1330</v>
      </c>
    </row>
    <row r="90" spans="2:11" ht="12.75" customHeight="1" x14ac:dyDescent="0.2">
      <c r="B90" s="45" t="s">
        <v>448</v>
      </c>
      <c r="C90" s="93">
        <v>1236</v>
      </c>
      <c r="D90" s="93">
        <v>624</v>
      </c>
      <c r="E90" s="93">
        <f t="shared" si="12"/>
        <v>1860</v>
      </c>
      <c r="F90" s="94">
        <f t="shared" si="13"/>
        <v>1.0177114623857127E-2</v>
      </c>
      <c r="G90" s="93">
        <v>2863</v>
      </c>
      <c r="H90" s="93">
        <v>189</v>
      </c>
      <c r="I90" s="93">
        <f t="shared" si="14"/>
        <v>3052</v>
      </c>
      <c r="J90" s="94">
        <f t="shared" si="15"/>
        <v>6.9995183817627227E-3</v>
      </c>
      <c r="K90" s="93">
        <f t="shared" si="11"/>
        <v>4912</v>
      </c>
    </row>
    <row r="91" spans="2:11" ht="12.75" customHeight="1" x14ac:dyDescent="0.2">
      <c r="B91" s="45" t="s">
        <v>449</v>
      </c>
      <c r="C91" s="93">
        <v>383</v>
      </c>
      <c r="D91" s="93">
        <v>121</v>
      </c>
      <c r="E91" s="93">
        <f t="shared" si="12"/>
        <v>504</v>
      </c>
      <c r="F91" s="94">
        <f t="shared" si="13"/>
        <v>2.7576697690451569E-3</v>
      </c>
      <c r="G91" s="93">
        <v>1023</v>
      </c>
      <c r="H91" s="93">
        <v>58</v>
      </c>
      <c r="I91" s="93">
        <f t="shared" si="14"/>
        <v>1081</v>
      </c>
      <c r="J91" s="94">
        <f t="shared" si="15"/>
        <v>2.4791872118890904E-3</v>
      </c>
      <c r="K91" s="93">
        <f t="shared" si="11"/>
        <v>1585</v>
      </c>
    </row>
    <row r="92" spans="2:11" ht="12.75" customHeight="1" x14ac:dyDescent="0.2">
      <c r="B92" s="45" t="s">
        <v>450</v>
      </c>
      <c r="C92" s="93">
        <v>1424</v>
      </c>
      <c r="D92" s="93">
        <v>464</v>
      </c>
      <c r="E92" s="93">
        <f t="shared" si="12"/>
        <v>1888</v>
      </c>
      <c r="F92" s="94">
        <f t="shared" si="13"/>
        <v>1.0330318499915191E-2</v>
      </c>
      <c r="G92" s="93">
        <v>5077</v>
      </c>
      <c r="H92" s="93">
        <v>256</v>
      </c>
      <c r="I92" s="93">
        <f t="shared" si="14"/>
        <v>5333</v>
      </c>
      <c r="J92" s="94">
        <f t="shared" si="15"/>
        <v>1.2230809806664678E-2</v>
      </c>
      <c r="K92" s="93">
        <f t="shared" si="11"/>
        <v>7221</v>
      </c>
    </row>
    <row r="93" spans="2:11" ht="12.75" customHeight="1" x14ac:dyDescent="0.2">
      <c r="B93" s="45" t="s">
        <v>451</v>
      </c>
      <c r="C93" s="93">
        <v>366</v>
      </c>
      <c r="D93" s="93">
        <v>107</v>
      </c>
      <c r="E93" s="93">
        <f t="shared" si="12"/>
        <v>473</v>
      </c>
      <c r="F93" s="94">
        <f t="shared" si="13"/>
        <v>2.5880511919808714E-3</v>
      </c>
      <c r="G93" s="93">
        <v>1133</v>
      </c>
      <c r="H93" s="93">
        <v>68</v>
      </c>
      <c r="I93" s="93">
        <f t="shared" si="14"/>
        <v>1201</v>
      </c>
      <c r="J93" s="94">
        <f t="shared" si="15"/>
        <v>2.7543976331903769E-3</v>
      </c>
      <c r="K93" s="93">
        <f t="shared" si="11"/>
        <v>1674</v>
      </c>
    </row>
    <row r="94" spans="2:11" ht="12.75" customHeight="1" x14ac:dyDescent="0.2">
      <c r="B94" s="45" t="s">
        <v>452</v>
      </c>
      <c r="C94" s="93">
        <v>123</v>
      </c>
      <c r="D94" s="93">
        <v>45</v>
      </c>
      <c r="E94" s="93">
        <f t="shared" si="12"/>
        <v>168</v>
      </c>
      <c r="F94" s="94">
        <f t="shared" si="13"/>
        <v>9.192232563483856E-4</v>
      </c>
      <c r="G94" s="93">
        <v>397</v>
      </c>
      <c r="H94" s="93">
        <v>13</v>
      </c>
      <c r="I94" s="93">
        <f t="shared" si="14"/>
        <v>410</v>
      </c>
      <c r="J94" s="94">
        <f t="shared" si="15"/>
        <v>9.4030227277939592E-4</v>
      </c>
      <c r="K94" s="93">
        <f t="shared" si="11"/>
        <v>578</v>
      </c>
    </row>
    <row r="95" spans="2:11" ht="12.75" customHeight="1" x14ac:dyDescent="0.2">
      <c r="B95" s="45" t="s">
        <v>453</v>
      </c>
      <c r="C95" s="93">
        <v>817</v>
      </c>
      <c r="D95" s="93">
        <v>194</v>
      </c>
      <c r="E95" s="93">
        <f t="shared" si="12"/>
        <v>1011</v>
      </c>
      <c r="F95" s="94">
        <f t="shared" si="13"/>
        <v>5.5317542390965349E-3</v>
      </c>
      <c r="G95" s="93">
        <v>2012</v>
      </c>
      <c r="H95" s="93">
        <v>97</v>
      </c>
      <c r="I95" s="93">
        <f t="shared" si="14"/>
        <v>2109</v>
      </c>
      <c r="J95" s="94">
        <f t="shared" si="15"/>
        <v>4.8368231543701118E-3</v>
      </c>
      <c r="K95" s="93">
        <f t="shared" si="11"/>
        <v>3120</v>
      </c>
    </row>
    <row r="96" spans="2:11" ht="12.75" customHeight="1" x14ac:dyDescent="0.2">
      <c r="B96" s="45" t="s">
        <v>454</v>
      </c>
      <c r="C96" s="93">
        <v>350</v>
      </c>
      <c r="D96" s="93">
        <v>90</v>
      </c>
      <c r="E96" s="93">
        <f t="shared" si="12"/>
        <v>440</v>
      </c>
      <c r="F96" s="94">
        <f t="shared" si="13"/>
        <v>2.4074894809124384E-3</v>
      </c>
      <c r="G96" s="93">
        <v>599</v>
      </c>
      <c r="H96" s="93">
        <v>42</v>
      </c>
      <c r="I96" s="93">
        <f t="shared" si="14"/>
        <v>641</v>
      </c>
      <c r="J96" s="94">
        <f t="shared" si="15"/>
        <v>1.4700823337843727E-3</v>
      </c>
      <c r="K96" s="93">
        <f t="shared" si="11"/>
        <v>1081</v>
      </c>
    </row>
    <row r="97" spans="2:11" ht="12.75" customHeight="1" x14ac:dyDescent="0.2">
      <c r="B97" s="45" t="s">
        <v>455</v>
      </c>
      <c r="C97" s="93">
        <v>827</v>
      </c>
      <c r="D97" s="93">
        <v>245</v>
      </c>
      <c r="E97" s="93">
        <f t="shared" si="12"/>
        <v>1072</v>
      </c>
      <c r="F97" s="94">
        <f t="shared" si="13"/>
        <v>5.8655198262230323E-3</v>
      </c>
      <c r="G97" s="93">
        <v>2152</v>
      </c>
      <c r="H97" s="93">
        <v>94</v>
      </c>
      <c r="I97" s="93">
        <f t="shared" si="14"/>
        <v>2246</v>
      </c>
      <c r="J97" s="94">
        <f t="shared" si="15"/>
        <v>5.1510217186890809E-3</v>
      </c>
      <c r="K97" s="93">
        <f t="shared" si="11"/>
        <v>3318</v>
      </c>
    </row>
    <row r="98" spans="2:11" ht="12.75" customHeight="1" x14ac:dyDescent="0.2">
      <c r="B98" s="45" t="s">
        <v>456</v>
      </c>
      <c r="C98" s="93">
        <v>1059</v>
      </c>
      <c r="D98" s="93">
        <v>339</v>
      </c>
      <c r="E98" s="93">
        <f t="shared" si="12"/>
        <v>1398</v>
      </c>
      <c r="F98" s="94">
        <f t="shared" si="13"/>
        <v>7.6492506688990661E-3</v>
      </c>
      <c r="G98" s="93">
        <v>3513</v>
      </c>
      <c r="H98" s="93">
        <v>154</v>
      </c>
      <c r="I98" s="93">
        <f t="shared" si="14"/>
        <v>3667</v>
      </c>
      <c r="J98" s="94">
        <f t="shared" si="15"/>
        <v>8.409971790931817E-3</v>
      </c>
      <c r="K98" s="93">
        <f t="shared" si="11"/>
        <v>5065</v>
      </c>
    </row>
    <row r="99" spans="2:11" ht="12.75" customHeight="1" x14ac:dyDescent="0.2">
      <c r="B99" s="45" t="s">
        <v>457</v>
      </c>
      <c r="C99" s="93">
        <v>1691</v>
      </c>
      <c r="D99" s="93">
        <v>504</v>
      </c>
      <c r="E99" s="93">
        <f t="shared" si="12"/>
        <v>2195</v>
      </c>
      <c r="F99" s="94">
        <f t="shared" si="13"/>
        <v>1.2010089569551824E-2</v>
      </c>
      <c r="G99" s="93">
        <v>5951</v>
      </c>
      <c r="H99" s="93">
        <v>259</v>
      </c>
      <c r="I99" s="93">
        <f t="shared" si="14"/>
        <v>6210</v>
      </c>
      <c r="J99" s="94">
        <f t="shared" si="15"/>
        <v>1.4242139302341581E-2</v>
      </c>
      <c r="K99" s="93">
        <f t="shared" si="11"/>
        <v>8405</v>
      </c>
    </row>
    <row r="100" spans="2:11" ht="12.75" customHeight="1" x14ac:dyDescent="0.2">
      <c r="B100" s="45" t="s">
        <v>458</v>
      </c>
      <c r="C100" s="93">
        <v>2149</v>
      </c>
      <c r="D100" s="93">
        <v>931</v>
      </c>
      <c r="E100" s="93">
        <f t="shared" si="12"/>
        <v>3080</v>
      </c>
      <c r="F100" s="94">
        <f t="shared" si="13"/>
        <v>1.685242636638707E-2</v>
      </c>
      <c r="G100" s="93">
        <v>6435</v>
      </c>
      <c r="H100" s="93">
        <v>422</v>
      </c>
      <c r="I100" s="93">
        <f t="shared" si="14"/>
        <v>6857</v>
      </c>
      <c r="J100" s="94">
        <f t="shared" si="15"/>
        <v>1.572598215719102E-2</v>
      </c>
      <c r="K100" s="93">
        <f t="shared" si="11"/>
        <v>9937</v>
      </c>
    </row>
    <row r="101" spans="2:11" ht="12.75" customHeight="1" x14ac:dyDescent="0.2">
      <c r="B101" s="45" t="s">
        <v>459</v>
      </c>
      <c r="C101" s="93">
        <v>4043</v>
      </c>
      <c r="D101" s="93">
        <v>1420</v>
      </c>
      <c r="E101" s="93">
        <f t="shared" si="12"/>
        <v>5463</v>
      </c>
      <c r="F101" s="94">
        <f t="shared" si="13"/>
        <v>2.9891170532328752E-2</v>
      </c>
      <c r="G101" s="93">
        <v>12429</v>
      </c>
      <c r="H101" s="93">
        <v>625</v>
      </c>
      <c r="I101" s="93">
        <f t="shared" si="14"/>
        <v>13054</v>
      </c>
      <c r="J101" s="94">
        <f t="shared" si="15"/>
        <v>2.993830699722496E-2</v>
      </c>
      <c r="K101" s="93">
        <f t="shared" si="11"/>
        <v>18517</v>
      </c>
    </row>
    <row r="102" spans="2:11" ht="12.75" customHeight="1" x14ac:dyDescent="0.2">
      <c r="B102" s="45" t="s">
        <v>460</v>
      </c>
      <c r="C102" s="93">
        <v>4199</v>
      </c>
      <c r="D102" s="93">
        <v>996</v>
      </c>
      <c r="E102" s="93">
        <f t="shared" si="12"/>
        <v>5195</v>
      </c>
      <c r="F102" s="94">
        <f t="shared" si="13"/>
        <v>2.8424790575772997E-2</v>
      </c>
      <c r="G102" s="93">
        <v>12278</v>
      </c>
      <c r="H102" s="93">
        <v>482</v>
      </c>
      <c r="I102" s="93">
        <f t="shared" si="14"/>
        <v>12760</v>
      </c>
      <c r="J102" s="94">
        <f t="shared" si="15"/>
        <v>2.9264041465036809E-2</v>
      </c>
      <c r="K102" s="93">
        <f t="shared" si="11"/>
        <v>17955</v>
      </c>
    </row>
    <row r="103" spans="2:11" ht="12.75" customHeight="1" x14ac:dyDescent="0.2">
      <c r="B103" s="45" t="s">
        <v>461</v>
      </c>
      <c r="C103" s="93">
        <v>4296</v>
      </c>
      <c r="D103" s="93">
        <v>1209</v>
      </c>
      <c r="E103" s="93">
        <f t="shared" si="12"/>
        <v>5505</v>
      </c>
      <c r="F103" s="94">
        <f t="shared" si="13"/>
        <v>3.0120976346415852E-2</v>
      </c>
      <c r="G103" s="93">
        <v>12732</v>
      </c>
      <c r="H103" s="93">
        <v>527</v>
      </c>
      <c r="I103" s="93">
        <f t="shared" si="14"/>
        <v>13259</v>
      </c>
      <c r="J103" s="94">
        <f t="shared" si="15"/>
        <v>3.040845813361466E-2</v>
      </c>
      <c r="K103" s="93">
        <f t="shared" si="11"/>
        <v>18764</v>
      </c>
    </row>
    <row r="104" spans="2:11" ht="12.75" customHeight="1" x14ac:dyDescent="0.2">
      <c r="B104" s="45" t="s">
        <v>462</v>
      </c>
      <c r="C104" s="93">
        <v>1696</v>
      </c>
      <c r="D104" s="93">
        <v>823</v>
      </c>
      <c r="E104" s="93">
        <f t="shared" si="12"/>
        <v>2519</v>
      </c>
      <c r="F104" s="94">
        <f t="shared" si="13"/>
        <v>1.378287727822371E-2</v>
      </c>
      <c r="G104" s="93">
        <v>4869</v>
      </c>
      <c r="H104" s="93">
        <v>307</v>
      </c>
      <c r="I104" s="93">
        <f t="shared" si="14"/>
        <v>5176</v>
      </c>
      <c r="J104" s="94">
        <f t="shared" si="15"/>
        <v>1.1870742838795495E-2</v>
      </c>
      <c r="K104" s="93">
        <f t="shared" si="11"/>
        <v>7695</v>
      </c>
    </row>
    <row r="105" spans="2:11" ht="12.75" customHeight="1" x14ac:dyDescent="0.2">
      <c r="B105" s="45" t="s">
        <v>463</v>
      </c>
      <c r="C105" s="93">
        <v>2595</v>
      </c>
      <c r="D105" s="93">
        <v>508</v>
      </c>
      <c r="E105" s="93">
        <f t="shared" si="12"/>
        <v>3103</v>
      </c>
      <c r="F105" s="94">
        <f t="shared" si="13"/>
        <v>1.6978272407434766E-2</v>
      </c>
      <c r="G105" s="93">
        <v>6875</v>
      </c>
      <c r="H105" s="93">
        <v>221</v>
      </c>
      <c r="I105" s="93">
        <f t="shared" si="14"/>
        <v>7096</v>
      </c>
      <c r="J105" s="94">
        <f t="shared" si="15"/>
        <v>1.6274109579616083E-2</v>
      </c>
      <c r="K105" s="93">
        <f t="shared" si="11"/>
        <v>10199</v>
      </c>
    </row>
    <row r="106" spans="2:11" ht="12.75" customHeight="1" x14ac:dyDescent="0.2">
      <c r="B106" s="45" t="s">
        <v>464</v>
      </c>
      <c r="C106" s="93">
        <v>3175</v>
      </c>
      <c r="D106" s="93">
        <v>879</v>
      </c>
      <c r="E106" s="93">
        <f t="shared" si="12"/>
        <v>4054</v>
      </c>
      <c r="F106" s="94">
        <f t="shared" si="13"/>
        <v>2.2181732626406877E-2</v>
      </c>
      <c r="G106" s="93">
        <v>8272</v>
      </c>
      <c r="H106" s="93">
        <v>336</v>
      </c>
      <c r="I106" s="93">
        <f t="shared" si="14"/>
        <v>8608</v>
      </c>
      <c r="J106" s="94">
        <f t="shared" si="15"/>
        <v>1.9741760888012293E-2</v>
      </c>
      <c r="K106" s="93">
        <f t="shared" si="11"/>
        <v>12662</v>
      </c>
    </row>
    <row r="107" spans="2:11" ht="12.75" customHeight="1" x14ac:dyDescent="0.2">
      <c r="B107" s="45" t="s">
        <v>465</v>
      </c>
      <c r="C107" s="93">
        <v>3272</v>
      </c>
      <c r="D107" s="93">
        <v>1068</v>
      </c>
      <c r="E107" s="93">
        <f t="shared" si="12"/>
        <v>4340</v>
      </c>
      <c r="F107" s="94">
        <f t="shared" si="13"/>
        <v>2.3746600788999962E-2</v>
      </c>
      <c r="G107" s="93">
        <v>9478</v>
      </c>
      <c r="H107" s="93">
        <v>458</v>
      </c>
      <c r="I107" s="93">
        <f t="shared" si="14"/>
        <v>9936</v>
      </c>
      <c r="J107" s="94">
        <f t="shared" si="15"/>
        <v>2.2787422883746532E-2</v>
      </c>
      <c r="K107" s="93">
        <f t="shared" si="11"/>
        <v>14276</v>
      </c>
    </row>
    <row r="108" spans="2:11" ht="12.75" customHeight="1" x14ac:dyDescent="0.2">
      <c r="B108" s="45" t="s">
        <v>466</v>
      </c>
      <c r="C108" s="93">
        <v>3134</v>
      </c>
      <c r="D108" s="93">
        <v>1151</v>
      </c>
      <c r="E108" s="93">
        <f t="shared" si="12"/>
        <v>4285</v>
      </c>
      <c r="F108" s="94">
        <f t="shared" si="13"/>
        <v>2.3445664603885908E-2</v>
      </c>
      <c r="G108" s="93">
        <v>8617</v>
      </c>
      <c r="H108" s="93">
        <v>424</v>
      </c>
      <c r="I108" s="93">
        <f t="shared" si="14"/>
        <v>9041</v>
      </c>
      <c r="J108" s="94">
        <f t="shared" si="15"/>
        <v>2.0734811824874435E-2</v>
      </c>
      <c r="K108" s="93">
        <f t="shared" si="11"/>
        <v>13326</v>
      </c>
    </row>
    <row r="109" spans="2:11" ht="12.75" customHeight="1" x14ac:dyDescent="0.2">
      <c r="B109" s="45" t="s">
        <v>467</v>
      </c>
      <c r="C109" s="93">
        <v>449</v>
      </c>
      <c r="D109" s="93">
        <v>141</v>
      </c>
      <c r="E109" s="93">
        <f t="shared" si="12"/>
        <v>590</v>
      </c>
      <c r="F109" s="94">
        <f t="shared" si="13"/>
        <v>3.2282245312234971E-3</v>
      </c>
      <c r="G109" s="93">
        <v>1196</v>
      </c>
      <c r="H109" s="93">
        <v>56</v>
      </c>
      <c r="I109" s="93">
        <f t="shared" si="14"/>
        <v>1252</v>
      </c>
      <c r="J109" s="94">
        <f t="shared" si="15"/>
        <v>2.8713620622434237E-3</v>
      </c>
      <c r="K109" s="93">
        <f t="shared" si="11"/>
        <v>1842</v>
      </c>
    </row>
    <row r="110" spans="2:11" ht="12.75" customHeight="1" x14ac:dyDescent="0.2">
      <c r="B110" s="45" t="s">
        <v>468</v>
      </c>
      <c r="C110" s="93">
        <v>1218</v>
      </c>
      <c r="D110" s="93">
        <v>434</v>
      </c>
      <c r="E110" s="93">
        <f t="shared" si="12"/>
        <v>1652</v>
      </c>
      <c r="F110" s="94">
        <f t="shared" si="13"/>
        <v>9.0390286874257927E-3</v>
      </c>
      <c r="G110" s="93">
        <v>3882</v>
      </c>
      <c r="H110" s="93">
        <v>178</v>
      </c>
      <c r="I110" s="93">
        <f t="shared" si="14"/>
        <v>4060</v>
      </c>
      <c r="J110" s="94">
        <f t="shared" si="15"/>
        <v>9.3112859206935308E-3</v>
      </c>
      <c r="K110" s="93">
        <f t="shared" si="11"/>
        <v>5712</v>
      </c>
    </row>
    <row r="111" spans="2:11" ht="12.75" customHeight="1" x14ac:dyDescent="0.2">
      <c r="B111" s="45" t="s">
        <v>469</v>
      </c>
      <c r="C111" s="93">
        <v>5826</v>
      </c>
      <c r="D111" s="93">
        <v>2197</v>
      </c>
      <c r="E111" s="93">
        <f t="shared" si="12"/>
        <v>8023</v>
      </c>
      <c r="F111" s="94">
        <f t="shared" si="13"/>
        <v>4.3898382057637485E-2</v>
      </c>
      <c r="G111" s="93">
        <v>16541</v>
      </c>
      <c r="H111" s="93">
        <v>1034</v>
      </c>
      <c r="I111" s="93">
        <f t="shared" si="14"/>
        <v>17575</v>
      </c>
      <c r="J111" s="94">
        <f t="shared" si="15"/>
        <v>4.0306859619750932E-2</v>
      </c>
      <c r="K111" s="93">
        <f t="shared" si="11"/>
        <v>25598</v>
      </c>
    </row>
    <row r="112" spans="2:11" ht="12.75" customHeight="1" x14ac:dyDescent="0.2">
      <c r="B112" s="45" t="s">
        <v>470</v>
      </c>
      <c r="C112" s="93">
        <v>3774</v>
      </c>
      <c r="D112" s="93">
        <v>1061</v>
      </c>
      <c r="E112" s="93">
        <f t="shared" si="12"/>
        <v>4835</v>
      </c>
      <c r="F112" s="94">
        <f t="shared" si="13"/>
        <v>2.6455026455026454E-2</v>
      </c>
      <c r="G112" s="93">
        <v>11128</v>
      </c>
      <c r="H112" s="93">
        <v>469</v>
      </c>
      <c r="I112" s="93">
        <f t="shared" si="14"/>
        <v>11597</v>
      </c>
      <c r="J112" s="94">
        <f t="shared" si="15"/>
        <v>2.6596793798591839E-2</v>
      </c>
      <c r="K112" s="93">
        <f t="shared" si="11"/>
        <v>16432</v>
      </c>
    </row>
    <row r="113" spans="2:11" ht="12.75" customHeight="1" x14ac:dyDescent="0.2">
      <c r="B113" s="45" t="s">
        <v>471</v>
      </c>
      <c r="C113" s="93">
        <v>4097</v>
      </c>
      <c r="D113" s="93">
        <v>1707</v>
      </c>
      <c r="E113" s="93">
        <f t="shared" si="12"/>
        <v>5804</v>
      </c>
      <c r="F113" s="94">
        <f t="shared" si="13"/>
        <v>3.1756974880035892E-2</v>
      </c>
      <c r="G113" s="93">
        <v>13322</v>
      </c>
      <c r="H113" s="93">
        <v>721</v>
      </c>
      <c r="I113" s="93">
        <f t="shared" si="14"/>
        <v>14043</v>
      </c>
      <c r="J113" s="94">
        <f t="shared" si="15"/>
        <v>3.2206499552783062E-2</v>
      </c>
      <c r="K113" s="93">
        <f t="shared" si="11"/>
        <v>19847</v>
      </c>
    </row>
    <row r="114" spans="2:11" ht="12.75" customHeight="1" x14ac:dyDescent="0.2">
      <c r="B114" s="45" t="s">
        <v>472</v>
      </c>
      <c r="C114" s="93">
        <v>8740</v>
      </c>
      <c r="D114" s="93">
        <v>2692</v>
      </c>
      <c r="E114" s="93">
        <f t="shared" si="12"/>
        <v>11432</v>
      </c>
      <c r="F114" s="94">
        <f t="shared" si="13"/>
        <v>6.255095396770681E-2</v>
      </c>
      <c r="G114" s="93">
        <v>28137</v>
      </c>
      <c r="H114" s="93">
        <v>1086</v>
      </c>
      <c r="I114" s="93">
        <f t="shared" si="14"/>
        <v>29223</v>
      </c>
      <c r="J114" s="94">
        <f t="shared" si="15"/>
        <v>6.7020617847395825E-2</v>
      </c>
      <c r="K114" s="93">
        <f t="shared" si="11"/>
        <v>40655</v>
      </c>
    </row>
    <row r="115" spans="2:11" ht="12.75" customHeight="1" x14ac:dyDescent="0.2">
      <c r="B115" s="45" t="s">
        <v>473</v>
      </c>
      <c r="C115" s="93">
        <v>1265</v>
      </c>
      <c r="D115" s="93">
        <v>429</v>
      </c>
      <c r="E115" s="93">
        <f t="shared" si="12"/>
        <v>1694</v>
      </c>
      <c r="F115" s="94">
        <f t="shared" si="13"/>
        <v>9.2688345015128886E-3</v>
      </c>
      <c r="G115" s="93">
        <v>4495</v>
      </c>
      <c r="H115" s="93">
        <v>200</v>
      </c>
      <c r="I115" s="93">
        <f t="shared" si="14"/>
        <v>4695</v>
      </c>
      <c r="J115" s="94">
        <f t="shared" si="15"/>
        <v>1.0767607733412839E-2</v>
      </c>
      <c r="K115" s="93">
        <f t="shared" si="11"/>
        <v>6389</v>
      </c>
    </row>
    <row r="116" spans="2:11" ht="12.75" customHeight="1" x14ac:dyDescent="0.2">
      <c r="B116" s="45" t="s">
        <v>474</v>
      </c>
      <c r="C116" s="93">
        <v>603</v>
      </c>
      <c r="D116" s="93">
        <v>214</v>
      </c>
      <c r="E116" s="93">
        <f t="shared" si="12"/>
        <v>817</v>
      </c>
      <c r="F116" s="94">
        <f t="shared" si="13"/>
        <v>4.4702702406942321E-3</v>
      </c>
      <c r="G116" s="93">
        <v>2404</v>
      </c>
      <c r="H116" s="93">
        <v>134</v>
      </c>
      <c r="I116" s="93">
        <f t="shared" si="14"/>
        <v>2538</v>
      </c>
      <c r="J116" s="94">
        <f t="shared" si="15"/>
        <v>5.8207004105222115E-3</v>
      </c>
      <c r="K116" s="93">
        <f t="shared" si="11"/>
        <v>3355</v>
      </c>
    </row>
    <row r="117" spans="2:11" ht="12.75" customHeight="1" x14ac:dyDescent="0.2">
      <c r="B117" s="45" t="s">
        <v>475</v>
      </c>
      <c r="C117" s="93">
        <v>3096</v>
      </c>
      <c r="D117" s="93">
        <v>903</v>
      </c>
      <c r="E117" s="93">
        <f t="shared" si="12"/>
        <v>3999</v>
      </c>
      <c r="F117" s="94">
        <f t="shared" si="13"/>
        <v>2.1880796441292823E-2</v>
      </c>
      <c r="G117" s="93">
        <v>8730</v>
      </c>
      <c r="H117" s="93">
        <v>473</v>
      </c>
      <c r="I117" s="93">
        <f t="shared" si="14"/>
        <v>9203</v>
      </c>
      <c r="J117" s="94">
        <f t="shared" si="15"/>
        <v>2.1106345893631171E-2</v>
      </c>
      <c r="K117" s="93">
        <f t="shared" si="11"/>
        <v>13202</v>
      </c>
    </row>
    <row r="118" spans="2:11" ht="12.75" customHeight="1" x14ac:dyDescent="0.2">
      <c r="B118" s="45" t="s">
        <v>476</v>
      </c>
      <c r="C118" s="93">
        <v>291</v>
      </c>
      <c r="D118" s="93">
        <v>104</v>
      </c>
      <c r="E118" s="93">
        <f t="shared" si="12"/>
        <v>395</v>
      </c>
      <c r="F118" s="94">
        <f t="shared" si="13"/>
        <v>2.1612689658191209E-3</v>
      </c>
      <c r="G118" s="93">
        <v>847</v>
      </c>
      <c r="H118" s="93">
        <v>53</v>
      </c>
      <c r="I118" s="93">
        <f t="shared" si="14"/>
        <v>900</v>
      </c>
      <c r="J118" s="94">
        <f t="shared" si="15"/>
        <v>2.0640781597596495E-3</v>
      </c>
      <c r="K118" s="93">
        <f t="shared" si="11"/>
        <v>1295</v>
      </c>
    </row>
    <row r="119" spans="2:11" ht="12.75" customHeight="1" x14ac:dyDescent="0.2">
      <c r="B119" s="45" t="s">
        <v>477</v>
      </c>
      <c r="C119" s="93">
        <v>1622</v>
      </c>
      <c r="D119" s="93">
        <v>238</v>
      </c>
      <c r="E119" s="93">
        <f t="shared" si="12"/>
        <v>1860</v>
      </c>
      <c r="F119" s="94">
        <f t="shared" si="13"/>
        <v>1.0177114623857127E-2</v>
      </c>
      <c r="G119" s="93">
        <v>4247</v>
      </c>
      <c r="H119" s="93">
        <v>106</v>
      </c>
      <c r="I119" s="93">
        <f t="shared" si="14"/>
        <v>4353</v>
      </c>
      <c r="J119" s="94">
        <f t="shared" si="15"/>
        <v>9.983258032704171E-3</v>
      </c>
      <c r="K119" s="93">
        <f t="shared" si="11"/>
        <v>6213</v>
      </c>
    </row>
    <row r="120" spans="2:11" ht="12.75" customHeight="1" x14ac:dyDescent="0.2">
      <c r="B120" s="45" t="s">
        <v>478</v>
      </c>
      <c r="C120" s="93">
        <v>627</v>
      </c>
      <c r="D120" s="93">
        <v>94</v>
      </c>
      <c r="E120" s="93">
        <f t="shared" si="12"/>
        <v>721</v>
      </c>
      <c r="F120" s="94">
        <f t="shared" si="13"/>
        <v>3.9449998084951548E-3</v>
      </c>
      <c r="G120" s="93">
        <v>1313</v>
      </c>
      <c r="H120" s="93">
        <v>49</v>
      </c>
      <c r="I120" s="93">
        <f t="shared" si="14"/>
        <v>1362</v>
      </c>
      <c r="J120" s="94">
        <f t="shared" si="15"/>
        <v>3.1236382817696031E-3</v>
      </c>
      <c r="K120" s="93">
        <f t="shared" si="11"/>
        <v>2083</v>
      </c>
    </row>
    <row r="121" spans="2:11" ht="12.75" customHeight="1" x14ac:dyDescent="0.2">
      <c r="B121" s="45" t="s">
        <v>479</v>
      </c>
      <c r="C121" s="93">
        <v>3357</v>
      </c>
      <c r="D121" s="93">
        <v>585</v>
      </c>
      <c r="E121" s="93">
        <f t="shared" si="12"/>
        <v>3942</v>
      </c>
      <c r="F121" s="94">
        <f t="shared" si="13"/>
        <v>2.1568917122174621E-2</v>
      </c>
      <c r="G121" s="93">
        <v>11070</v>
      </c>
      <c r="H121" s="93">
        <v>331</v>
      </c>
      <c r="I121" s="93">
        <f t="shared" si="14"/>
        <v>11401</v>
      </c>
      <c r="J121" s="94">
        <f t="shared" si="15"/>
        <v>2.6147283443799737E-2</v>
      </c>
      <c r="K121" s="93">
        <f t="shared" si="11"/>
        <v>15343</v>
      </c>
    </row>
    <row r="122" spans="2:11" ht="12.75" customHeight="1" x14ac:dyDescent="0.2">
      <c r="B122" s="45" t="s">
        <v>480</v>
      </c>
      <c r="C122" s="93">
        <v>1338</v>
      </c>
      <c r="D122" s="93">
        <v>277</v>
      </c>
      <c r="E122" s="93">
        <f t="shared" si="12"/>
        <v>1615</v>
      </c>
      <c r="F122" s="94">
        <f t="shared" si="13"/>
        <v>8.8365807083490636E-3</v>
      </c>
      <c r="G122" s="93">
        <v>4041</v>
      </c>
      <c r="H122" s="93">
        <v>141</v>
      </c>
      <c r="I122" s="93">
        <f t="shared" si="14"/>
        <v>4182</v>
      </c>
      <c r="J122" s="94">
        <f t="shared" si="15"/>
        <v>9.5910831823498386E-3</v>
      </c>
      <c r="K122" s="93">
        <f t="shared" si="11"/>
        <v>5797</v>
      </c>
    </row>
    <row r="123" spans="2:11" ht="12.75" customHeight="1" x14ac:dyDescent="0.2">
      <c r="B123" s="45" t="s">
        <v>481</v>
      </c>
      <c r="C123" s="93">
        <v>8155</v>
      </c>
      <c r="D123" s="93">
        <v>1921</v>
      </c>
      <c r="E123" s="93">
        <f t="shared" si="12"/>
        <v>10076</v>
      </c>
      <c r="F123" s="94">
        <f t="shared" si="13"/>
        <v>5.5131509112894841E-2</v>
      </c>
      <c r="G123" s="93">
        <v>24132</v>
      </c>
      <c r="H123" s="93">
        <v>831</v>
      </c>
      <c r="I123" s="93">
        <f t="shared" si="14"/>
        <v>24963</v>
      </c>
      <c r="J123" s="94">
        <f t="shared" si="15"/>
        <v>5.725064789120015E-2</v>
      </c>
      <c r="K123" s="93">
        <f t="shared" si="11"/>
        <v>35039</v>
      </c>
    </row>
    <row r="124" spans="2:11" ht="12.75" customHeight="1" x14ac:dyDescent="0.2">
      <c r="B124" s="45" t="s">
        <v>66</v>
      </c>
      <c r="C124" s="93">
        <f t="shared" ref="C124:H124" si="16">SUM(C72:C123)</f>
        <v>139948</v>
      </c>
      <c r="D124" s="93">
        <f t="shared" si="16"/>
        <v>42815</v>
      </c>
      <c r="E124" s="95">
        <f t="shared" ref="E124" si="17">C124+D124</f>
        <v>182763</v>
      </c>
      <c r="F124" s="96">
        <f t="shared" ref="F124" si="18">E124/$E$124</f>
        <v>1</v>
      </c>
      <c r="G124" s="93">
        <f t="shared" si="16"/>
        <v>417539</v>
      </c>
      <c r="H124" s="93">
        <f t="shared" si="16"/>
        <v>18491</v>
      </c>
      <c r="I124" s="95">
        <f t="shared" ref="I124" si="19">G124+H124</f>
        <v>436030</v>
      </c>
      <c r="J124" s="96">
        <f t="shared" ref="J124" si="20">I124/$I$124</f>
        <v>1</v>
      </c>
      <c r="K124" s="95">
        <f t="shared" ref="K124:K125" si="21">E124+I124</f>
        <v>618793</v>
      </c>
    </row>
    <row r="125" spans="2:11" ht="24" x14ac:dyDescent="0.2">
      <c r="B125" s="57" t="s">
        <v>84</v>
      </c>
      <c r="C125" s="58">
        <f>+C124/$K$124</f>
        <v>0.22616286868144922</v>
      </c>
      <c r="D125" s="58">
        <f>+D124/$K$124</f>
        <v>6.919115116040421E-2</v>
      </c>
      <c r="E125" s="59">
        <f>C125+D125</f>
        <v>0.29535401984185344</v>
      </c>
      <c r="F125" s="58"/>
      <c r="G125" s="58">
        <f>+G124/$K$124</f>
        <v>0.67476361238734117</v>
      </c>
      <c r="H125" s="58">
        <f>+H124/$K$124</f>
        <v>2.9882367770805423E-2</v>
      </c>
      <c r="I125" s="59">
        <f>G125+H125</f>
        <v>0.70464598015814661</v>
      </c>
      <c r="J125" s="58"/>
      <c r="K125" s="58">
        <f t="shared" si="21"/>
        <v>1</v>
      </c>
    </row>
    <row r="126" spans="2:11" x14ac:dyDescent="0.2">
      <c r="B126" s="50" t="s">
        <v>149</v>
      </c>
    </row>
    <row r="127" spans="2:11" x14ac:dyDescent="0.2">
      <c r="B127" s="50" t="s">
        <v>150</v>
      </c>
    </row>
  </sheetData>
  <mergeCells count="10">
    <mergeCell ref="B70:B71"/>
    <mergeCell ref="C70:K70"/>
    <mergeCell ref="B8:K8"/>
    <mergeCell ref="B9:B10"/>
    <mergeCell ref="C9:K9"/>
    <mergeCell ref="B6:K6"/>
    <mergeCell ref="B5:K5"/>
    <mergeCell ref="B67:K67"/>
    <mergeCell ref="B66:K66"/>
    <mergeCell ref="B69:K69"/>
  </mergeCells>
  <hyperlinks>
    <hyperlink ref="M5" location="'Índice Pensiones Solidarias'!A1" display="Volver Sistema de Pensiones Solidadias" xr:uid="{00000000-0004-0000-1600-000000000000}"/>
  </hyperlinks>
  <pageMargins left="0.74803149606299213" right="0.74803149606299213" top="0.98425196850393704" bottom="0.98425196850393704" header="0" footer="0"/>
  <pageSetup scale="74" fitToHeight="2" orientation="portrait" r:id="rId1"/>
  <headerFooter alignWithMargins="0"/>
  <rowBreaks count="1" manualBreakCount="1">
    <brk id="69" min="1" max="1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249977111117893"/>
  </sheetPr>
  <dimension ref="A2:N13"/>
  <sheetViews>
    <sheetView showGridLines="0" workbookViewId="0">
      <selection activeCell="B14" sqref="B14"/>
    </sheetView>
  </sheetViews>
  <sheetFormatPr baseColWidth="10" defaultRowHeight="15" x14ac:dyDescent="0.25"/>
  <cols>
    <col min="1" max="1" width="6" customWidth="1"/>
  </cols>
  <sheetData>
    <row r="2" spans="1:14" x14ac:dyDescent="0.25">
      <c r="A2" s="79" t="s">
        <v>121</v>
      </c>
    </row>
    <row r="3" spans="1:14" x14ac:dyDescent="0.25">
      <c r="A3" s="79" t="s">
        <v>122</v>
      </c>
    </row>
    <row r="5" spans="1:14" x14ac:dyDescent="0.25">
      <c r="B5" s="153" t="s">
        <v>588</v>
      </c>
      <c r="C5" s="142"/>
      <c r="D5" s="142"/>
      <c r="N5" s="172" t="s">
        <v>596</v>
      </c>
    </row>
    <row r="7" spans="1:14" x14ac:dyDescent="0.25">
      <c r="B7" s="155" t="s">
        <v>144</v>
      </c>
      <c r="C7" s="156"/>
      <c r="D7" s="156"/>
      <c r="E7" s="156"/>
      <c r="F7" s="156"/>
      <c r="G7" s="156"/>
      <c r="H7" s="156"/>
      <c r="I7" s="156"/>
      <c r="J7" s="156"/>
      <c r="K7" s="156"/>
      <c r="L7" s="156"/>
      <c r="M7" s="156"/>
      <c r="N7" s="157"/>
    </row>
    <row r="8" spans="1:14" ht="27" customHeight="1" x14ac:dyDescent="0.25">
      <c r="B8" s="399" t="s">
        <v>644</v>
      </c>
      <c r="C8" s="400"/>
      <c r="D8" s="400"/>
      <c r="E8" s="400"/>
      <c r="F8" s="400"/>
      <c r="G8" s="400"/>
      <c r="H8" s="400"/>
      <c r="I8" s="400"/>
      <c r="J8" s="400"/>
      <c r="K8" s="400"/>
      <c r="L8" s="400"/>
      <c r="M8" s="400"/>
      <c r="N8" s="401"/>
    </row>
    <row r="10" spans="1:14" x14ac:dyDescent="0.25">
      <c r="B10" s="163" t="s">
        <v>542</v>
      </c>
    </row>
    <row r="11" spans="1:14" x14ac:dyDescent="0.25">
      <c r="B11" s="361" t="s">
        <v>645</v>
      </c>
      <c r="C11" s="361"/>
      <c r="D11" s="361"/>
      <c r="E11" s="361"/>
      <c r="F11" s="361"/>
      <c r="G11" s="361"/>
      <c r="H11" s="361"/>
    </row>
    <row r="12" spans="1:14" x14ac:dyDescent="0.25">
      <c r="B12" s="361" t="s">
        <v>646</v>
      </c>
      <c r="C12" s="361"/>
      <c r="D12" s="361"/>
      <c r="E12" s="361"/>
      <c r="F12" s="361"/>
      <c r="G12" s="361"/>
      <c r="H12" s="361"/>
    </row>
    <row r="13" spans="1:14" x14ac:dyDescent="0.25">
      <c r="B13" s="361" t="s">
        <v>647</v>
      </c>
      <c r="C13" s="361"/>
      <c r="D13" s="361"/>
      <c r="E13" s="361"/>
      <c r="F13" s="361"/>
      <c r="G13" s="361"/>
      <c r="H13" s="361"/>
    </row>
  </sheetData>
  <mergeCells count="4">
    <mergeCell ref="B8:N8"/>
    <mergeCell ref="B11:H11"/>
    <mergeCell ref="B12:H12"/>
    <mergeCell ref="B13:H13"/>
  </mergeCells>
  <hyperlinks>
    <hyperlink ref="B11" location="'Concesiones Mensuales BxH'!A1" display="Concesiones de Bono por Hijo a nivel nacional, por mes, desde Agosto 2009 a marzo 2018" xr:uid="{00000000-0004-0000-1700-000000000000}"/>
    <hyperlink ref="B12" location="'Solicitudes y Rechazos BxH'!A1" display="Solicitudes, Rechazos y concesiones a nivel nacional, por mes, desde Agosto 2009 a marzo 2018" xr:uid="{00000000-0004-0000-1700-000001000000}"/>
    <hyperlink ref="B13" location="'Concesiones Mensuales Regional'!A1" display="Concesiones de Bono por Hijo a nivel regional en el mes de marzo de 2018" xr:uid="{00000000-0004-0000-1700-000002000000}"/>
    <hyperlink ref="N5" location="Índice!A1" display="Volver" xr:uid="{00000000-0004-0000-1700-000003000000}"/>
  </hyperlinks>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M100"/>
  <sheetViews>
    <sheetView showGridLines="0" zoomScaleNormal="100" workbookViewId="0">
      <pane xSplit="2" ySplit="10" topLeftCell="C83" activePane="bottomRight" state="frozen"/>
      <selection pane="topRight" activeCell="C1" sqref="C1"/>
      <selection pane="bottomLeft" activeCell="A11" sqref="A11"/>
      <selection pane="bottomRight" activeCell="C11" sqref="C11"/>
    </sheetView>
  </sheetViews>
  <sheetFormatPr baseColWidth="10" defaultRowHeight="12" x14ac:dyDescent="0.2"/>
  <cols>
    <col min="1" max="1" width="6" style="50" customWidth="1"/>
    <col min="2" max="2" width="12.5703125" style="50" customWidth="1"/>
    <col min="3" max="11" width="11.42578125" style="50"/>
    <col min="12" max="12" width="15.7109375" style="80" customWidth="1"/>
    <col min="13" max="252" width="11.42578125" style="50"/>
    <col min="253" max="253" width="4.5703125" style="50" customWidth="1"/>
    <col min="254" max="254" width="12.5703125" style="50" customWidth="1"/>
    <col min="255" max="256" width="11.42578125" style="50"/>
    <col min="257" max="257" width="11.42578125" style="50" customWidth="1"/>
    <col min="258" max="259" width="11.42578125" style="50"/>
    <col min="260" max="260" width="11.42578125" style="50" customWidth="1"/>
    <col min="261" max="262" width="11.42578125" style="50"/>
    <col min="263" max="263" width="0" style="50" hidden="1" customWidth="1"/>
    <col min="264" max="265" width="11.42578125" style="50"/>
    <col min="266" max="266" width="0" style="50" hidden="1" customWidth="1"/>
    <col min="267" max="267" width="11.42578125" style="50"/>
    <col min="268" max="268" width="15.7109375" style="50" customWidth="1"/>
    <col min="269" max="508" width="11.42578125" style="50"/>
    <col min="509" max="509" width="4.5703125" style="50" customWidth="1"/>
    <col min="510" max="510" width="12.5703125" style="50" customWidth="1"/>
    <col min="511" max="512" width="11.42578125" style="50"/>
    <col min="513" max="513" width="11.42578125" style="50" customWidth="1"/>
    <col min="514" max="515" width="11.42578125" style="50"/>
    <col min="516" max="516" width="11.42578125" style="50" customWidth="1"/>
    <col min="517" max="518" width="11.42578125" style="50"/>
    <col min="519" max="519" width="0" style="50" hidden="1" customWidth="1"/>
    <col min="520" max="521" width="11.42578125" style="50"/>
    <col min="522" max="522" width="0" style="50" hidden="1" customWidth="1"/>
    <col min="523" max="523" width="11.42578125" style="50"/>
    <col min="524" max="524" width="15.7109375" style="50" customWidth="1"/>
    <col min="525" max="764" width="11.42578125" style="50"/>
    <col min="765" max="765" width="4.5703125" style="50" customWidth="1"/>
    <col min="766" max="766" width="12.5703125" style="50" customWidth="1"/>
    <col min="767" max="768" width="11.42578125" style="50"/>
    <col min="769" max="769" width="11.42578125" style="50" customWidth="1"/>
    <col min="770" max="771" width="11.42578125" style="50"/>
    <col min="772" max="772" width="11.42578125" style="50" customWidth="1"/>
    <col min="773" max="774" width="11.42578125" style="50"/>
    <col min="775" max="775" width="0" style="50" hidden="1" customWidth="1"/>
    <col min="776" max="777" width="11.42578125" style="50"/>
    <col min="778" max="778" width="0" style="50" hidden="1" customWidth="1"/>
    <col min="779" max="779" width="11.42578125" style="50"/>
    <col min="780" max="780" width="15.7109375" style="50" customWidth="1"/>
    <col min="781" max="1020" width="11.42578125" style="50"/>
    <col min="1021" max="1021" width="4.5703125" style="50" customWidth="1"/>
    <col min="1022" max="1022" width="12.5703125" style="50" customWidth="1"/>
    <col min="1023" max="1024" width="11.42578125" style="50"/>
    <col min="1025" max="1025" width="11.42578125" style="50" customWidth="1"/>
    <col min="1026" max="1027" width="11.42578125" style="50"/>
    <col min="1028" max="1028" width="11.42578125" style="50" customWidth="1"/>
    <col min="1029" max="1030" width="11.42578125" style="50"/>
    <col min="1031" max="1031" width="0" style="50" hidden="1" customWidth="1"/>
    <col min="1032" max="1033" width="11.42578125" style="50"/>
    <col min="1034" max="1034" width="0" style="50" hidden="1" customWidth="1"/>
    <col min="1035" max="1035" width="11.42578125" style="50"/>
    <col min="1036" max="1036" width="15.7109375" style="50" customWidth="1"/>
    <col min="1037" max="1276" width="11.42578125" style="50"/>
    <col min="1277" max="1277" width="4.5703125" style="50" customWidth="1"/>
    <col min="1278" max="1278" width="12.5703125" style="50" customWidth="1"/>
    <col min="1279" max="1280" width="11.42578125" style="50"/>
    <col min="1281" max="1281" width="11.42578125" style="50" customWidth="1"/>
    <col min="1282" max="1283" width="11.42578125" style="50"/>
    <col min="1284" max="1284" width="11.42578125" style="50" customWidth="1"/>
    <col min="1285" max="1286" width="11.42578125" style="50"/>
    <col min="1287" max="1287" width="0" style="50" hidden="1" customWidth="1"/>
    <col min="1288" max="1289" width="11.42578125" style="50"/>
    <col min="1290" max="1290" width="0" style="50" hidden="1" customWidth="1"/>
    <col min="1291" max="1291" width="11.42578125" style="50"/>
    <col min="1292" max="1292" width="15.7109375" style="50" customWidth="1"/>
    <col min="1293" max="1532" width="11.42578125" style="50"/>
    <col min="1533" max="1533" width="4.5703125" style="50" customWidth="1"/>
    <col min="1534" max="1534" width="12.5703125" style="50" customWidth="1"/>
    <col min="1535" max="1536" width="11.42578125" style="50"/>
    <col min="1537" max="1537" width="11.42578125" style="50" customWidth="1"/>
    <col min="1538" max="1539" width="11.42578125" style="50"/>
    <col min="1540" max="1540" width="11.42578125" style="50" customWidth="1"/>
    <col min="1541" max="1542" width="11.42578125" style="50"/>
    <col min="1543" max="1543" width="0" style="50" hidden="1" customWidth="1"/>
    <col min="1544" max="1545" width="11.42578125" style="50"/>
    <col min="1546" max="1546" width="0" style="50" hidden="1" customWidth="1"/>
    <col min="1547" max="1547" width="11.42578125" style="50"/>
    <col min="1548" max="1548" width="15.7109375" style="50" customWidth="1"/>
    <col min="1549" max="1788" width="11.42578125" style="50"/>
    <col min="1789" max="1789" width="4.5703125" style="50" customWidth="1"/>
    <col min="1790" max="1790" width="12.5703125" style="50" customWidth="1"/>
    <col min="1791" max="1792" width="11.42578125" style="50"/>
    <col min="1793" max="1793" width="11.42578125" style="50" customWidth="1"/>
    <col min="1794" max="1795" width="11.42578125" style="50"/>
    <col min="1796" max="1796" width="11.42578125" style="50" customWidth="1"/>
    <col min="1797" max="1798" width="11.42578125" style="50"/>
    <col min="1799" max="1799" width="0" style="50" hidden="1" customWidth="1"/>
    <col min="1800" max="1801" width="11.42578125" style="50"/>
    <col min="1802" max="1802" width="0" style="50" hidden="1" customWidth="1"/>
    <col min="1803" max="1803" width="11.42578125" style="50"/>
    <col min="1804" max="1804" width="15.7109375" style="50" customWidth="1"/>
    <col min="1805" max="2044" width="11.42578125" style="50"/>
    <col min="2045" max="2045" width="4.5703125" style="50" customWidth="1"/>
    <col min="2046" max="2046" width="12.5703125" style="50" customWidth="1"/>
    <col min="2047" max="2048" width="11.42578125" style="50"/>
    <col min="2049" max="2049" width="11.42578125" style="50" customWidth="1"/>
    <col min="2050" max="2051" width="11.42578125" style="50"/>
    <col min="2052" max="2052" width="11.42578125" style="50" customWidth="1"/>
    <col min="2053" max="2054" width="11.42578125" style="50"/>
    <col min="2055" max="2055" width="0" style="50" hidden="1" customWidth="1"/>
    <col min="2056" max="2057" width="11.42578125" style="50"/>
    <col min="2058" max="2058" width="0" style="50" hidden="1" customWidth="1"/>
    <col min="2059" max="2059" width="11.42578125" style="50"/>
    <col min="2060" max="2060" width="15.7109375" style="50" customWidth="1"/>
    <col min="2061" max="2300" width="11.42578125" style="50"/>
    <col min="2301" max="2301" width="4.5703125" style="50" customWidth="1"/>
    <col min="2302" max="2302" width="12.5703125" style="50" customWidth="1"/>
    <col min="2303" max="2304" width="11.42578125" style="50"/>
    <col min="2305" max="2305" width="11.42578125" style="50" customWidth="1"/>
    <col min="2306" max="2307" width="11.42578125" style="50"/>
    <col min="2308" max="2308" width="11.42578125" style="50" customWidth="1"/>
    <col min="2309" max="2310" width="11.42578125" style="50"/>
    <col min="2311" max="2311" width="0" style="50" hidden="1" customWidth="1"/>
    <col min="2312" max="2313" width="11.42578125" style="50"/>
    <col min="2314" max="2314" width="0" style="50" hidden="1" customWidth="1"/>
    <col min="2315" max="2315" width="11.42578125" style="50"/>
    <col min="2316" max="2316" width="15.7109375" style="50" customWidth="1"/>
    <col min="2317" max="2556" width="11.42578125" style="50"/>
    <col min="2557" max="2557" width="4.5703125" style="50" customWidth="1"/>
    <col min="2558" max="2558" width="12.5703125" style="50" customWidth="1"/>
    <col min="2559" max="2560" width="11.42578125" style="50"/>
    <col min="2561" max="2561" width="11.42578125" style="50" customWidth="1"/>
    <col min="2562" max="2563" width="11.42578125" style="50"/>
    <col min="2564" max="2564" width="11.42578125" style="50" customWidth="1"/>
    <col min="2565" max="2566" width="11.42578125" style="50"/>
    <col min="2567" max="2567" width="0" style="50" hidden="1" customWidth="1"/>
    <col min="2568" max="2569" width="11.42578125" style="50"/>
    <col min="2570" max="2570" width="0" style="50" hidden="1" customWidth="1"/>
    <col min="2571" max="2571" width="11.42578125" style="50"/>
    <col min="2572" max="2572" width="15.7109375" style="50" customWidth="1"/>
    <col min="2573" max="2812" width="11.42578125" style="50"/>
    <col min="2813" max="2813" width="4.5703125" style="50" customWidth="1"/>
    <col min="2814" max="2814" width="12.5703125" style="50" customWidth="1"/>
    <col min="2815" max="2816" width="11.42578125" style="50"/>
    <col min="2817" max="2817" width="11.42578125" style="50" customWidth="1"/>
    <col min="2818" max="2819" width="11.42578125" style="50"/>
    <col min="2820" max="2820" width="11.42578125" style="50" customWidth="1"/>
    <col min="2821" max="2822" width="11.42578125" style="50"/>
    <col min="2823" max="2823" width="0" style="50" hidden="1" customWidth="1"/>
    <col min="2824" max="2825" width="11.42578125" style="50"/>
    <col min="2826" max="2826" width="0" style="50" hidden="1" customWidth="1"/>
    <col min="2827" max="2827" width="11.42578125" style="50"/>
    <col min="2828" max="2828" width="15.7109375" style="50" customWidth="1"/>
    <col min="2829" max="3068" width="11.42578125" style="50"/>
    <col min="3069" max="3069" width="4.5703125" style="50" customWidth="1"/>
    <col min="3070" max="3070" width="12.5703125" style="50" customWidth="1"/>
    <col min="3071" max="3072" width="11.42578125" style="50"/>
    <col min="3073" max="3073" width="11.42578125" style="50" customWidth="1"/>
    <col min="3074" max="3075" width="11.42578125" style="50"/>
    <col min="3076" max="3076" width="11.42578125" style="50" customWidth="1"/>
    <col min="3077" max="3078" width="11.42578125" style="50"/>
    <col min="3079" max="3079" width="0" style="50" hidden="1" customWidth="1"/>
    <col min="3080" max="3081" width="11.42578125" style="50"/>
    <col min="3082" max="3082" width="0" style="50" hidden="1" customWidth="1"/>
    <col min="3083" max="3083" width="11.42578125" style="50"/>
    <col min="3084" max="3084" width="15.7109375" style="50" customWidth="1"/>
    <col min="3085" max="3324" width="11.42578125" style="50"/>
    <col min="3325" max="3325" width="4.5703125" style="50" customWidth="1"/>
    <col min="3326" max="3326" width="12.5703125" style="50" customWidth="1"/>
    <col min="3327" max="3328" width="11.42578125" style="50"/>
    <col min="3329" max="3329" width="11.42578125" style="50" customWidth="1"/>
    <col min="3330" max="3331" width="11.42578125" style="50"/>
    <col min="3332" max="3332" width="11.42578125" style="50" customWidth="1"/>
    <col min="3333" max="3334" width="11.42578125" style="50"/>
    <col min="3335" max="3335" width="0" style="50" hidden="1" customWidth="1"/>
    <col min="3336" max="3337" width="11.42578125" style="50"/>
    <col min="3338" max="3338" width="0" style="50" hidden="1" customWidth="1"/>
    <col min="3339" max="3339" width="11.42578125" style="50"/>
    <col min="3340" max="3340" width="15.7109375" style="50" customWidth="1"/>
    <col min="3341" max="3580" width="11.42578125" style="50"/>
    <col min="3581" max="3581" width="4.5703125" style="50" customWidth="1"/>
    <col min="3582" max="3582" width="12.5703125" style="50" customWidth="1"/>
    <col min="3583" max="3584" width="11.42578125" style="50"/>
    <col min="3585" max="3585" width="11.42578125" style="50" customWidth="1"/>
    <col min="3586" max="3587" width="11.42578125" style="50"/>
    <col min="3588" max="3588" width="11.42578125" style="50" customWidth="1"/>
    <col min="3589" max="3590" width="11.42578125" style="50"/>
    <col min="3591" max="3591" width="0" style="50" hidden="1" customWidth="1"/>
    <col min="3592" max="3593" width="11.42578125" style="50"/>
    <col min="3594" max="3594" width="0" style="50" hidden="1" customWidth="1"/>
    <col min="3595" max="3595" width="11.42578125" style="50"/>
    <col min="3596" max="3596" width="15.7109375" style="50" customWidth="1"/>
    <col min="3597" max="3836" width="11.42578125" style="50"/>
    <col min="3837" max="3837" width="4.5703125" style="50" customWidth="1"/>
    <col min="3838" max="3838" width="12.5703125" style="50" customWidth="1"/>
    <col min="3839" max="3840" width="11.42578125" style="50"/>
    <col min="3841" max="3841" width="11.42578125" style="50" customWidth="1"/>
    <col min="3842" max="3843" width="11.42578125" style="50"/>
    <col min="3844" max="3844" width="11.42578125" style="50" customWidth="1"/>
    <col min="3845" max="3846" width="11.42578125" style="50"/>
    <col min="3847" max="3847" width="0" style="50" hidden="1" customWidth="1"/>
    <col min="3848" max="3849" width="11.42578125" style="50"/>
    <col min="3850" max="3850" width="0" style="50" hidden="1" customWidth="1"/>
    <col min="3851" max="3851" width="11.42578125" style="50"/>
    <col min="3852" max="3852" width="15.7109375" style="50" customWidth="1"/>
    <col min="3853" max="4092" width="11.42578125" style="50"/>
    <col min="4093" max="4093" width="4.5703125" style="50" customWidth="1"/>
    <col min="4094" max="4094" width="12.5703125" style="50" customWidth="1"/>
    <col min="4095" max="4096" width="11.42578125" style="50"/>
    <col min="4097" max="4097" width="11.42578125" style="50" customWidth="1"/>
    <col min="4098" max="4099" width="11.42578125" style="50"/>
    <col min="4100" max="4100" width="11.42578125" style="50" customWidth="1"/>
    <col min="4101" max="4102" width="11.42578125" style="50"/>
    <col min="4103" max="4103" width="0" style="50" hidden="1" customWidth="1"/>
    <col min="4104" max="4105" width="11.42578125" style="50"/>
    <col min="4106" max="4106" width="0" style="50" hidden="1" customWidth="1"/>
    <col min="4107" max="4107" width="11.42578125" style="50"/>
    <col min="4108" max="4108" width="15.7109375" style="50" customWidth="1"/>
    <col min="4109" max="4348" width="11.42578125" style="50"/>
    <col min="4349" max="4349" width="4.5703125" style="50" customWidth="1"/>
    <col min="4350" max="4350" width="12.5703125" style="50" customWidth="1"/>
    <col min="4351" max="4352" width="11.42578125" style="50"/>
    <col min="4353" max="4353" width="11.42578125" style="50" customWidth="1"/>
    <col min="4354" max="4355" width="11.42578125" style="50"/>
    <col min="4356" max="4356" width="11.42578125" style="50" customWidth="1"/>
    <col min="4357" max="4358" width="11.42578125" style="50"/>
    <col min="4359" max="4359" width="0" style="50" hidden="1" customWidth="1"/>
    <col min="4360" max="4361" width="11.42578125" style="50"/>
    <col min="4362" max="4362" width="0" style="50" hidden="1" customWidth="1"/>
    <col min="4363" max="4363" width="11.42578125" style="50"/>
    <col min="4364" max="4364" width="15.7109375" style="50" customWidth="1"/>
    <col min="4365" max="4604" width="11.42578125" style="50"/>
    <col min="4605" max="4605" width="4.5703125" style="50" customWidth="1"/>
    <col min="4606" max="4606" width="12.5703125" style="50" customWidth="1"/>
    <col min="4607" max="4608" width="11.42578125" style="50"/>
    <col min="4609" max="4609" width="11.42578125" style="50" customWidth="1"/>
    <col min="4610" max="4611" width="11.42578125" style="50"/>
    <col min="4612" max="4612" width="11.42578125" style="50" customWidth="1"/>
    <col min="4613" max="4614" width="11.42578125" style="50"/>
    <col min="4615" max="4615" width="0" style="50" hidden="1" customWidth="1"/>
    <col min="4616" max="4617" width="11.42578125" style="50"/>
    <col min="4618" max="4618" width="0" style="50" hidden="1" customWidth="1"/>
    <col min="4619" max="4619" width="11.42578125" style="50"/>
    <col min="4620" max="4620" width="15.7109375" style="50" customWidth="1"/>
    <col min="4621" max="4860" width="11.42578125" style="50"/>
    <col min="4861" max="4861" width="4.5703125" style="50" customWidth="1"/>
    <col min="4862" max="4862" width="12.5703125" style="50" customWidth="1"/>
    <col min="4863" max="4864" width="11.42578125" style="50"/>
    <col min="4865" max="4865" width="11.42578125" style="50" customWidth="1"/>
    <col min="4866" max="4867" width="11.42578125" style="50"/>
    <col min="4868" max="4868" width="11.42578125" style="50" customWidth="1"/>
    <col min="4869" max="4870" width="11.42578125" style="50"/>
    <col min="4871" max="4871" width="0" style="50" hidden="1" customWidth="1"/>
    <col min="4872" max="4873" width="11.42578125" style="50"/>
    <col min="4874" max="4874" width="0" style="50" hidden="1" customWidth="1"/>
    <col min="4875" max="4875" width="11.42578125" style="50"/>
    <col min="4876" max="4876" width="15.7109375" style="50" customWidth="1"/>
    <col min="4877" max="5116" width="11.42578125" style="50"/>
    <col min="5117" max="5117" width="4.5703125" style="50" customWidth="1"/>
    <col min="5118" max="5118" width="12.5703125" style="50" customWidth="1"/>
    <col min="5119" max="5120" width="11.42578125" style="50"/>
    <col min="5121" max="5121" width="11.42578125" style="50" customWidth="1"/>
    <col min="5122" max="5123" width="11.42578125" style="50"/>
    <col min="5124" max="5124" width="11.42578125" style="50" customWidth="1"/>
    <col min="5125" max="5126" width="11.42578125" style="50"/>
    <col min="5127" max="5127" width="0" style="50" hidden="1" customWidth="1"/>
    <col min="5128" max="5129" width="11.42578125" style="50"/>
    <col min="5130" max="5130" width="0" style="50" hidden="1" customWidth="1"/>
    <col min="5131" max="5131" width="11.42578125" style="50"/>
    <col min="5132" max="5132" width="15.7109375" style="50" customWidth="1"/>
    <col min="5133" max="5372" width="11.42578125" style="50"/>
    <col min="5373" max="5373" width="4.5703125" style="50" customWidth="1"/>
    <col min="5374" max="5374" width="12.5703125" style="50" customWidth="1"/>
    <col min="5375" max="5376" width="11.42578125" style="50"/>
    <col min="5377" max="5377" width="11.42578125" style="50" customWidth="1"/>
    <col min="5378" max="5379" width="11.42578125" style="50"/>
    <col min="5380" max="5380" width="11.42578125" style="50" customWidth="1"/>
    <col min="5381" max="5382" width="11.42578125" style="50"/>
    <col min="5383" max="5383" width="0" style="50" hidden="1" customWidth="1"/>
    <col min="5384" max="5385" width="11.42578125" style="50"/>
    <col min="5386" max="5386" width="0" style="50" hidden="1" customWidth="1"/>
    <col min="5387" max="5387" width="11.42578125" style="50"/>
    <col min="5388" max="5388" width="15.7109375" style="50" customWidth="1"/>
    <col min="5389" max="5628" width="11.42578125" style="50"/>
    <col min="5629" max="5629" width="4.5703125" style="50" customWidth="1"/>
    <col min="5630" max="5630" width="12.5703125" style="50" customWidth="1"/>
    <col min="5631" max="5632" width="11.42578125" style="50"/>
    <col min="5633" max="5633" width="11.42578125" style="50" customWidth="1"/>
    <col min="5634" max="5635" width="11.42578125" style="50"/>
    <col min="5636" max="5636" width="11.42578125" style="50" customWidth="1"/>
    <col min="5637" max="5638" width="11.42578125" style="50"/>
    <col min="5639" max="5639" width="0" style="50" hidden="1" customWidth="1"/>
    <col min="5640" max="5641" width="11.42578125" style="50"/>
    <col min="5642" max="5642" width="0" style="50" hidden="1" customWidth="1"/>
    <col min="5643" max="5643" width="11.42578125" style="50"/>
    <col min="5644" max="5644" width="15.7109375" style="50" customWidth="1"/>
    <col min="5645" max="5884" width="11.42578125" style="50"/>
    <col min="5885" max="5885" width="4.5703125" style="50" customWidth="1"/>
    <col min="5886" max="5886" width="12.5703125" style="50" customWidth="1"/>
    <col min="5887" max="5888" width="11.42578125" style="50"/>
    <col min="5889" max="5889" width="11.42578125" style="50" customWidth="1"/>
    <col min="5890" max="5891" width="11.42578125" style="50"/>
    <col min="5892" max="5892" width="11.42578125" style="50" customWidth="1"/>
    <col min="5893" max="5894" width="11.42578125" style="50"/>
    <col min="5895" max="5895" width="0" style="50" hidden="1" customWidth="1"/>
    <col min="5896" max="5897" width="11.42578125" style="50"/>
    <col min="5898" max="5898" width="0" style="50" hidden="1" customWidth="1"/>
    <col min="5899" max="5899" width="11.42578125" style="50"/>
    <col min="5900" max="5900" width="15.7109375" style="50" customWidth="1"/>
    <col min="5901" max="6140" width="11.42578125" style="50"/>
    <col min="6141" max="6141" width="4.5703125" style="50" customWidth="1"/>
    <col min="6142" max="6142" width="12.5703125" style="50" customWidth="1"/>
    <col min="6143" max="6144" width="11.42578125" style="50"/>
    <col min="6145" max="6145" width="11.42578125" style="50" customWidth="1"/>
    <col min="6146" max="6147" width="11.42578125" style="50"/>
    <col min="6148" max="6148" width="11.42578125" style="50" customWidth="1"/>
    <col min="6149" max="6150" width="11.42578125" style="50"/>
    <col min="6151" max="6151" width="0" style="50" hidden="1" customWidth="1"/>
    <col min="6152" max="6153" width="11.42578125" style="50"/>
    <col min="6154" max="6154" width="0" style="50" hidden="1" customWidth="1"/>
    <col min="6155" max="6155" width="11.42578125" style="50"/>
    <col min="6156" max="6156" width="15.7109375" style="50" customWidth="1"/>
    <col min="6157" max="6396" width="11.42578125" style="50"/>
    <col min="6397" max="6397" width="4.5703125" style="50" customWidth="1"/>
    <col min="6398" max="6398" width="12.5703125" style="50" customWidth="1"/>
    <col min="6399" max="6400" width="11.42578125" style="50"/>
    <col min="6401" max="6401" width="11.42578125" style="50" customWidth="1"/>
    <col min="6402" max="6403" width="11.42578125" style="50"/>
    <col min="6404" max="6404" width="11.42578125" style="50" customWidth="1"/>
    <col min="6405" max="6406" width="11.42578125" style="50"/>
    <col min="6407" max="6407" width="0" style="50" hidden="1" customWidth="1"/>
    <col min="6408" max="6409" width="11.42578125" style="50"/>
    <col min="6410" max="6410" width="0" style="50" hidden="1" customWidth="1"/>
    <col min="6411" max="6411" width="11.42578125" style="50"/>
    <col min="6412" max="6412" width="15.7109375" style="50" customWidth="1"/>
    <col min="6413" max="6652" width="11.42578125" style="50"/>
    <col min="6653" max="6653" width="4.5703125" style="50" customWidth="1"/>
    <col min="6654" max="6654" width="12.5703125" style="50" customWidth="1"/>
    <col min="6655" max="6656" width="11.42578125" style="50"/>
    <col min="6657" max="6657" width="11.42578125" style="50" customWidth="1"/>
    <col min="6658" max="6659" width="11.42578125" style="50"/>
    <col min="6660" max="6660" width="11.42578125" style="50" customWidth="1"/>
    <col min="6661" max="6662" width="11.42578125" style="50"/>
    <col min="6663" max="6663" width="0" style="50" hidden="1" customWidth="1"/>
    <col min="6664" max="6665" width="11.42578125" style="50"/>
    <col min="6666" max="6666" width="0" style="50" hidden="1" customWidth="1"/>
    <col min="6667" max="6667" width="11.42578125" style="50"/>
    <col min="6668" max="6668" width="15.7109375" style="50" customWidth="1"/>
    <col min="6669" max="6908" width="11.42578125" style="50"/>
    <col min="6909" max="6909" width="4.5703125" style="50" customWidth="1"/>
    <col min="6910" max="6910" width="12.5703125" style="50" customWidth="1"/>
    <col min="6911" max="6912" width="11.42578125" style="50"/>
    <col min="6913" max="6913" width="11.42578125" style="50" customWidth="1"/>
    <col min="6914" max="6915" width="11.42578125" style="50"/>
    <col min="6916" max="6916" width="11.42578125" style="50" customWidth="1"/>
    <col min="6917" max="6918" width="11.42578125" style="50"/>
    <col min="6919" max="6919" width="0" style="50" hidden="1" customWidth="1"/>
    <col min="6920" max="6921" width="11.42578125" style="50"/>
    <col min="6922" max="6922" width="0" style="50" hidden="1" customWidth="1"/>
    <col min="6923" max="6923" width="11.42578125" style="50"/>
    <col min="6924" max="6924" width="15.7109375" style="50" customWidth="1"/>
    <col min="6925" max="7164" width="11.42578125" style="50"/>
    <col min="7165" max="7165" width="4.5703125" style="50" customWidth="1"/>
    <col min="7166" max="7166" width="12.5703125" style="50" customWidth="1"/>
    <col min="7167" max="7168" width="11.42578125" style="50"/>
    <col min="7169" max="7169" width="11.42578125" style="50" customWidth="1"/>
    <col min="7170" max="7171" width="11.42578125" style="50"/>
    <col min="7172" max="7172" width="11.42578125" style="50" customWidth="1"/>
    <col min="7173" max="7174" width="11.42578125" style="50"/>
    <col min="7175" max="7175" width="0" style="50" hidden="1" customWidth="1"/>
    <col min="7176" max="7177" width="11.42578125" style="50"/>
    <col min="7178" max="7178" width="0" style="50" hidden="1" customWidth="1"/>
    <col min="7179" max="7179" width="11.42578125" style="50"/>
    <col min="7180" max="7180" width="15.7109375" style="50" customWidth="1"/>
    <col min="7181" max="7420" width="11.42578125" style="50"/>
    <col min="7421" max="7421" width="4.5703125" style="50" customWidth="1"/>
    <col min="7422" max="7422" width="12.5703125" style="50" customWidth="1"/>
    <col min="7423" max="7424" width="11.42578125" style="50"/>
    <col min="7425" max="7425" width="11.42578125" style="50" customWidth="1"/>
    <col min="7426" max="7427" width="11.42578125" style="50"/>
    <col min="7428" max="7428" width="11.42578125" style="50" customWidth="1"/>
    <col min="7429" max="7430" width="11.42578125" style="50"/>
    <col min="7431" max="7431" width="0" style="50" hidden="1" customWidth="1"/>
    <col min="7432" max="7433" width="11.42578125" style="50"/>
    <col min="7434" max="7434" width="0" style="50" hidden="1" customWidth="1"/>
    <col min="7435" max="7435" width="11.42578125" style="50"/>
    <col min="7436" max="7436" width="15.7109375" style="50" customWidth="1"/>
    <col min="7437" max="7676" width="11.42578125" style="50"/>
    <col min="7677" max="7677" width="4.5703125" style="50" customWidth="1"/>
    <col min="7678" max="7678" width="12.5703125" style="50" customWidth="1"/>
    <col min="7679" max="7680" width="11.42578125" style="50"/>
    <col min="7681" max="7681" width="11.42578125" style="50" customWidth="1"/>
    <col min="7682" max="7683" width="11.42578125" style="50"/>
    <col min="7684" max="7684" width="11.42578125" style="50" customWidth="1"/>
    <col min="7685" max="7686" width="11.42578125" style="50"/>
    <col min="7687" max="7687" width="0" style="50" hidden="1" customWidth="1"/>
    <col min="7688" max="7689" width="11.42578125" style="50"/>
    <col min="7690" max="7690" width="0" style="50" hidden="1" customWidth="1"/>
    <col min="7691" max="7691" width="11.42578125" style="50"/>
    <col min="7692" max="7692" width="15.7109375" style="50" customWidth="1"/>
    <col min="7693" max="7932" width="11.42578125" style="50"/>
    <col min="7933" max="7933" width="4.5703125" style="50" customWidth="1"/>
    <col min="7934" max="7934" width="12.5703125" style="50" customWidth="1"/>
    <col min="7935" max="7936" width="11.42578125" style="50"/>
    <col min="7937" max="7937" width="11.42578125" style="50" customWidth="1"/>
    <col min="7938" max="7939" width="11.42578125" style="50"/>
    <col min="7940" max="7940" width="11.42578125" style="50" customWidth="1"/>
    <col min="7941" max="7942" width="11.42578125" style="50"/>
    <col min="7943" max="7943" width="0" style="50" hidden="1" customWidth="1"/>
    <col min="7944" max="7945" width="11.42578125" style="50"/>
    <col min="7946" max="7946" width="0" style="50" hidden="1" customWidth="1"/>
    <col min="7947" max="7947" width="11.42578125" style="50"/>
    <col min="7948" max="7948" width="15.7109375" style="50" customWidth="1"/>
    <col min="7949" max="8188" width="11.42578125" style="50"/>
    <col min="8189" max="8189" width="4.5703125" style="50" customWidth="1"/>
    <col min="8190" max="8190" width="12.5703125" style="50" customWidth="1"/>
    <col min="8191" max="8192" width="11.42578125" style="50"/>
    <col min="8193" max="8193" width="11.42578125" style="50" customWidth="1"/>
    <col min="8194" max="8195" width="11.42578125" style="50"/>
    <col min="8196" max="8196" width="11.42578125" style="50" customWidth="1"/>
    <col min="8197" max="8198" width="11.42578125" style="50"/>
    <col min="8199" max="8199" width="0" style="50" hidden="1" customWidth="1"/>
    <col min="8200" max="8201" width="11.42578125" style="50"/>
    <col min="8202" max="8202" width="0" style="50" hidden="1" customWidth="1"/>
    <col min="8203" max="8203" width="11.42578125" style="50"/>
    <col min="8204" max="8204" width="15.7109375" style="50" customWidth="1"/>
    <col min="8205" max="8444" width="11.42578125" style="50"/>
    <col min="8445" max="8445" width="4.5703125" style="50" customWidth="1"/>
    <col min="8446" max="8446" width="12.5703125" style="50" customWidth="1"/>
    <col min="8447" max="8448" width="11.42578125" style="50"/>
    <col min="8449" max="8449" width="11.42578125" style="50" customWidth="1"/>
    <col min="8450" max="8451" width="11.42578125" style="50"/>
    <col min="8452" max="8452" width="11.42578125" style="50" customWidth="1"/>
    <col min="8453" max="8454" width="11.42578125" style="50"/>
    <col min="8455" max="8455" width="0" style="50" hidden="1" customWidth="1"/>
    <col min="8456" max="8457" width="11.42578125" style="50"/>
    <col min="8458" max="8458" width="0" style="50" hidden="1" customWidth="1"/>
    <col min="8459" max="8459" width="11.42578125" style="50"/>
    <col min="8460" max="8460" width="15.7109375" style="50" customWidth="1"/>
    <col min="8461" max="8700" width="11.42578125" style="50"/>
    <col min="8701" max="8701" width="4.5703125" style="50" customWidth="1"/>
    <col min="8702" max="8702" width="12.5703125" style="50" customWidth="1"/>
    <col min="8703" max="8704" width="11.42578125" style="50"/>
    <col min="8705" max="8705" width="11.42578125" style="50" customWidth="1"/>
    <col min="8706" max="8707" width="11.42578125" style="50"/>
    <col min="8708" max="8708" width="11.42578125" style="50" customWidth="1"/>
    <col min="8709" max="8710" width="11.42578125" style="50"/>
    <col min="8711" max="8711" width="0" style="50" hidden="1" customWidth="1"/>
    <col min="8712" max="8713" width="11.42578125" style="50"/>
    <col min="8714" max="8714" width="0" style="50" hidden="1" customWidth="1"/>
    <col min="8715" max="8715" width="11.42578125" style="50"/>
    <col min="8716" max="8716" width="15.7109375" style="50" customWidth="1"/>
    <col min="8717" max="8956" width="11.42578125" style="50"/>
    <col min="8957" max="8957" width="4.5703125" style="50" customWidth="1"/>
    <col min="8958" max="8958" width="12.5703125" style="50" customWidth="1"/>
    <col min="8959" max="8960" width="11.42578125" style="50"/>
    <col min="8961" max="8961" width="11.42578125" style="50" customWidth="1"/>
    <col min="8962" max="8963" width="11.42578125" style="50"/>
    <col min="8964" max="8964" width="11.42578125" style="50" customWidth="1"/>
    <col min="8965" max="8966" width="11.42578125" style="50"/>
    <col min="8967" max="8967" width="0" style="50" hidden="1" customWidth="1"/>
    <col min="8968" max="8969" width="11.42578125" style="50"/>
    <col min="8970" max="8970" width="0" style="50" hidden="1" customWidth="1"/>
    <col min="8971" max="8971" width="11.42578125" style="50"/>
    <col min="8972" max="8972" width="15.7109375" style="50" customWidth="1"/>
    <col min="8973" max="9212" width="11.42578125" style="50"/>
    <col min="9213" max="9213" width="4.5703125" style="50" customWidth="1"/>
    <col min="9214" max="9214" width="12.5703125" style="50" customWidth="1"/>
    <col min="9215" max="9216" width="11.42578125" style="50"/>
    <col min="9217" max="9217" width="11.42578125" style="50" customWidth="1"/>
    <col min="9218" max="9219" width="11.42578125" style="50"/>
    <col min="9220" max="9220" width="11.42578125" style="50" customWidth="1"/>
    <col min="9221" max="9222" width="11.42578125" style="50"/>
    <col min="9223" max="9223" width="0" style="50" hidden="1" customWidth="1"/>
    <col min="9224" max="9225" width="11.42578125" style="50"/>
    <col min="9226" max="9226" width="0" style="50" hidden="1" customWidth="1"/>
    <col min="9227" max="9227" width="11.42578125" style="50"/>
    <col min="9228" max="9228" width="15.7109375" style="50" customWidth="1"/>
    <col min="9229" max="9468" width="11.42578125" style="50"/>
    <col min="9469" max="9469" width="4.5703125" style="50" customWidth="1"/>
    <col min="9470" max="9470" width="12.5703125" style="50" customWidth="1"/>
    <col min="9471" max="9472" width="11.42578125" style="50"/>
    <col min="9473" max="9473" width="11.42578125" style="50" customWidth="1"/>
    <col min="9474" max="9475" width="11.42578125" style="50"/>
    <col min="9476" max="9476" width="11.42578125" style="50" customWidth="1"/>
    <col min="9477" max="9478" width="11.42578125" style="50"/>
    <col min="9479" max="9479" width="0" style="50" hidden="1" customWidth="1"/>
    <col min="9480" max="9481" width="11.42578125" style="50"/>
    <col min="9482" max="9482" width="0" style="50" hidden="1" customWidth="1"/>
    <col min="9483" max="9483" width="11.42578125" style="50"/>
    <col min="9484" max="9484" width="15.7109375" style="50" customWidth="1"/>
    <col min="9485" max="9724" width="11.42578125" style="50"/>
    <col min="9725" max="9725" width="4.5703125" style="50" customWidth="1"/>
    <col min="9726" max="9726" width="12.5703125" style="50" customWidth="1"/>
    <col min="9727" max="9728" width="11.42578125" style="50"/>
    <col min="9729" max="9729" width="11.42578125" style="50" customWidth="1"/>
    <col min="9730" max="9731" width="11.42578125" style="50"/>
    <col min="9732" max="9732" width="11.42578125" style="50" customWidth="1"/>
    <col min="9733" max="9734" width="11.42578125" style="50"/>
    <col min="9735" max="9735" width="0" style="50" hidden="1" customWidth="1"/>
    <col min="9736" max="9737" width="11.42578125" style="50"/>
    <col min="9738" max="9738" width="0" style="50" hidden="1" customWidth="1"/>
    <col min="9739" max="9739" width="11.42578125" style="50"/>
    <col min="9740" max="9740" width="15.7109375" style="50" customWidth="1"/>
    <col min="9741" max="9980" width="11.42578125" style="50"/>
    <col min="9981" max="9981" width="4.5703125" style="50" customWidth="1"/>
    <col min="9982" max="9982" width="12.5703125" style="50" customWidth="1"/>
    <col min="9983" max="9984" width="11.42578125" style="50"/>
    <col min="9985" max="9985" width="11.42578125" style="50" customWidth="1"/>
    <col min="9986" max="9987" width="11.42578125" style="50"/>
    <col min="9988" max="9988" width="11.42578125" style="50" customWidth="1"/>
    <col min="9989" max="9990" width="11.42578125" style="50"/>
    <col min="9991" max="9991" width="0" style="50" hidden="1" customWidth="1"/>
    <col min="9992" max="9993" width="11.42578125" style="50"/>
    <col min="9994" max="9994" width="0" style="50" hidden="1" customWidth="1"/>
    <col min="9995" max="9995" width="11.42578125" style="50"/>
    <col min="9996" max="9996" width="15.7109375" style="50" customWidth="1"/>
    <col min="9997" max="10236" width="11.42578125" style="50"/>
    <col min="10237" max="10237" width="4.5703125" style="50" customWidth="1"/>
    <col min="10238" max="10238" width="12.5703125" style="50" customWidth="1"/>
    <col min="10239" max="10240" width="11.42578125" style="50"/>
    <col min="10241" max="10241" width="11.42578125" style="50" customWidth="1"/>
    <col min="10242" max="10243" width="11.42578125" style="50"/>
    <col min="10244" max="10244" width="11.42578125" style="50" customWidth="1"/>
    <col min="10245" max="10246" width="11.42578125" style="50"/>
    <col min="10247" max="10247" width="0" style="50" hidden="1" customWidth="1"/>
    <col min="10248" max="10249" width="11.42578125" style="50"/>
    <col min="10250" max="10250" width="0" style="50" hidden="1" customWidth="1"/>
    <col min="10251" max="10251" width="11.42578125" style="50"/>
    <col min="10252" max="10252" width="15.7109375" style="50" customWidth="1"/>
    <col min="10253" max="10492" width="11.42578125" style="50"/>
    <col min="10493" max="10493" width="4.5703125" style="50" customWidth="1"/>
    <col min="10494" max="10494" width="12.5703125" style="50" customWidth="1"/>
    <col min="10495" max="10496" width="11.42578125" style="50"/>
    <col min="10497" max="10497" width="11.42578125" style="50" customWidth="1"/>
    <col min="10498" max="10499" width="11.42578125" style="50"/>
    <col min="10500" max="10500" width="11.42578125" style="50" customWidth="1"/>
    <col min="10501" max="10502" width="11.42578125" style="50"/>
    <col min="10503" max="10503" width="0" style="50" hidden="1" customWidth="1"/>
    <col min="10504" max="10505" width="11.42578125" style="50"/>
    <col min="10506" max="10506" width="0" style="50" hidden="1" customWidth="1"/>
    <col min="10507" max="10507" width="11.42578125" style="50"/>
    <col min="10508" max="10508" width="15.7109375" style="50" customWidth="1"/>
    <col min="10509" max="10748" width="11.42578125" style="50"/>
    <col min="10749" max="10749" width="4.5703125" style="50" customWidth="1"/>
    <col min="10750" max="10750" width="12.5703125" style="50" customWidth="1"/>
    <col min="10751" max="10752" width="11.42578125" style="50"/>
    <col min="10753" max="10753" width="11.42578125" style="50" customWidth="1"/>
    <col min="10754" max="10755" width="11.42578125" style="50"/>
    <col min="10756" max="10756" width="11.42578125" style="50" customWidth="1"/>
    <col min="10757" max="10758" width="11.42578125" style="50"/>
    <col min="10759" max="10759" width="0" style="50" hidden="1" customWidth="1"/>
    <col min="10760" max="10761" width="11.42578125" style="50"/>
    <col min="10762" max="10762" width="0" style="50" hidden="1" customWidth="1"/>
    <col min="10763" max="10763" width="11.42578125" style="50"/>
    <col min="10764" max="10764" width="15.7109375" style="50" customWidth="1"/>
    <col min="10765" max="11004" width="11.42578125" style="50"/>
    <col min="11005" max="11005" width="4.5703125" style="50" customWidth="1"/>
    <col min="11006" max="11006" width="12.5703125" style="50" customWidth="1"/>
    <col min="11007" max="11008" width="11.42578125" style="50"/>
    <col min="11009" max="11009" width="11.42578125" style="50" customWidth="1"/>
    <col min="11010" max="11011" width="11.42578125" style="50"/>
    <col min="11012" max="11012" width="11.42578125" style="50" customWidth="1"/>
    <col min="11013" max="11014" width="11.42578125" style="50"/>
    <col min="11015" max="11015" width="0" style="50" hidden="1" customWidth="1"/>
    <col min="11016" max="11017" width="11.42578125" style="50"/>
    <col min="11018" max="11018" width="0" style="50" hidden="1" customWidth="1"/>
    <col min="11019" max="11019" width="11.42578125" style="50"/>
    <col min="11020" max="11020" width="15.7109375" style="50" customWidth="1"/>
    <col min="11021" max="11260" width="11.42578125" style="50"/>
    <col min="11261" max="11261" width="4.5703125" style="50" customWidth="1"/>
    <col min="11262" max="11262" width="12.5703125" style="50" customWidth="1"/>
    <col min="11263" max="11264" width="11.42578125" style="50"/>
    <col min="11265" max="11265" width="11.42578125" style="50" customWidth="1"/>
    <col min="11266" max="11267" width="11.42578125" style="50"/>
    <col min="11268" max="11268" width="11.42578125" style="50" customWidth="1"/>
    <col min="11269" max="11270" width="11.42578125" style="50"/>
    <col min="11271" max="11271" width="0" style="50" hidden="1" customWidth="1"/>
    <col min="11272" max="11273" width="11.42578125" style="50"/>
    <col min="11274" max="11274" width="0" style="50" hidden="1" customWidth="1"/>
    <col min="11275" max="11275" width="11.42578125" style="50"/>
    <col min="11276" max="11276" width="15.7109375" style="50" customWidth="1"/>
    <col min="11277" max="11516" width="11.42578125" style="50"/>
    <col min="11517" max="11517" width="4.5703125" style="50" customWidth="1"/>
    <col min="11518" max="11518" width="12.5703125" style="50" customWidth="1"/>
    <col min="11519" max="11520" width="11.42578125" style="50"/>
    <col min="11521" max="11521" width="11.42578125" style="50" customWidth="1"/>
    <col min="11522" max="11523" width="11.42578125" style="50"/>
    <col min="11524" max="11524" width="11.42578125" style="50" customWidth="1"/>
    <col min="11525" max="11526" width="11.42578125" style="50"/>
    <col min="11527" max="11527" width="0" style="50" hidden="1" customWidth="1"/>
    <col min="11528" max="11529" width="11.42578125" style="50"/>
    <col min="11530" max="11530" width="0" style="50" hidden="1" customWidth="1"/>
    <col min="11531" max="11531" width="11.42578125" style="50"/>
    <col min="11532" max="11532" width="15.7109375" style="50" customWidth="1"/>
    <col min="11533" max="11772" width="11.42578125" style="50"/>
    <col min="11773" max="11773" width="4.5703125" style="50" customWidth="1"/>
    <col min="11774" max="11774" width="12.5703125" style="50" customWidth="1"/>
    <col min="11775" max="11776" width="11.42578125" style="50"/>
    <col min="11777" max="11777" width="11.42578125" style="50" customWidth="1"/>
    <col min="11778" max="11779" width="11.42578125" style="50"/>
    <col min="11780" max="11780" width="11.42578125" style="50" customWidth="1"/>
    <col min="11781" max="11782" width="11.42578125" style="50"/>
    <col min="11783" max="11783" width="0" style="50" hidden="1" customWidth="1"/>
    <col min="11784" max="11785" width="11.42578125" style="50"/>
    <col min="11786" max="11786" width="0" style="50" hidden="1" customWidth="1"/>
    <col min="11787" max="11787" width="11.42578125" style="50"/>
    <col min="11788" max="11788" width="15.7109375" style="50" customWidth="1"/>
    <col min="11789" max="12028" width="11.42578125" style="50"/>
    <col min="12029" max="12029" width="4.5703125" style="50" customWidth="1"/>
    <col min="12030" max="12030" width="12.5703125" style="50" customWidth="1"/>
    <col min="12031" max="12032" width="11.42578125" style="50"/>
    <col min="12033" max="12033" width="11.42578125" style="50" customWidth="1"/>
    <col min="12034" max="12035" width="11.42578125" style="50"/>
    <col min="12036" max="12036" width="11.42578125" style="50" customWidth="1"/>
    <col min="12037" max="12038" width="11.42578125" style="50"/>
    <col min="12039" max="12039" width="0" style="50" hidden="1" customWidth="1"/>
    <col min="12040" max="12041" width="11.42578125" style="50"/>
    <col min="12042" max="12042" width="0" style="50" hidden="1" customWidth="1"/>
    <col min="12043" max="12043" width="11.42578125" style="50"/>
    <col min="12044" max="12044" width="15.7109375" style="50" customWidth="1"/>
    <col min="12045" max="12284" width="11.42578125" style="50"/>
    <col min="12285" max="12285" width="4.5703125" style="50" customWidth="1"/>
    <col min="12286" max="12286" width="12.5703125" style="50" customWidth="1"/>
    <col min="12287" max="12288" width="11.42578125" style="50"/>
    <col min="12289" max="12289" width="11.42578125" style="50" customWidth="1"/>
    <col min="12290" max="12291" width="11.42578125" style="50"/>
    <col min="12292" max="12292" width="11.42578125" style="50" customWidth="1"/>
    <col min="12293" max="12294" width="11.42578125" style="50"/>
    <col min="12295" max="12295" width="0" style="50" hidden="1" customWidth="1"/>
    <col min="12296" max="12297" width="11.42578125" style="50"/>
    <col min="12298" max="12298" width="0" style="50" hidden="1" customWidth="1"/>
    <col min="12299" max="12299" width="11.42578125" style="50"/>
    <col min="12300" max="12300" width="15.7109375" style="50" customWidth="1"/>
    <col min="12301" max="12540" width="11.42578125" style="50"/>
    <col min="12541" max="12541" width="4.5703125" style="50" customWidth="1"/>
    <col min="12542" max="12542" width="12.5703125" style="50" customWidth="1"/>
    <col min="12543" max="12544" width="11.42578125" style="50"/>
    <col min="12545" max="12545" width="11.42578125" style="50" customWidth="1"/>
    <col min="12546" max="12547" width="11.42578125" style="50"/>
    <col min="12548" max="12548" width="11.42578125" style="50" customWidth="1"/>
    <col min="12549" max="12550" width="11.42578125" style="50"/>
    <col min="12551" max="12551" width="0" style="50" hidden="1" customWidth="1"/>
    <col min="12552" max="12553" width="11.42578125" style="50"/>
    <col min="12554" max="12554" width="0" style="50" hidden="1" customWidth="1"/>
    <col min="12555" max="12555" width="11.42578125" style="50"/>
    <col min="12556" max="12556" width="15.7109375" style="50" customWidth="1"/>
    <col min="12557" max="12796" width="11.42578125" style="50"/>
    <col min="12797" max="12797" width="4.5703125" style="50" customWidth="1"/>
    <col min="12798" max="12798" width="12.5703125" style="50" customWidth="1"/>
    <col min="12799" max="12800" width="11.42578125" style="50"/>
    <col min="12801" max="12801" width="11.42578125" style="50" customWidth="1"/>
    <col min="12802" max="12803" width="11.42578125" style="50"/>
    <col min="12804" max="12804" width="11.42578125" style="50" customWidth="1"/>
    <col min="12805" max="12806" width="11.42578125" style="50"/>
    <col min="12807" max="12807" width="0" style="50" hidden="1" customWidth="1"/>
    <col min="12808" max="12809" width="11.42578125" style="50"/>
    <col min="12810" max="12810" width="0" style="50" hidden="1" customWidth="1"/>
    <col min="12811" max="12811" width="11.42578125" style="50"/>
    <col min="12812" max="12812" width="15.7109375" style="50" customWidth="1"/>
    <col min="12813" max="13052" width="11.42578125" style="50"/>
    <col min="13053" max="13053" width="4.5703125" style="50" customWidth="1"/>
    <col min="13054" max="13054" width="12.5703125" style="50" customWidth="1"/>
    <col min="13055" max="13056" width="11.42578125" style="50"/>
    <col min="13057" max="13057" width="11.42578125" style="50" customWidth="1"/>
    <col min="13058" max="13059" width="11.42578125" style="50"/>
    <col min="13060" max="13060" width="11.42578125" style="50" customWidth="1"/>
    <col min="13061" max="13062" width="11.42578125" style="50"/>
    <col min="13063" max="13063" width="0" style="50" hidden="1" customWidth="1"/>
    <col min="13064" max="13065" width="11.42578125" style="50"/>
    <col min="13066" max="13066" width="0" style="50" hidden="1" customWidth="1"/>
    <col min="13067" max="13067" width="11.42578125" style="50"/>
    <col min="13068" max="13068" width="15.7109375" style="50" customWidth="1"/>
    <col min="13069" max="13308" width="11.42578125" style="50"/>
    <col min="13309" max="13309" width="4.5703125" style="50" customWidth="1"/>
    <col min="13310" max="13310" width="12.5703125" style="50" customWidth="1"/>
    <col min="13311" max="13312" width="11.42578125" style="50"/>
    <col min="13313" max="13313" width="11.42578125" style="50" customWidth="1"/>
    <col min="13314" max="13315" width="11.42578125" style="50"/>
    <col min="13316" max="13316" width="11.42578125" style="50" customWidth="1"/>
    <col min="13317" max="13318" width="11.42578125" style="50"/>
    <col min="13319" max="13319" width="0" style="50" hidden="1" customWidth="1"/>
    <col min="13320" max="13321" width="11.42578125" style="50"/>
    <col min="13322" max="13322" width="0" style="50" hidden="1" customWidth="1"/>
    <col min="13323" max="13323" width="11.42578125" style="50"/>
    <col min="13324" max="13324" width="15.7109375" style="50" customWidth="1"/>
    <col min="13325" max="13564" width="11.42578125" style="50"/>
    <col min="13565" max="13565" width="4.5703125" style="50" customWidth="1"/>
    <col min="13566" max="13566" width="12.5703125" style="50" customWidth="1"/>
    <col min="13567" max="13568" width="11.42578125" style="50"/>
    <col min="13569" max="13569" width="11.42578125" style="50" customWidth="1"/>
    <col min="13570" max="13571" width="11.42578125" style="50"/>
    <col min="13572" max="13572" width="11.42578125" style="50" customWidth="1"/>
    <col min="13573" max="13574" width="11.42578125" style="50"/>
    <col min="13575" max="13575" width="0" style="50" hidden="1" customWidth="1"/>
    <col min="13576" max="13577" width="11.42578125" style="50"/>
    <col min="13578" max="13578" width="0" style="50" hidden="1" customWidth="1"/>
    <col min="13579" max="13579" width="11.42578125" style="50"/>
    <col min="13580" max="13580" width="15.7109375" style="50" customWidth="1"/>
    <col min="13581" max="13820" width="11.42578125" style="50"/>
    <col min="13821" max="13821" width="4.5703125" style="50" customWidth="1"/>
    <col min="13822" max="13822" width="12.5703125" style="50" customWidth="1"/>
    <col min="13823" max="13824" width="11.42578125" style="50"/>
    <col min="13825" max="13825" width="11.42578125" style="50" customWidth="1"/>
    <col min="13826" max="13827" width="11.42578125" style="50"/>
    <col min="13828" max="13828" width="11.42578125" style="50" customWidth="1"/>
    <col min="13829" max="13830" width="11.42578125" style="50"/>
    <col min="13831" max="13831" width="0" style="50" hidden="1" customWidth="1"/>
    <col min="13832" max="13833" width="11.42578125" style="50"/>
    <col min="13834" max="13834" width="0" style="50" hidden="1" customWidth="1"/>
    <col min="13835" max="13835" width="11.42578125" style="50"/>
    <col min="13836" max="13836" width="15.7109375" style="50" customWidth="1"/>
    <col min="13837" max="14076" width="11.42578125" style="50"/>
    <col min="14077" max="14077" width="4.5703125" style="50" customWidth="1"/>
    <col min="14078" max="14078" width="12.5703125" style="50" customWidth="1"/>
    <col min="14079" max="14080" width="11.42578125" style="50"/>
    <col min="14081" max="14081" width="11.42578125" style="50" customWidth="1"/>
    <col min="14082" max="14083" width="11.42578125" style="50"/>
    <col min="14084" max="14084" width="11.42578125" style="50" customWidth="1"/>
    <col min="14085" max="14086" width="11.42578125" style="50"/>
    <col min="14087" max="14087" width="0" style="50" hidden="1" customWidth="1"/>
    <col min="14088" max="14089" width="11.42578125" style="50"/>
    <col min="14090" max="14090" width="0" style="50" hidden="1" customWidth="1"/>
    <col min="14091" max="14091" width="11.42578125" style="50"/>
    <col min="14092" max="14092" width="15.7109375" style="50" customWidth="1"/>
    <col min="14093" max="14332" width="11.42578125" style="50"/>
    <col min="14333" max="14333" width="4.5703125" style="50" customWidth="1"/>
    <col min="14334" max="14334" width="12.5703125" style="50" customWidth="1"/>
    <col min="14335" max="14336" width="11.42578125" style="50"/>
    <col min="14337" max="14337" width="11.42578125" style="50" customWidth="1"/>
    <col min="14338" max="14339" width="11.42578125" style="50"/>
    <col min="14340" max="14340" width="11.42578125" style="50" customWidth="1"/>
    <col min="14341" max="14342" width="11.42578125" style="50"/>
    <col min="14343" max="14343" width="0" style="50" hidden="1" customWidth="1"/>
    <col min="14344" max="14345" width="11.42578125" style="50"/>
    <col min="14346" max="14346" width="0" style="50" hidden="1" customWidth="1"/>
    <col min="14347" max="14347" width="11.42578125" style="50"/>
    <col min="14348" max="14348" width="15.7109375" style="50" customWidth="1"/>
    <col min="14349" max="14588" width="11.42578125" style="50"/>
    <col min="14589" max="14589" width="4.5703125" style="50" customWidth="1"/>
    <col min="14590" max="14590" width="12.5703125" style="50" customWidth="1"/>
    <col min="14591" max="14592" width="11.42578125" style="50"/>
    <col min="14593" max="14593" width="11.42578125" style="50" customWidth="1"/>
    <col min="14594" max="14595" width="11.42578125" style="50"/>
    <col min="14596" max="14596" width="11.42578125" style="50" customWidth="1"/>
    <col min="14597" max="14598" width="11.42578125" style="50"/>
    <col min="14599" max="14599" width="0" style="50" hidden="1" customWidth="1"/>
    <col min="14600" max="14601" width="11.42578125" style="50"/>
    <col min="14602" max="14602" width="0" style="50" hidden="1" customWidth="1"/>
    <col min="14603" max="14603" width="11.42578125" style="50"/>
    <col min="14604" max="14604" width="15.7109375" style="50" customWidth="1"/>
    <col min="14605" max="14844" width="11.42578125" style="50"/>
    <col min="14845" max="14845" width="4.5703125" style="50" customWidth="1"/>
    <col min="14846" max="14846" width="12.5703125" style="50" customWidth="1"/>
    <col min="14847" max="14848" width="11.42578125" style="50"/>
    <col min="14849" max="14849" width="11.42578125" style="50" customWidth="1"/>
    <col min="14850" max="14851" width="11.42578125" style="50"/>
    <col min="14852" max="14852" width="11.42578125" style="50" customWidth="1"/>
    <col min="14853" max="14854" width="11.42578125" style="50"/>
    <col min="14855" max="14855" width="0" style="50" hidden="1" customWidth="1"/>
    <col min="14856" max="14857" width="11.42578125" style="50"/>
    <col min="14858" max="14858" width="0" style="50" hidden="1" customWidth="1"/>
    <col min="14859" max="14859" width="11.42578125" style="50"/>
    <col min="14860" max="14860" width="15.7109375" style="50" customWidth="1"/>
    <col min="14861" max="15100" width="11.42578125" style="50"/>
    <col min="15101" max="15101" width="4.5703125" style="50" customWidth="1"/>
    <col min="15102" max="15102" width="12.5703125" style="50" customWidth="1"/>
    <col min="15103" max="15104" width="11.42578125" style="50"/>
    <col min="15105" max="15105" width="11.42578125" style="50" customWidth="1"/>
    <col min="15106" max="15107" width="11.42578125" style="50"/>
    <col min="15108" max="15108" width="11.42578125" style="50" customWidth="1"/>
    <col min="15109" max="15110" width="11.42578125" style="50"/>
    <col min="15111" max="15111" width="0" style="50" hidden="1" customWidth="1"/>
    <col min="15112" max="15113" width="11.42578125" style="50"/>
    <col min="15114" max="15114" width="0" style="50" hidden="1" customWidth="1"/>
    <col min="15115" max="15115" width="11.42578125" style="50"/>
    <col min="15116" max="15116" width="15.7109375" style="50" customWidth="1"/>
    <col min="15117" max="15356" width="11.42578125" style="50"/>
    <col min="15357" max="15357" width="4.5703125" style="50" customWidth="1"/>
    <col min="15358" max="15358" width="12.5703125" style="50" customWidth="1"/>
    <col min="15359" max="15360" width="11.42578125" style="50"/>
    <col min="15361" max="15361" width="11.42578125" style="50" customWidth="1"/>
    <col min="15362" max="15363" width="11.42578125" style="50"/>
    <col min="15364" max="15364" width="11.42578125" style="50" customWidth="1"/>
    <col min="15365" max="15366" width="11.42578125" style="50"/>
    <col min="15367" max="15367" width="0" style="50" hidden="1" customWidth="1"/>
    <col min="15368" max="15369" width="11.42578125" style="50"/>
    <col min="15370" max="15370" width="0" style="50" hidden="1" customWidth="1"/>
    <col min="15371" max="15371" width="11.42578125" style="50"/>
    <col min="15372" max="15372" width="15.7109375" style="50" customWidth="1"/>
    <col min="15373" max="15612" width="11.42578125" style="50"/>
    <col min="15613" max="15613" width="4.5703125" style="50" customWidth="1"/>
    <col min="15614" max="15614" width="12.5703125" style="50" customWidth="1"/>
    <col min="15615" max="15616" width="11.42578125" style="50"/>
    <col min="15617" max="15617" width="11.42578125" style="50" customWidth="1"/>
    <col min="15618" max="15619" width="11.42578125" style="50"/>
    <col min="15620" max="15620" width="11.42578125" style="50" customWidth="1"/>
    <col min="15621" max="15622" width="11.42578125" style="50"/>
    <col min="15623" max="15623" width="0" style="50" hidden="1" customWidth="1"/>
    <col min="15624" max="15625" width="11.42578125" style="50"/>
    <col min="15626" max="15626" width="0" style="50" hidden="1" customWidth="1"/>
    <col min="15627" max="15627" width="11.42578125" style="50"/>
    <col min="15628" max="15628" width="15.7109375" style="50" customWidth="1"/>
    <col min="15629" max="15868" width="11.42578125" style="50"/>
    <col min="15869" max="15869" width="4.5703125" style="50" customWidth="1"/>
    <col min="15870" max="15870" width="12.5703125" style="50" customWidth="1"/>
    <col min="15871" max="15872" width="11.42578125" style="50"/>
    <col min="15873" max="15873" width="11.42578125" style="50" customWidth="1"/>
    <col min="15874" max="15875" width="11.42578125" style="50"/>
    <col min="15876" max="15876" width="11.42578125" style="50" customWidth="1"/>
    <col min="15877" max="15878" width="11.42578125" style="50"/>
    <col min="15879" max="15879" width="0" style="50" hidden="1" customWidth="1"/>
    <col min="15880" max="15881" width="11.42578125" style="50"/>
    <col min="15882" max="15882" width="0" style="50" hidden="1" customWidth="1"/>
    <col min="15883" max="15883" width="11.42578125" style="50"/>
    <col min="15884" max="15884" width="15.7109375" style="50" customWidth="1"/>
    <col min="15885" max="16124" width="11.42578125" style="50"/>
    <col min="16125" max="16125" width="4.5703125" style="50" customWidth="1"/>
    <col min="16126" max="16126" width="12.5703125" style="50" customWidth="1"/>
    <col min="16127" max="16128" width="11.42578125" style="50"/>
    <col min="16129" max="16129" width="11.42578125" style="50" customWidth="1"/>
    <col min="16130" max="16131" width="11.42578125" style="50"/>
    <col min="16132" max="16132" width="11.42578125" style="50" customWidth="1"/>
    <col min="16133" max="16134" width="11.42578125" style="50"/>
    <col min="16135" max="16135" width="0" style="50" hidden="1" customWidth="1"/>
    <col min="16136" max="16137" width="11.42578125" style="50"/>
    <col min="16138" max="16138" width="0" style="50" hidden="1" customWidth="1"/>
    <col min="16139" max="16139" width="11.42578125" style="50"/>
    <col min="16140" max="16140" width="15.7109375" style="50" customWidth="1"/>
    <col min="16141" max="16384" width="11.42578125" style="50"/>
  </cols>
  <sheetData>
    <row r="2" spans="1:12" x14ac:dyDescent="0.2">
      <c r="A2" s="79" t="s">
        <v>121</v>
      </c>
    </row>
    <row r="3" spans="1:12" x14ac:dyDescent="0.2">
      <c r="A3" s="79" t="s">
        <v>122</v>
      </c>
    </row>
    <row r="5" spans="1:12" ht="12.75" x14ac:dyDescent="0.2">
      <c r="B5" s="363" t="s">
        <v>484</v>
      </c>
      <c r="C5" s="363"/>
      <c r="D5" s="363"/>
      <c r="E5" s="363"/>
      <c r="F5" s="363"/>
      <c r="G5" s="363"/>
      <c r="H5" s="363"/>
      <c r="I5" s="363"/>
      <c r="J5" s="363"/>
      <c r="L5" s="162" t="s">
        <v>593</v>
      </c>
    </row>
    <row r="6" spans="1:12" ht="12.75" x14ac:dyDescent="0.2">
      <c r="B6" s="363" t="s">
        <v>648</v>
      </c>
      <c r="C6" s="363"/>
      <c r="D6" s="363"/>
      <c r="E6" s="363"/>
      <c r="F6" s="363"/>
      <c r="G6" s="363"/>
      <c r="H6" s="363"/>
      <c r="I6" s="363"/>
      <c r="J6" s="363"/>
    </row>
    <row r="8" spans="1:12" x14ac:dyDescent="0.2">
      <c r="B8" s="403" t="s">
        <v>483</v>
      </c>
      <c r="C8" s="404" t="s">
        <v>485</v>
      </c>
      <c r="D8" s="404"/>
      <c r="E8" s="404"/>
      <c r="F8" s="404"/>
      <c r="G8" s="404"/>
      <c r="H8" s="404"/>
      <c r="I8" s="404"/>
      <c r="J8" s="404"/>
    </row>
    <row r="9" spans="1:12" x14ac:dyDescent="0.2">
      <c r="B9" s="403"/>
      <c r="C9" s="404" t="s">
        <v>486</v>
      </c>
      <c r="D9" s="404"/>
      <c r="E9" s="404" t="s">
        <v>487</v>
      </c>
      <c r="F9" s="404"/>
      <c r="G9" s="404" t="s">
        <v>488</v>
      </c>
      <c r="H9" s="404"/>
      <c r="I9" s="404" t="s">
        <v>43</v>
      </c>
      <c r="J9" s="404"/>
    </row>
    <row r="10" spans="1:12" ht="22.5" x14ac:dyDescent="0.2">
      <c r="B10" s="403"/>
      <c r="C10" s="208" t="s">
        <v>489</v>
      </c>
      <c r="D10" s="208" t="s">
        <v>490</v>
      </c>
      <c r="E10" s="208" t="s">
        <v>489</v>
      </c>
      <c r="F10" s="208" t="s">
        <v>490</v>
      </c>
      <c r="G10" s="208" t="s">
        <v>489</v>
      </c>
      <c r="H10" s="208" t="s">
        <v>490</v>
      </c>
      <c r="I10" s="208" t="s">
        <v>489</v>
      </c>
      <c r="J10" s="208" t="s">
        <v>491</v>
      </c>
    </row>
    <row r="11" spans="1:12" x14ac:dyDescent="0.2">
      <c r="B11" s="200" t="s">
        <v>492</v>
      </c>
      <c r="C11" s="201"/>
      <c r="D11" s="201"/>
      <c r="E11" s="201"/>
      <c r="F11" s="201"/>
      <c r="G11" s="201"/>
      <c r="H11" s="201"/>
      <c r="I11" s="202">
        <v>23671</v>
      </c>
      <c r="J11" s="202">
        <v>102602</v>
      </c>
    </row>
    <row r="12" spans="1:12" x14ac:dyDescent="0.2">
      <c r="B12" s="200">
        <v>2010</v>
      </c>
      <c r="C12" s="201"/>
      <c r="D12" s="201"/>
      <c r="E12" s="201"/>
      <c r="F12" s="201"/>
      <c r="G12" s="201"/>
      <c r="H12" s="201"/>
      <c r="I12" s="202">
        <v>90591</v>
      </c>
      <c r="J12" s="202">
        <v>283345</v>
      </c>
    </row>
    <row r="13" spans="1:12" x14ac:dyDescent="0.2">
      <c r="B13" s="200">
        <v>2011</v>
      </c>
      <c r="C13" s="201"/>
      <c r="D13" s="201"/>
      <c r="E13" s="201"/>
      <c r="F13" s="201"/>
      <c r="G13" s="201"/>
      <c r="H13" s="201"/>
      <c r="I13" s="202">
        <v>105822</v>
      </c>
      <c r="J13" s="202">
        <v>430659</v>
      </c>
    </row>
    <row r="14" spans="1:12" x14ac:dyDescent="0.2">
      <c r="B14" s="200">
        <v>2012</v>
      </c>
      <c r="C14" s="201"/>
      <c r="D14" s="201"/>
      <c r="E14" s="201"/>
      <c r="F14" s="201"/>
      <c r="G14" s="201"/>
      <c r="H14" s="201"/>
      <c r="I14" s="202">
        <v>54727</v>
      </c>
      <c r="J14" s="202">
        <v>214792</v>
      </c>
    </row>
    <row r="15" spans="1:12" x14ac:dyDescent="0.2">
      <c r="B15" s="203">
        <v>41275</v>
      </c>
      <c r="C15" s="181">
        <v>1344</v>
      </c>
      <c r="D15" s="181">
        <v>5074</v>
      </c>
      <c r="E15" s="204">
        <v>84</v>
      </c>
      <c r="F15" s="204">
        <v>433</v>
      </c>
      <c r="G15" s="181">
        <v>1525</v>
      </c>
      <c r="H15" s="181">
        <v>5846</v>
      </c>
      <c r="I15" s="181">
        <v>2953</v>
      </c>
      <c r="J15" s="181">
        <v>11353</v>
      </c>
    </row>
    <row r="16" spans="1:12" x14ac:dyDescent="0.2">
      <c r="B16" s="203">
        <v>41306</v>
      </c>
      <c r="C16" s="181">
        <v>1353</v>
      </c>
      <c r="D16" s="181">
        <v>5003</v>
      </c>
      <c r="E16" s="204">
        <v>87</v>
      </c>
      <c r="F16" s="204">
        <v>397</v>
      </c>
      <c r="G16" s="181">
        <v>1589</v>
      </c>
      <c r="H16" s="181">
        <v>5817</v>
      </c>
      <c r="I16" s="181">
        <v>3029</v>
      </c>
      <c r="J16" s="181">
        <v>11217</v>
      </c>
    </row>
    <row r="17" spans="2:13" x14ac:dyDescent="0.2">
      <c r="B17" s="203">
        <v>41334</v>
      </c>
      <c r="C17" s="181">
        <v>1556</v>
      </c>
      <c r="D17" s="181">
        <v>5790</v>
      </c>
      <c r="E17" s="204">
        <v>83</v>
      </c>
      <c r="F17" s="204">
        <v>353</v>
      </c>
      <c r="G17" s="181">
        <v>1708</v>
      </c>
      <c r="H17" s="181">
        <v>5791</v>
      </c>
      <c r="I17" s="181">
        <v>3347</v>
      </c>
      <c r="J17" s="181">
        <v>11934</v>
      </c>
    </row>
    <row r="18" spans="2:13" x14ac:dyDescent="0.2">
      <c r="B18" s="203">
        <v>41365</v>
      </c>
      <c r="C18" s="181">
        <v>1076</v>
      </c>
      <c r="D18" s="181">
        <v>4086</v>
      </c>
      <c r="E18" s="204">
        <v>69</v>
      </c>
      <c r="F18" s="204">
        <v>271</v>
      </c>
      <c r="G18" s="181">
        <v>1727</v>
      </c>
      <c r="H18" s="181">
        <v>5901</v>
      </c>
      <c r="I18" s="181">
        <v>2872</v>
      </c>
      <c r="J18" s="181">
        <v>10258</v>
      </c>
    </row>
    <row r="19" spans="2:13" x14ac:dyDescent="0.2">
      <c r="B19" s="203">
        <v>41395</v>
      </c>
      <c r="C19" s="204">
        <v>920</v>
      </c>
      <c r="D19" s="181">
        <v>3380</v>
      </c>
      <c r="E19" s="204">
        <v>38</v>
      </c>
      <c r="F19" s="204">
        <v>168</v>
      </c>
      <c r="G19" s="181">
        <v>1182</v>
      </c>
      <c r="H19" s="181">
        <v>4056</v>
      </c>
      <c r="I19" s="181">
        <v>2140</v>
      </c>
      <c r="J19" s="181">
        <v>7604</v>
      </c>
    </row>
    <row r="20" spans="2:13" x14ac:dyDescent="0.2">
      <c r="B20" s="203">
        <v>41426</v>
      </c>
      <c r="C20" s="204">
        <v>911</v>
      </c>
      <c r="D20" s="181">
        <v>3309</v>
      </c>
      <c r="E20" s="204">
        <v>125</v>
      </c>
      <c r="F20" s="204">
        <v>648</v>
      </c>
      <c r="G20" s="181">
        <v>1778</v>
      </c>
      <c r="H20" s="181">
        <v>6154</v>
      </c>
      <c r="I20" s="181">
        <v>2814</v>
      </c>
      <c r="J20" s="181">
        <v>10111</v>
      </c>
    </row>
    <row r="21" spans="2:13" x14ac:dyDescent="0.2">
      <c r="B21" s="203">
        <v>41456</v>
      </c>
      <c r="C21" s="181">
        <v>1073</v>
      </c>
      <c r="D21" s="181">
        <v>3717</v>
      </c>
      <c r="E21" s="204">
        <v>75</v>
      </c>
      <c r="F21" s="204">
        <v>297</v>
      </c>
      <c r="G21" s="181">
        <v>1520</v>
      </c>
      <c r="H21" s="181">
        <v>5115</v>
      </c>
      <c r="I21" s="181">
        <v>2668</v>
      </c>
      <c r="J21" s="181">
        <v>9129</v>
      </c>
    </row>
    <row r="22" spans="2:13" x14ac:dyDescent="0.2">
      <c r="B22" s="203">
        <v>41487</v>
      </c>
      <c r="C22" s="205">
        <v>1037</v>
      </c>
      <c r="D22" s="205">
        <v>3504</v>
      </c>
      <c r="E22" s="206">
        <v>284</v>
      </c>
      <c r="F22" s="205">
        <v>1590</v>
      </c>
      <c r="G22" s="181">
        <v>2172</v>
      </c>
      <c r="H22" s="181">
        <v>6454</v>
      </c>
      <c r="I22" s="181">
        <v>3493</v>
      </c>
      <c r="J22" s="181">
        <v>11548</v>
      </c>
    </row>
    <row r="23" spans="2:13" x14ac:dyDescent="0.2">
      <c r="B23" s="203">
        <v>41518</v>
      </c>
      <c r="C23" s="181">
        <v>2257</v>
      </c>
      <c r="D23" s="181">
        <v>8307</v>
      </c>
      <c r="E23" s="204">
        <v>45</v>
      </c>
      <c r="F23" s="204">
        <v>183</v>
      </c>
      <c r="G23" s="181">
        <v>1509</v>
      </c>
      <c r="H23" s="181">
        <v>5003</v>
      </c>
      <c r="I23" s="181">
        <v>3811</v>
      </c>
      <c r="J23" s="181">
        <v>13493</v>
      </c>
    </row>
    <row r="24" spans="2:13" x14ac:dyDescent="0.2">
      <c r="B24" s="203">
        <v>41548</v>
      </c>
      <c r="C24" s="181">
        <v>2716</v>
      </c>
      <c r="D24" s="181">
        <v>10131</v>
      </c>
      <c r="E24" s="204">
        <v>147</v>
      </c>
      <c r="F24" s="204">
        <v>685</v>
      </c>
      <c r="G24" s="181">
        <v>1865</v>
      </c>
      <c r="H24" s="181">
        <v>6227</v>
      </c>
      <c r="I24" s="181">
        <v>4728</v>
      </c>
      <c r="J24" s="181">
        <v>17043</v>
      </c>
    </row>
    <row r="25" spans="2:13" x14ac:dyDescent="0.2">
      <c r="B25" s="203">
        <v>41579</v>
      </c>
      <c r="C25" s="181">
        <v>1624</v>
      </c>
      <c r="D25" s="181">
        <v>5781</v>
      </c>
      <c r="E25" s="204">
        <v>79</v>
      </c>
      <c r="F25" s="204">
        <v>348</v>
      </c>
      <c r="G25" s="181">
        <v>1639</v>
      </c>
      <c r="H25" s="181">
        <v>5415</v>
      </c>
      <c r="I25" s="181">
        <v>3342</v>
      </c>
      <c r="J25" s="181">
        <v>11544</v>
      </c>
    </row>
    <row r="26" spans="2:13" x14ac:dyDescent="0.2">
      <c r="B26" s="203">
        <v>41609</v>
      </c>
      <c r="C26" s="181">
        <v>1527</v>
      </c>
      <c r="D26" s="181">
        <v>5675</v>
      </c>
      <c r="E26" s="204">
        <v>77</v>
      </c>
      <c r="F26" s="204">
        <v>312</v>
      </c>
      <c r="G26" s="181">
        <v>1584</v>
      </c>
      <c r="H26" s="181">
        <v>4895</v>
      </c>
      <c r="I26" s="181">
        <v>3188</v>
      </c>
      <c r="J26" s="181">
        <v>10882</v>
      </c>
    </row>
    <row r="27" spans="2:13" x14ac:dyDescent="0.2">
      <c r="B27" s="182">
        <v>2013</v>
      </c>
      <c r="C27" s="207">
        <v>17394</v>
      </c>
      <c r="D27" s="207">
        <v>63757</v>
      </c>
      <c r="E27" s="207">
        <v>1193</v>
      </c>
      <c r="F27" s="207">
        <v>5685</v>
      </c>
      <c r="G27" s="207">
        <v>19798</v>
      </c>
      <c r="H27" s="207">
        <v>66674</v>
      </c>
      <c r="I27" s="207">
        <f>SUM(I15:I26)</f>
        <v>38385</v>
      </c>
      <c r="J27" s="207">
        <f>SUM(J15:J26)</f>
        <v>136116</v>
      </c>
    </row>
    <row r="28" spans="2:13" x14ac:dyDescent="0.2">
      <c r="B28" s="203">
        <v>41640</v>
      </c>
      <c r="C28" s="181">
        <v>1680</v>
      </c>
      <c r="D28" s="181">
        <v>6027</v>
      </c>
      <c r="E28" s="204">
        <v>52</v>
      </c>
      <c r="F28" s="204">
        <v>220</v>
      </c>
      <c r="G28" s="181">
        <v>1280</v>
      </c>
      <c r="H28" s="181">
        <v>4011</v>
      </c>
      <c r="I28" s="181">
        <v>3012</v>
      </c>
      <c r="J28" s="181">
        <v>10258</v>
      </c>
    </row>
    <row r="29" spans="2:13" x14ac:dyDescent="0.2">
      <c r="B29" s="203">
        <v>41671</v>
      </c>
      <c r="C29" s="181">
        <v>1550</v>
      </c>
      <c r="D29" s="181">
        <v>5590</v>
      </c>
      <c r="E29" s="204">
        <v>76</v>
      </c>
      <c r="F29" s="204">
        <v>318</v>
      </c>
      <c r="G29" s="181">
        <v>1520</v>
      </c>
      <c r="H29" s="181">
        <v>4945</v>
      </c>
      <c r="I29" s="181">
        <v>3146</v>
      </c>
      <c r="J29" s="181">
        <v>10853</v>
      </c>
    </row>
    <row r="30" spans="2:13" x14ac:dyDescent="0.2">
      <c r="B30" s="203">
        <v>41699</v>
      </c>
      <c r="C30" s="181">
        <v>1367</v>
      </c>
      <c r="D30" s="181">
        <v>4922</v>
      </c>
      <c r="E30" s="204">
        <v>99</v>
      </c>
      <c r="F30" s="204">
        <v>470</v>
      </c>
      <c r="G30" s="181">
        <v>1354</v>
      </c>
      <c r="H30" s="181">
        <v>4290</v>
      </c>
      <c r="I30" s="181">
        <v>2820</v>
      </c>
      <c r="J30" s="181">
        <v>9682</v>
      </c>
    </row>
    <row r="31" spans="2:13" x14ac:dyDescent="0.2">
      <c r="B31" s="203">
        <v>41730</v>
      </c>
      <c r="C31" s="181">
        <v>1713</v>
      </c>
      <c r="D31" s="181">
        <v>6039</v>
      </c>
      <c r="E31" s="204">
        <v>117</v>
      </c>
      <c r="F31" s="204">
        <v>534</v>
      </c>
      <c r="G31" s="181">
        <v>1841</v>
      </c>
      <c r="H31" s="181">
        <v>6029</v>
      </c>
      <c r="I31" s="181">
        <v>3671</v>
      </c>
      <c r="J31" s="181">
        <v>12602</v>
      </c>
    </row>
    <row r="32" spans="2:13" x14ac:dyDescent="0.2">
      <c r="B32" s="203">
        <v>41760</v>
      </c>
      <c r="C32" s="181">
        <v>1767</v>
      </c>
      <c r="D32" s="181">
        <v>6174</v>
      </c>
      <c r="E32" s="204">
        <v>124</v>
      </c>
      <c r="F32" s="204">
        <v>523</v>
      </c>
      <c r="G32" s="181">
        <v>1514</v>
      </c>
      <c r="H32" s="181">
        <v>4663</v>
      </c>
      <c r="I32" s="181">
        <v>3405</v>
      </c>
      <c r="J32" s="181">
        <v>11360</v>
      </c>
      <c r="M32" s="80"/>
    </row>
    <row r="33" spans="2:10" x14ac:dyDescent="0.2">
      <c r="B33" s="203">
        <v>41791</v>
      </c>
      <c r="C33" s="181">
        <v>1613</v>
      </c>
      <c r="D33" s="181">
        <v>5821</v>
      </c>
      <c r="E33" s="204">
        <v>120</v>
      </c>
      <c r="F33" s="204">
        <v>517</v>
      </c>
      <c r="G33" s="181">
        <v>1715</v>
      </c>
      <c r="H33" s="181">
        <v>5301</v>
      </c>
      <c r="I33" s="181">
        <v>3448</v>
      </c>
      <c r="J33" s="181">
        <v>11639</v>
      </c>
    </row>
    <row r="34" spans="2:10" x14ac:dyDescent="0.2">
      <c r="B34" s="203">
        <v>41821</v>
      </c>
      <c r="C34" s="181">
        <v>1419</v>
      </c>
      <c r="D34" s="181">
        <v>4978</v>
      </c>
      <c r="E34" s="204">
        <v>88</v>
      </c>
      <c r="F34" s="204">
        <v>412</v>
      </c>
      <c r="G34" s="181">
        <v>1625</v>
      </c>
      <c r="H34" s="181">
        <v>5129</v>
      </c>
      <c r="I34" s="181">
        <v>3132</v>
      </c>
      <c r="J34" s="181">
        <v>10519</v>
      </c>
    </row>
    <row r="35" spans="2:10" x14ac:dyDescent="0.2">
      <c r="B35" s="203">
        <v>41852</v>
      </c>
      <c r="C35" s="181">
        <v>1494</v>
      </c>
      <c r="D35" s="181">
        <v>5380</v>
      </c>
      <c r="E35" s="204">
        <v>98</v>
      </c>
      <c r="F35" s="204">
        <v>469</v>
      </c>
      <c r="G35" s="181">
        <v>2110</v>
      </c>
      <c r="H35" s="181">
        <v>6696</v>
      </c>
      <c r="I35" s="181">
        <f t="shared" ref="I35:J39" si="0">C35+E35+G35</f>
        <v>3702</v>
      </c>
      <c r="J35" s="181">
        <f t="shared" si="0"/>
        <v>12545</v>
      </c>
    </row>
    <row r="36" spans="2:10" x14ac:dyDescent="0.2">
      <c r="B36" s="203">
        <v>41883</v>
      </c>
      <c r="C36" s="181">
        <v>2074</v>
      </c>
      <c r="D36" s="181">
        <v>6815</v>
      </c>
      <c r="E36" s="204">
        <v>153</v>
      </c>
      <c r="F36" s="204">
        <v>619</v>
      </c>
      <c r="G36" s="181">
        <v>1891</v>
      </c>
      <c r="H36" s="181">
        <v>5544</v>
      </c>
      <c r="I36" s="181">
        <f t="shared" si="0"/>
        <v>4118</v>
      </c>
      <c r="J36" s="181">
        <f t="shared" si="0"/>
        <v>12978</v>
      </c>
    </row>
    <row r="37" spans="2:10" x14ac:dyDescent="0.2">
      <c r="B37" s="203">
        <v>41913</v>
      </c>
      <c r="C37" s="181">
        <v>1793</v>
      </c>
      <c r="D37" s="181">
        <v>6196</v>
      </c>
      <c r="E37" s="204">
        <v>99</v>
      </c>
      <c r="F37" s="204">
        <v>453</v>
      </c>
      <c r="G37" s="181">
        <v>2822</v>
      </c>
      <c r="H37" s="181">
        <v>9121</v>
      </c>
      <c r="I37" s="181">
        <f t="shared" si="0"/>
        <v>4714</v>
      </c>
      <c r="J37" s="181">
        <f t="shared" si="0"/>
        <v>15770</v>
      </c>
    </row>
    <row r="38" spans="2:10" x14ac:dyDescent="0.2">
      <c r="B38" s="203">
        <v>41944</v>
      </c>
      <c r="C38" s="181">
        <v>1417</v>
      </c>
      <c r="D38" s="181">
        <v>5025</v>
      </c>
      <c r="E38" s="204">
        <v>119</v>
      </c>
      <c r="F38" s="204">
        <v>521</v>
      </c>
      <c r="G38" s="181">
        <v>2963</v>
      </c>
      <c r="H38" s="181">
        <v>9093</v>
      </c>
      <c r="I38" s="181">
        <f t="shared" si="0"/>
        <v>4499</v>
      </c>
      <c r="J38" s="181">
        <f t="shared" si="0"/>
        <v>14639</v>
      </c>
    </row>
    <row r="39" spans="2:10" x14ac:dyDescent="0.2">
      <c r="B39" s="203">
        <v>41974</v>
      </c>
      <c r="C39" s="181">
        <v>2023</v>
      </c>
      <c r="D39" s="181">
        <v>7131</v>
      </c>
      <c r="E39" s="204">
        <v>157</v>
      </c>
      <c r="F39" s="204">
        <v>606</v>
      </c>
      <c r="G39" s="181">
        <v>2407</v>
      </c>
      <c r="H39" s="181">
        <v>7565</v>
      </c>
      <c r="I39" s="181">
        <f t="shared" si="0"/>
        <v>4587</v>
      </c>
      <c r="J39" s="181">
        <f t="shared" si="0"/>
        <v>15302</v>
      </c>
    </row>
    <row r="40" spans="2:10" x14ac:dyDescent="0.2">
      <c r="B40" s="182">
        <v>2014</v>
      </c>
      <c r="C40" s="207">
        <f>SUM(C28:C39)</f>
        <v>19910</v>
      </c>
      <c r="D40" s="207">
        <f t="shared" ref="D40:H40" si="1">SUM(D28:D39)</f>
        <v>70098</v>
      </c>
      <c r="E40" s="207">
        <f t="shared" si="1"/>
        <v>1302</v>
      </c>
      <c r="F40" s="207">
        <f t="shared" si="1"/>
        <v>5662</v>
      </c>
      <c r="G40" s="207">
        <f t="shared" si="1"/>
        <v>23042</v>
      </c>
      <c r="H40" s="207">
        <f t="shared" si="1"/>
        <v>72387</v>
      </c>
      <c r="I40" s="207">
        <f>SUM(I28:I39)</f>
        <v>44254</v>
      </c>
      <c r="J40" s="207">
        <f>SUM(J28:J39)</f>
        <v>148147</v>
      </c>
    </row>
    <row r="41" spans="2:10" x14ac:dyDescent="0.2">
      <c r="B41" s="179">
        <v>42005</v>
      </c>
      <c r="C41" s="180">
        <v>1303</v>
      </c>
      <c r="D41" s="180">
        <v>4627</v>
      </c>
      <c r="E41" s="180">
        <v>90</v>
      </c>
      <c r="F41" s="180">
        <v>407</v>
      </c>
      <c r="G41" s="180">
        <v>2299</v>
      </c>
      <c r="H41" s="180">
        <v>7138</v>
      </c>
      <c r="I41" s="181">
        <f t="shared" ref="I41:J52" si="2">C41+E41+G41</f>
        <v>3692</v>
      </c>
      <c r="J41" s="181">
        <f t="shared" si="2"/>
        <v>12172</v>
      </c>
    </row>
    <row r="42" spans="2:10" x14ac:dyDescent="0.2">
      <c r="B42" s="179">
        <v>42036</v>
      </c>
      <c r="C42" s="180">
        <v>1126</v>
      </c>
      <c r="D42" s="180">
        <v>4105</v>
      </c>
      <c r="E42" s="180">
        <v>68</v>
      </c>
      <c r="F42" s="180">
        <v>319</v>
      </c>
      <c r="G42" s="180">
        <v>1895</v>
      </c>
      <c r="H42" s="180">
        <v>5828</v>
      </c>
      <c r="I42" s="181">
        <f t="shared" si="2"/>
        <v>3089</v>
      </c>
      <c r="J42" s="181">
        <f t="shared" si="2"/>
        <v>10252</v>
      </c>
    </row>
    <row r="43" spans="2:10" x14ac:dyDescent="0.2">
      <c r="B43" s="179">
        <v>42064</v>
      </c>
      <c r="C43" s="180">
        <v>1509</v>
      </c>
      <c r="D43" s="180">
        <v>5148</v>
      </c>
      <c r="E43" s="180">
        <v>142</v>
      </c>
      <c r="F43" s="180">
        <v>601</v>
      </c>
      <c r="G43" s="180">
        <v>2308</v>
      </c>
      <c r="H43" s="180">
        <v>7031</v>
      </c>
      <c r="I43" s="181">
        <f t="shared" si="2"/>
        <v>3959</v>
      </c>
      <c r="J43" s="181">
        <f t="shared" si="2"/>
        <v>12780</v>
      </c>
    </row>
    <row r="44" spans="2:10" x14ac:dyDescent="0.2">
      <c r="B44" s="179">
        <v>42095</v>
      </c>
      <c r="C44" s="180">
        <v>1305</v>
      </c>
      <c r="D44" s="180">
        <v>4297</v>
      </c>
      <c r="E44" s="180">
        <v>154</v>
      </c>
      <c r="F44" s="180">
        <v>670</v>
      </c>
      <c r="G44" s="180">
        <v>2740</v>
      </c>
      <c r="H44" s="180">
        <v>8147</v>
      </c>
      <c r="I44" s="181">
        <f t="shared" si="2"/>
        <v>4199</v>
      </c>
      <c r="J44" s="181">
        <f t="shared" si="2"/>
        <v>13114</v>
      </c>
    </row>
    <row r="45" spans="2:10" x14ac:dyDescent="0.2">
      <c r="B45" s="179">
        <v>42125</v>
      </c>
      <c r="C45" s="180">
        <v>1328</v>
      </c>
      <c r="D45" s="180">
        <v>4634</v>
      </c>
      <c r="E45" s="180">
        <v>162</v>
      </c>
      <c r="F45" s="180">
        <v>698</v>
      </c>
      <c r="G45" s="180">
        <v>2387</v>
      </c>
      <c r="H45" s="180">
        <v>7056</v>
      </c>
      <c r="I45" s="181">
        <f t="shared" si="2"/>
        <v>3877</v>
      </c>
      <c r="J45" s="181">
        <f t="shared" si="2"/>
        <v>12388</v>
      </c>
    </row>
    <row r="46" spans="2:10" x14ac:dyDescent="0.2">
      <c r="B46" s="179">
        <v>42156</v>
      </c>
      <c r="C46" s="180">
        <v>1079</v>
      </c>
      <c r="D46" s="180">
        <v>3931</v>
      </c>
      <c r="E46" s="180">
        <v>121</v>
      </c>
      <c r="F46" s="180">
        <v>595</v>
      </c>
      <c r="G46" s="180">
        <v>2940</v>
      </c>
      <c r="H46" s="180">
        <v>8577</v>
      </c>
      <c r="I46" s="181">
        <f t="shared" si="2"/>
        <v>4140</v>
      </c>
      <c r="J46" s="181">
        <f t="shared" si="2"/>
        <v>13103</v>
      </c>
    </row>
    <row r="47" spans="2:10" x14ac:dyDescent="0.2">
      <c r="B47" s="179">
        <v>42186</v>
      </c>
      <c r="C47" s="180">
        <v>1562</v>
      </c>
      <c r="D47" s="180">
        <v>5243</v>
      </c>
      <c r="E47" s="180">
        <v>193</v>
      </c>
      <c r="F47" s="180">
        <v>896</v>
      </c>
      <c r="G47" s="180">
        <v>1660</v>
      </c>
      <c r="H47" s="180">
        <v>4806</v>
      </c>
      <c r="I47" s="181">
        <f t="shared" si="2"/>
        <v>3415</v>
      </c>
      <c r="J47" s="181">
        <f t="shared" si="2"/>
        <v>10945</v>
      </c>
    </row>
    <row r="48" spans="2:10" x14ac:dyDescent="0.2">
      <c r="B48" s="179">
        <v>42217</v>
      </c>
      <c r="C48" s="180">
        <v>1389</v>
      </c>
      <c r="D48" s="180">
        <v>4383</v>
      </c>
      <c r="E48" s="180">
        <v>321</v>
      </c>
      <c r="F48" s="180">
        <v>1453</v>
      </c>
      <c r="G48" s="180">
        <v>4348</v>
      </c>
      <c r="H48" s="180">
        <v>12994</v>
      </c>
      <c r="I48" s="181">
        <f t="shared" si="2"/>
        <v>6058</v>
      </c>
      <c r="J48" s="181">
        <f t="shared" si="2"/>
        <v>18830</v>
      </c>
    </row>
    <row r="49" spans="2:10" x14ac:dyDescent="0.2">
      <c r="B49" s="179">
        <v>42248</v>
      </c>
      <c r="C49" s="180">
        <v>2017</v>
      </c>
      <c r="D49" s="180">
        <v>7335</v>
      </c>
      <c r="E49" s="180">
        <v>176</v>
      </c>
      <c r="F49" s="180">
        <v>801</v>
      </c>
      <c r="G49" s="180">
        <v>2843</v>
      </c>
      <c r="H49" s="180">
        <v>8849</v>
      </c>
      <c r="I49" s="181">
        <f t="shared" si="2"/>
        <v>5036</v>
      </c>
      <c r="J49" s="181">
        <f t="shared" si="2"/>
        <v>16985</v>
      </c>
    </row>
    <row r="50" spans="2:10" x14ac:dyDescent="0.2">
      <c r="B50" s="179">
        <v>42278</v>
      </c>
      <c r="C50" s="180">
        <v>1395</v>
      </c>
      <c r="D50" s="180">
        <v>4572</v>
      </c>
      <c r="E50" s="180">
        <v>175</v>
      </c>
      <c r="F50" s="180">
        <v>799</v>
      </c>
      <c r="G50" s="180">
        <v>2605</v>
      </c>
      <c r="H50" s="180">
        <v>7454</v>
      </c>
      <c r="I50" s="181">
        <f t="shared" si="2"/>
        <v>4175</v>
      </c>
      <c r="J50" s="181">
        <f t="shared" si="2"/>
        <v>12825</v>
      </c>
    </row>
    <row r="51" spans="2:10" x14ac:dyDescent="0.2">
      <c r="B51" s="179">
        <v>42309</v>
      </c>
      <c r="C51" s="180">
        <v>1495</v>
      </c>
      <c r="D51" s="180">
        <v>5282</v>
      </c>
      <c r="E51" s="180">
        <v>166</v>
      </c>
      <c r="F51" s="180">
        <v>712</v>
      </c>
      <c r="G51" s="180">
        <v>3733</v>
      </c>
      <c r="H51" s="180">
        <v>10856</v>
      </c>
      <c r="I51" s="181">
        <f t="shared" si="2"/>
        <v>5394</v>
      </c>
      <c r="J51" s="181">
        <f t="shared" si="2"/>
        <v>16850</v>
      </c>
    </row>
    <row r="52" spans="2:10" x14ac:dyDescent="0.2">
      <c r="B52" s="179">
        <v>42339</v>
      </c>
      <c r="C52" s="180">
        <v>1645</v>
      </c>
      <c r="D52" s="180">
        <v>5189</v>
      </c>
      <c r="E52" s="180">
        <v>200</v>
      </c>
      <c r="F52" s="180">
        <v>809</v>
      </c>
      <c r="G52" s="180">
        <v>2771</v>
      </c>
      <c r="H52" s="180">
        <v>8572</v>
      </c>
      <c r="I52" s="181">
        <f t="shared" si="2"/>
        <v>4616</v>
      </c>
      <c r="J52" s="181">
        <f t="shared" si="2"/>
        <v>14570</v>
      </c>
    </row>
    <row r="53" spans="2:10" x14ac:dyDescent="0.2">
      <c r="B53" s="182">
        <v>2015</v>
      </c>
      <c r="C53" s="183">
        <f>SUM(C41:C52)</f>
        <v>17153</v>
      </c>
      <c r="D53" s="183">
        <f t="shared" ref="D53:I53" si="3">SUM(D41:D52)</f>
        <v>58746</v>
      </c>
      <c r="E53" s="183">
        <f t="shared" si="3"/>
        <v>1968</v>
      </c>
      <c r="F53" s="183">
        <f t="shared" si="3"/>
        <v>8760</v>
      </c>
      <c r="G53" s="183">
        <f t="shared" si="3"/>
        <v>32529</v>
      </c>
      <c r="H53" s="183">
        <f t="shared" si="3"/>
        <v>97308</v>
      </c>
      <c r="I53" s="183">
        <f t="shared" si="3"/>
        <v>51650</v>
      </c>
      <c r="J53" s="183">
        <f>SUM(J41:J52)</f>
        <v>164814</v>
      </c>
    </row>
    <row r="54" spans="2:10" x14ac:dyDescent="0.2">
      <c r="B54" s="179">
        <v>42370</v>
      </c>
      <c r="C54" s="180">
        <v>1402</v>
      </c>
      <c r="D54" s="180">
        <v>4801</v>
      </c>
      <c r="E54" s="180">
        <v>157</v>
      </c>
      <c r="F54" s="180">
        <v>645</v>
      </c>
      <c r="G54" s="180">
        <v>2531</v>
      </c>
      <c r="H54" s="180">
        <v>7419</v>
      </c>
      <c r="I54" s="181">
        <f t="shared" ref="I54:J65" si="4">C54+E54+G54</f>
        <v>4090</v>
      </c>
      <c r="J54" s="181">
        <f t="shared" si="4"/>
        <v>12865</v>
      </c>
    </row>
    <row r="55" spans="2:10" x14ac:dyDescent="0.2">
      <c r="B55" s="179">
        <v>42401</v>
      </c>
      <c r="C55" s="180">
        <v>964</v>
      </c>
      <c r="D55" s="180">
        <v>3139</v>
      </c>
      <c r="E55" s="180">
        <v>156</v>
      </c>
      <c r="F55" s="180">
        <v>644</v>
      </c>
      <c r="G55" s="180">
        <v>2723</v>
      </c>
      <c r="H55" s="180">
        <v>8130</v>
      </c>
      <c r="I55" s="181">
        <f t="shared" si="4"/>
        <v>3843</v>
      </c>
      <c r="J55" s="181">
        <f t="shared" si="4"/>
        <v>11913</v>
      </c>
    </row>
    <row r="56" spans="2:10" x14ac:dyDescent="0.2">
      <c r="B56" s="179">
        <v>42430</v>
      </c>
      <c r="C56" s="180">
        <v>1710</v>
      </c>
      <c r="D56" s="180">
        <v>5724</v>
      </c>
      <c r="E56" s="180">
        <v>238</v>
      </c>
      <c r="F56" s="180">
        <v>993</v>
      </c>
      <c r="G56" s="180">
        <v>3197</v>
      </c>
      <c r="H56" s="180">
        <v>9196</v>
      </c>
      <c r="I56" s="181">
        <f t="shared" si="4"/>
        <v>5145</v>
      </c>
      <c r="J56" s="181">
        <f t="shared" si="4"/>
        <v>15913</v>
      </c>
    </row>
    <row r="57" spans="2:10" x14ac:dyDescent="0.2">
      <c r="B57" s="179">
        <v>42461</v>
      </c>
      <c r="C57" s="180">
        <v>1579</v>
      </c>
      <c r="D57" s="180">
        <v>5412</v>
      </c>
      <c r="E57" s="180">
        <v>196</v>
      </c>
      <c r="F57" s="180">
        <v>787</v>
      </c>
      <c r="G57" s="180">
        <v>2640</v>
      </c>
      <c r="H57" s="180">
        <v>7635</v>
      </c>
      <c r="I57" s="181">
        <f t="shared" si="4"/>
        <v>4415</v>
      </c>
      <c r="J57" s="181">
        <f t="shared" si="4"/>
        <v>13834</v>
      </c>
    </row>
    <row r="58" spans="2:10" x14ac:dyDescent="0.2">
      <c r="B58" s="179">
        <v>42491</v>
      </c>
      <c r="C58" s="180">
        <v>1550</v>
      </c>
      <c r="D58" s="180">
        <v>5486</v>
      </c>
      <c r="E58" s="180">
        <v>180</v>
      </c>
      <c r="F58" s="180">
        <v>760</v>
      </c>
      <c r="G58" s="180">
        <v>2933</v>
      </c>
      <c r="H58" s="180">
        <v>8633</v>
      </c>
      <c r="I58" s="181">
        <f t="shared" si="4"/>
        <v>4663</v>
      </c>
      <c r="J58" s="181">
        <f t="shared" si="4"/>
        <v>14879</v>
      </c>
    </row>
    <row r="59" spans="2:10" x14ac:dyDescent="0.2">
      <c r="B59" s="179">
        <v>42522</v>
      </c>
      <c r="C59" s="180">
        <v>1015</v>
      </c>
      <c r="D59" s="180">
        <v>3452</v>
      </c>
      <c r="E59" s="180">
        <v>121</v>
      </c>
      <c r="F59" s="180">
        <v>555</v>
      </c>
      <c r="G59" s="180">
        <v>2658</v>
      </c>
      <c r="H59" s="180">
        <v>7478</v>
      </c>
      <c r="I59" s="181">
        <f t="shared" si="4"/>
        <v>3794</v>
      </c>
      <c r="J59" s="181">
        <f t="shared" si="4"/>
        <v>11485</v>
      </c>
    </row>
    <row r="60" spans="2:10" x14ac:dyDescent="0.2">
      <c r="B60" s="179">
        <v>42552</v>
      </c>
      <c r="C60" s="180">
        <v>1746</v>
      </c>
      <c r="D60" s="180">
        <v>6028</v>
      </c>
      <c r="E60" s="180">
        <v>157</v>
      </c>
      <c r="F60" s="180">
        <v>657</v>
      </c>
      <c r="G60" s="180">
        <v>2535</v>
      </c>
      <c r="H60" s="180">
        <v>7430</v>
      </c>
      <c r="I60" s="181">
        <f t="shared" si="4"/>
        <v>4438</v>
      </c>
      <c r="J60" s="181">
        <f t="shared" si="4"/>
        <v>14115</v>
      </c>
    </row>
    <row r="61" spans="2:10" x14ac:dyDescent="0.2">
      <c r="B61" s="179">
        <v>42583</v>
      </c>
      <c r="C61" s="180">
        <v>1390</v>
      </c>
      <c r="D61" s="180">
        <v>4511</v>
      </c>
      <c r="E61" s="180">
        <v>153</v>
      </c>
      <c r="F61" s="180">
        <v>578</v>
      </c>
      <c r="G61" s="180">
        <v>3151</v>
      </c>
      <c r="H61" s="180">
        <v>9173</v>
      </c>
      <c r="I61" s="181">
        <f t="shared" si="4"/>
        <v>4694</v>
      </c>
      <c r="J61" s="181">
        <f t="shared" si="4"/>
        <v>14262</v>
      </c>
    </row>
    <row r="62" spans="2:10" x14ac:dyDescent="0.2">
      <c r="B62" s="179">
        <v>42614</v>
      </c>
      <c r="C62" s="180">
        <v>1402</v>
      </c>
      <c r="D62" s="180">
        <v>4329</v>
      </c>
      <c r="E62" s="180">
        <v>196</v>
      </c>
      <c r="F62" s="180">
        <v>823</v>
      </c>
      <c r="G62" s="180">
        <v>2981</v>
      </c>
      <c r="H62" s="180">
        <v>8807</v>
      </c>
      <c r="I62" s="181">
        <f t="shared" si="4"/>
        <v>4579</v>
      </c>
      <c r="J62" s="181">
        <f t="shared" si="4"/>
        <v>13959</v>
      </c>
    </row>
    <row r="63" spans="2:10" x14ac:dyDescent="0.2">
      <c r="B63" s="179">
        <v>42644</v>
      </c>
      <c r="C63" s="180">
        <v>1480</v>
      </c>
      <c r="D63" s="180">
        <v>5044</v>
      </c>
      <c r="E63" s="180">
        <v>136</v>
      </c>
      <c r="F63" s="180">
        <v>536</v>
      </c>
      <c r="G63" s="180">
        <v>2791</v>
      </c>
      <c r="H63" s="180">
        <v>8111</v>
      </c>
      <c r="I63" s="181">
        <f t="shared" si="4"/>
        <v>4407</v>
      </c>
      <c r="J63" s="181">
        <f t="shared" si="4"/>
        <v>13691</v>
      </c>
    </row>
    <row r="64" spans="2:10" x14ac:dyDescent="0.2">
      <c r="B64" s="179">
        <v>42675</v>
      </c>
      <c r="C64" s="180">
        <v>1497</v>
      </c>
      <c r="D64" s="180">
        <v>5099</v>
      </c>
      <c r="E64" s="180">
        <v>128</v>
      </c>
      <c r="F64" s="180">
        <v>483</v>
      </c>
      <c r="G64" s="180">
        <v>2064</v>
      </c>
      <c r="H64" s="180">
        <v>6110</v>
      </c>
      <c r="I64" s="181">
        <f t="shared" si="4"/>
        <v>3689</v>
      </c>
      <c r="J64" s="181">
        <f t="shared" si="4"/>
        <v>11692</v>
      </c>
    </row>
    <row r="65" spans="2:10" x14ac:dyDescent="0.2">
      <c r="B65" s="179">
        <v>42705</v>
      </c>
      <c r="C65" s="180">
        <v>1565</v>
      </c>
      <c r="D65" s="180">
        <v>5550</v>
      </c>
      <c r="E65" s="180">
        <v>94</v>
      </c>
      <c r="F65" s="180">
        <v>399</v>
      </c>
      <c r="G65" s="180">
        <v>3636</v>
      </c>
      <c r="H65" s="180">
        <v>11125</v>
      </c>
      <c r="I65" s="181">
        <f t="shared" si="4"/>
        <v>5295</v>
      </c>
      <c r="J65" s="181">
        <f t="shared" si="4"/>
        <v>17074</v>
      </c>
    </row>
    <row r="66" spans="2:10" x14ac:dyDescent="0.2">
      <c r="B66" s="182">
        <v>2016</v>
      </c>
      <c r="C66" s="183">
        <f>SUM(C54:C65)</f>
        <v>17300</v>
      </c>
      <c r="D66" s="183">
        <f t="shared" ref="D66:H66" si="5">SUM(D54:D65)</f>
        <v>58575</v>
      </c>
      <c r="E66" s="183">
        <f t="shared" si="5"/>
        <v>1912</v>
      </c>
      <c r="F66" s="183">
        <f t="shared" si="5"/>
        <v>7860</v>
      </c>
      <c r="G66" s="183">
        <f t="shared" si="5"/>
        <v>33840</v>
      </c>
      <c r="H66" s="183">
        <f t="shared" si="5"/>
        <v>99247</v>
      </c>
      <c r="I66" s="183">
        <f>SUM(I54:I65)</f>
        <v>53052</v>
      </c>
      <c r="J66" s="183">
        <f>SUM(J54:J65)</f>
        <v>165682</v>
      </c>
    </row>
    <row r="67" spans="2:10" x14ac:dyDescent="0.2">
      <c r="B67" s="179">
        <v>42736</v>
      </c>
      <c r="C67" s="180">
        <v>1578</v>
      </c>
      <c r="D67" s="180">
        <v>5100</v>
      </c>
      <c r="E67" s="180">
        <v>122</v>
      </c>
      <c r="F67" s="180">
        <v>478</v>
      </c>
      <c r="G67" s="180">
        <v>3277</v>
      </c>
      <c r="H67" s="180">
        <v>9466</v>
      </c>
      <c r="I67" s="181">
        <f t="shared" ref="I67:J78" si="6">C67+E67+G67</f>
        <v>4977</v>
      </c>
      <c r="J67" s="181">
        <f t="shared" si="6"/>
        <v>15044</v>
      </c>
    </row>
    <row r="68" spans="2:10" x14ac:dyDescent="0.2">
      <c r="B68" s="179">
        <v>42767</v>
      </c>
      <c r="C68" s="180">
        <v>1309</v>
      </c>
      <c r="D68" s="180">
        <v>4472</v>
      </c>
      <c r="E68" s="180">
        <v>118</v>
      </c>
      <c r="F68" s="180">
        <v>502</v>
      </c>
      <c r="G68" s="180">
        <v>3001</v>
      </c>
      <c r="H68" s="180">
        <v>8506</v>
      </c>
      <c r="I68" s="181">
        <f t="shared" si="6"/>
        <v>4428</v>
      </c>
      <c r="J68" s="181">
        <f t="shared" si="6"/>
        <v>13480</v>
      </c>
    </row>
    <row r="69" spans="2:10" x14ac:dyDescent="0.2">
      <c r="B69" s="179">
        <v>42795</v>
      </c>
      <c r="C69" s="180">
        <v>1433</v>
      </c>
      <c r="D69" s="180">
        <v>4492</v>
      </c>
      <c r="E69" s="180">
        <v>123</v>
      </c>
      <c r="F69" s="180">
        <v>484</v>
      </c>
      <c r="G69" s="180">
        <v>2598</v>
      </c>
      <c r="H69" s="180">
        <v>7750</v>
      </c>
      <c r="I69" s="181">
        <f t="shared" si="6"/>
        <v>4154</v>
      </c>
      <c r="J69" s="181">
        <f t="shared" si="6"/>
        <v>12726</v>
      </c>
    </row>
    <row r="70" spans="2:10" x14ac:dyDescent="0.2">
      <c r="B70" s="179">
        <v>42826</v>
      </c>
      <c r="C70" s="180">
        <v>1610</v>
      </c>
      <c r="D70" s="180">
        <v>5252</v>
      </c>
      <c r="E70" s="180">
        <v>163</v>
      </c>
      <c r="F70" s="180">
        <v>704</v>
      </c>
      <c r="G70" s="180">
        <v>2935</v>
      </c>
      <c r="H70" s="180">
        <v>8131</v>
      </c>
      <c r="I70" s="181">
        <f t="shared" si="6"/>
        <v>4708</v>
      </c>
      <c r="J70" s="181">
        <f t="shared" si="6"/>
        <v>14087</v>
      </c>
    </row>
    <row r="71" spans="2:10" x14ac:dyDescent="0.2">
      <c r="B71" s="179">
        <v>42856</v>
      </c>
      <c r="C71" s="180">
        <v>1418</v>
      </c>
      <c r="D71" s="180">
        <v>4341</v>
      </c>
      <c r="E71" s="180">
        <v>177</v>
      </c>
      <c r="F71" s="180">
        <v>637</v>
      </c>
      <c r="G71" s="180">
        <v>3318</v>
      </c>
      <c r="H71" s="180">
        <v>8846</v>
      </c>
      <c r="I71" s="181">
        <f t="shared" si="6"/>
        <v>4913</v>
      </c>
      <c r="J71" s="181">
        <f t="shared" si="6"/>
        <v>13824</v>
      </c>
    </row>
    <row r="72" spans="2:10" x14ac:dyDescent="0.2">
      <c r="B72" s="179">
        <v>42887</v>
      </c>
      <c r="C72" s="180">
        <v>1230</v>
      </c>
      <c r="D72" s="180">
        <v>4069</v>
      </c>
      <c r="E72" s="180">
        <v>108</v>
      </c>
      <c r="F72" s="180">
        <v>460</v>
      </c>
      <c r="G72" s="180">
        <v>2707</v>
      </c>
      <c r="H72" s="180">
        <v>8139</v>
      </c>
      <c r="I72" s="181">
        <f t="shared" si="6"/>
        <v>4045</v>
      </c>
      <c r="J72" s="181">
        <f t="shared" si="6"/>
        <v>12668</v>
      </c>
    </row>
    <row r="73" spans="2:10" x14ac:dyDescent="0.2">
      <c r="B73" s="179">
        <v>42917</v>
      </c>
      <c r="C73" s="180">
        <v>1191</v>
      </c>
      <c r="D73" s="180">
        <v>4093</v>
      </c>
      <c r="E73" s="180">
        <v>118</v>
      </c>
      <c r="F73" s="180">
        <v>524</v>
      </c>
      <c r="G73" s="180">
        <v>3460</v>
      </c>
      <c r="H73" s="180">
        <v>9428</v>
      </c>
      <c r="I73" s="181">
        <f t="shared" si="6"/>
        <v>4769</v>
      </c>
      <c r="J73" s="181">
        <f t="shared" si="6"/>
        <v>14045</v>
      </c>
    </row>
    <row r="74" spans="2:10" x14ac:dyDescent="0.2">
      <c r="B74" s="179">
        <v>42948</v>
      </c>
      <c r="C74" s="180">
        <v>1646</v>
      </c>
      <c r="D74" s="180">
        <v>5129</v>
      </c>
      <c r="E74" s="180">
        <v>226</v>
      </c>
      <c r="F74" s="180">
        <v>888</v>
      </c>
      <c r="G74" s="180">
        <v>3406</v>
      </c>
      <c r="H74" s="180">
        <v>9871</v>
      </c>
      <c r="I74" s="181">
        <f t="shared" si="6"/>
        <v>5278</v>
      </c>
      <c r="J74" s="181">
        <f t="shared" si="6"/>
        <v>15888</v>
      </c>
    </row>
    <row r="75" spans="2:10" x14ac:dyDescent="0.2">
      <c r="B75" s="179">
        <v>42979</v>
      </c>
      <c r="C75" s="180">
        <v>1788</v>
      </c>
      <c r="D75" s="180">
        <v>5884</v>
      </c>
      <c r="E75" s="180">
        <v>227</v>
      </c>
      <c r="F75" s="180">
        <v>1042</v>
      </c>
      <c r="G75" s="180">
        <v>1959</v>
      </c>
      <c r="H75" s="180">
        <v>5773</v>
      </c>
      <c r="I75" s="181">
        <f t="shared" si="6"/>
        <v>3974</v>
      </c>
      <c r="J75" s="181">
        <f t="shared" si="6"/>
        <v>12699</v>
      </c>
    </row>
    <row r="76" spans="2:10" x14ac:dyDescent="0.2">
      <c r="B76" s="179">
        <v>43009</v>
      </c>
      <c r="C76" s="180">
        <v>1600</v>
      </c>
      <c r="D76" s="180">
        <v>5166</v>
      </c>
      <c r="E76" s="180">
        <v>160</v>
      </c>
      <c r="F76" s="180">
        <v>678</v>
      </c>
      <c r="G76" s="180">
        <v>5186</v>
      </c>
      <c r="H76" s="180">
        <v>14719</v>
      </c>
      <c r="I76" s="181">
        <f t="shared" si="6"/>
        <v>6946</v>
      </c>
      <c r="J76" s="181">
        <f t="shared" si="6"/>
        <v>20563</v>
      </c>
    </row>
    <row r="77" spans="2:10" x14ac:dyDescent="0.2">
      <c r="B77" s="179">
        <v>43040</v>
      </c>
      <c r="C77" s="180">
        <v>1751</v>
      </c>
      <c r="D77" s="180">
        <v>5849</v>
      </c>
      <c r="E77" s="180">
        <v>177</v>
      </c>
      <c r="F77" s="180">
        <v>742</v>
      </c>
      <c r="G77" s="180">
        <v>3371</v>
      </c>
      <c r="H77" s="180">
        <v>9775</v>
      </c>
      <c r="I77" s="181">
        <f t="shared" si="6"/>
        <v>5299</v>
      </c>
      <c r="J77" s="181">
        <f t="shared" si="6"/>
        <v>16366</v>
      </c>
    </row>
    <row r="78" spans="2:10" x14ac:dyDescent="0.2">
      <c r="B78" s="179">
        <v>43070</v>
      </c>
      <c r="C78" s="180">
        <v>1618</v>
      </c>
      <c r="D78" s="180">
        <v>5288</v>
      </c>
      <c r="E78" s="180">
        <v>188</v>
      </c>
      <c r="F78" s="180">
        <v>708</v>
      </c>
      <c r="G78" s="180">
        <v>3152</v>
      </c>
      <c r="H78" s="180">
        <v>9366</v>
      </c>
      <c r="I78" s="181">
        <f t="shared" si="6"/>
        <v>4958</v>
      </c>
      <c r="J78" s="181">
        <f t="shared" si="6"/>
        <v>15362</v>
      </c>
    </row>
    <row r="79" spans="2:10" x14ac:dyDescent="0.2">
      <c r="B79" s="182">
        <v>2017</v>
      </c>
      <c r="C79" s="183">
        <f>SUM(C67:C78)</f>
        <v>18172</v>
      </c>
      <c r="D79" s="183">
        <f t="shared" ref="D79:J79" si="7">SUM(D67:D78)</f>
        <v>59135</v>
      </c>
      <c r="E79" s="183">
        <f t="shared" si="7"/>
        <v>1907</v>
      </c>
      <c r="F79" s="183">
        <f t="shared" si="7"/>
        <v>7847</v>
      </c>
      <c r="G79" s="183">
        <f t="shared" si="7"/>
        <v>38370</v>
      </c>
      <c r="H79" s="183">
        <f t="shared" si="7"/>
        <v>109770</v>
      </c>
      <c r="I79" s="183">
        <f t="shared" si="7"/>
        <v>58449</v>
      </c>
      <c r="J79" s="183">
        <f t="shared" si="7"/>
        <v>176752</v>
      </c>
    </row>
    <row r="80" spans="2:10" x14ac:dyDescent="0.2">
      <c r="B80" s="179">
        <v>43101</v>
      </c>
      <c r="C80" s="180">
        <v>1487</v>
      </c>
      <c r="D80" s="180">
        <v>4777</v>
      </c>
      <c r="E80" s="180">
        <v>142</v>
      </c>
      <c r="F80" s="180">
        <v>567</v>
      </c>
      <c r="G80" s="180">
        <v>3378</v>
      </c>
      <c r="H80" s="180">
        <v>9267</v>
      </c>
      <c r="I80" s="181">
        <f t="shared" ref="I80:J89" si="8">C80+E80+G80</f>
        <v>5007</v>
      </c>
      <c r="J80" s="181">
        <f t="shared" si="8"/>
        <v>14611</v>
      </c>
    </row>
    <row r="81" spans="2:11" x14ac:dyDescent="0.2">
      <c r="B81" s="179">
        <v>43132</v>
      </c>
      <c r="C81" s="180">
        <v>1165</v>
      </c>
      <c r="D81" s="180">
        <v>3878</v>
      </c>
      <c r="E81" s="180">
        <v>171</v>
      </c>
      <c r="F81" s="180">
        <v>740</v>
      </c>
      <c r="G81" s="180">
        <v>4024</v>
      </c>
      <c r="H81" s="180">
        <v>10885</v>
      </c>
      <c r="I81" s="181">
        <f t="shared" si="8"/>
        <v>5360</v>
      </c>
      <c r="J81" s="181">
        <f t="shared" si="8"/>
        <v>15503</v>
      </c>
    </row>
    <row r="82" spans="2:11" x14ac:dyDescent="0.2">
      <c r="B82" s="179">
        <v>43160</v>
      </c>
      <c r="C82" s="180">
        <v>2460</v>
      </c>
      <c r="D82" s="180">
        <v>7692</v>
      </c>
      <c r="E82" s="180">
        <v>296</v>
      </c>
      <c r="F82" s="180">
        <v>1104</v>
      </c>
      <c r="G82" s="180">
        <v>3447</v>
      </c>
      <c r="H82" s="180">
        <v>9794</v>
      </c>
      <c r="I82" s="181">
        <f t="shared" si="8"/>
        <v>6203</v>
      </c>
      <c r="J82" s="181">
        <f t="shared" si="8"/>
        <v>18590</v>
      </c>
    </row>
    <row r="83" spans="2:11" x14ac:dyDescent="0.2">
      <c r="B83" s="179">
        <v>43191</v>
      </c>
      <c r="C83" s="180">
        <v>1488</v>
      </c>
      <c r="D83" s="180">
        <v>4979</v>
      </c>
      <c r="E83" s="180">
        <v>166</v>
      </c>
      <c r="F83" s="180">
        <v>699</v>
      </c>
      <c r="G83" s="180">
        <v>3596</v>
      </c>
      <c r="H83" s="180">
        <v>10022</v>
      </c>
      <c r="I83" s="181">
        <f t="shared" si="8"/>
        <v>5250</v>
      </c>
      <c r="J83" s="181">
        <f t="shared" si="8"/>
        <v>15700</v>
      </c>
    </row>
    <row r="84" spans="2:11" x14ac:dyDescent="0.2">
      <c r="B84" s="179">
        <v>43221</v>
      </c>
      <c r="C84" s="180">
        <v>1705</v>
      </c>
      <c r="D84" s="180">
        <v>5530</v>
      </c>
      <c r="E84" s="180">
        <v>178</v>
      </c>
      <c r="F84" s="180">
        <v>714</v>
      </c>
      <c r="G84" s="180">
        <v>3536</v>
      </c>
      <c r="H84" s="180">
        <v>9898</v>
      </c>
      <c r="I84" s="181">
        <f t="shared" si="8"/>
        <v>5419</v>
      </c>
      <c r="J84" s="181">
        <f t="shared" si="8"/>
        <v>16142</v>
      </c>
    </row>
    <row r="85" spans="2:11" x14ac:dyDescent="0.2">
      <c r="B85" s="179">
        <v>43252</v>
      </c>
      <c r="C85" s="180">
        <v>1717</v>
      </c>
      <c r="D85" s="180">
        <v>5500</v>
      </c>
      <c r="E85" s="180">
        <v>211</v>
      </c>
      <c r="F85" s="180">
        <v>885</v>
      </c>
      <c r="G85" s="180">
        <v>3371</v>
      </c>
      <c r="H85" s="180">
        <v>9458</v>
      </c>
      <c r="I85" s="181">
        <f t="shared" si="8"/>
        <v>5299</v>
      </c>
      <c r="J85" s="181">
        <f t="shared" si="8"/>
        <v>15843</v>
      </c>
    </row>
    <row r="86" spans="2:11" x14ac:dyDescent="0.2">
      <c r="B86" s="179">
        <v>43282</v>
      </c>
      <c r="C86" s="180">
        <v>1574</v>
      </c>
      <c r="D86" s="180">
        <v>4981</v>
      </c>
      <c r="E86" s="180">
        <v>176</v>
      </c>
      <c r="F86" s="180">
        <v>714</v>
      </c>
      <c r="G86" s="180">
        <v>3523</v>
      </c>
      <c r="H86" s="180">
        <v>9997</v>
      </c>
      <c r="I86" s="181">
        <f t="shared" si="8"/>
        <v>5273</v>
      </c>
      <c r="J86" s="181">
        <f t="shared" si="8"/>
        <v>15692</v>
      </c>
    </row>
    <row r="87" spans="2:11" x14ac:dyDescent="0.2">
      <c r="B87" s="179">
        <v>43313</v>
      </c>
      <c r="C87" s="180">
        <v>1786</v>
      </c>
      <c r="D87" s="180">
        <v>5797</v>
      </c>
      <c r="E87" s="180">
        <v>215</v>
      </c>
      <c r="F87" s="180">
        <v>865</v>
      </c>
      <c r="G87" s="180">
        <v>3741</v>
      </c>
      <c r="H87" s="180">
        <v>10742</v>
      </c>
      <c r="I87" s="181">
        <f t="shared" si="8"/>
        <v>5742</v>
      </c>
      <c r="J87" s="181">
        <f t="shared" si="8"/>
        <v>17404</v>
      </c>
    </row>
    <row r="88" spans="2:11" x14ac:dyDescent="0.2">
      <c r="B88" s="179">
        <v>43344</v>
      </c>
      <c r="C88" s="180">
        <v>1829</v>
      </c>
      <c r="D88" s="180">
        <v>5996</v>
      </c>
      <c r="E88" s="180">
        <v>210</v>
      </c>
      <c r="F88" s="180">
        <v>796</v>
      </c>
      <c r="G88" s="180">
        <v>4016</v>
      </c>
      <c r="H88" s="180">
        <v>11063</v>
      </c>
      <c r="I88" s="181">
        <f t="shared" si="8"/>
        <v>6055</v>
      </c>
      <c r="J88" s="181">
        <f t="shared" si="8"/>
        <v>17855</v>
      </c>
    </row>
    <row r="89" spans="2:11" x14ac:dyDescent="0.2">
      <c r="B89" s="179">
        <v>43374</v>
      </c>
      <c r="C89" s="180">
        <v>1908</v>
      </c>
      <c r="D89" s="180">
        <v>5933</v>
      </c>
      <c r="E89" s="180">
        <v>221</v>
      </c>
      <c r="F89" s="180">
        <v>853</v>
      </c>
      <c r="G89" s="180">
        <v>3862</v>
      </c>
      <c r="H89" s="180">
        <v>11406</v>
      </c>
      <c r="I89" s="181">
        <f t="shared" si="8"/>
        <v>5991</v>
      </c>
      <c r="J89" s="181">
        <f t="shared" si="8"/>
        <v>18192</v>
      </c>
    </row>
    <row r="90" spans="2:11" x14ac:dyDescent="0.2">
      <c r="B90" s="179">
        <v>43405</v>
      </c>
      <c r="C90" s="180">
        <v>1951</v>
      </c>
      <c r="D90" s="180">
        <v>6310</v>
      </c>
      <c r="E90" s="180">
        <v>210</v>
      </c>
      <c r="F90" s="180">
        <v>846</v>
      </c>
      <c r="G90" s="180">
        <v>4235</v>
      </c>
      <c r="H90" s="180">
        <v>12050</v>
      </c>
      <c r="I90" s="181">
        <v>6396</v>
      </c>
      <c r="J90" s="181">
        <v>19206</v>
      </c>
    </row>
    <row r="91" spans="2:11" x14ac:dyDescent="0.2">
      <c r="B91" s="179">
        <v>43435</v>
      </c>
      <c r="C91" s="180">
        <v>1864</v>
      </c>
      <c r="D91" s="180">
        <v>6097</v>
      </c>
      <c r="E91" s="180">
        <v>206</v>
      </c>
      <c r="F91" s="180">
        <v>773</v>
      </c>
      <c r="G91" s="180">
        <v>3733</v>
      </c>
      <c r="H91" s="180">
        <v>11050</v>
      </c>
      <c r="I91" s="181">
        <v>5803</v>
      </c>
      <c r="J91" s="181">
        <v>17920</v>
      </c>
    </row>
    <row r="92" spans="2:11" x14ac:dyDescent="0.2">
      <c r="B92" s="182">
        <v>2018</v>
      </c>
      <c r="C92" s="183">
        <f t="shared" ref="C92:J92" si="9">SUM(C80:C91)</f>
        <v>20934</v>
      </c>
      <c r="D92" s="183">
        <f t="shared" si="9"/>
        <v>67470</v>
      </c>
      <c r="E92" s="183">
        <f t="shared" si="9"/>
        <v>2402</v>
      </c>
      <c r="F92" s="183">
        <f t="shared" si="9"/>
        <v>9556</v>
      </c>
      <c r="G92" s="183">
        <f t="shared" si="9"/>
        <v>44462</v>
      </c>
      <c r="H92" s="183">
        <f t="shared" si="9"/>
        <v>125632</v>
      </c>
      <c r="I92" s="183">
        <f t="shared" si="9"/>
        <v>67798</v>
      </c>
      <c r="J92" s="183">
        <f t="shared" si="9"/>
        <v>202658</v>
      </c>
      <c r="K92" s="111"/>
    </row>
    <row r="93" spans="2:11" x14ac:dyDescent="0.2">
      <c r="B93" s="179">
        <v>43466</v>
      </c>
      <c r="C93" s="180">
        <v>1644</v>
      </c>
      <c r="D93" s="180">
        <v>5240</v>
      </c>
      <c r="E93" s="180">
        <v>136</v>
      </c>
      <c r="F93" s="180">
        <v>473</v>
      </c>
      <c r="G93" s="180">
        <v>3602</v>
      </c>
      <c r="H93" s="180">
        <v>10442</v>
      </c>
      <c r="I93" s="180">
        <v>5382</v>
      </c>
      <c r="J93" s="180">
        <v>16155</v>
      </c>
      <c r="K93" s="111"/>
    </row>
    <row r="94" spans="2:11" x14ac:dyDescent="0.2">
      <c r="B94" s="179">
        <v>43497</v>
      </c>
      <c r="C94" s="180">
        <v>1660</v>
      </c>
      <c r="D94" s="180">
        <v>5440</v>
      </c>
      <c r="E94" s="180">
        <v>195</v>
      </c>
      <c r="F94" s="180">
        <v>810</v>
      </c>
      <c r="G94" s="180">
        <v>3859</v>
      </c>
      <c r="H94" s="180">
        <v>11121</v>
      </c>
      <c r="I94" s="180">
        <v>5714</v>
      </c>
      <c r="J94" s="180">
        <v>17371</v>
      </c>
    </row>
    <row r="95" spans="2:11" x14ac:dyDescent="0.2">
      <c r="B95" s="220">
        <v>43525</v>
      </c>
      <c r="C95" s="218">
        <v>1447</v>
      </c>
      <c r="D95" s="218">
        <v>4690</v>
      </c>
      <c r="E95" s="218">
        <v>166</v>
      </c>
      <c r="F95" s="218">
        <v>800</v>
      </c>
      <c r="G95" s="218">
        <v>3536</v>
      </c>
      <c r="H95" s="218">
        <v>10073</v>
      </c>
      <c r="I95" s="218">
        <v>5149</v>
      </c>
      <c r="J95" s="218">
        <v>15563</v>
      </c>
    </row>
    <row r="96" spans="2:11" x14ac:dyDescent="0.2">
      <c r="B96" s="217" t="s">
        <v>632</v>
      </c>
      <c r="C96" s="219">
        <v>4751</v>
      </c>
      <c r="D96" s="219">
        <v>15370</v>
      </c>
      <c r="E96" s="219">
        <v>497</v>
      </c>
      <c r="F96" s="219">
        <v>2083</v>
      </c>
      <c r="G96" s="219">
        <v>10997</v>
      </c>
      <c r="H96" s="219">
        <v>31636</v>
      </c>
      <c r="I96" s="219">
        <v>16245</v>
      </c>
      <c r="J96" s="219">
        <v>49089</v>
      </c>
    </row>
    <row r="97" spans="2:10" x14ac:dyDescent="0.2">
      <c r="B97" s="402" t="s">
        <v>43</v>
      </c>
      <c r="C97" s="402"/>
      <c r="D97" s="402"/>
      <c r="E97" s="402"/>
      <c r="F97" s="402"/>
      <c r="G97" s="402"/>
      <c r="H97" s="402"/>
      <c r="I97" s="216">
        <v>604644</v>
      </c>
      <c r="J97" s="216">
        <v>2074656</v>
      </c>
    </row>
    <row r="98" spans="2:10" x14ac:dyDescent="0.2">
      <c r="B98" s="50" t="s">
        <v>493</v>
      </c>
    </row>
    <row r="99" spans="2:10" x14ac:dyDescent="0.2">
      <c r="B99" s="50" t="s">
        <v>494</v>
      </c>
    </row>
    <row r="100" spans="2:10" x14ac:dyDescent="0.2">
      <c r="B100" s="50" t="s">
        <v>495</v>
      </c>
    </row>
  </sheetData>
  <mergeCells count="9">
    <mergeCell ref="B97:H97"/>
    <mergeCell ref="B5:J5"/>
    <mergeCell ref="B6:J6"/>
    <mergeCell ref="B8:B10"/>
    <mergeCell ref="C8:J8"/>
    <mergeCell ref="C9:D9"/>
    <mergeCell ref="E9:F9"/>
    <mergeCell ref="G9:H9"/>
    <mergeCell ref="I9:J9"/>
  </mergeCells>
  <hyperlinks>
    <hyperlink ref="L5" location="'Índice BxH'!A1" display="Volver a Bono por Hijo" xr:uid="{00000000-0004-0000-1800-000000000000}"/>
  </hyperlinks>
  <pageMargins left="0.7" right="0.7" top="0.75" bottom="0.75" header="0.3" footer="0.3"/>
  <pageSetup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L87"/>
  <sheetViews>
    <sheetView showGridLines="0" zoomScaleNormal="100" workbookViewId="0">
      <pane xSplit="2" ySplit="9" topLeftCell="C70" activePane="bottomRight" state="frozen"/>
      <selection pane="topRight" activeCell="C1" sqref="C1"/>
      <selection pane="bottomLeft" activeCell="A10" sqref="A10"/>
      <selection pane="bottomRight" activeCell="H80" sqref="H80"/>
    </sheetView>
  </sheetViews>
  <sheetFormatPr baseColWidth="10" defaultRowHeight="12" x14ac:dyDescent="0.2"/>
  <cols>
    <col min="1" max="1" width="6" style="50" customWidth="1"/>
    <col min="2" max="2" width="13.85546875" style="50" customWidth="1"/>
    <col min="3" max="3" width="21.28515625" style="50" customWidth="1"/>
    <col min="4" max="4" width="19.140625" style="50" customWidth="1"/>
    <col min="5" max="5" width="16.85546875" style="50" customWidth="1"/>
    <col min="6" max="257" width="11.42578125" style="50"/>
    <col min="258" max="258" width="13.85546875" style="50" customWidth="1"/>
    <col min="259" max="259" width="21.28515625" style="50" customWidth="1"/>
    <col min="260" max="260" width="19.140625" style="50" customWidth="1"/>
    <col min="261" max="261" width="16.85546875" style="50" customWidth="1"/>
    <col min="262" max="513" width="11.42578125" style="50"/>
    <col min="514" max="514" width="13.85546875" style="50" customWidth="1"/>
    <col min="515" max="515" width="21.28515625" style="50" customWidth="1"/>
    <col min="516" max="516" width="19.140625" style="50" customWidth="1"/>
    <col min="517" max="517" width="16.85546875" style="50" customWidth="1"/>
    <col min="518" max="769" width="11.42578125" style="50"/>
    <col min="770" max="770" width="13.85546875" style="50" customWidth="1"/>
    <col min="771" max="771" width="21.28515625" style="50" customWidth="1"/>
    <col min="772" max="772" width="19.140625" style="50" customWidth="1"/>
    <col min="773" max="773" width="16.85546875" style="50" customWidth="1"/>
    <col min="774" max="1025" width="11.42578125" style="50"/>
    <col min="1026" max="1026" width="13.85546875" style="50" customWidth="1"/>
    <col min="1027" max="1027" width="21.28515625" style="50" customWidth="1"/>
    <col min="1028" max="1028" width="19.140625" style="50" customWidth="1"/>
    <col min="1029" max="1029" width="16.85546875" style="50" customWidth="1"/>
    <col min="1030" max="1281" width="11.42578125" style="50"/>
    <col min="1282" max="1282" width="13.85546875" style="50" customWidth="1"/>
    <col min="1283" max="1283" width="21.28515625" style="50" customWidth="1"/>
    <col min="1284" max="1284" width="19.140625" style="50" customWidth="1"/>
    <col min="1285" max="1285" width="16.85546875" style="50" customWidth="1"/>
    <col min="1286" max="1537" width="11.42578125" style="50"/>
    <col min="1538" max="1538" width="13.85546875" style="50" customWidth="1"/>
    <col min="1539" max="1539" width="21.28515625" style="50" customWidth="1"/>
    <col min="1540" max="1540" width="19.140625" style="50" customWidth="1"/>
    <col min="1541" max="1541" width="16.85546875" style="50" customWidth="1"/>
    <col min="1542" max="1793" width="11.42578125" style="50"/>
    <col min="1794" max="1794" width="13.85546875" style="50" customWidth="1"/>
    <col min="1795" max="1795" width="21.28515625" style="50" customWidth="1"/>
    <col min="1796" max="1796" width="19.140625" style="50" customWidth="1"/>
    <col min="1797" max="1797" width="16.85546875" style="50" customWidth="1"/>
    <col min="1798" max="2049" width="11.42578125" style="50"/>
    <col min="2050" max="2050" width="13.85546875" style="50" customWidth="1"/>
    <col min="2051" max="2051" width="21.28515625" style="50" customWidth="1"/>
    <col min="2052" max="2052" width="19.140625" style="50" customWidth="1"/>
    <col min="2053" max="2053" width="16.85546875" style="50" customWidth="1"/>
    <col min="2054" max="2305" width="11.42578125" style="50"/>
    <col min="2306" max="2306" width="13.85546875" style="50" customWidth="1"/>
    <col min="2307" max="2307" width="21.28515625" style="50" customWidth="1"/>
    <col min="2308" max="2308" width="19.140625" style="50" customWidth="1"/>
    <col min="2309" max="2309" width="16.85546875" style="50" customWidth="1"/>
    <col min="2310" max="2561" width="11.42578125" style="50"/>
    <col min="2562" max="2562" width="13.85546875" style="50" customWidth="1"/>
    <col min="2563" max="2563" width="21.28515625" style="50" customWidth="1"/>
    <col min="2564" max="2564" width="19.140625" style="50" customWidth="1"/>
    <col min="2565" max="2565" width="16.85546875" style="50" customWidth="1"/>
    <col min="2566" max="2817" width="11.42578125" style="50"/>
    <col min="2818" max="2818" width="13.85546875" style="50" customWidth="1"/>
    <col min="2819" max="2819" width="21.28515625" style="50" customWidth="1"/>
    <col min="2820" max="2820" width="19.140625" style="50" customWidth="1"/>
    <col min="2821" max="2821" width="16.85546875" style="50" customWidth="1"/>
    <col min="2822" max="3073" width="11.42578125" style="50"/>
    <col min="3074" max="3074" width="13.85546875" style="50" customWidth="1"/>
    <col min="3075" max="3075" width="21.28515625" style="50" customWidth="1"/>
    <col min="3076" max="3076" width="19.140625" style="50" customWidth="1"/>
    <col min="3077" max="3077" width="16.85546875" style="50" customWidth="1"/>
    <col min="3078" max="3329" width="11.42578125" style="50"/>
    <col min="3330" max="3330" width="13.85546875" style="50" customWidth="1"/>
    <col min="3331" max="3331" width="21.28515625" style="50" customWidth="1"/>
    <col min="3332" max="3332" width="19.140625" style="50" customWidth="1"/>
    <col min="3333" max="3333" width="16.85546875" style="50" customWidth="1"/>
    <col min="3334" max="3585" width="11.42578125" style="50"/>
    <col min="3586" max="3586" width="13.85546875" style="50" customWidth="1"/>
    <col min="3587" max="3587" width="21.28515625" style="50" customWidth="1"/>
    <col min="3588" max="3588" width="19.140625" style="50" customWidth="1"/>
    <col min="3589" max="3589" width="16.85546875" style="50" customWidth="1"/>
    <col min="3590" max="3841" width="11.42578125" style="50"/>
    <col min="3842" max="3842" width="13.85546875" style="50" customWidth="1"/>
    <col min="3843" max="3843" width="21.28515625" style="50" customWidth="1"/>
    <col min="3844" max="3844" width="19.140625" style="50" customWidth="1"/>
    <col min="3845" max="3845" width="16.85546875" style="50" customWidth="1"/>
    <col min="3846" max="4097" width="11.42578125" style="50"/>
    <col min="4098" max="4098" width="13.85546875" style="50" customWidth="1"/>
    <col min="4099" max="4099" width="21.28515625" style="50" customWidth="1"/>
    <col min="4100" max="4100" width="19.140625" style="50" customWidth="1"/>
    <col min="4101" max="4101" width="16.85546875" style="50" customWidth="1"/>
    <col min="4102" max="4353" width="11.42578125" style="50"/>
    <col min="4354" max="4354" width="13.85546875" style="50" customWidth="1"/>
    <col min="4355" max="4355" width="21.28515625" style="50" customWidth="1"/>
    <col min="4356" max="4356" width="19.140625" style="50" customWidth="1"/>
    <col min="4357" max="4357" width="16.85546875" style="50" customWidth="1"/>
    <col min="4358" max="4609" width="11.42578125" style="50"/>
    <col min="4610" max="4610" width="13.85546875" style="50" customWidth="1"/>
    <col min="4611" max="4611" width="21.28515625" style="50" customWidth="1"/>
    <col min="4612" max="4612" width="19.140625" style="50" customWidth="1"/>
    <col min="4613" max="4613" width="16.85546875" style="50" customWidth="1"/>
    <col min="4614" max="4865" width="11.42578125" style="50"/>
    <col min="4866" max="4866" width="13.85546875" style="50" customWidth="1"/>
    <col min="4867" max="4867" width="21.28515625" style="50" customWidth="1"/>
    <col min="4868" max="4868" width="19.140625" style="50" customWidth="1"/>
    <col min="4869" max="4869" width="16.85546875" style="50" customWidth="1"/>
    <col min="4870" max="5121" width="11.42578125" style="50"/>
    <col min="5122" max="5122" width="13.85546875" style="50" customWidth="1"/>
    <col min="5123" max="5123" width="21.28515625" style="50" customWidth="1"/>
    <col min="5124" max="5124" width="19.140625" style="50" customWidth="1"/>
    <col min="5125" max="5125" width="16.85546875" style="50" customWidth="1"/>
    <col min="5126" max="5377" width="11.42578125" style="50"/>
    <col min="5378" max="5378" width="13.85546875" style="50" customWidth="1"/>
    <col min="5379" max="5379" width="21.28515625" style="50" customWidth="1"/>
    <col min="5380" max="5380" width="19.140625" style="50" customWidth="1"/>
    <col min="5381" max="5381" width="16.85546875" style="50" customWidth="1"/>
    <col min="5382" max="5633" width="11.42578125" style="50"/>
    <col min="5634" max="5634" width="13.85546875" style="50" customWidth="1"/>
    <col min="5635" max="5635" width="21.28515625" style="50" customWidth="1"/>
    <col min="5636" max="5636" width="19.140625" style="50" customWidth="1"/>
    <col min="5637" max="5637" width="16.85546875" style="50" customWidth="1"/>
    <col min="5638" max="5889" width="11.42578125" style="50"/>
    <col min="5890" max="5890" width="13.85546875" style="50" customWidth="1"/>
    <col min="5891" max="5891" width="21.28515625" style="50" customWidth="1"/>
    <col min="5892" max="5892" width="19.140625" style="50" customWidth="1"/>
    <col min="5893" max="5893" width="16.85546875" style="50" customWidth="1"/>
    <col min="5894" max="6145" width="11.42578125" style="50"/>
    <col min="6146" max="6146" width="13.85546875" style="50" customWidth="1"/>
    <col min="6147" max="6147" width="21.28515625" style="50" customWidth="1"/>
    <col min="6148" max="6148" width="19.140625" style="50" customWidth="1"/>
    <col min="6149" max="6149" width="16.85546875" style="50" customWidth="1"/>
    <col min="6150" max="6401" width="11.42578125" style="50"/>
    <col min="6402" max="6402" width="13.85546875" style="50" customWidth="1"/>
    <col min="6403" max="6403" width="21.28515625" style="50" customWidth="1"/>
    <col min="6404" max="6404" width="19.140625" style="50" customWidth="1"/>
    <col min="6405" max="6405" width="16.85546875" style="50" customWidth="1"/>
    <col min="6406" max="6657" width="11.42578125" style="50"/>
    <col min="6658" max="6658" width="13.85546875" style="50" customWidth="1"/>
    <col min="6659" max="6659" width="21.28515625" style="50" customWidth="1"/>
    <col min="6660" max="6660" width="19.140625" style="50" customWidth="1"/>
    <col min="6661" max="6661" width="16.85546875" style="50" customWidth="1"/>
    <col min="6662" max="6913" width="11.42578125" style="50"/>
    <col min="6914" max="6914" width="13.85546875" style="50" customWidth="1"/>
    <col min="6915" max="6915" width="21.28515625" style="50" customWidth="1"/>
    <col min="6916" max="6916" width="19.140625" style="50" customWidth="1"/>
    <col min="6917" max="6917" width="16.85546875" style="50" customWidth="1"/>
    <col min="6918" max="7169" width="11.42578125" style="50"/>
    <col min="7170" max="7170" width="13.85546875" style="50" customWidth="1"/>
    <col min="7171" max="7171" width="21.28515625" style="50" customWidth="1"/>
    <col min="7172" max="7172" width="19.140625" style="50" customWidth="1"/>
    <col min="7173" max="7173" width="16.85546875" style="50" customWidth="1"/>
    <col min="7174" max="7425" width="11.42578125" style="50"/>
    <col min="7426" max="7426" width="13.85546875" style="50" customWidth="1"/>
    <col min="7427" max="7427" width="21.28515625" style="50" customWidth="1"/>
    <col min="7428" max="7428" width="19.140625" style="50" customWidth="1"/>
    <col min="7429" max="7429" width="16.85546875" style="50" customWidth="1"/>
    <col min="7430" max="7681" width="11.42578125" style="50"/>
    <col min="7682" max="7682" width="13.85546875" style="50" customWidth="1"/>
    <col min="7683" max="7683" width="21.28515625" style="50" customWidth="1"/>
    <col min="7684" max="7684" width="19.140625" style="50" customWidth="1"/>
    <col min="7685" max="7685" width="16.85546875" style="50" customWidth="1"/>
    <col min="7686" max="7937" width="11.42578125" style="50"/>
    <col min="7938" max="7938" width="13.85546875" style="50" customWidth="1"/>
    <col min="7939" max="7939" width="21.28515625" style="50" customWidth="1"/>
    <col min="7940" max="7940" width="19.140625" style="50" customWidth="1"/>
    <col min="7941" max="7941" width="16.85546875" style="50" customWidth="1"/>
    <col min="7942" max="8193" width="11.42578125" style="50"/>
    <col min="8194" max="8194" width="13.85546875" style="50" customWidth="1"/>
    <col min="8195" max="8195" width="21.28515625" style="50" customWidth="1"/>
    <col min="8196" max="8196" width="19.140625" style="50" customWidth="1"/>
    <col min="8197" max="8197" width="16.85546875" style="50" customWidth="1"/>
    <col min="8198" max="8449" width="11.42578125" style="50"/>
    <col min="8450" max="8450" width="13.85546875" style="50" customWidth="1"/>
    <col min="8451" max="8451" width="21.28515625" style="50" customWidth="1"/>
    <col min="8452" max="8452" width="19.140625" style="50" customWidth="1"/>
    <col min="8453" max="8453" width="16.85546875" style="50" customWidth="1"/>
    <col min="8454" max="8705" width="11.42578125" style="50"/>
    <col min="8706" max="8706" width="13.85546875" style="50" customWidth="1"/>
    <col min="8707" max="8707" width="21.28515625" style="50" customWidth="1"/>
    <col min="8708" max="8708" width="19.140625" style="50" customWidth="1"/>
    <col min="8709" max="8709" width="16.85546875" style="50" customWidth="1"/>
    <col min="8710" max="8961" width="11.42578125" style="50"/>
    <col min="8962" max="8962" width="13.85546875" style="50" customWidth="1"/>
    <col min="8963" max="8963" width="21.28515625" style="50" customWidth="1"/>
    <col min="8964" max="8964" width="19.140625" style="50" customWidth="1"/>
    <col min="8965" max="8965" width="16.85546875" style="50" customWidth="1"/>
    <col min="8966" max="9217" width="11.42578125" style="50"/>
    <col min="9218" max="9218" width="13.85546875" style="50" customWidth="1"/>
    <col min="9219" max="9219" width="21.28515625" style="50" customWidth="1"/>
    <col min="9220" max="9220" width="19.140625" style="50" customWidth="1"/>
    <col min="9221" max="9221" width="16.85546875" style="50" customWidth="1"/>
    <col min="9222" max="9473" width="11.42578125" style="50"/>
    <col min="9474" max="9474" width="13.85546875" style="50" customWidth="1"/>
    <col min="9475" max="9475" width="21.28515625" style="50" customWidth="1"/>
    <col min="9476" max="9476" width="19.140625" style="50" customWidth="1"/>
    <col min="9477" max="9477" width="16.85546875" style="50" customWidth="1"/>
    <col min="9478" max="9729" width="11.42578125" style="50"/>
    <col min="9730" max="9730" width="13.85546875" style="50" customWidth="1"/>
    <col min="9731" max="9731" width="21.28515625" style="50" customWidth="1"/>
    <col min="9732" max="9732" width="19.140625" style="50" customWidth="1"/>
    <col min="9733" max="9733" width="16.85546875" style="50" customWidth="1"/>
    <col min="9734" max="9985" width="11.42578125" style="50"/>
    <col min="9986" max="9986" width="13.85546875" style="50" customWidth="1"/>
    <col min="9987" max="9987" width="21.28515625" style="50" customWidth="1"/>
    <col min="9988" max="9988" width="19.140625" style="50" customWidth="1"/>
    <col min="9989" max="9989" width="16.85546875" style="50" customWidth="1"/>
    <col min="9990" max="10241" width="11.42578125" style="50"/>
    <col min="10242" max="10242" width="13.85546875" style="50" customWidth="1"/>
    <col min="10243" max="10243" width="21.28515625" style="50" customWidth="1"/>
    <col min="10244" max="10244" width="19.140625" style="50" customWidth="1"/>
    <col min="10245" max="10245" width="16.85546875" style="50" customWidth="1"/>
    <col min="10246" max="10497" width="11.42578125" style="50"/>
    <col min="10498" max="10498" width="13.85546875" style="50" customWidth="1"/>
    <col min="10499" max="10499" width="21.28515625" style="50" customWidth="1"/>
    <col min="10500" max="10500" width="19.140625" style="50" customWidth="1"/>
    <col min="10501" max="10501" width="16.85546875" style="50" customWidth="1"/>
    <col min="10502" max="10753" width="11.42578125" style="50"/>
    <col min="10754" max="10754" width="13.85546875" style="50" customWidth="1"/>
    <col min="10755" max="10755" width="21.28515625" style="50" customWidth="1"/>
    <col min="10756" max="10756" width="19.140625" style="50" customWidth="1"/>
    <col min="10757" max="10757" width="16.85546875" style="50" customWidth="1"/>
    <col min="10758" max="11009" width="11.42578125" style="50"/>
    <col min="11010" max="11010" width="13.85546875" style="50" customWidth="1"/>
    <col min="11011" max="11011" width="21.28515625" style="50" customWidth="1"/>
    <col min="11012" max="11012" width="19.140625" style="50" customWidth="1"/>
    <col min="11013" max="11013" width="16.85546875" style="50" customWidth="1"/>
    <col min="11014" max="11265" width="11.42578125" style="50"/>
    <col min="11266" max="11266" width="13.85546875" style="50" customWidth="1"/>
    <col min="11267" max="11267" width="21.28515625" style="50" customWidth="1"/>
    <col min="11268" max="11268" width="19.140625" style="50" customWidth="1"/>
    <col min="11269" max="11269" width="16.85546875" style="50" customWidth="1"/>
    <col min="11270" max="11521" width="11.42578125" style="50"/>
    <col min="11522" max="11522" width="13.85546875" style="50" customWidth="1"/>
    <col min="11523" max="11523" width="21.28515625" style="50" customWidth="1"/>
    <col min="11524" max="11524" width="19.140625" style="50" customWidth="1"/>
    <col min="11525" max="11525" width="16.85546875" style="50" customWidth="1"/>
    <col min="11526" max="11777" width="11.42578125" style="50"/>
    <col min="11778" max="11778" width="13.85546875" style="50" customWidth="1"/>
    <col min="11779" max="11779" width="21.28515625" style="50" customWidth="1"/>
    <col min="11780" max="11780" width="19.140625" style="50" customWidth="1"/>
    <col min="11781" max="11781" width="16.85546875" style="50" customWidth="1"/>
    <col min="11782" max="12033" width="11.42578125" style="50"/>
    <col min="12034" max="12034" width="13.85546875" style="50" customWidth="1"/>
    <col min="12035" max="12035" width="21.28515625" style="50" customWidth="1"/>
    <col min="12036" max="12036" width="19.140625" style="50" customWidth="1"/>
    <col min="12037" max="12037" width="16.85546875" style="50" customWidth="1"/>
    <col min="12038" max="12289" width="11.42578125" style="50"/>
    <col min="12290" max="12290" width="13.85546875" style="50" customWidth="1"/>
    <col min="12291" max="12291" width="21.28515625" style="50" customWidth="1"/>
    <col min="12292" max="12292" width="19.140625" style="50" customWidth="1"/>
    <col min="12293" max="12293" width="16.85546875" style="50" customWidth="1"/>
    <col min="12294" max="12545" width="11.42578125" style="50"/>
    <col min="12546" max="12546" width="13.85546875" style="50" customWidth="1"/>
    <col min="12547" max="12547" width="21.28515625" style="50" customWidth="1"/>
    <col min="12548" max="12548" width="19.140625" style="50" customWidth="1"/>
    <col min="12549" max="12549" width="16.85546875" style="50" customWidth="1"/>
    <col min="12550" max="12801" width="11.42578125" style="50"/>
    <col min="12802" max="12802" width="13.85546875" style="50" customWidth="1"/>
    <col min="12803" max="12803" width="21.28515625" style="50" customWidth="1"/>
    <col min="12804" max="12804" width="19.140625" style="50" customWidth="1"/>
    <col min="12805" max="12805" width="16.85546875" style="50" customWidth="1"/>
    <col min="12806" max="13057" width="11.42578125" style="50"/>
    <col min="13058" max="13058" width="13.85546875" style="50" customWidth="1"/>
    <col min="13059" max="13059" width="21.28515625" style="50" customWidth="1"/>
    <col min="13060" max="13060" width="19.140625" style="50" customWidth="1"/>
    <col min="13061" max="13061" width="16.85546875" style="50" customWidth="1"/>
    <col min="13062" max="13313" width="11.42578125" style="50"/>
    <col min="13314" max="13314" width="13.85546875" style="50" customWidth="1"/>
    <col min="13315" max="13315" width="21.28515625" style="50" customWidth="1"/>
    <col min="13316" max="13316" width="19.140625" style="50" customWidth="1"/>
    <col min="13317" max="13317" width="16.85546875" style="50" customWidth="1"/>
    <col min="13318" max="13569" width="11.42578125" style="50"/>
    <col min="13570" max="13570" width="13.85546875" style="50" customWidth="1"/>
    <col min="13571" max="13571" width="21.28515625" style="50" customWidth="1"/>
    <col min="13572" max="13572" width="19.140625" style="50" customWidth="1"/>
    <col min="13573" max="13573" width="16.85546875" style="50" customWidth="1"/>
    <col min="13574" max="13825" width="11.42578125" style="50"/>
    <col min="13826" max="13826" width="13.85546875" style="50" customWidth="1"/>
    <col min="13827" max="13827" width="21.28515625" style="50" customWidth="1"/>
    <col min="13828" max="13828" width="19.140625" style="50" customWidth="1"/>
    <col min="13829" max="13829" width="16.85546875" style="50" customWidth="1"/>
    <col min="13830" max="14081" width="11.42578125" style="50"/>
    <col min="14082" max="14082" width="13.85546875" style="50" customWidth="1"/>
    <col min="14083" max="14083" width="21.28515625" style="50" customWidth="1"/>
    <col min="14084" max="14084" width="19.140625" style="50" customWidth="1"/>
    <col min="14085" max="14085" width="16.85546875" style="50" customWidth="1"/>
    <col min="14086" max="14337" width="11.42578125" style="50"/>
    <col min="14338" max="14338" width="13.85546875" style="50" customWidth="1"/>
    <col min="14339" max="14339" width="21.28515625" style="50" customWidth="1"/>
    <col min="14340" max="14340" width="19.140625" style="50" customWidth="1"/>
    <col min="14341" max="14341" width="16.85546875" style="50" customWidth="1"/>
    <col min="14342" max="14593" width="11.42578125" style="50"/>
    <col min="14594" max="14594" width="13.85546875" style="50" customWidth="1"/>
    <col min="14595" max="14595" width="21.28515625" style="50" customWidth="1"/>
    <col min="14596" max="14596" width="19.140625" style="50" customWidth="1"/>
    <col min="14597" max="14597" width="16.85546875" style="50" customWidth="1"/>
    <col min="14598" max="14849" width="11.42578125" style="50"/>
    <col min="14850" max="14850" width="13.85546875" style="50" customWidth="1"/>
    <col min="14851" max="14851" width="21.28515625" style="50" customWidth="1"/>
    <col min="14852" max="14852" width="19.140625" style="50" customWidth="1"/>
    <col min="14853" max="14853" width="16.85546875" style="50" customWidth="1"/>
    <col min="14854" max="15105" width="11.42578125" style="50"/>
    <col min="15106" max="15106" width="13.85546875" style="50" customWidth="1"/>
    <col min="15107" max="15107" width="21.28515625" style="50" customWidth="1"/>
    <col min="15108" max="15108" width="19.140625" style="50" customWidth="1"/>
    <col min="15109" max="15109" width="16.85546875" style="50" customWidth="1"/>
    <col min="15110" max="15361" width="11.42578125" style="50"/>
    <col min="15362" max="15362" width="13.85546875" style="50" customWidth="1"/>
    <col min="15363" max="15363" width="21.28515625" style="50" customWidth="1"/>
    <col min="15364" max="15364" width="19.140625" style="50" customWidth="1"/>
    <col min="15365" max="15365" width="16.85546875" style="50" customWidth="1"/>
    <col min="15366" max="15617" width="11.42578125" style="50"/>
    <col min="15618" max="15618" width="13.85546875" style="50" customWidth="1"/>
    <col min="15619" max="15619" width="21.28515625" style="50" customWidth="1"/>
    <col min="15620" max="15620" width="19.140625" style="50" customWidth="1"/>
    <col min="15621" max="15621" width="16.85546875" style="50" customWidth="1"/>
    <col min="15622" max="15873" width="11.42578125" style="50"/>
    <col min="15874" max="15874" width="13.85546875" style="50" customWidth="1"/>
    <col min="15875" max="15875" width="21.28515625" style="50" customWidth="1"/>
    <col min="15876" max="15876" width="19.140625" style="50" customWidth="1"/>
    <col min="15877" max="15877" width="16.85546875" style="50" customWidth="1"/>
    <col min="15878" max="16129" width="11.42578125" style="50"/>
    <col min="16130" max="16130" width="13.85546875" style="50" customWidth="1"/>
    <col min="16131" max="16131" width="21.28515625" style="50" customWidth="1"/>
    <col min="16132" max="16132" width="19.140625" style="50" customWidth="1"/>
    <col min="16133" max="16133" width="16.85546875" style="50" customWidth="1"/>
    <col min="16134" max="16384" width="11.42578125" style="50"/>
  </cols>
  <sheetData>
    <row r="2" spans="1:12" x14ac:dyDescent="0.2">
      <c r="A2" s="79" t="s">
        <v>121</v>
      </c>
    </row>
    <row r="3" spans="1:12" ht="15" x14ac:dyDescent="0.25">
      <c r="A3" s="79" t="s">
        <v>122</v>
      </c>
      <c r="E3" s="143"/>
    </row>
    <row r="5" spans="1:12" ht="15" x14ac:dyDescent="0.25">
      <c r="B5" s="363" t="s">
        <v>496</v>
      </c>
      <c r="C5" s="363"/>
      <c r="D5" s="363"/>
      <c r="E5" s="363"/>
      <c r="G5" s="162" t="s">
        <v>593</v>
      </c>
      <c r="L5" s="143"/>
    </row>
    <row r="6" spans="1:12" ht="12.75" x14ac:dyDescent="0.2">
      <c r="B6" s="363" t="str">
        <f>'Concesiones Mensuales BxH'!B6:J6</f>
        <v>Agosto 2009 a marzo de 2019</v>
      </c>
      <c r="C6" s="363"/>
      <c r="D6" s="363"/>
      <c r="E6" s="363"/>
    </row>
    <row r="8" spans="1:12" x14ac:dyDescent="0.2">
      <c r="B8" s="405" t="s">
        <v>497</v>
      </c>
      <c r="C8" s="405"/>
      <c r="D8" s="405"/>
      <c r="E8" s="405"/>
    </row>
    <row r="9" spans="1:12" ht="24" x14ac:dyDescent="0.2">
      <c r="B9" s="273" t="s">
        <v>483</v>
      </c>
      <c r="C9" s="274" t="s">
        <v>498</v>
      </c>
      <c r="D9" s="274" t="s">
        <v>499</v>
      </c>
      <c r="E9" s="274" t="s">
        <v>500</v>
      </c>
    </row>
    <row r="10" spans="1:12" x14ac:dyDescent="0.2">
      <c r="B10" s="305" t="s">
        <v>492</v>
      </c>
      <c r="C10" s="306">
        <v>23671</v>
      </c>
      <c r="D10" s="306" t="s">
        <v>501</v>
      </c>
      <c r="E10" s="306">
        <f>C10</f>
        <v>23671</v>
      </c>
    </row>
    <row r="11" spans="1:12" x14ac:dyDescent="0.2">
      <c r="B11" s="307" t="s">
        <v>20</v>
      </c>
      <c r="C11" s="306">
        <v>90591</v>
      </c>
      <c r="D11" s="306" t="s">
        <v>501</v>
      </c>
      <c r="E11" s="306">
        <f>C11</f>
        <v>90591</v>
      </c>
    </row>
    <row r="12" spans="1:12" x14ac:dyDescent="0.2">
      <c r="B12" s="307" t="s">
        <v>21</v>
      </c>
      <c r="C12" s="306">
        <v>105822</v>
      </c>
      <c r="D12" s="306" t="s">
        <v>501</v>
      </c>
      <c r="E12" s="306">
        <f>C12</f>
        <v>105822</v>
      </c>
    </row>
    <row r="13" spans="1:12" x14ac:dyDescent="0.2">
      <c r="B13" s="307" t="s">
        <v>22</v>
      </c>
      <c r="C13" s="306">
        <v>54727</v>
      </c>
      <c r="D13" s="306" t="s">
        <v>501</v>
      </c>
      <c r="E13" s="306">
        <f>C13</f>
        <v>54727</v>
      </c>
    </row>
    <row r="14" spans="1:12" x14ac:dyDescent="0.2">
      <c r="B14" s="307" t="s">
        <v>23</v>
      </c>
      <c r="C14" s="306">
        <v>38385</v>
      </c>
      <c r="D14" s="306" t="s">
        <v>501</v>
      </c>
      <c r="E14" s="306">
        <f>C14</f>
        <v>38385</v>
      </c>
    </row>
    <row r="15" spans="1:12" x14ac:dyDescent="0.2">
      <c r="B15" s="308">
        <v>41640</v>
      </c>
      <c r="C15" s="309">
        <v>3012</v>
      </c>
      <c r="D15" s="310">
        <v>385</v>
      </c>
      <c r="E15" s="309">
        <v>3397</v>
      </c>
    </row>
    <row r="16" spans="1:12" x14ac:dyDescent="0.2">
      <c r="B16" s="308">
        <v>41671</v>
      </c>
      <c r="C16" s="309">
        <v>3146</v>
      </c>
      <c r="D16" s="310">
        <v>307</v>
      </c>
      <c r="E16" s="309">
        <v>3453</v>
      </c>
    </row>
    <row r="17" spans="2:5" x14ac:dyDescent="0.2">
      <c r="B17" s="308">
        <v>41699</v>
      </c>
      <c r="C17" s="309">
        <v>2820</v>
      </c>
      <c r="D17" s="310">
        <v>401</v>
      </c>
      <c r="E17" s="309">
        <v>3221</v>
      </c>
    </row>
    <row r="18" spans="2:5" x14ac:dyDescent="0.2">
      <c r="B18" s="308">
        <v>41730</v>
      </c>
      <c r="C18" s="309">
        <v>3671</v>
      </c>
      <c r="D18" s="310">
        <v>837</v>
      </c>
      <c r="E18" s="309">
        <v>4508</v>
      </c>
    </row>
    <row r="19" spans="2:5" x14ac:dyDescent="0.2">
      <c r="B19" s="308">
        <v>41760</v>
      </c>
      <c r="C19" s="309">
        <v>3405</v>
      </c>
      <c r="D19" s="310">
        <v>637</v>
      </c>
      <c r="E19" s="309">
        <v>4042</v>
      </c>
    </row>
    <row r="20" spans="2:5" x14ac:dyDescent="0.2">
      <c r="B20" s="308">
        <v>41791</v>
      </c>
      <c r="C20" s="309">
        <v>3448</v>
      </c>
      <c r="D20" s="310">
        <v>551</v>
      </c>
      <c r="E20" s="309">
        <v>3999</v>
      </c>
    </row>
    <row r="21" spans="2:5" x14ac:dyDescent="0.2">
      <c r="B21" s="308">
        <v>41821</v>
      </c>
      <c r="C21" s="309">
        <v>3132</v>
      </c>
      <c r="D21" s="310">
        <v>431</v>
      </c>
      <c r="E21" s="309">
        <v>3563</v>
      </c>
    </row>
    <row r="22" spans="2:5" x14ac:dyDescent="0.2">
      <c r="B22" s="308">
        <v>41852</v>
      </c>
      <c r="C22" s="309">
        <v>3702</v>
      </c>
      <c r="D22" s="310">
        <v>437</v>
      </c>
      <c r="E22" s="309">
        <v>4139</v>
      </c>
    </row>
    <row r="23" spans="2:5" x14ac:dyDescent="0.2">
      <c r="B23" s="308">
        <v>41883</v>
      </c>
      <c r="C23" s="309">
        <v>4118</v>
      </c>
      <c r="D23" s="310">
        <v>391</v>
      </c>
      <c r="E23" s="309">
        <v>4509</v>
      </c>
    </row>
    <row r="24" spans="2:5" x14ac:dyDescent="0.2">
      <c r="B24" s="308">
        <v>41913</v>
      </c>
      <c r="C24" s="309">
        <v>4714</v>
      </c>
      <c r="D24" s="310">
        <v>491</v>
      </c>
      <c r="E24" s="309">
        <v>5205</v>
      </c>
    </row>
    <row r="25" spans="2:5" x14ac:dyDescent="0.2">
      <c r="B25" s="308">
        <v>41944</v>
      </c>
      <c r="C25" s="309">
        <v>4499</v>
      </c>
      <c r="D25" s="310">
        <v>402</v>
      </c>
      <c r="E25" s="309">
        <v>4901</v>
      </c>
    </row>
    <row r="26" spans="2:5" x14ac:dyDescent="0.2">
      <c r="B26" s="308">
        <v>41974</v>
      </c>
      <c r="C26" s="309">
        <v>4587</v>
      </c>
      <c r="D26" s="310">
        <v>501</v>
      </c>
      <c r="E26" s="309">
        <v>5088</v>
      </c>
    </row>
    <row r="27" spans="2:5" x14ac:dyDescent="0.2">
      <c r="B27" s="307" t="s">
        <v>24</v>
      </c>
      <c r="C27" s="306">
        <f>SUM(C15:C26)</f>
        <v>44254</v>
      </c>
      <c r="D27" s="306">
        <f>SUM(D15:D26)</f>
        <v>5771</v>
      </c>
      <c r="E27" s="306">
        <f>SUM(E15:E26)</f>
        <v>50025</v>
      </c>
    </row>
    <row r="28" spans="2:5" x14ac:dyDescent="0.2">
      <c r="B28" s="308">
        <v>42005</v>
      </c>
      <c r="C28" s="309">
        <v>3692</v>
      </c>
      <c r="D28" s="310">
        <v>452</v>
      </c>
      <c r="E28" s="309">
        <f>C28+D28</f>
        <v>4144</v>
      </c>
    </row>
    <row r="29" spans="2:5" x14ac:dyDescent="0.2">
      <c r="B29" s="308">
        <v>42036</v>
      </c>
      <c r="C29" s="309">
        <v>3089</v>
      </c>
      <c r="D29" s="310">
        <v>314</v>
      </c>
      <c r="E29" s="309">
        <f t="shared" ref="E29:E52" si="0">C29+D29</f>
        <v>3403</v>
      </c>
    </row>
    <row r="30" spans="2:5" x14ac:dyDescent="0.2">
      <c r="B30" s="308">
        <v>42064</v>
      </c>
      <c r="C30" s="309">
        <v>3959</v>
      </c>
      <c r="D30" s="310">
        <v>437</v>
      </c>
      <c r="E30" s="309">
        <f t="shared" si="0"/>
        <v>4396</v>
      </c>
    </row>
    <row r="31" spans="2:5" x14ac:dyDescent="0.2">
      <c r="B31" s="308">
        <v>42095</v>
      </c>
      <c r="C31" s="309">
        <v>4199</v>
      </c>
      <c r="D31" s="310">
        <v>418</v>
      </c>
      <c r="E31" s="309">
        <f t="shared" si="0"/>
        <v>4617</v>
      </c>
    </row>
    <row r="32" spans="2:5" x14ac:dyDescent="0.2">
      <c r="B32" s="308">
        <v>42125</v>
      </c>
      <c r="C32" s="309">
        <v>3877</v>
      </c>
      <c r="D32" s="310">
        <v>527</v>
      </c>
      <c r="E32" s="309">
        <f t="shared" si="0"/>
        <v>4404</v>
      </c>
    </row>
    <row r="33" spans="2:5" x14ac:dyDescent="0.2">
      <c r="B33" s="308">
        <v>42156</v>
      </c>
      <c r="C33" s="309">
        <v>4140</v>
      </c>
      <c r="D33" s="310">
        <v>642</v>
      </c>
      <c r="E33" s="309">
        <f t="shared" si="0"/>
        <v>4782</v>
      </c>
    </row>
    <row r="34" spans="2:5" x14ac:dyDescent="0.2">
      <c r="B34" s="308">
        <v>42186</v>
      </c>
      <c r="C34" s="309">
        <v>3415</v>
      </c>
      <c r="D34" s="310">
        <v>391</v>
      </c>
      <c r="E34" s="309">
        <f t="shared" si="0"/>
        <v>3806</v>
      </c>
    </row>
    <row r="35" spans="2:5" x14ac:dyDescent="0.2">
      <c r="B35" s="308">
        <v>42217</v>
      </c>
      <c r="C35" s="309">
        <v>6058</v>
      </c>
      <c r="D35" s="310">
        <v>393</v>
      </c>
      <c r="E35" s="309">
        <f t="shared" si="0"/>
        <v>6451</v>
      </c>
    </row>
    <row r="36" spans="2:5" x14ac:dyDescent="0.2">
      <c r="B36" s="308">
        <v>42248</v>
      </c>
      <c r="C36" s="309">
        <v>5036</v>
      </c>
      <c r="D36" s="310">
        <v>579</v>
      </c>
      <c r="E36" s="309">
        <f t="shared" si="0"/>
        <v>5615</v>
      </c>
    </row>
    <row r="37" spans="2:5" x14ac:dyDescent="0.2">
      <c r="B37" s="308">
        <v>42278</v>
      </c>
      <c r="C37" s="309">
        <v>4175</v>
      </c>
      <c r="D37" s="310">
        <v>552</v>
      </c>
      <c r="E37" s="309">
        <f t="shared" si="0"/>
        <v>4727</v>
      </c>
    </row>
    <row r="38" spans="2:5" x14ac:dyDescent="0.2">
      <c r="B38" s="308">
        <v>42309</v>
      </c>
      <c r="C38" s="309">
        <v>5394</v>
      </c>
      <c r="D38" s="310">
        <v>555</v>
      </c>
      <c r="E38" s="309">
        <f t="shared" si="0"/>
        <v>5949</v>
      </c>
    </row>
    <row r="39" spans="2:5" x14ac:dyDescent="0.2">
      <c r="B39" s="308">
        <v>42339</v>
      </c>
      <c r="C39" s="309">
        <v>4616</v>
      </c>
      <c r="D39" s="310">
        <v>704</v>
      </c>
      <c r="E39" s="309">
        <f t="shared" si="0"/>
        <v>5320</v>
      </c>
    </row>
    <row r="40" spans="2:5" x14ac:dyDescent="0.2">
      <c r="B40" s="307" t="s">
        <v>502</v>
      </c>
      <c r="C40" s="306">
        <f>SUM(C28:C39)</f>
        <v>51650</v>
      </c>
      <c r="D40" s="306">
        <f>SUM(D28:D39)</f>
        <v>5964</v>
      </c>
      <c r="E40" s="306">
        <f>SUM(E28:E39)</f>
        <v>57614</v>
      </c>
    </row>
    <row r="41" spans="2:5" x14ac:dyDescent="0.2">
      <c r="B41" s="308">
        <v>42370</v>
      </c>
      <c r="C41" s="309">
        <v>4090</v>
      </c>
      <c r="D41" s="310">
        <v>834</v>
      </c>
      <c r="E41" s="309">
        <f t="shared" si="0"/>
        <v>4924</v>
      </c>
    </row>
    <row r="42" spans="2:5" x14ac:dyDescent="0.2">
      <c r="B42" s="308">
        <v>42401</v>
      </c>
      <c r="C42" s="309">
        <v>3843</v>
      </c>
      <c r="D42" s="310">
        <v>401</v>
      </c>
      <c r="E42" s="309">
        <f t="shared" si="0"/>
        <v>4244</v>
      </c>
    </row>
    <row r="43" spans="2:5" x14ac:dyDescent="0.2">
      <c r="B43" s="308">
        <v>42430</v>
      </c>
      <c r="C43" s="309">
        <v>5145</v>
      </c>
      <c r="D43" s="310">
        <v>878</v>
      </c>
      <c r="E43" s="309">
        <f t="shared" si="0"/>
        <v>6023</v>
      </c>
    </row>
    <row r="44" spans="2:5" x14ac:dyDescent="0.2">
      <c r="B44" s="308">
        <v>42461</v>
      </c>
      <c r="C44" s="309">
        <v>4415</v>
      </c>
      <c r="D44" s="310">
        <v>636</v>
      </c>
      <c r="E44" s="309">
        <f t="shared" si="0"/>
        <v>5051</v>
      </c>
    </row>
    <row r="45" spans="2:5" x14ac:dyDescent="0.2">
      <c r="B45" s="308">
        <v>42491</v>
      </c>
      <c r="C45" s="309">
        <v>4663</v>
      </c>
      <c r="D45" s="310">
        <v>700</v>
      </c>
      <c r="E45" s="309">
        <f t="shared" si="0"/>
        <v>5363</v>
      </c>
    </row>
    <row r="46" spans="2:5" x14ac:dyDescent="0.2">
      <c r="B46" s="308">
        <v>42522</v>
      </c>
      <c r="C46" s="309">
        <v>3794</v>
      </c>
      <c r="D46" s="310">
        <v>507</v>
      </c>
      <c r="E46" s="309">
        <f t="shared" si="0"/>
        <v>4301</v>
      </c>
    </row>
    <row r="47" spans="2:5" x14ac:dyDescent="0.2">
      <c r="B47" s="308">
        <v>42552</v>
      </c>
      <c r="C47" s="309">
        <v>4438</v>
      </c>
      <c r="D47" s="310">
        <v>635</v>
      </c>
      <c r="E47" s="309">
        <f t="shared" si="0"/>
        <v>5073</v>
      </c>
    </row>
    <row r="48" spans="2:5" x14ac:dyDescent="0.2">
      <c r="B48" s="308">
        <v>42583</v>
      </c>
      <c r="C48" s="309">
        <v>4694</v>
      </c>
      <c r="D48" s="310">
        <v>856</v>
      </c>
      <c r="E48" s="309">
        <f t="shared" si="0"/>
        <v>5550</v>
      </c>
    </row>
    <row r="49" spans="2:6" x14ac:dyDescent="0.2">
      <c r="B49" s="308">
        <v>42614</v>
      </c>
      <c r="C49" s="309">
        <v>4579</v>
      </c>
      <c r="D49" s="310">
        <v>914</v>
      </c>
      <c r="E49" s="309">
        <f t="shared" si="0"/>
        <v>5493</v>
      </c>
    </row>
    <row r="50" spans="2:6" x14ac:dyDescent="0.2">
      <c r="B50" s="308">
        <v>42644</v>
      </c>
      <c r="C50" s="309">
        <v>4407</v>
      </c>
      <c r="D50" s="310">
        <v>866</v>
      </c>
      <c r="E50" s="309">
        <f t="shared" si="0"/>
        <v>5273</v>
      </c>
    </row>
    <row r="51" spans="2:6" x14ac:dyDescent="0.2">
      <c r="B51" s="308">
        <v>42675</v>
      </c>
      <c r="C51" s="311">
        <v>3689</v>
      </c>
      <c r="D51" s="311">
        <v>1064</v>
      </c>
      <c r="E51" s="311">
        <f t="shared" si="0"/>
        <v>4753</v>
      </c>
    </row>
    <row r="52" spans="2:6" x14ac:dyDescent="0.2">
      <c r="B52" s="308">
        <v>42705</v>
      </c>
      <c r="C52" s="311">
        <v>5295</v>
      </c>
      <c r="D52" s="311">
        <v>451</v>
      </c>
      <c r="E52" s="311">
        <f t="shared" si="0"/>
        <v>5746</v>
      </c>
    </row>
    <row r="53" spans="2:6" x14ac:dyDescent="0.2">
      <c r="B53" s="312" t="s">
        <v>26</v>
      </c>
      <c r="C53" s="306">
        <f>SUM(C41:C52)</f>
        <v>53052</v>
      </c>
      <c r="D53" s="306">
        <f>SUM(D41:D52)</f>
        <v>8742</v>
      </c>
      <c r="E53" s="306">
        <f>SUM(E41:E52)</f>
        <v>61794</v>
      </c>
    </row>
    <row r="54" spans="2:6" x14ac:dyDescent="0.2">
      <c r="B54" s="313">
        <v>42736</v>
      </c>
      <c r="C54" s="314">
        <v>4977</v>
      </c>
      <c r="D54" s="314">
        <v>661</v>
      </c>
      <c r="E54" s="314">
        <v>5638</v>
      </c>
      <c r="F54" s="112"/>
    </row>
    <row r="55" spans="2:6" x14ac:dyDescent="0.2">
      <c r="B55" s="313">
        <v>42767</v>
      </c>
      <c r="C55" s="314">
        <v>4428</v>
      </c>
      <c r="D55" s="314">
        <v>663</v>
      </c>
      <c r="E55" s="314">
        <v>5091</v>
      </c>
      <c r="F55" s="112"/>
    </row>
    <row r="56" spans="2:6" x14ac:dyDescent="0.2">
      <c r="B56" s="313">
        <v>42795</v>
      </c>
      <c r="C56" s="314">
        <v>4154</v>
      </c>
      <c r="D56" s="314">
        <v>749</v>
      </c>
      <c r="E56" s="314">
        <v>4903</v>
      </c>
      <c r="F56" s="112"/>
    </row>
    <row r="57" spans="2:6" x14ac:dyDescent="0.2">
      <c r="B57" s="313">
        <v>42826</v>
      </c>
      <c r="C57" s="314">
        <v>4708</v>
      </c>
      <c r="D57" s="314">
        <v>760</v>
      </c>
      <c r="E57" s="314">
        <v>5468</v>
      </c>
      <c r="F57" s="112"/>
    </row>
    <row r="58" spans="2:6" x14ac:dyDescent="0.2">
      <c r="B58" s="313">
        <v>42856</v>
      </c>
      <c r="C58" s="314">
        <v>4913</v>
      </c>
      <c r="D58" s="314">
        <v>812</v>
      </c>
      <c r="E58" s="314">
        <v>5725</v>
      </c>
      <c r="F58" s="112"/>
    </row>
    <row r="59" spans="2:6" x14ac:dyDescent="0.2">
      <c r="B59" s="313">
        <v>42887</v>
      </c>
      <c r="C59" s="314">
        <v>4045</v>
      </c>
      <c r="D59" s="314">
        <v>1056</v>
      </c>
      <c r="E59" s="314">
        <v>5101</v>
      </c>
      <c r="F59" s="112"/>
    </row>
    <row r="60" spans="2:6" x14ac:dyDescent="0.2">
      <c r="B60" s="313">
        <v>42917</v>
      </c>
      <c r="C60" s="314">
        <v>4769</v>
      </c>
      <c r="D60" s="314">
        <v>753</v>
      </c>
      <c r="E60" s="314">
        <v>5522</v>
      </c>
      <c r="F60" s="112"/>
    </row>
    <row r="61" spans="2:6" x14ac:dyDescent="0.2">
      <c r="B61" s="313">
        <v>42948</v>
      </c>
      <c r="C61" s="314">
        <v>5278</v>
      </c>
      <c r="D61" s="314">
        <v>817</v>
      </c>
      <c r="E61" s="314">
        <v>6095</v>
      </c>
      <c r="F61" s="112"/>
    </row>
    <row r="62" spans="2:6" x14ac:dyDescent="0.2">
      <c r="B62" s="313">
        <v>42979</v>
      </c>
      <c r="C62" s="314">
        <v>3974</v>
      </c>
      <c r="D62" s="314">
        <v>593</v>
      </c>
      <c r="E62" s="314">
        <v>4567</v>
      </c>
      <c r="F62" s="112"/>
    </row>
    <row r="63" spans="2:6" x14ac:dyDescent="0.2">
      <c r="B63" s="313">
        <v>43009</v>
      </c>
      <c r="C63" s="314">
        <v>6946</v>
      </c>
      <c r="D63" s="314">
        <v>1191</v>
      </c>
      <c r="E63" s="314">
        <v>8137</v>
      </c>
      <c r="F63" s="112"/>
    </row>
    <row r="64" spans="2:6" x14ac:dyDescent="0.2">
      <c r="B64" s="313">
        <v>43040</v>
      </c>
      <c r="C64" s="314">
        <v>5299</v>
      </c>
      <c r="D64" s="314">
        <v>833</v>
      </c>
      <c r="E64" s="314">
        <v>6132</v>
      </c>
      <c r="F64" s="112"/>
    </row>
    <row r="65" spans="2:6" x14ac:dyDescent="0.2">
      <c r="B65" s="313">
        <v>43070</v>
      </c>
      <c r="C65" s="314">
        <v>4958</v>
      </c>
      <c r="D65" s="314">
        <v>795</v>
      </c>
      <c r="E65" s="314">
        <v>5753</v>
      </c>
      <c r="F65" s="112"/>
    </row>
    <row r="66" spans="2:6" x14ac:dyDescent="0.2">
      <c r="B66" s="315" t="s">
        <v>39</v>
      </c>
      <c r="C66" s="316">
        <v>58449</v>
      </c>
      <c r="D66" s="316">
        <v>9683</v>
      </c>
      <c r="E66" s="316">
        <v>68132</v>
      </c>
      <c r="F66" s="112"/>
    </row>
    <row r="67" spans="2:6" x14ac:dyDescent="0.2">
      <c r="B67" s="308">
        <v>43101</v>
      </c>
      <c r="C67" s="311">
        <v>5007</v>
      </c>
      <c r="D67" s="311">
        <v>965</v>
      </c>
      <c r="E67" s="311">
        <f>C67+D67</f>
        <v>5972</v>
      </c>
      <c r="F67" s="112"/>
    </row>
    <row r="68" spans="2:6" x14ac:dyDescent="0.2">
      <c r="B68" s="308">
        <v>43132</v>
      </c>
      <c r="C68" s="311">
        <v>5360</v>
      </c>
      <c r="D68" s="311">
        <v>944</v>
      </c>
      <c r="E68" s="311">
        <f>C68+D68</f>
        <v>6304</v>
      </c>
      <c r="F68" s="112"/>
    </row>
    <row r="69" spans="2:6" x14ac:dyDescent="0.2">
      <c r="B69" s="308">
        <v>43160</v>
      </c>
      <c r="C69" s="311">
        <v>6203</v>
      </c>
      <c r="D69" s="311">
        <v>1124</v>
      </c>
      <c r="E69" s="311">
        <v>7327</v>
      </c>
      <c r="F69" s="112"/>
    </row>
    <row r="70" spans="2:6" x14ac:dyDescent="0.2">
      <c r="B70" s="308">
        <v>43191</v>
      </c>
      <c r="C70" s="311">
        <v>5250</v>
      </c>
      <c r="D70" s="311">
        <v>775</v>
      </c>
      <c r="E70" s="311">
        <f t="shared" ref="E70:E76" si="1">+C70+D70</f>
        <v>6025</v>
      </c>
      <c r="F70" s="112"/>
    </row>
    <row r="71" spans="2:6" x14ac:dyDescent="0.2">
      <c r="B71" s="308">
        <v>43221</v>
      </c>
      <c r="C71" s="317">
        <v>5419</v>
      </c>
      <c r="D71" s="317">
        <v>628</v>
      </c>
      <c r="E71" s="311">
        <f t="shared" si="1"/>
        <v>6047</v>
      </c>
      <c r="F71" s="112"/>
    </row>
    <row r="72" spans="2:6" x14ac:dyDescent="0.2">
      <c r="B72" s="308">
        <v>43252</v>
      </c>
      <c r="C72" s="317">
        <v>5299</v>
      </c>
      <c r="D72" s="317">
        <v>848</v>
      </c>
      <c r="E72" s="311">
        <f t="shared" si="1"/>
        <v>6147</v>
      </c>
      <c r="F72" s="112"/>
    </row>
    <row r="73" spans="2:6" x14ac:dyDescent="0.2">
      <c r="B73" s="308">
        <v>43282</v>
      </c>
      <c r="C73" s="317">
        <v>5273</v>
      </c>
      <c r="D73" s="317">
        <v>633</v>
      </c>
      <c r="E73" s="311">
        <f t="shared" si="1"/>
        <v>5906</v>
      </c>
      <c r="F73" s="112"/>
    </row>
    <row r="74" spans="2:6" x14ac:dyDescent="0.2">
      <c r="B74" s="308">
        <v>43313</v>
      </c>
      <c r="C74" s="317">
        <v>5742</v>
      </c>
      <c r="D74" s="317">
        <v>364</v>
      </c>
      <c r="E74" s="311">
        <f t="shared" si="1"/>
        <v>6106</v>
      </c>
      <c r="F74" s="112"/>
    </row>
    <row r="75" spans="2:6" x14ac:dyDescent="0.2">
      <c r="B75" s="308">
        <v>43344</v>
      </c>
      <c r="C75" s="317">
        <v>6055</v>
      </c>
      <c r="D75" s="317">
        <v>488</v>
      </c>
      <c r="E75" s="311">
        <f t="shared" si="1"/>
        <v>6543</v>
      </c>
      <c r="F75" s="112"/>
    </row>
    <row r="76" spans="2:6" x14ac:dyDescent="0.2">
      <c r="B76" s="308">
        <v>43374</v>
      </c>
      <c r="C76" s="317">
        <v>5991</v>
      </c>
      <c r="D76" s="317">
        <v>513</v>
      </c>
      <c r="E76" s="311">
        <f t="shared" si="1"/>
        <v>6504</v>
      </c>
      <c r="F76" s="112"/>
    </row>
    <row r="77" spans="2:6" x14ac:dyDescent="0.2">
      <c r="B77" s="308">
        <v>43405</v>
      </c>
      <c r="C77" s="317">
        <v>6396</v>
      </c>
      <c r="D77" s="317">
        <v>416</v>
      </c>
      <c r="E77" s="311">
        <v>6812</v>
      </c>
      <c r="F77" s="112"/>
    </row>
    <row r="78" spans="2:6" x14ac:dyDescent="0.2">
      <c r="B78" s="308">
        <v>43435</v>
      </c>
      <c r="C78" s="317">
        <v>5803</v>
      </c>
      <c r="D78" s="317">
        <v>345</v>
      </c>
      <c r="E78" s="311">
        <v>6148</v>
      </c>
      <c r="F78" s="112"/>
    </row>
    <row r="79" spans="2:6" x14ac:dyDescent="0.2">
      <c r="B79" s="312" t="s">
        <v>625</v>
      </c>
      <c r="C79" s="318">
        <f>SUM(C67:C78)</f>
        <v>67798</v>
      </c>
      <c r="D79" s="318">
        <f t="shared" ref="D79:E79" si="2">SUM(D67:D78)</f>
        <v>8043</v>
      </c>
      <c r="E79" s="318">
        <f t="shared" si="2"/>
        <v>75841</v>
      </c>
      <c r="F79" s="112"/>
    </row>
    <row r="80" spans="2:6" ht="11.25" customHeight="1" x14ac:dyDescent="0.2">
      <c r="B80" s="308">
        <v>43466</v>
      </c>
      <c r="C80" s="317">
        <v>5382</v>
      </c>
      <c r="D80" s="317">
        <v>271</v>
      </c>
      <c r="E80" s="311">
        <v>5653</v>
      </c>
      <c r="F80" s="112"/>
    </row>
    <row r="81" spans="2:6" x14ac:dyDescent="0.2">
      <c r="B81" s="308">
        <v>43497</v>
      </c>
      <c r="C81" s="319">
        <v>5714</v>
      </c>
      <c r="D81" s="320">
        <v>250</v>
      </c>
      <c r="E81" s="320">
        <v>5964</v>
      </c>
      <c r="F81" s="112"/>
    </row>
    <row r="82" spans="2:6" x14ac:dyDescent="0.2">
      <c r="B82" s="321">
        <v>43525</v>
      </c>
      <c r="C82" s="322">
        <v>5149</v>
      </c>
      <c r="D82" s="322">
        <v>433</v>
      </c>
      <c r="E82" s="322">
        <v>5582</v>
      </c>
      <c r="F82" s="112"/>
    </row>
    <row r="83" spans="2:6" x14ac:dyDescent="0.2">
      <c r="B83" s="323" t="s">
        <v>649</v>
      </c>
      <c r="C83" s="324">
        <v>16245</v>
      </c>
      <c r="D83" s="324">
        <v>954</v>
      </c>
      <c r="E83" s="324">
        <v>17199</v>
      </c>
    </row>
    <row r="84" spans="2:6" x14ac:dyDescent="0.2">
      <c r="B84" s="325" t="s">
        <v>43</v>
      </c>
      <c r="C84" s="326">
        <v>604644</v>
      </c>
      <c r="D84" s="326">
        <v>39157</v>
      </c>
      <c r="E84" s="326">
        <v>643801</v>
      </c>
    </row>
    <row r="85" spans="2:6" x14ac:dyDescent="0.2">
      <c r="B85" s="50" t="s">
        <v>493</v>
      </c>
    </row>
    <row r="86" spans="2:6" x14ac:dyDescent="0.2">
      <c r="B86" s="50" t="s">
        <v>503</v>
      </c>
    </row>
    <row r="87" spans="2:6" x14ac:dyDescent="0.2">
      <c r="B87" s="50" t="s">
        <v>504</v>
      </c>
    </row>
  </sheetData>
  <mergeCells count="3">
    <mergeCell ref="B5:E5"/>
    <mergeCell ref="B6:E6"/>
    <mergeCell ref="B8:E8"/>
  </mergeCells>
  <hyperlinks>
    <hyperlink ref="G5" location="'Índice BxH'!A1" display="Volver a Bono por Hijo" xr:uid="{00000000-0004-0000-1900-000000000000}"/>
  </hyperlinks>
  <pageMargins left="0.7" right="0.7" top="0.75" bottom="0.75" header="0.3" footer="0.3"/>
  <pageSetup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K43"/>
  <sheetViews>
    <sheetView showGridLines="0" zoomScaleNormal="100" workbookViewId="0">
      <pane xSplit="4" ySplit="9" topLeftCell="E28" activePane="bottomRight" state="frozen"/>
      <selection pane="topRight" activeCell="E1" sqref="E1"/>
      <selection pane="bottomLeft" activeCell="A10" sqref="A10"/>
      <selection pane="bottomRight" activeCell="G10" sqref="G9:G10"/>
    </sheetView>
  </sheetViews>
  <sheetFormatPr baseColWidth="10" defaultColWidth="11.42578125" defaultRowHeight="12" x14ac:dyDescent="0.2"/>
  <cols>
    <col min="1" max="1" width="6" style="50" customWidth="1"/>
    <col min="2" max="2" width="13.7109375" style="50" bestFit="1" customWidth="1"/>
    <col min="3" max="3" width="4" style="50" bestFit="1" customWidth="1"/>
    <col min="4" max="4" width="19.42578125" style="50" bestFit="1" customWidth="1"/>
    <col min="5" max="16384" width="11.42578125" style="50"/>
  </cols>
  <sheetData>
    <row r="2" spans="1:11" x14ac:dyDescent="0.2">
      <c r="A2" s="79" t="s">
        <v>121</v>
      </c>
    </row>
    <row r="3" spans="1:11" ht="15" x14ac:dyDescent="0.25">
      <c r="A3" s="79" t="s">
        <v>122</v>
      </c>
      <c r="I3" s="143"/>
    </row>
    <row r="5" spans="1:11" ht="12.75" x14ac:dyDescent="0.2">
      <c r="B5" s="363" t="s">
        <v>505</v>
      </c>
      <c r="C5" s="363"/>
      <c r="D5" s="363"/>
      <c r="E5" s="363"/>
      <c r="F5" s="363"/>
      <c r="G5" s="363"/>
      <c r="H5" s="363"/>
      <c r="I5" s="363"/>
      <c r="K5" s="162" t="s">
        <v>593</v>
      </c>
    </row>
    <row r="6" spans="1:11" ht="12.75" x14ac:dyDescent="0.2">
      <c r="B6" s="406">
        <v>43525</v>
      </c>
      <c r="C6" s="407"/>
      <c r="D6" s="407"/>
      <c r="E6" s="407"/>
      <c r="F6" s="407"/>
      <c r="G6" s="407"/>
      <c r="H6" s="407"/>
      <c r="I6" s="407"/>
    </row>
    <row r="7" spans="1:11" ht="12.75" thickBot="1" x14ac:dyDescent="0.25"/>
    <row r="8" spans="1:11" ht="12.75" thickBot="1" x14ac:dyDescent="0.25">
      <c r="B8" s="408" t="s">
        <v>506</v>
      </c>
      <c r="C8" s="409"/>
      <c r="D8" s="412"/>
      <c r="E8" s="414" t="s">
        <v>633</v>
      </c>
      <c r="F8" s="415"/>
      <c r="G8" s="416" t="s">
        <v>634</v>
      </c>
      <c r="H8" s="417"/>
      <c r="I8" s="418" t="s">
        <v>507</v>
      </c>
    </row>
    <row r="9" spans="1:11" ht="20.25" customHeight="1" thickBot="1" x14ac:dyDescent="0.25">
      <c r="B9" s="410"/>
      <c r="C9" s="411"/>
      <c r="D9" s="413"/>
      <c r="E9" s="285" t="s">
        <v>508</v>
      </c>
      <c r="F9" s="285" t="s">
        <v>509</v>
      </c>
      <c r="G9" s="209" t="s">
        <v>509</v>
      </c>
      <c r="H9" s="209" t="s">
        <v>613</v>
      </c>
      <c r="I9" s="419"/>
    </row>
    <row r="10" spans="1:11" x14ac:dyDescent="0.2">
      <c r="B10" s="420" t="s">
        <v>510</v>
      </c>
      <c r="C10" s="422" t="s">
        <v>512</v>
      </c>
      <c r="D10" s="301" t="s">
        <v>511</v>
      </c>
      <c r="E10" s="298">
        <v>17</v>
      </c>
      <c r="F10" s="287"/>
      <c r="G10" s="286">
        <v>1</v>
      </c>
      <c r="H10" s="292">
        <v>34</v>
      </c>
      <c r="I10" s="295">
        <v>52</v>
      </c>
    </row>
    <row r="11" spans="1:11" ht="12.75" thickBot="1" x14ac:dyDescent="0.25">
      <c r="B11" s="421"/>
      <c r="C11" s="423"/>
      <c r="D11" s="302" t="s">
        <v>513</v>
      </c>
      <c r="E11" s="299">
        <v>56</v>
      </c>
      <c r="F11" s="289"/>
      <c r="G11" s="288">
        <v>3</v>
      </c>
      <c r="H11" s="293">
        <v>103</v>
      </c>
      <c r="I11" s="296">
        <v>162</v>
      </c>
    </row>
    <row r="12" spans="1:11" x14ac:dyDescent="0.2">
      <c r="B12" s="420" t="s">
        <v>514</v>
      </c>
      <c r="C12" s="422" t="s">
        <v>515</v>
      </c>
      <c r="D12" s="303" t="s">
        <v>511</v>
      </c>
      <c r="E12" s="299">
        <v>17</v>
      </c>
      <c r="F12" s="289"/>
      <c r="G12" s="288"/>
      <c r="H12" s="293">
        <v>50</v>
      </c>
      <c r="I12" s="296">
        <v>67</v>
      </c>
    </row>
    <row r="13" spans="1:11" ht="12.75" thickBot="1" x14ac:dyDescent="0.25">
      <c r="B13" s="421"/>
      <c r="C13" s="423"/>
      <c r="D13" s="302" t="s">
        <v>513</v>
      </c>
      <c r="E13" s="299">
        <v>62</v>
      </c>
      <c r="F13" s="289"/>
      <c r="G13" s="288"/>
      <c r="H13" s="293">
        <v>136</v>
      </c>
      <c r="I13" s="296">
        <v>198</v>
      </c>
    </row>
    <row r="14" spans="1:11" x14ac:dyDescent="0.2">
      <c r="B14" s="420" t="s">
        <v>516</v>
      </c>
      <c r="C14" s="422" t="s">
        <v>517</v>
      </c>
      <c r="D14" s="303" t="s">
        <v>511</v>
      </c>
      <c r="E14" s="299">
        <v>25</v>
      </c>
      <c r="F14" s="289">
        <v>1</v>
      </c>
      <c r="G14" s="288">
        <v>4</v>
      </c>
      <c r="H14" s="293">
        <v>103</v>
      </c>
      <c r="I14" s="296">
        <v>133</v>
      </c>
    </row>
    <row r="15" spans="1:11" ht="12.75" thickBot="1" x14ac:dyDescent="0.25">
      <c r="B15" s="421"/>
      <c r="C15" s="423"/>
      <c r="D15" s="302" t="s">
        <v>513</v>
      </c>
      <c r="E15" s="299">
        <v>72</v>
      </c>
      <c r="F15" s="289">
        <v>3</v>
      </c>
      <c r="G15" s="288">
        <v>21</v>
      </c>
      <c r="H15" s="293">
        <v>309</v>
      </c>
      <c r="I15" s="296">
        <v>405</v>
      </c>
    </row>
    <row r="16" spans="1:11" x14ac:dyDescent="0.2">
      <c r="B16" s="420" t="s">
        <v>518</v>
      </c>
      <c r="C16" s="422" t="s">
        <v>519</v>
      </c>
      <c r="D16" s="303" t="s">
        <v>511</v>
      </c>
      <c r="E16" s="299">
        <v>24</v>
      </c>
      <c r="F16" s="289">
        <v>1</v>
      </c>
      <c r="G16" s="288">
        <v>1</v>
      </c>
      <c r="H16" s="293">
        <v>59</v>
      </c>
      <c r="I16" s="296">
        <v>85</v>
      </c>
    </row>
    <row r="17" spans="2:9" ht="12.75" thickBot="1" x14ac:dyDescent="0.25">
      <c r="B17" s="421"/>
      <c r="C17" s="423"/>
      <c r="D17" s="302" t="s">
        <v>513</v>
      </c>
      <c r="E17" s="299">
        <v>86</v>
      </c>
      <c r="F17" s="289">
        <v>3</v>
      </c>
      <c r="G17" s="288">
        <v>2</v>
      </c>
      <c r="H17" s="293">
        <v>175</v>
      </c>
      <c r="I17" s="296">
        <v>266</v>
      </c>
    </row>
    <row r="18" spans="2:9" x14ac:dyDescent="0.2">
      <c r="B18" s="420" t="s">
        <v>520</v>
      </c>
      <c r="C18" s="422" t="s">
        <v>521</v>
      </c>
      <c r="D18" s="303" t="s">
        <v>511</v>
      </c>
      <c r="E18" s="299">
        <v>67</v>
      </c>
      <c r="F18" s="289">
        <v>5</v>
      </c>
      <c r="G18" s="288">
        <v>10</v>
      </c>
      <c r="H18" s="293">
        <v>183</v>
      </c>
      <c r="I18" s="296">
        <v>265</v>
      </c>
    </row>
    <row r="19" spans="2:9" ht="12.75" thickBot="1" x14ac:dyDescent="0.25">
      <c r="B19" s="421"/>
      <c r="C19" s="423"/>
      <c r="D19" s="302" t="s">
        <v>513</v>
      </c>
      <c r="E19" s="299">
        <v>206</v>
      </c>
      <c r="F19" s="289">
        <v>16</v>
      </c>
      <c r="G19" s="288">
        <v>51</v>
      </c>
      <c r="H19" s="293">
        <v>498</v>
      </c>
      <c r="I19" s="296">
        <v>771</v>
      </c>
    </row>
    <row r="20" spans="2:9" x14ac:dyDescent="0.2">
      <c r="B20" s="420" t="s">
        <v>522</v>
      </c>
      <c r="C20" s="422" t="s">
        <v>523</v>
      </c>
      <c r="D20" s="303" t="s">
        <v>511</v>
      </c>
      <c r="E20" s="299">
        <v>131</v>
      </c>
      <c r="F20" s="289">
        <v>4</v>
      </c>
      <c r="G20" s="288">
        <v>5</v>
      </c>
      <c r="H20" s="293">
        <v>373</v>
      </c>
      <c r="I20" s="296">
        <v>513</v>
      </c>
    </row>
    <row r="21" spans="2:9" ht="12.75" thickBot="1" x14ac:dyDescent="0.25">
      <c r="B21" s="421"/>
      <c r="C21" s="423"/>
      <c r="D21" s="302" t="s">
        <v>513</v>
      </c>
      <c r="E21" s="299">
        <v>412</v>
      </c>
      <c r="F21" s="289">
        <v>24</v>
      </c>
      <c r="G21" s="288">
        <v>28</v>
      </c>
      <c r="H21" s="293">
        <v>980</v>
      </c>
      <c r="I21" s="296">
        <v>1444</v>
      </c>
    </row>
    <row r="22" spans="2:9" x14ac:dyDescent="0.2">
      <c r="B22" s="420" t="s">
        <v>524</v>
      </c>
      <c r="C22" s="422" t="s">
        <v>525</v>
      </c>
      <c r="D22" s="303" t="s">
        <v>511</v>
      </c>
      <c r="E22" s="299">
        <v>70</v>
      </c>
      <c r="F22" s="289">
        <v>8</v>
      </c>
      <c r="G22" s="288">
        <v>1</v>
      </c>
      <c r="H22" s="293">
        <v>222</v>
      </c>
      <c r="I22" s="296">
        <v>301</v>
      </c>
    </row>
    <row r="23" spans="2:9" ht="12.75" thickBot="1" x14ac:dyDescent="0.25">
      <c r="B23" s="421"/>
      <c r="C23" s="423"/>
      <c r="D23" s="302" t="s">
        <v>513</v>
      </c>
      <c r="E23" s="299">
        <v>272</v>
      </c>
      <c r="F23" s="289">
        <v>32</v>
      </c>
      <c r="G23" s="288">
        <v>3</v>
      </c>
      <c r="H23" s="293">
        <v>664</v>
      </c>
      <c r="I23" s="296">
        <v>971</v>
      </c>
    </row>
    <row r="24" spans="2:9" x14ac:dyDescent="0.2">
      <c r="B24" s="420" t="s">
        <v>526</v>
      </c>
      <c r="C24" s="422" t="s">
        <v>527</v>
      </c>
      <c r="D24" s="303" t="s">
        <v>511</v>
      </c>
      <c r="E24" s="299">
        <v>92</v>
      </c>
      <c r="F24" s="289">
        <v>13</v>
      </c>
      <c r="G24" s="288">
        <v>2</v>
      </c>
      <c r="H24" s="293">
        <v>250</v>
      </c>
      <c r="I24" s="296">
        <v>357</v>
      </c>
    </row>
    <row r="25" spans="2:9" ht="12.75" thickBot="1" x14ac:dyDescent="0.25">
      <c r="B25" s="421"/>
      <c r="C25" s="423"/>
      <c r="D25" s="302" t="s">
        <v>513</v>
      </c>
      <c r="E25" s="299">
        <v>293</v>
      </c>
      <c r="F25" s="289">
        <v>85</v>
      </c>
      <c r="G25" s="288">
        <v>14</v>
      </c>
      <c r="H25" s="293">
        <v>746</v>
      </c>
      <c r="I25" s="296">
        <v>1138</v>
      </c>
    </row>
    <row r="26" spans="2:9" x14ac:dyDescent="0.2">
      <c r="B26" s="420" t="s">
        <v>528</v>
      </c>
      <c r="C26" s="422" t="s">
        <v>529</v>
      </c>
      <c r="D26" s="303" t="s">
        <v>511</v>
      </c>
      <c r="E26" s="299">
        <v>191</v>
      </c>
      <c r="F26" s="289">
        <v>15</v>
      </c>
      <c r="G26" s="288">
        <v>10</v>
      </c>
      <c r="H26" s="293">
        <v>310</v>
      </c>
      <c r="I26" s="296">
        <v>526</v>
      </c>
    </row>
    <row r="27" spans="2:9" ht="12.75" thickBot="1" x14ac:dyDescent="0.25">
      <c r="B27" s="421"/>
      <c r="C27" s="423"/>
      <c r="D27" s="302" t="s">
        <v>513</v>
      </c>
      <c r="E27" s="299">
        <v>613</v>
      </c>
      <c r="F27" s="289">
        <v>74</v>
      </c>
      <c r="G27" s="288">
        <v>45</v>
      </c>
      <c r="H27" s="293">
        <v>886</v>
      </c>
      <c r="I27" s="296">
        <v>1618</v>
      </c>
    </row>
    <row r="28" spans="2:9" x14ac:dyDescent="0.2">
      <c r="B28" s="420" t="s">
        <v>614</v>
      </c>
      <c r="C28" s="422" t="s">
        <v>615</v>
      </c>
      <c r="D28" s="303" t="s">
        <v>511</v>
      </c>
      <c r="E28" s="299">
        <v>66</v>
      </c>
      <c r="F28" s="289">
        <v>8</v>
      </c>
      <c r="G28" s="288">
        <v>1</v>
      </c>
      <c r="H28" s="293">
        <v>96</v>
      </c>
      <c r="I28" s="296">
        <v>171</v>
      </c>
    </row>
    <row r="29" spans="2:9" ht="12.75" thickBot="1" x14ac:dyDescent="0.25">
      <c r="B29" s="421"/>
      <c r="C29" s="423"/>
      <c r="D29" s="302" t="s">
        <v>513</v>
      </c>
      <c r="E29" s="299">
        <v>234</v>
      </c>
      <c r="F29" s="289">
        <v>41</v>
      </c>
      <c r="G29" s="288">
        <v>5</v>
      </c>
      <c r="H29" s="293">
        <v>288</v>
      </c>
      <c r="I29" s="296">
        <v>568</v>
      </c>
    </row>
    <row r="30" spans="2:9" x14ac:dyDescent="0.2">
      <c r="B30" s="420" t="s">
        <v>530</v>
      </c>
      <c r="C30" s="422" t="s">
        <v>531</v>
      </c>
      <c r="D30" s="303" t="s">
        <v>511</v>
      </c>
      <c r="E30" s="299">
        <v>117</v>
      </c>
      <c r="F30" s="289">
        <v>5</v>
      </c>
      <c r="G30" s="288">
        <v>3</v>
      </c>
      <c r="H30" s="293">
        <v>191</v>
      </c>
      <c r="I30" s="296">
        <v>316</v>
      </c>
    </row>
    <row r="31" spans="2:9" ht="12.75" thickBot="1" x14ac:dyDescent="0.25">
      <c r="B31" s="421"/>
      <c r="C31" s="423"/>
      <c r="D31" s="302" t="s">
        <v>513</v>
      </c>
      <c r="E31" s="299">
        <v>398</v>
      </c>
      <c r="F31" s="289">
        <v>24</v>
      </c>
      <c r="G31" s="288">
        <v>12</v>
      </c>
      <c r="H31" s="293">
        <v>586</v>
      </c>
      <c r="I31" s="296">
        <v>1020</v>
      </c>
    </row>
    <row r="32" spans="2:9" x14ac:dyDescent="0.2">
      <c r="B32" s="420" t="s">
        <v>532</v>
      </c>
      <c r="C32" s="422" t="s">
        <v>533</v>
      </c>
      <c r="D32" s="303" t="s">
        <v>511</v>
      </c>
      <c r="E32" s="299">
        <v>48</v>
      </c>
      <c r="F32" s="289">
        <v>4</v>
      </c>
      <c r="G32" s="288">
        <v>1</v>
      </c>
      <c r="H32" s="293">
        <v>77</v>
      </c>
      <c r="I32" s="296">
        <v>130</v>
      </c>
    </row>
    <row r="33" spans="2:9" ht="12.75" thickBot="1" x14ac:dyDescent="0.25">
      <c r="B33" s="421"/>
      <c r="C33" s="423"/>
      <c r="D33" s="302" t="s">
        <v>513</v>
      </c>
      <c r="E33" s="299">
        <v>163</v>
      </c>
      <c r="F33" s="289">
        <v>23</v>
      </c>
      <c r="G33" s="288">
        <v>7</v>
      </c>
      <c r="H33" s="293">
        <v>210</v>
      </c>
      <c r="I33" s="296">
        <v>403</v>
      </c>
    </row>
    <row r="34" spans="2:9" x14ac:dyDescent="0.2">
      <c r="B34" s="420" t="s">
        <v>534</v>
      </c>
      <c r="C34" s="422" t="s">
        <v>535</v>
      </c>
      <c r="D34" s="303" t="s">
        <v>511</v>
      </c>
      <c r="E34" s="299">
        <v>75</v>
      </c>
      <c r="F34" s="289">
        <v>3</v>
      </c>
      <c r="G34" s="288">
        <v>6</v>
      </c>
      <c r="H34" s="293">
        <v>158</v>
      </c>
      <c r="I34" s="296">
        <v>242</v>
      </c>
    </row>
    <row r="35" spans="2:9" ht="12.75" thickBot="1" x14ac:dyDescent="0.25">
      <c r="B35" s="421"/>
      <c r="C35" s="423"/>
      <c r="D35" s="302" t="s">
        <v>513</v>
      </c>
      <c r="E35" s="299">
        <v>231</v>
      </c>
      <c r="F35" s="289">
        <v>20</v>
      </c>
      <c r="G35" s="288">
        <v>31</v>
      </c>
      <c r="H35" s="293">
        <v>485</v>
      </c>
      <c r="I35" s="296">
        <v>767</v>
      </c>
    </row>
    <row r="36" spans="2:9" x14ac:dyDescent="0.2">
      <c r="B36" s="420" t="s">
        <v>536</v>
      </c>
      <c r="C36" s="422" t="s">
        <v>537</v>
      </c>
      <c r="D36" s="303" t="s">
        <v>511</v>
      </c>
      <c r="E36" s="299">
        <v>6</v>
      </c>
      <c r="F36" s="289"/>
      <c r="G36" s="288"/>
      <c r="H36" s="293">
        <v>25</v>
      </c>
      <c r="I36" s="296">
        <v>31</v>
      </c>
    </row>
    <row r="37" spans="2:9" ht="12.75" thickBot="1" x14ac:dyDescent="0.25">
      <c r="B37" s="421"/>
      <c r="C37" s="423"/>
      <c r="D37" s="302" t="s">
        <v>513</v>
      </c>
      <c r="E37" s="299">
        <v>27</v>
      </c>
      <c r="F37" s="289"/>
      <c r="G37" s="288"/>
      <c r="H37" s="293">
        <v>74</v>
      </c>
      <c r="I37" s="296">
        <v>101</v>
      </c>
    </row>
    <row r="38" spans="2:9" x14ac:dyDescent="0.2">
      <c r="B38" s="420" t="s">
        <v>538</v>
      </c>
      <c r="C38" s="422" t="s">
        <v>539</v>
      </c>
      <c r="D38" s="303" t="s">
        <v>511</v>
      </c>
      <c r="E38" s="299">
        <v>9</v>
      </c>
      <c r="F38" s="289"/>
      <c r="G38" s="288">
        <v>3</v>
      </c>
      <c r="H38" s="293">
        <v>38</v>
      </c>
      <c r="I38" s="296">
        <v>50</v>
      </c>
    </row>
    <row r="39" spans="2:9" ht="12.75" thickBot="1" x14ac:dyDescent="0.25">
      <c r="B39" s="421"/>
      <c r="C39" s="423"/>
      <c r="D39" s="302" t="s">
        <v>513</v>
      </c>
      <c r="E39" s="299">
        <v>26</v>
      </c>
      <c r="F39" s="289"/>
      <c r="G39" s="288">
        <v>9</v>
      </c>
      <c r="H39" s="293">
        <v>100</v>
      </c>
      <c r="I39" s="296">
        <v>135</v>
      </c>
    </row>
    <row r="40" spans="2:9" x14ac:dyDescent="0.2">
      <c r="B40" s="420" t="s">
        <v>540</v>
      </c>
      <c r="C40" s="422" t="s">
        <v>541</v>
      </c>
      <c r="D40" s="303" t="s">
        <v>511</v>
      </c>
      <c r="E40" s="299">
        <v>492</v>
      </c>
      <c r="F40" s="289">
        <v>20</v>
      </c>
      <c r="G40" s="288">
        <v>31</v>
      </c>
      <c r="H40" s="293">
        <v>1367</v>
      </c>
      <c r="I40" s="296">
        <v>1910</v>
      </c>
    </row>
    <row r="41" spans="2:9" ht="12.75" thickBot="1" x14ac:dyDescent="0.25">
      <c r="B41" s="421"/>
      <c r="C41" s="423"/>
      <c r="D41" s="304" t="s">
        <v>513</v>
      </c>
      <c r="E41" s="300">
        <v>1539</v>
      </c>
      <c r="F41" s="291">
        <v>91</v>
      </c>
      <c r="G41" s="290">
        <v>133</v>
      </c>
      <c r="H41" s="294">
        <v>3833</v>
      </c>
      <c r="I41" s="297">
        <v>5596</v>
      </c>
    </row>
    <row r="42" spans="2:9" ht="12.75" thickBot="1" x14ac:dyDescent="0.25">
      <c r="B42" s="424" t="s">
        <v>115</v>
      </c>
      <c r="C42" s="425"/>
      <c r="D42" s="210" t="s">
        <v>511</v>
      </c>
      <c r="E42" s="221">
        <v>1447</v>
      </c>
      <c r="F42" s="221">
        <v>87</v>
      </c>
      <c r="G42" s="221">
        <v>79</v>
      </c>
      <c r="H42" s="221">
        <v>3536</v>
      </c>
      <c r="I42" s="221">
        <v>5149</v>
      </c>
    </row>
    <row r="43" spans="2:9" ht="12.75" thickBot="1" x14ac:dyDescent="0.25">
      <c r="B43" s="426"/>
      <c r="C43" s="427"/>
      <c r="D43" s="211" t="s">
        <v>513</v>
      </c>
      <c r="E43" s="221">
        <v>4690</v>
      </c>
      <c r="F43" s="221">
        <v>436</v>
      </c>
      <c r="G43" s="221">
        <v>364</v>
      </c>
      <c r="H43" s="221">
        <v>10073</v>
      </c>
      <c r="I43" s="221">
        <v>15563</v>
      </c>
    </row>
  </sheetData>
  <mergeCells count="40">
    <mergeCell ref="B40:B41"/>
    <mergeCell ref="C40:C41"/>
    <mergeCell ref="B42:C43"/>
    <mergeCell ref="B38:B39"/>
    <mergeCell ref="B28:B29"/>
    <mergeCell ref="C28:C29"/>
    <mergeCell ref="B30:B31"/>
    <mergeCell ref="C30:C31"/>
    <mergeCell ref="C38:C39"/>
    <mergeCell ref="B36:B37"/>
    <mergeCell ref="C36:C37"/>
    <mergeCell ref="B34:B35"/>
    <mergeCell ref="C34:C35"/>
    <mergeCell ref="B32:B33"/>
    <mergeCell ref="C32:C33"/>
    <mergeCell ref="B22:B23"/>
    <mergeCell ref="C22:C23"/>
    <mergeCell ref="B24:B25"/>
    <mergeCell ref="C24:C25"/>
    <mergeCell ref="C26:C27"/>
    <mergeCell ref="B26:B27"/>
    <mergeCell ref="B16:B17"/>
    <mergeCell ref="C16:C17"/>
    <mergeCell ref="B18:B19"/>
    <mergeCell ref="C18:C19"/>
    <mergeCell ref="B20:B21"/>
    <mergeCell ref="C20:C21"/>
    <mergeCell ref="B10:B11"/>
    <mergeCell ref="C10:C11"/>
    <mergeCell ref="B12:B13"/>
    <mergeCell ref="C12:C13"/>
    <mergeCell ref="B14:B15"/>
    <mergeCell ref="C14:C15"/>
    <mergeCell ref="B5:I5"/>
    <mergeCell ref="B6:I6"/>
    <mergeCell ref="B8:C9"/>
    <mergeCell ref="D8:D9"/>
    <mergeCell ref="E8:F8"/>
    <mergeCell ref="G8:H8"/>
    <mergeCell ref="I8:I9"/>
  </mergeCells>
  <hyperlinks>
    <hyperlink ref="K5" location="'Índice BxH'!A1" display="Volver a Bono por Hijo"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249977111117893"/>
  </sheetPr>
  <dimension ref="A2:N16"/>
  <sheetViews>
    <sheetView showGridLines="0" workbookViewId="0">
      <selection activeCell="B17" sqref="B17"/>
    </sheetView>
  </sheetViews>
  <sheetFormatPr baseColWidth="10" defaultRowHeight="15" x14ac:dyDescent="0.25"/>
  <cols>
    <col min="1" max="1" width="6" customWidth="1"/>
  </cols>
  <sheetData>
    <row r="2" spans="1:14" x14ac:dyDescent="0.25">
      <c r="A2" s="79" t="s">
        <v>121</v>
      </c>
    </row>
    <row r="3" spans="1:14" x14ac:dyDescent="0.25">
      <c r="A3" s="79" t="s">
        <v>122</v>
      </c>
    </row>
    <row r="4" spans="1:14" x14ac:dyDescent="0.25">
      <c r="A4" s="79"/>
    </row>
    <row r="5" spans="1:14" x14ac:dyDescent="0.25">
      <c r="A5" s="79"/>
      <c r="B5" s="153" t="s">
        <v>589</v>
      </c>
      <c r="C5" s="142"/>
      <c r="D5" s="142"/>
      <c r="E5" s="142"/>
      <c r="F5" s="142"/>
      <c r="N5" s="172" t="s">
        <v>596</v>
      </c>
    </row>
    <row r="6" spans="1:14" x14ac:dyDescent="0.25">
      <c r="A6" s="79"/>
    </row>
    <row r="7" spans="1:14" s="154" customFormat="1" ht="12.75" x14ac:dyDescent="0.2">
      <c r="B7" s="155" t="s">
        <v>144</v>
      </c>
      <c r="C7" s="156"/>
      <c r="D7" s="156"/>
      <c r="E7" s="156"/>
      <c r="F7" s="156"/>
      <c r="G7" s="156"/>
      <c r="H7" s="156"/>
      <c r="I7" s="156"/>
      <c r="J7" s="156"/>
      <c r="K7" s="156"/>
      <c r="L7" s="156"/>
      <c r="M7" s="156"/>
      <c r="N7" s="157"/>
    </row>
    <row r="8" spans="1:14" s="154" customFormat="1" ht="12.75" x14ac:dyDescent="0.2">
      <c r="B8" s="165" t="s">
        <v>650</v>
      </c>
      <c r="C8" s="166"/>
      <c r="D8" s="166"/>
      <c r="E8" s="166"/>
      <c r="F8" s="166"/>
      <c r="G8" s="166"/>
      <c r="H8" s="166"/>
      <c r="I8" s="166"/>
      <c r="J8" s="166"/>
      <c r="K8" s="166"/>
      <c r="L8" s="166"/>
      <c r="M8" s="166"/>
      <c r="N8" s="167"/>
    </row>
    <row r="9" spans="1:14" s="154" customFormat="1" ht="12.75" x14ac:dyDescent="0.2">
      <c r="B9" s="168" t="s">
        <v>590</v>
      </c>
      <c r="C9" s="158"/>
      <c r="D9" s="158"/>
      <c r="E9" s="158"/>
      <c r="F9" s="158"/>
      <c r="G9" s="158"/>
      <c r="H9" s="158"/>
      <c r="I9" s="158"/>
      <c r="J9" s="158"/>
      <c r="K9" s="158"/>
      <c r="L9" s="158"/>
      <c r="M9" s="158"/>
      <c r="N9" s="159"/>
    </row>
    <row r="10" spans="1:14" s="154" customFormat="1" ht="12.75" x14ac:dyDescent="0.2">
      <c r="B10" s="166"/>
      <c r="C10" s="166"/>
      <c r="D10" s="166"/>
      <c r="E10" s="166"/>
      <c r="F10" s="166"/>
      <c r="G10" s="166"/>
      <c r="H10" s="166"/>
      <c r="I10" s="166"/>
      <c r="J10" s="166"/>
      <c r="K10" s="166"/>
      <c r="L10" s="166"/>
      <c r="M10" s="166"/>
      <c r="N10" s="166"/>
    </row>
    <row r="11" spans="1:14" s="154" customFormat="1" ht="12.75" x14ac:dyDescent="0.2">
      <c r="B11" s="109" t="s">
        <v>542</v>
      </c>
      <c r="C11" s="166"/>
      <c r="D11" s="166"/>
      <c r="E11" s="166"/>
      <c r="F11" s="166"/>
      <c r="G11" s="166"/>
      <c r="H11" s="166"/>
      <c r="I11" s="166"/>
      <c r="J11" s="166"/>
      <c r="K11" s="166"/>
      <c r="L11" s="166"/>
      <c r="M11" s="166"/>
      <c r="N11" s="166"/>
    </row>
    <row r="12" spans="1:14" s="154" customFormat="1" ht="12.75" x14ac:dyDescent="0.2">
      <c r="B12" s="169" t="s">
        <v>651</v>
      </c>
    </row>
    <row r="13" spans="1:14" s="154" customFormat="1" ht="12.75" x14ac:dyDescent="0.2">
      <c r="B13" s="160" t="s">
        <v>652</v>
      </c>
    </row>
    <row r="14" spans="1:14" s="154" customFormat="1" ht="12.75" x14ac:dyDescent="0.2">
      <c r="B14" s="160" t="s">
        <v>653</v>
      </c>
    </row>
    <row r="15" spans="1:14" s="154" customFormat="1" ht="12.75" x14ac:dyDescent="0.2">
      <c r="B15" s="160" t="s">
        <v>654</v>
      </c>
    </row>
    <row r="16" spans="1:14" s="154" customFormat="1" ht="12.75" x14ac:dyDescent="0.2">
      <c r="B16" s="160" t="s">
        <v>655</v>
      </c>
    </row>
  </sheetData>
  <hyperlinks>
    <hyperlink ref="B12" location="'Contratación Solicitudes'!A1" display="'Contratación Solicitudes'!A1" xr:uid="{00000000-0004-0000-1B00-000000000000}"/>
    <hyperlink ref="B13" location="'Contratación Trámite'!A1" display="'Contratación Trámite'!A1" xr:uid="{00000000-0004-0000-1B00-000001000000}"/>
    <hyperlink ref="B14" location="'Cotización Solicitudes'!A1" display="'Cotización Solicitudes'!A1" xr:uid="{00000000-0004-0000-1B00-000002000000}"/>
    <hyperlink ref="B15" location="'Cotización Trámite'!A1" display="'Cotización Trámite'!A1" xr:uid="{00000000-0004-0000-1B00-000003000000}"/>
    <hyperlink ref="B16" location="'Subsidios Pagados'!A1" display="'Subsidios Pagados'!A1" xr:uid="{00000000-0004-0000-1B00-000004000000}"/>
    <hyperlink ref="N5" location="Índice!A1" display="Volver" xr:uid="{00000000-0004-0000-1B00-000005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H100"/>
  <sheetViews>
    <sheetView showGridLines="0" zoomScaleNormal="100" workbookViewId="0">
      <pane xSplit="2" ySplit="10" topLeftCell="C25" activePane="bottomRight" state="frozen"/>
      <selection pane="topRight" activeCell="C1" sqref="C1"/>
      <selection pane="bottomLeft" activeCell="A11" sqref="A11"/>
      <selection pane="bottomRight" activeCell="J38" sqref="J38"/>
    </sheetView>
  </sheetViews>
  <sheetFormatPr baseColWidth="10" defaultColWidth="11.42578125" defaultRowHeight="12" x14ac:dyDescent="0.2"/>
  <cols>
    <col min="1" max="1" width="6" style="50" customWidth="1"/>
    <col min="2" max="16384" width="11.42578125" style="50"/>
  </cols>
  <sheetData>
    <row r="2" spans="1:8" x14ac:dyDescent="0.2">
      <c r="A2" s="79" t="s">
        <v>121</v>
      </c>
    </row>
    <row r="3" spans="1:8" x14ac:dyDescent="0.2">
      <c r="A3" s="79" t="s">
        <v>122</v>
      </c>
    </row>
    <row r="5" spans="1:8" ht="28.5" customHeight="1" x14ac:dyDescent="0.2">
      <c r="B5" s="428" t="s">
        <v>543</v>
      </c>
      <c r="C5" s="428"/>
      <c r="D5" s="428"/>
      <c r="E5" s="428"/>
      <c r="F5" s="428"/>
      <c r="H5" s="164" t="s">
        <v>595</v>
      </c>
    </row>
    <row r="6" spans="1:8" ht="12.75" x14ac:dyDescent="0.2">
      <c r="B6" s="363" t="s">
        <v>656</v>
      </c>
      <c r="C6" s="363"/>
      <c r="D6" s="363"/>
      <c r="E6" s="363"/>
      <c r="F6" s="363"/>
    </row>
    <row r="8" spans="1:8" ht="27" customHeight="1" x14ac:dyDescent="0.2">
      <c r="B8" s="429" t="s">
        <v>544</v>
      </c>
      <c r="C8" s="430" t="s">
        <v>545</v>
      </c>
      <c r="D8" s="430"/>
      <c r="E8" s="430"/>
      <c r="F8" s="431"/>
    </row>
    <row r="9" spans="1:8" ht="12" customHeight="1" x14ac:dyDescent="0.2">
      <c r="B9" s="429"/>
      <c r="C9" s="430" t="s">
        <v>500</v>
      </c>
      <c r="D9" s="430" t="s">
        <v>546</v>
      </c>
      <c r="E9" s="430"/>
      <c r="F9" s="430" t="s">
        <v>547</v>
      </c>
    </row>
    <row r="10" spans="1:8" x14ac:dyDescent="0.2">
      <c r="B10" s="429"/>
      <c r="C10" s="430"/>
      <c r="D10" s="193" t="s">
        <v>548</v>
      </c>
      <c r="E10" s="193" t="s">
        <v>549</v>
      </c>
      <c r="F10" s="430"/>
    </row>
    <row r="11" spans="1:8" x14ac:dyDescent="0.2">
      <c r="B11" s="113" t="s">
        <v>550</v>
      </c>
      <c r="C11" s="114">
        <v>333</v>
      </c>
      <c r="D11" s="114"/>
      <c r="E11" s="114"/>
      <c r="F11" s="114"/>
    </row>
    <row r="12" spans="1:8" x14ac:dyDescent="0.2">
      <c r="B12" s="115">
        <v>2009</v>
      </c>
      <c r="C12" s="114">
        <v>2105</v>
      </c>
      <c r="D12" s="114"/>
      <c r="E12" s="114"/>
      <c r="F12" s="114"/>
    </row>
    <row r="13" spans="1:8" x14ac:dyDescent="0.2">
      <c r="B13" s="115">
        <v>2010</v>
      </c>
      <c r="C13" s="114">
        <v>1759</v>
      </c>
      <c r="D13" s="114"/>
      <c r="E13" s="114"/>
      <c r="F13" s="114"/>
    </row>
    <row r="14" spans="1:8" x14ac:dyDescent="0.2">
      <c r="B14" s="115">
        <v>2011</v>
      </c>
      <c r="C14" s="116">
        <v>1026</v>
      </c>
      <c r="D14" s="116"/>
      <c r="E14" s="116"/>
      <c r="F14" s="116"/>
    </row>
    <row r="15" spans="1:8" x14ac:dyDescent="0.2">
      <c r="B15" s="115">
        <v>2012</v>
      </c>
      <c r="C15" s="116">
        <v>807</v>
      </c>
      <c r="D15" s="116"/>
      <c r="E15" s="116"/>
      <c r="F15" s="116">
        <f>4799+6387+5277+4788+3887+4506+3139+8888+9643+3804+9793+10267</f>
        <v>75178</v>
      </c>
    </row>
    <row r="16" spans="1:8" x14ac:dyDescent="0.2">
      <c r="B16" s="117">
        <v>41275</v>
      </c>
      <c r="C16" s="118">
        <v>58</v>
      </c>
      <c r="D16" s="118"/>
      <c r="E16" s="118"/>
      <c r="F16" s="118">
        <v>10513</v>
      </c>
    </row>
    <row r="17" spans="2:6" x14ac:dyDescent="0.2">
      <c r="B17" s="117">
        <v>41306</v>
      </c>
      <c r="C17" s="118">
        <v>55</v>
      </c>
      <c r="D17" s="118"/>
      <c r="E17" s="118"/>
      <c r="F17" s="118">
        <v>8811</v>
      </c>
    </row>
    <row r="18" spans="2:6" x14ac:dyDescent="0.2">
      <c r="B18" s="117">
        <v>41334</v>
      </c>
      <c r="C18" s="118">
        <v>64</v>
      </c>
      <c r="D18" s="118"/>
      <c r="E18" s="118"/>
      <c r="F18" s="118">
        <v>11072</v>
      </c>
    </row>
    <row r="19" spans="2:6" x14ac:dyDescent="0.2">
      <c r="B19" s="117">
        <v>41365</v>
      </c>
      <c r="C19" s="118">
        <v>66</v>
      </c>
      <c r="D19" s="118"/>
      <c r="E19" s="118"/>
      <c r="F19" s="118">
        <v>9568</v>
      </c>
    </row>
    <row r="20" spans="2:6" x14ac:dyDescent="0.2">
      <c r="B20" s="117">
        <v>41395</v>
      </c>
      <c r="C20" s="118">
        <v>60</v>
      </c>
      <c r="D20" s="118"/>
      <c r="E20" s="118"/>
      <c r="F20" s="118">
        <v>9423</v>
      </c>
    </row>
    <row r="21" spans="2:6" x14ac:dyDescent="0.2">
      <c r="B21" s="117">
        <v>41426</v>
      </c>
      <c r="C21" s="118">
        <v>54</v>
      </c>
      <c r="D21" s="118"/>
      <c r="E21" s="118"/>
      <c r="F21" s="118">
        <v>10541</v>
      </c>
    </row>
    <row r="22" spans="2:6" x14ac:dyDescent="0.2">
      <c r="B22" s="117">
        <v>41456</v>
      </c>
      <c r="C22" s="118">
        <v>58</v>
      </c>
      <c r="D22" s="118"/>
      <c r="E22" s="118"/>
      <c r="F22" s="118">
        <v>10315</v>
      </c>
    </row>
    <row r="23" spans="2:6" x14ac:dyDescent="0.2">
      <c r="B23" s="117">
        <v>41487</v>
      </c>
      <c r="C23" s="118">
        <v>58</v>
      </c>
      <c r="D23" s="118"/>
      <c r="E23" s="118"/>
      <c r="F23" s="118">
        <v>9741</v>
      </c>
    </row>
    <row r="24" spans="2:6" x14ac:dyDescent="0.2">
      <c r="B24" s="117">
        <v>41518</v>
      </c>
      <c r="C24" s="118">
        <v>50</v>
      </c>
      <c r="D24" s="118"/>
      <c r="E24" s="118"/>
      <c r="F24" s="118">
        <v>9232</v>
      </c>
    </row>
    <row r="25" spans="2:6" x14ac:dyDescent="0.2">
      <c r="B25" s="117">
        <v>41548</v>
      </c>
      <c r="C25" s="118">
        <v>48</v>
      </c>
      <c r="D25" s="118"/>
      <c r="E25" s="118"/>
      <c r="F25" s="118">
        <v>9928</v>
      </c>
    </row>
    <row r="26" spans="2:6" x14ac:dyDescent="0.2">
      <c r="B26" s="117">
        <v>41579</v>
      </c>
      <c r="C26" s="118">
        <v>28</v>
      </c>
      <c r="D26" s="118"/>
      <c r="E26" s="118"/>
      <c r="F26" s="118">
        <v>6195</v>
      </c>
    </row>
    <row r="27" spans="2:6" x14ac:dyDescent="0.2">
      <c r="B27" s="117">
        <v>41609</v>
      </c>
      <c r="C27" s="119">
        <v>55</v>
      </c>
      <c r="D27" s="119"/>
      <c r="E27" s="119"/>
      <c r="F27" s="119">
        <v>8859</v>
      </c>
    </row>
    <row r="28" spans="2:6" x14ac:dyDescent="0.2">
      <c r="B28" s="115">
        <v>2013</v>
      </c>
      <c r="C28" s="114">
        <f>SUM(C16:C27)</f>
        <v>654</v>
      </c>
      <c r="D28" s="114"/>
      <c r="E28" s="114"/>
      <c r="F28" s="114">
        <f>SUM(F16:F27)</f>
        <v>114198</v>
      </c>
    </row>
    <row r="29" spans="2:6" x14ac:dyDescent="0.2">
      <c r="B29" s="117">
        <v>41640</v>
      </c>
      <c r="C29" s="119">
        <v>57</v>
      </c>
      <c r="D29" s="119"/>
      <c r="E29" s="119"/>
      <c r="F29" s="119">
        <v>10003</v>
      </c>
    </row>
    <row r="30" spans="2:6" x14ac:dyDescent="0.2">
      <c r="B30" s="117">
        <v>41671</v>
      </c>
      <c r="C30" s="119">
        <v>36</v>
      </c>
      <c r="D30" s="119"/>
      <c r="E30" s="119"/>
      <c r="F30" s="119">
        <v>8116</v>
      </c>
    </row>
    <row r="31" spans="2:6" x14ac:dyDescent="0.2">
      <c r="B31" s="117">
        <v>41699</v>
      </c>
      <c r="C31" s="119">
        <v>43</v>
      </c>
      <c r="D31" s="119"/>
      <c r="E31" s="119"/>
      <c r="F31" s="119">
        <v>3794</v>
      </c>
    </row>
    <row r="32" spans="2:6" x14ac:dyDescent="0.2">
      <c r="B32" s="117">
        <v>41730</v>
      </c>
      <c r="C32" s="119">
        <v>44</v>
      </c>
      <c r="D32" s="119"/>
      <c r="E32" s="119"/>
      <c r="F32" s="119">
        <v>5833</v>
      </c>
    </row>
    <row r="33" spans="2:6" x14ac:dyDescent="0.2">
      <c r="B33" s="117">
        <v>41760</v>
      </c>
      <c r="C33" s="119">
        <v>47</v>
      </c>
      <c r="D33" s="119"/>
      <c r="E33" s="119"/>
      <c r="F33" s="119">
        <v>3916</v>
      </c>
    </row>
    <row r="34" spans="2:6" x14ac:dyDescent="0.2">
      <c r="B34" s="117">
        <v>41791</v>
      </c>
      <c r="C34" s="119">
        <v>48</v>
      </c>
      <c r="D34" s="119"/>
      <c r="E34" s="119"/>
      <c r="F34" s="119">
        <v>3251</v>
      </c>
    </row>
    <row r="35" spans="2:6" x14ac:dyDescent="0.2">
      <c r="B35" s="117">
        <v>41821</v>
      </c>
      <c r="C35" s="119">
        <v>47</v>
      </c>
      <c r="D35" s="119"/>
      <c r="E35" s="119"/>
      <c r="F35" s="119">
        <v>3190</v>
      </c>
    </row>
    <row r="36" spans="2:6" x14ac:dyDescent="0.2">
      <c r="B36" s="117">
        <v>41852</v>
      </c>
      <c r="C36" s="119">
        <v>44</v>
      </c>
      <c r="D36" s="119"/>
      <c r="E36" s="119"/>
      <c r="F36" s="119">
        <v>3136</v>
      </c>
    </row>
    <row r="37" spans="2:6" x14ac:dyDescent="0.2">
      <c r="B37" s="117">
        <v>41883</v>
      </c>
      <c r="C37" s="119">
        <v>41</v>
      </c>
      <c r="D37" s="119"/>
      <c r="E37" s="119"/>
      <c r="F37" s="119">
        <v>2928</v>
      </c>
    </row>
    <row r="38" spans="2:6" x14ac:dyDescent="0.2">
      <c r="B38" s="117">
        <v>41913</v>
      </c>
      <c r="C38" s="119">
        <v>34</v>
      </c>
      <c r="D38" s="119"/>
      <c r="E38" s="119"/>
      <c r="F38" s="119">
        <v>2732</v>
      </c>
    </row>
    <row r="39" spans="2:6" x14ac:dyDescent="0.2">
      <c r="B39" s="117">
        <v>41944</v>
      </c>
      <c r="C39" s="119">
        <v>25</v>
      </c>
      <c r="D39" s="119"/>
      <c r="E39" s="119"/>
      <c r="F39" s="119">
        <v>3936</v>
      </c>
    </row>
    <row r="40" spans="2:6" x14ac:dyDescent="0.2">
      <c r="B40" s="117">
        <v>41974</v>
      </c>
      <c r="C40" s="119">
        <v>47</v>
      </c>
      <c r="D40" s="119"/>
      <c r="E40" s="119"/>
      <c r="F40" s="119">
        <v>3018</v>
      </c>
    </row>
    <row r="41" spans="2:6" x14ac:dyDescent="0.2">
      <c r="B41" s="115">
        <v>2014</v>
      </c>
      <c r="C41" s="114">
        <f>SUM(C29:C40)</f>
        <v>513</v>
      </c>
      <c r="D41" s="114"/>
      <c r="E41" s="114"/>
      <c r="F41" s="114">
        <f>SUM(F29:F40)</f>
        <v>53853</v>
      </c>
    </row>
    <row r="42" spans="2:6" x14ac:dyDescent="0.2">
      <c r="B42" s="117">
        <v>42005</v>
      </c>
      <c r="C42" s="119">
        <v>40</v>
      </c>
      <c r="D42" s="119"/>
      <c r="E42" s="119"/>
      <c r="F42" s="119">
        <v>2343</v>
      </c>
    </row>
    <row r="43" spans="2:6" x14ac:dyDescent="0.2">
      <c r="B43" s="117">
        <v>42036</v>
      </c>
      <c r="C43" s="119">
        <v>37</v>
      </c>
      <c r="D43" s="119"/>
      <c r="E43" s="119"/>
      <c r="F43" s="119">
        <v>2758</v>
      </c>
    </row>
    <row r="44" spans="2:6" x14ac:dyDescent="0.2">
      <c r="B44" s="117">
        <v>42064</v>
      </c>
      <c r="C44" s="119">
        <v>39</v>
      </c>
      <c r="D44" s="119"/>
      <c r="E44" s="119"/>
      <c r="F44" s="119">
        <v>2319</v>
      </c>
    </row>
    <row r="45" spans="2:6" x14ac:dyDescent="0.2">
      <c r="B45" s="117">
        <v>42095</v>
      </c>
      <c r="C45" s="119">
        <v>33</v>
      </c>
      <c r="D45" s="119"/>
      <c r="E45" s="119"/>
      <c r="F45" s="119">
        <v>1250</v>
      </c>
    </row>
    <row r="46" spans="2:6" x14ac:dyDescent="0.2">
      <c r="B46" s="117">
        <v>42125</v>
      </c>
      <c r="C46" s="119">
        <v>31</v>
      </c>
      <c r="D46" s="119"/>
      <c r="E46" s="119"/>
      <c r="F46" s="119">
        <v>1952</v>
      </c>
    </row>
    <row r="47" spans="2:6" x14ac:dyDescent="0.2">
      <c r="B47" s="117">
        <v>42156</v>
      </c>
      <c r="C47" s="119">
        <v>38</v>
      </c>
      <c r="D47" s="119"/>
      <c r="E47" s="119"/>
      <c r="F47" s="119">
        <v>1536</v>
      </c>
    </row>
    <row r="48" spans="2:6" x14ac:dyDescent="0.2">
      <c r="B48" s="117">
        <v>42186</v>
      </c>
      <c r="C48" s="119">
        <v>33</v>
      </c>
      <c r="D48" s="119"/>
      <c r="E48" s="119"/>
      <c r="F48" s="119">
        <v>2640</v>
      </c>
    </row>
    <row r="49" spans="2:6" x14ac:dyDescent="0.2">
      <c r="B49" s="117">
        <v>42217</v>
      </c>
      <c r="C49" s="119">
        <v>37</v>
      </c>
      <c r="D49" s="119"/>
      <c r="E49" s="119"/>
      <c r="F49" s="119">
        <v>1723</v>
      </c>
    </row>
    <row r="50" spans="2:6" x14ac:dyDescent="0.2">
      <c r="B50" s="117">
        <v>42248</v>
      </c>
      <c r="C50" s="119">
        <v>40</v>
      </c>
      <c r="D50" s="119"/>
      <c r="E50" s="119"/>
      <c r="F50" s="119">
        <v>2602</v>
      </c>
    </row>
    <row r="51" spans="2:6" x14ac:dyDescent="0.2">
      <c r="B51" s="117">
        <v>42278</v>
      </c>
      <c r="C51" s="119">
        <v>39</v>
      </c>
      <c r="D51" s="119"/>
      <c r="E51" s="119"/>
      <c r="F51" s="119">
        <v>2691</v>
      </c>
    </row>
    <row r="52" spans="2:6" x14ac:dyDescent="0.2">
      <c r="B52" s="117">
        <v>42309</v>
      </c>
      <c r="C52" s="119">
        <v>37</v>
      </c>
      <c r="D52" s="119"/>
      <c r="E52" s="119"/>
      <c r="F52" s="119">
        <v>2518</v>
      </c>
    </row>
    <row r="53" spans="2:6" x14ac:dyDescent="0.2">
      <c r="B53" s="117">
        <v>42339</v>
      </c>
      <c r="C53" s="119">
        <v>33</v>
      </c>
      <c r="D53" s="119"/>
      <c r="E53" s="119"/>
      <c r="F53" s="119">
        <v>2358</v>
      </c>
    </row>
    <row r="54" spans="2:6" x14ac:dyDescent="0.2">
      <c r="B54" s="115">
        <v>2015</v>
      </c>
      <c r="C54" s="114">
        <f>SUM(C42:C53)</f>
        <v>437</v>
      </c>
      <c r="D54" s="114"/>
      <c r="E54" s="114"/>
      <c r="F54" s="114">
        <f>SUM(F42:F53)</f>
        <v>26690</v>
      </c>
    </row>
    <row r="55" spans="2:6" x14ac:dyDescent="0.2">
      <c r="B55" s="117">
        <v>42370</v>
      </c>
      <c r="C55" s="119">
        <v>33</v>
      </c>
      <c r="D55" s="119"/>
      <c r="E55" s="119"/>
      <c r="F55" s="119">
        <v>3308</v>
      </c>
    </row>
    <row r="56" spans="2:6" x14ac:dyDescent="0.2">
      <c r="B56" s="117">
        <v>42401</v>
      </c>
      <c r="C56" s="119">
        <v>33</v>
      </c>
      <c r="D56" s="119"/>
      <c r="E56" s="119"/>
      <c r="F56" s="119">
        <v>2327</v>
      </c>
    </row>
    <row r="57" spans="2:6" x14ac:dyDescent="0.2">
      <c r="B57" s="117">
        <v>42430</v>
      </c>
      <c r="C57" s="119">
        <v>40</v>
      </c>
      <c r="D57" s="119"/>
      <c r="E57" s="119"/>
      <c r="F57" s="119">
        <v>2621</v>
      </c>
    </row>
    <row r="58" spans="2:6" x14ac:dyDescent="0.2">
      <c r="B58" s="117">
        <v>42461</v>
      </c>
      <c r="C58" s="119">
        <v>39</v>
      </c>
      <c r="D58" s="119"/>
      <c r="E58" s="119"/>
      <c r="F58" s="119">
        <v>2495</v>
      </c>
    </row>
    <row r="59" spans="2:6" x14ac:dyDescent="0.2">
      <c r="B59" s="117">
        <v>42491</v>
      </c>
      <c r="C59" s="119">
        <v>40</v>
      </c>
      <c r="D59" s="119">
        <v>1000</v>
      </c>
      <c r="E59" s="119">
        <v>1038</v>
      </c>
      <c r="F59" s="119">
        <f>D59+E59</f>
        <v>2038</v>
      </c>
    </row>
    <row r="60" spans="2:6" x14ac:dyDescent="0.2">
      <c r="B60" s="117">
        <v>42522</v>
      </c>
      <c r="C60" s="119">
        <v>37</v>
      </c>
      <c r="D60" s="120" t="s">
        <v>501</v>
      </c>
      <c r="E60" s="120" t="s">
        <v>501</v>
      </c>
      <c r="F60" s="119">
        <v>1960</v>
      </c>
    </row>
    <row r="61" spans="2:6" x14ac:dyDescent="0.2">
      <c r="B61" s="117">
        <v>42552</v>
      </c>
      <c r="C61" s="119">
        <v>46</v>
      </c>
      <c r="D61" s="119">
        <v>1739</v>
      </c>
      <c r="E61" s="119">
        <v>1498</v>
      </c>
      <c r="F61" s="119">
        <f t="shared" ref="F61:F66" si="0">D61+E61</f>
        <v>3237</v>
      </c>
    </row>
    <row r="62" spans="2:6" x14ac:dyDescent="0.2">
      <c r="B62" s="117">
        <v>42583</v>
      </c>
      <c r="C62" s="119">
        <v>47</v>
      </c>
      <c r="D62" s="119">
        <v>1262</v>
      </c>
      <c r="E62" s="119">
        <v>1077</v>
      </c>
      <c r="F62" s="119">
        <f t="shared" si="0"/>
        <v>2339</v>
      </c>
    </row>
    <row r="63" spans="2:6" x14ac:dyDescent="0.2">
      <c r="B63" s="117">
        <v>42614</v>
      </c>
      <c r="C63" s="119">
        <v>38</v>
      </c>
      <c r="D63" s="119">
        <v>1119</v>
      </c>
      <c r="E63" s="119">
        <v>1309</v>
      </c>
      <c r="F63" s="119">
        <f t="shared" si="0"/>
        <v>2428</v>
      </c>
    </row>
    <row r="64" spans="2:6" x14ac:dyDescent="0.2">
      <c r="B64" s="117">
        <v>42644</v>
      </c>
      <c r="C64" s="119">
        <v>36</v>
      </c>
      <c r="D64" s="119">
        <v>943</v>
      </c>
      <c r="E64" s="119">
        <v>705</v>
      </c>
      <c r="F64" s="119">
        <f t="shared" si="0"/>
        <v>1648</v>
      </c>
    </row>
    <row r="65" spans="2:6" x14ac:dyDescent="0.2">
      <c r="B65" s="117">
        <v>42675</v>
      </c>
      <c r="C65" s="119">
        <v>42</v>
      </c>
      <c r="D65" s="119">
        <v>2225</v>
      </c>
      <c r="E65" s="119">
        <v>1770</v>
      </c>
      <c r="F65" s="119">
        <f t="shared" si="0"/>
        <v>3995</v>
      </c>
    </row>
    <row r="66" spans="2:6" x14ac:dyDescent="0.2">
      <c r="B66" s="117">
        <v>42705</v>
      </c>
      <c r="C66" s="119">
        <v>50</v>
      </c>
      <c r="D66" s="119">
        <v>3021</v>
      </c>
      <c r="E66" s="119">
        <v>2296</v>
      </c>
      <c r="F66" s="119">
        <f t="shared" si="0"/>
        <v>5317</v>
      </c>
    </row>
    <row r="67" spans="2:6" x14ac:dyDescent="0.2">
      <c r="B67" s="115">
        <v>2016</v>
      </c>
      <c r="C67" s="114">
        <f>SUM(C55:C66)</f>
        <v>481</v>
      </c>
      <c r="D67" s="114"/>
      <c r="E67" s="114"/>
      <c r="F67" s="114">
        <f>SUM(F55:F66)</f>
        <v>33713</v>
      </c>
    </row>
    <row r="68" spans="2:6" x14ac:dyDescent="0.2">
      <c r="B68" s="117">
        <v>42736</v>
      </c>
      <c r="C68" s="119">
        <v>40</v>
      </c>
      <c r="D68" s="119">
        <v>2335</v>
      </c>
      <c r="E68" s="119">
        <v>1830</v>
      </c>
      <c r="F68" s="119">
        <f t="shared" ref="F68:F79" si="1">D68+E68</f>
        <v>4165</v>
      </c>
    </row>
    <row r="69" spans="2:6" x14ac:dyDescent="0.2">
      <c r="B69" s="117">
        <v>42767</v>
      </c>
      <c r="C69" s="119">
        <v>32</v>
      </c>
      <c r="D69" s="119">
        <v>2075</v>
      </c>
      <c r="E69" s="119">
        <v>1511</v>
      </c>
      <c r="F69" s="119">
        <f t="shared" si="1"/>
        <v>3586</v>
      </c>
    </row>
    <row r="70" spans="2:6" x14ac:dyDescent="0.2">
      <c r="B70" s="117">
        <v>42795</v>
      </c>
      <c r="C70" s="119">
        <v>37</v>
      </c>
      <c r="D70" s="119">
        <v>922</v>
      </c>
      <c r="E70" s="119">
        <v>763</v>
      </c>
      <c r="F70" s="119">
        <f t="shared" si="1"/>
        <v>1685</v>
      </c>
    </row>
    <row r="71" spans="2:6" x14ac:dyDescent="0.2">
      <c r="B71" s="117">
        <v>42826</v>
      </c>
      <c r="C71" s="119">
        <v>27</v>
      </c>
      <c r="D71" s="119">
        <v>464</v>
      </c>
      <c r="E71" s="119">
        <v>377</v>
      </c>
      <c r="F71" s="119">
        <f t="shared" si="1"/>
        <v>841</v>
      </c>
    </row>
    <row r="72" spans="2:6" x14ac:dyDescent="0.2">
      <c r="B72" s="117">
        <v>42856</v>
      </c>
      <c r="C72" s="119">
        <v>36</v>
      </c>
      <c r="D72" s="119">
        <v>870</v>
      </c>
      <c r="E72" s="119">
        <v>555</v>
      </c>
      <c r="F72" s="119">
        <f t="shared" si="1"/>
        <v>1425</v>
      </c>
    </row>
    <row r="73" spans="2:6" x14ac:dyDescent="0.2">
      <c r="B73" s="117">
        <v>42887</v>
      </c>
      <c r="C73" s="119">
        <v>38</v>
      </c>
      <c r="D73" s="119">
        <v>479</v>
      </c>
      <c r="E73" s="119">
        <v>437</v>
      </c>
      <c r="F73" s="119">
        <f t="shared" si="1"/>
        <v>916</v>
      </c>
    </row>
    <row r="74" spans="2:6" x14ac:dyDescent="0.2">
      <c r="B74" s="117">
        <v>42917</v>
      </c>
      <c r="C74" s="119">
        <v>31</v>
      </c>
      <c r="D74" s="119">
        <v>544</v>
      </c>
      <c r="E74" s="119">
        <v>385</v>
      </c>
      <c r="F74" s="119">
        <f t="shared" si="1"/>
        <v>929</v>
      </c>
    </row>
    <row r="75" spans="2:6" x14ac:dyDescent="0.2">
      <c r="B75" s="117">
        <v>42948</v>
      </c>
      <c r="C75" s="119">
        <v>34</v>
      </c>
      <c r="D75" s="119">
        <v>715</v>
      </c>
      <c r="E75" s="119">
        <v>414</v>
      </c>
      <c r="F75" s="119">
        <f t="shared" si="1"/>
        <v>1129</v>
      </c>
    </row>
    <row r="76" spans="2:6" x14ac:dyDescent="0.2">
      <c r="B76" s="117">
        <v>42979</v>
      </c>
      <c r="C76" s="119">
        <v>36</v>
      </c>
      <c r="D76" s="119">
        <v>680</v>
      </c>
      <c r="E76" s="119">
        <v>537</v>
      </c>
      <c r="F76" s="119">
        <f t="shared" si="1"/>
        <v>1217</v>
      </c>
    </row>
    <row r="77" spans="2:6" x14ac:dyDescent="0.2">
      <c r="B77" s="117">
        <v>43009</v>
      </c>
      <c r="C77" s="119">
        <v>33</v>
      </c>
      <c r="D77" s="119">
        <v>503</v>
      </c>
      <c r="E77" s="119">
        <v>374</v>
      </c>
      <c r="F77" s="119">
        <f t="shared" si="1"/>
        <v>877</v>
      </c>
    </row>
    <row r="78" spans="2:6" x14ac:dyDescent="0.2">
      <c r="B78" s="117">
        <v>43040</v>
      </c>
      <c r="C78" s="119">
        <v>40</v>
      </c>
      <c r="D78" s="119">
        <v>676</v>
      </c>
      <c r="E78" s="119">
        <v>640</v>
      </c>
      <c r="F78" s="119">
        <f t="shared" si="1"/>
        <v>1316</v>
      </c>
    </row>
    <row r="79" spans="2:6" x14ac:dyDescent="0.2">
      <c r="B79" s="117">
        <v>43070</v>
      </c>
      <c r="C79" s="119">
        <v>56</v>
      </c>
      <c r="D79" s="119">
        <v>742</v>
      </c>
      <c r="E79" s="119">
        <v>697</v>
      </c>
      <c r="F79" s="119">
        <f t="shared" si="1"/>
        <v>1439</v>
      </c>
    </row>
    <row r="80" spans="2:6" x14ac:dyDescent="0.2">
      <c r="B80" s="115">
        <v>2017</v>
      </c>
      <c r="C80" s="114">
        <f>SUM(C68:C79)</f>
        <v>440</v>
      </c>
      <c r="D80" s="212">
        <f>SUM(D68:D79)</f>
        <v>11005</v>
      </c>
      <c r="E80" s="212">
        <f>SUM(E68:E79)</f>
        <v>8520</v>
      </c>
      <c r="F80" s="212">
        <f>SUM(F68:F79)</f>
        <v>19525</v>
      </c>
    </row>
    <row r="81" spans="2:6" x14ac:dyDescent="0.2">
      <c r="B81" s="117">
        <v>43101</v>
      </c>
      <c r="C81" s="119">
        <v>46</v>
      </c>
      <c r="D81" s="119">
        <v>1310</v>
      </c>
      <c r="E81" s="119">
        <v>1294</v>
      </c>
      <c r="F81" s="119">
        <f>D81+E81</f>
        <v>2604</v>
      </c>
    </row>
    <row r="82" spans="2:6" x14ac:dyDescent="0.2">
      <c r="B82" s="117">
        <v>43132</v>
      </c>
      <c r="C82" s="119">
        <v>61</v>
      </c>
      <c r="D82" s="119">
        <v>1107</v>
      </c>
      <c r="E82" s="119">
        <v>809</v>
      </c>
      <c r="F82" s="119">
        <f t="shared" ref="F82:F91" si="2">D82+E82</f>
        <v>1916</v>
      </c>
    </row>
    <row r="83" spans="2:6" x14ac:dyDescent="0.2">
      <c r="B83" s="117">
        <v>43160</v>
      </c>
      <c r="C83" s="119">
        <v>44</v>
      </c>
      <c r="D83" s="119">
        <v>861</v>
      </c>
      <c r="E83" s="119">
        <v>608</v>
      </c>
      <c r="F83" s="119">
        <f t="shared" si="2"/>
        <v>1469</v>
      </c>
    </row>
    <row r="84" spans="2:6" x14ac:dyDescent="0.2">
      <c r="B84" s="117">
        <v>43191</v>
      </c>
      <c r="C84" s="119">
        <v>39</v>
      </c>
      <c r="D84" s="119">
        <v>653</v>
      </c>
      <c r="E84" s="119">
        <v>498</v>
      </c>
      <c r="F84" s="119">
        <f t="shared" si="2"/>
        <v>1151</v>
      </c>
    </row>
    <row r="85" spans="2:6" x14ac:dyDescent="0.2">
      <c r="B85" s="117">
        <v>43221</v>
      </c>
      <c r="C85" s="119">
        <v>40</v>
      </c>
      <c r="D85" s="119">
        <v>965</v>
      </c>
      <c r="E85" s="119">
        <v>663</v>
      </c>
      <c r="F85" s="119">
        <f t="shared" si="2"/>
        <v>1628</v>
      </c>
    </row>
    <row r="86" spans="2:6" x14ac:dyDescent="0.2">
      <c r="B86" s="117">
        <v>43252</v>
      </c>
      <c r="C86" s="119">
        <v>55</v>
      </c>
      <c r="D86" s="119">
        <v>836</v>
      </c>
      <c r="E86" s="119">
        <v>774</v>
      </c>
      <c r="F86" s="119">
        <f t="shared" si="2"/>
        <v>1610</v>
      </c>
    </row>
    <row r="87" spans="2:6" x14ac:dyDescent="0.2">
      <c r="B87" s="117">
        <v>43282</v>
      </c>
      <c r="C87" s="119">
        <v>54</v>
      </c>
      <c r="D87" s="119">
        <v>1124</v>
      </c>
      <c r="E87" s="119">
        <v>980</v>
      </c>
      <c r="F87" s="119">
        <f t="shared" si="2"/>
        <v>2104</v>
      </c>
    </row>
    <row r="88" spans="2:6" x14ac:dyDescent="0.2">
      <c r="B88" s="117">
        <v>43313</v>
      </c>
      <c r="C88" s="119">
        <v>74</v>
      </c>
      <c r="D88" s="119">
        <v>1725</v>
      </c>
      <c r="E88" s="119">
        <v>1398</v>
      </c>
      <c r="F88" s="119">
        <f t="shared" si="2"/>
        <v>3123</v>
      </c>
    </row>
    <row r="89" spans="2:6" x14ac:dyDescent="0.2">
      <c r="B89" s="117">
        <v>43344</v>
      </c>
      <c r="C89" s="119">
        <v>50</v>
      </c>
      <c r="D89" s="119">
        <v>1229</v>
      </c>
      <c r="E89" s="119">
        <v>1067</v>
      </c>
      <c r="F89" s="119">
        <f t="shared" si="2"/>
        <v>2296</v>
      </c>
    </row>
    <row r="90" spans="2:6" x14ac:dyDescent="0.2">
      <c r="B90" s="117">
        <v>43374</v>
      </c>
      <c r="C90" s="119">
        <v>31</v>
      </c>
      <c r="D90" s="119">
        <v>1359</v>
      </c>
      <c r="E90" s="119">
        <v>477</v>
      </c>
      <c r="F90" s="119">
        <f t="shared" si="2"/>
        <v>1836</v>
      </c>
    </row>
    <row r="91" spans="2:6" x14ac:dyDescent="0.2">
      <c r="B91" s="117">
        <v>43405</v>
      </c>
      <c r="C91" s="119">
        <v>21</v>
      </c>
      <c r="D91" s="119">
        <v>1224</v>
      </c>
      <c r="E91" s="119">
        <v>699</v>
      </c>
      <c r="F91" s="119">
        <f t="shared" si="2"/>
        <v>1923</v>
      </c>
    </row>
    <row r="92" spans="2:6" x14ac:dyDescent="0.2">
      <c r="B92" s="117">
        <v>43435</v>
      </c>
      <c r="C92" s="184">
        <v>63</v>
      </c>
      <c r="D92" s="185">
        <v>1322</v>
      </c>
      <c r="E92" s="186">
        <v>1102</v>
      </c>
      <c r="F92" s="186">
        <v>2424</v>
      </c>
    </row>
    <row r="93" spans="2:6" x14ac:dyDescent="0.2">
      <c r="B93" s="115">
        <v>2018</v>
      </c>
      <c r="C93" s="114">
        <f>SUM(C81:C92)</f>
        <v>578</v>
      </c>
      <c r="D93" s="212">
        <f>SUM(D81:D92)</f>
        <v>13715</v>
      </c>
      <c r="E93" s="212">
        <f>SUM(E81:E92)</f>
        <v>10369</v>
      </c>
      <c r="F93" s="212">
        <f>SUM(F81:F92)</f>
        <v>24084</v>
      </c>
    </row>
    <row r="94" spans="2:6" x14ac:dyDescent="0.2">
      <c r="B94" s="117">
        <v>43466</v>
      </c>
      <c r="C94" s="223">
        <v>46</v>
      </c>
      <c r="D94" s="119">
        <v>1409</v>
      </c>
      <c r="E94" s="119">
        <v>848</v>
      </c>
      <c r="F94" s="119">
        <v>2257</v>
      </c>
    </row>
    <row r="95" spans="2:6" x14ac:dyDescent="0.2">
      <c r="B95" s="117">
        <v>43497</v>
      </c>
      <c r="C95" s="223">
        <v>47</v>
      </c>
      <c r="D95" s="119">
        <v>543</v>
      </c>
      <c r="E95" s="119">
        <v>395</v>
      </c>
      <c r="F95" s="119">
        <v>938</v>
      </c>
    </row>
    <row r="96" spans="2:6" x14ac:dyDescent="0.2">
      <c r="B96" s="222">
        <v>43525</v>
      </c>
      <c r="C96" s="223">
        <v>42</v>
      </c>
      <c r="D96" s="223">
        <v>524</v>
      </c>
      <c r="E96" s="223">
        <v>314</v>
      </c>
      <c r="F96" s="223">
        <v>838</v>
      </c>
    </row>
    <row r="97" spans="2:6" x14ac:dyDescent="0.2">
      <c r="B97" s="226" t="s">
        <v>649</v>
      </c>
      <c r="C97" s="225">
        <v>135</v>
      </c>
      <c r="D97" s="225">
        <v>2476</v>
      </c>
      <c r="E97" s="225">
        <v>1557</v>
      </c>
      <c r="F97" s="225">
        <v>4033</v>
      </c>
    </row>
    <row r="98" spans="2:6" x14ac:dyDescent="0.2">
      <c r="B98" s="227" t="s">
        <v>43</v>
      </c>
      <c r="C98" s="228">
        <v>9268</v>
      </c>
      <c r="D98" s="228"/>
      <c r="E98" s="228"/>
      <c r="F98" s="228">
        <v>351274</v>
      </c>
    </row>
    <row r="99" spans="2:6" x14ac:dyDescent="0.2">
      <c r="B99" s="50" t="s">
        <v>493</v>
      </c>
    </row>
    <row r="100" spans="2:6" ht="39.75" customHeight="1" x14ac:dyDescent="0.2">
      <c r="B100" s="372" t="s">
        <v>551</v>
      </c>
      <c r="C100" s="372"/>
      <c r="D100" s="372"/>
      <c r="E100" s="372"/>
      <c r="F100" s="372"/>
    </row>
  </sheetData>
  <mergeCells count="8">
    <mergeCell ref="B100:F100"/>
    <mergeCell ref="B5:F5"/>
    <mergeCell ref="B6:F6"/>
    <mergeCell ref="B8:B10"/>
    <mergeCell ref="C8:F8"/>
    <mergeCell ref="C9:C10"/>
    <mergeCell ref="D9:E9"/>
    <mergeCell ref="F9:F10"/>
  </mergeCells>
  <hyperlinks>
    <hyperlink ref="H5" location="'Índice STJ'!A1" display="'Índice STJ'!A1"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2:N36"/>
  <sheetViews>
    <sheetView showGridLines="0" workbookViewId="0">
      <selection activeCell="B11" sqref="B11"/>
    </sheetView>
  </sheetViews>
  <sheetFormatPr baseColWidth="10" defaultColWidth="11.42578125" defaultRowHeight="12" x14ac:dyDescent="0.2"/>
  <cols>
    <col min="1" max="1" width="6" style="50" customWidth="1"/>
    <col min="2" max="7" width="11.42578125" style="50"/>
    <col min="8" max="8" width="13.5703125" style="50" customWidth="1"/>
    <col min="9" max="16384" width="11.42578125" style="50"/>
  </cols>
  <sheetData>
    <row r="2" spans="1:14" x14ac:dyDescent="0.2">
      <c r="A2" s="79" t="s">
        <v>121</v>
      </c>
    </row>
    <row r="3" spans="1:14" x14ac:dyDescent="0.2">
      <c r="A3" s="79" t="s">
        <v>122</v>
      </c>
    </row>
    <row r="4" spans="1:14" ht="15.75" customHeight="1" x14ac:dyDescent="0.2">
      <c r="A4" s="79"/>
    </row>
    <row r="5" spans="1:14" ht="15" x14ac:dyDescent="0.25">
      <c r="A5" s="79"/>
      <c r="B5" s="153" t="s">
        <v>591</v>
      </c>
      <c r="C5" s="141"/>
      <c r="D5" s="141"/>
      <c r="E5" s="141"/>
      <c r="N5" s="172" t="s">
        <v>596</v>
      </c>
    </row>
    <row r="7" spans="1:14" s="154" customFormat="1" ht="12.75" x14ac:dyDescent="0.2">
      <c r="B7" s="155" t="s">
        <v>144</v>
      </c>
      <c r="C7" s="156"/>
      <c r="D7" s="156"/>
      <c r="E7" s="156"/>
      <c r="F7" s="156"/>
      <c r="G7" s="156"/>
      <c r="H7" s="156"/>
      <c r="I7" s="156"/>
      <c r="J7" s="156"/>
      <c r="K7" s="156"/>
      <c r="L7" s="156"/>
      <c r="M7" s="156"/>
      <c r="N7" s="157"/>
    </row>
    <row r="8" spans="1:14" s="154" customFormat="1" ht="12.75" x14ac:dyDescent="0.2">
      <c r="B8" s="358" t="s">
        <v>665</v>
      </c>
      <c r="C8" s="359"/>
      <c r="D8" s="359"/>
      <c r="E8" s="359"/>
      <c r="F8" s="359"/>
      <c r="G8" s="359"/>
      <c r="H8" s="359"/>
      <c r="I8" s="359"/>
      <c r="J8" s="359"/>
      <c r="K8" s="359"/>
      <c r="L8" s="359"/>
      <c r="M8" s="359"/>
      <c r="N8" s="360"/>
    </row>
    <row r="9" spans="1:14" s="154" customFormat="1" ht="12.75" x14ac:dyDescent="0.2">
      <c r="B9" s="358"/>
      <c r="C9" s="359"/>
      <c r="D9" s="359"/>
      <c r="E9" s="359"/>
      <c r="F9" s="359"/>
      <c r="G9" s="359"/>
      <c r="H9" s="359"/>
      <c r="I9" s="359"/>
      <c r="J9" s="359"/>
      <c r="K9" s="359"/>
      <c r="L9" s="359"/>
      <c r="M9" s="359"/>
      <c r="N9" s="360"/>
    </row>
    <row r="10" spans="1:14" s="154" customFormat="1" ht="12.75" x14ac:dyDescent="0.2">
      <c r="B10" s="358"/>
      <c r="C10" s="359"/>
      <c r="D10" s="359"/>
      <c r="E10" s="359"/>
      <c r="F10" s="359"/>
      <c r="G10" s="359"/>
      <c r="H10" s="359"/>
      <c r="I10" s="359"/>
      <c r="J10" s="359"/>
      <c r="K10" s="359"/>
      <c r="L10" s="359"/>
      <c r="M10" s="359"/>
      <c r="N10" s="360"/>
    </row>
    <row r="11" spans="1:14" s="154" customFormat="1" ht="12.75" x14ac:dyDescent="0.2">
      <c r="B11" s="176" t="s">
        <v>636</v>
      </c>
      <c r="C11" s="158"/>
      <c r="D11" s="158"/>
      <c r="E11" s="158"/>
      <c r="F11" s="158"/>
      <c r="G11" s="158"/>
      <c r="H11" s="158"/>
      <c r="I11" s="158"/>
      <c r="J11" s="158"/>
      <c r="K11" s="158"/>
      <c r="L11" s="158"/>
      <c r="M11" s="158"/>
      <c r="N11" s="159"/>
    </row>
    <row r="12" spans="1:14" s="154" customFormat="1" ht="12.75" x14ac:dyDescent="0.2"/>
    <row r="13" spans="1:14" s="154" customFormat="1" ht="12.75" x14ac:dyDescent="0.2">
      <c r="B13" s="109" t="s">
        <v>145</v>
      </c>
    </row>
    <row r="14" spans="1:14" s="154" customFormat="1" ht="12.75" x14ac:dyDescent="0.2">
      <c r="B14" s="361" t="s">
        <v>637</v>
      </c>
      <c r="C14" s="361"/>
      <c r="D14" s="361"/>
      <c r="E14" s="361"/>
      <c r="F14" s="361"/>
      <c r="G14" s="361"/>
      <c r="H14" s="361"/>
      <c r="I14" s="361"/>
    </row>
    <row r="15" spans="1:14" s="154" customFormat="1" ht="12.75" x14ac:dyDescent="0.2">
      <c r="B15" s="361" t="s">
        <v>638</v>
      </c>
      <c r="C15" s="361"/>
      <c r="D15" s="361"/>
      <c r="E15" s="361"/>
      <c r="F15" s="361"/>
      <c r="G15" s="361"/>
      <c r="H15" s="361"/>
    </row>
    <row r="16" spans="1:14" s="154" customFormat="1" ht="12.75" x14ac:dyDescent="0.2"/>
    <row r="17" spans="2:10" s="154" customFormat="1" ht="12.75" x14ac:dyDescent="0.2">
      <c r="B17" s="109" t="s">
        <v>147</v>
      </c>
    </row>
    <row r="18" spans="2:10" s="154" customFormat="1" ht="12.75" x14ac:dyDescent="0.2">
      <c r="B18" s="362" t="s">
        <v>639</v>
      </c>
      <c r="C18" s="362"/>
      <c r="D18" s="362"/>
      <c r="E18" s="362"/>
      <c r="F18" s="362"/>
      <c r="G18" s="362"/>
      <c r="H18" s="362"/>
      <c r="I18" s="362"/>
      <c r="J18" s="362"/>
    </row>
    <row r="19" spans="2:10" s="154" customFormat="1" ht="12.75" x14ac:dyDescent="0.2">
      <c r="B19" s="362" t="s">
        <v>640</v>
      </c>
      <c r="C19" s="362"/>
      <c r="D19" s="362"/>
      <c r="E19" s="362"/>
      <c r="F19" s="362"/>
      <c r="G19" s="362"/>
      <c r="H19" s="362"/>
      <c r="I19" s="362"/>
    </row>
    <row r="20" spans="2:10" s="154" customFormat="1" ht="12.75" x14ac:dyDescent="0.2">
      <c r="B20" s="161"/>
    </row>
    <row r="21" spans="2:10" s="154" customFormat="1" ht="12.75" x14ac:dyDescent="0.2">
      <c r="B21" s="109" t="s">
        <v>641</v>
      </c>
    </row>
    <row r="22" spans="2:10" s="154" customFormat="1" ht="12.75" x14ac:dyDescent="0.2">
      <c r="B22" s="362" t="s">
        <v>123</v>
      </c>
      <c r="C22" s="362"/>
      <c r="D22" s="362"/>
    </row>
    <row r="23" spans="2:10" s="154" customFormat="1" ht="12.75" x14ac:dyDescent="0.2">
      <c r="B23" s="362" t="s">
        <v>124</v>
      </c>
      <c r="C23" s="362"/>
      <c r="D23" s="362"/>
    </row>
    <row r="24" spans="2:10" s="154" customFormat="1" ht="12.75" x14ac:dyDescent="0.2">
      <c r="B24" s="362" t="s">
        <v>131</v>
      </c>
      <c r="C24" s="362"/>
      <c r="D24" s="362"/>
    </row>
    <row r="25" spans="2:10" s="154" customFormat="1" ht="12.75" x14ac:dyDescent="0.2">
      <c r="B25" s="362" t="s">
        <v>125</v>
      </c>
      <c r="C25" s="362"/>
      <c r="D25" s="362"/>
    </row>
    <row r="26" spans="2:10" s="154" customFormat="1" ht="12.75" x14ac:dyDescent="0.2">
      <c r="B26" s="362" t="s">
        <v>126</v>
      </c>
      <c r="C26" s="362"/>
      <c r="D26" s="362"/>
    </row>
    <row r="27" spans="2:10" s="154" customFormat="1" ht="12.75" x14ac:dyDescent="0.2">
      <c r="B27" s="362" t="s">
        <v>127</v>
      </c>
      <c r="C27" s="362"/>
      <c r="D27" s="362"/>
    </row>
    <row r="28" spans="2:10" s="154" customFormat="1" ht="12.75" x14ac:dyDescent="0.2">
      <c r="B28" s="362" t="s">
        <v>128</v>
      </c>
      <c r="C28" s="362"/>
      <c r="D28" s="362"/>
    </row>
    <row r="29" spans="2:10" s="154" customFormat="1" ht="12.75" x14ac:dyDescent="0.2">
      <c r="B29" s="362" t="s">
        <v>129</v>
      </c>
      <c r="C29" s="362"/>
      <c r="D29" s="362"/>
    </row>
    <row r="30" spans="2:10" s="154" customFormat="1" ht="12.75" x14ac:dyDescent="0.2">
      <c r="B30" s="362" t="s">
        <v>130</v>
      </c>
      <c r="C30" s="362"/>
      <c r="D30" s="362"/>
    </row>
    <row r="31" spans="2:10" s="154" customFormat="1" ht="12.75" x14ac:dyDescent="0.2">
      <c r="B31" s="362" t="s">
        <v>132</v>
      </c>
      <c r="C31" s="362"/>
      <c r="D31" s="362"/>
    </row>
    <row r="32" spans="2:10" s="154" customFormat="1" ht="12.75" x14ac:dyDescent="0.2">
      <c r="B32" s="362" t="s">
        <v>133</v>
      </c>
      <c r="C32" s="362"/>
      <c r="D32" s="362"/>
    </row>
    <row r="33" spans="2:4" s="154" customFormat="1" ht="12.75" x14ac:dyDescent="0.2">
      <c r="B33" s="362" t="s">
        <v>134</v>
      </c>
      <c r="C33" s="362"/>
      <c r="D33" s="362"/>
    </row>
    <row r="34" spans="2:4" s="154" customFormat="1" ht="12.75" x14ac:dyDescent="0.2">
      <c r="B34" s="362" t="s">
        <v>135</v>
      </c>
      <c r="C34" s="362"/>
      <c r="D34" s="362"/>
    </row>
    <row r="35" spans="2:4" s="154" customFormat="1" ht="12.75" x14ac:dyDescent="0.2">
      <c r="B35" s="362" t="s">
        <v>136</v>
      </c>
      <c r="C35" s="362"/>
      <c r="D35" s="362"/>
    </row>
    <row r="36" spans="2:4" s="154" customFormat="1" ht="12.75" x14ac:dyDescent="0.2">
      <c r="B36" s="362" t="s">
        <v>137</v>
      </c>
      <c r="C36" s="362"/>
      <c r="D36" s="362"/>
    </row>
  </sheetData>
  <mergeCells count="20">
    <mergeCell ref="B34:D34"/>
    <mergeCell ref="B35:D35"/>
    <mergeCell ref="B36:D36"/>
    <mergeCell ref="B29:D29"/>
    <mergeCell ref="B30:D30"/>
    <mergeCell ref="B31:D31"/>
    <mergeCell ref="B32:D32"/>
    <mergeCell ref="B33:D33"/>
    <mergeCell ref="B28:D28"/>
    <mergeCell ref="B22:D22"/>
    <mergeCell ref="B23:D23"/>
    <mergeCell ref="B24:D24"/>
    <mergeCell ref="B25:D25"/>
    <mergeCell ref="B26:D26"/>
    <mergeCell ref="B27:D27"/>
    <mergeCell ref="B8:N10"/>
    <mergeCell ref="B15:H15"/>
    <mergeCell ref="B18:J18"/>
    <mergeCell ref="B19:I19"/>
    <mergeCell ref="B14:I14"/>
  </mergeCells>
  <hyperlinks>
    <hyperlink ref="B15" location="'Concesiones Nacional'!A1" display="Concesiones en el Sistema de Pensiones Solidarias, por mes, desde julio 2008 a marzo 2018" xr:uid="{00000000-0004-0000-0200-000000000000}"/>
    <hyperlink ref="B19" location="'Concesiones Regiones'!A1" display="Concesiones Regiones" xr:uid="{00000000-0004-0000-0200-000001000000}"/>
    <hyperlink ref="B22" location="XV!A1" display="XV Arica y Parinacota" xr:uid="{00000000-0004-0000-0200-000002000000}"/>
    <hyperlink ref="B23" location="I!A1" display="I Tarapaca" xr:uid="{00000000-0004-0000-0200-000003000000}"/>
    <hyperlink ref="B24" location="II!A1" display="II Antofagasta" xr:uid="{00000000-0004-0000-0200-000004000000}"/>
    <hyperlink ref="B25" location="III!A1" display="III Atacama" xr:uid="{00000000-0004-0000-0200-000005000000}"/>
    <hyperlink ref="B26" location="IV!A1" display="IV Coquimbo" xr:uid="{00000000-0004-0000-0200-000006000000}"/>
    <hyperlink ref="B27" location="V!A1" display="V Valparaiso" xr:uid="{00000000-0004-0000-0200-000007000000}"/>
    <hyperlink ref="B28" location="VI!A1" display="VI Libertador General Bernardo O'Higgins" xr:uid="{00000000-0004-0000-0200-000008000000}"/>
    <hyperlink ref="B29" location="VII!A1" display="VII Maule" xr:uid="{00000000-0004-0000-0200-000009000000}"/>
    <hyperlink ref="B30" location="VIII!A1" display="VIII Bio Bio" xr:uid="{00000000-0004-0000-0200-00000A000000}"/>
    <hyperlink ref="B31" location="IX!A1" display="IX Araucania" xr:uid="{00000000-0004-0000-0200-00000B000000}"/>
    <hyperlink ref="B32" location="XIV!A1" display="XIV Los Rios" xr:uid="{00000000-0004-0000-0200-00000C000000}"/>
    <hyperlink ref="B33" location="X!A1" display="X Los Lagos" xr:uid="{00000000-0004-0000-0200-00000D000000}"/>
    <hyperlink ref="B34" location="XI!A1" display="XI Aysen" xr:uid="{00000000-0004-0000-0200-00000E000000}"/>
    <hyperlink ref="B35" location="XII!A1" display="XII Magallanes" xr:uid="{00000000-0004-0000-0200-00000F000000}"/>
    <hyperlink ref="B36" location="XIII!A1" display="XIII Metropolitana" xr:uid="{00000000-0004-0000-0200-000010000000}"/>
    <hyperlink ref="B18" location="'Solicitudes Regiones'!A1" display="Solicitudes Regiones" xr:uid="{00000000-0004-0000-0200-000011000000}"/>
    <hyperlink ref="N5" location="Índice!A1" display="Volver" xr:uid="{00000000-0004-0000-0200-000012000000}"/>
    <hyperlink ref="B14" location="'Solicitudes Nacional'!A1" display="Solicitudes recibidas en el Sistema de Pensiones Solidarias, según mes, desde julio 2008 a marzo 2018" xr:uid="{00000000-0004-0000-0200-000013000000}"/>
  </hyperlinks>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H93"/>
  <sheetViews>
    <sheetView showGridLines="0" zoomScaleNormal="100" workbookViewId="0">
      <pane xSplit="2" ySplit="9" topLeftCell="C79" activePane="bottomRight" state="frozen"/>
      <selection pane="topRight" activeCell="C1" sqref="C1"/>
      <selection pane="bottomLeft" activeCell="A10" sqref="A10"/>
      <selection pane="bottomRight" activeCell="C10" sqref="C10"/>
    </sheetView>
  </sheetViews>
  <sheetFormatPr baseColWidth="10" defaultColWidth="11.42578125" defaultRowHeight="12" x14ac:dyDescent="0.2"/>
  <cols>
    <col min="1" max="1" width="6" style="50" customWidth="1"/>
    <col min="2" max="2" width="12.28515625" style="50" bestFit="1" customWidth="1"/>
    <col min="3" max="16384" width="11.42578125" style="50"/>
  </cols>
  <sheetData>
    <row r="2" spans="1:8" x14ac:dyDescent="0.2">
      <c r="A2" s="79" t="s">
        <v>121</v>
      </c>
    </row>
    <row r="3" spans="1:8" x14ac:dyDescent="0.2">
      <c r="A3" s="79" t="s">
        <v>122</v>
      </c>
    </row>
    <row r="5" spans="1:8" ht="28.5" customHeight="1" x14ac:dyDescent="0.2">
      <c r="B5" s="432" t="s">
        <v>552</v>
      </c>
      <c r="C5" s="432"/>
      <c r="D5" s="432"/>
      <c r="E5" s="432"/>
      <c r="F5" s="432"/>
      <c r="H5" s="164" t="s">
        <v>595</v>
      </c>
    </row>
    <row r="6" spans="1:8" ht="12.75" x14ac:dyDescent="0.2">
      <c r="B6" s="433" t="s">
        <v>660</v>
      </c>
      <c r="C6" s="433"/>
      <c r="D6" s="433"/>
      <c r="E6" s="433"/>
      <c r="F6" s="433"/>
    </row>
    <row r="8" spans="1:8" ht="27.75" customHeight="1" x14ac:dyDescent="0.2">
      <c r="B8" s="431" t="s">
        <v>544</v>
      </c>
      <c r="C8" s="434" t="s">
        <v>553</v>
      </c>
      <c r="D8" s="435"/>
      <c r="E8" s="435"/>
      <c r="F8" s="436"/>
    </row>
    <row r="9" spans="1:8" x14ac:dyDescent="0.2">
      <c r="B9" s="431"/>
      <c r="C9" s="191" t="s">
        <v>554</v>
      </c>
      <c r="D9" s="191" t="s">
        <v>555</v>
      </c>
      <c r="E9" s="191" t="s">
        <v>556</v>
      </c>
      <c r="F9" s="191" t="s">
        <v>43</v>
      </c>
    </row>
    <row r="10" spans="1:8" x14ac:dyDescent="0.2">
      <c r="B10" s="121" t="s">
        <v>557</v>
      </c>
      <c r="C10" s="122">
        <v>114</v>
      </c>
      <c r="D10" s="122">
        <v>539</v>
      </c>
      <c r="E10" s="123">
        <v>154</v>
      </c>
      <c r="F10" s="124">
        <f t="shared" ref="F10:F22" si="0">SUM(C10:E10)</f>
        <v>807</v>
      </c>
    </row>
    <row r="11" spans="1:8" x14ac:dyDescent="0.2">
      <c r="B11" s="117">
        <v>41275</v>
      </c>
      <c r="C11" s="120">
        <v>8</v>
      </c>
      <c r="D11" s="120">
        <v>38</v>
      </c>
      <c r="E11" s="125">
        <v>12</v>
      </c>
      <c r="F11" s="126">
        <f t="shared" si="0"/>
        <v>58</v>
      </c>
    </row>
    <row r="12" spans="1:8" x14ac:dyDescent="0.2">
      <c r="B12" s="117">
        <v>41306</v>
      </c>
      <c r="C12" s="120">
        <v>5</v>
      </c>
      <c r="D12" s="120">
        <v>35</v>
      </c>
      <c r="E12" s="125">
        <v>15</v>
      </c>
      <c r="F12" s="126">
        <f t="shared" si="0"/>
        <v>55</v>
      </c>
    </row>
    <row r="13" spans="1:8" x14ac:dyDescent="0.2">
      <c r="B13" s="117">
        <v>41334</v>
      </c>
      <c r="C13" s="120">
        <v>10</v>
      </c>
      <c r="D13" s="120">
        <v>42</v>
      </c>
      <c r="E13" s="125">
        <v>12</v>
      </c>
      <c r="F13" s="126">
        <f t="shared" si="0"/>
        <v>64</v>
      </c>
    </row>
    <row r="14" spans="1:8" x14ac:dyDescent="0.2">
      <c r="B14" s="117">
        <v>41365</v>
      </c>
      <c r="C14" s="120">
        <v>10</v>
      </c>
      <c r="D14" s="120">
        <v>41</v>
      </c>
      <c r="E14" s="125">
        <v>15</v>
      </c>
      <c r="F14" s="126">
        <f t="shared" si="0"/>
        <v>66</v>
      </c>
    </row>
    <row r="15" spans="1:8" x14ac:dyDescent="0.2">
      <c r="B15" s="117">
        <v>41395</v>
      </c>
      <c r="C15" s="120">
        <v>6</v>
      </c>
      <c r="D15" s="120">
        <v>43</v>
      </c>
      <c r="E15" s="125">
        <v>11</v>
      </c>
      <c r="F15" s="126">
        <f t="shared" si="0"/>
        <v>60</v>
      </c>
    </row>
    <row r="16" spans="1:8" x14ac:dyDescent="0.2">
      <c r="B16" s="117">
        <v>41426</v>
      </c>
      <c r="C16" s="120">
        <v>6</v>
      </c>
      <c r="D16" s="120">
        <v>34</v>
      </c>
      <c r="E16" s="125">
        <v>14</v>
      </c>
      <c r="F16" s="126">
        <f t="shared" si="0"/>
        <v>54</v>
      </c>
    </row>
    <row r="17" spans="2:6" x14ac:dyDescent="0.2">
      <c r="B17" s="117">
        <v>41456</v>
      </c>
      <c r="C17" s="120">
        <v>4</v>
      </c>
      <c r="D17" s="120">
        <v>42</v>
      </c>
      <c r="E17" s="125">
        <v>12</v>
      </c>
      <c r="F17" s="126">
        <f t="shared" si="0"/>
        <v>58</v>
      </c>
    </row>
    <row r="18" spans="2:6" x14ac:dyDescent="0.2">
      <c r="B18" s="117">
        <v>41487</v>
      </c>
      <c r="C18" s="120">
        <v>7</v>
      </c>
      <c r="D18" s="120">
        <v>39</v>
      </c>
      <c r="E18" s="125">
        <v>12</v>
      </c>
      <c r="F18" s="126">
        <f t="shared" si="0"/>
        <v>58</v>
      </c>
    </row>
    <row r="19" spans="2:6" x14ac:dyDescent="0.2">
      <c r="B19" s="117">
        <v>41518</v>
      </c>
      <c r="C19" s="120">
        <v>5</v>
      </c>
      <c r="D19" s="120">
        <v>33</v>
      </c>
      <c r="E19" s="125">
        <v>12</v>
      </c>
      <c r="F19" s="126">
        <f t="shared" si="0"/>
        <v>50</v>
      </c>
    </row>
    <row r="20" spans="2:6" x14ac:dyDescent="0.2">
      <c r="B20" s="117">
        <v>41548</v>
      </c>
      <c r="C20" s="120">
        <v>3</v>
      </c>
      <c r="D20" s="120">
        <v>28</v>
      </c>
      <c r="E20" s="125">
        <v>17</v>
      </c>
      <c r="F20" s="126">
        <f t="shared" si="0"/>
        <v>48</v>
      </c>
    </row>
    <row r="21" spans="2:6" x14ac:dyDescent="0.2">
      <c r="B21" s="117">
        <v>41579</v>
      </c>
      <c r="C21" s="120">
        <v>3</v>
      </c>
      <c r="D21" s="120">
        <v>18</v>
      </c>
      <c r="E21" s="125">
        <v>7</v>
      </c>
      <c r="F21" s="126">
        <f t="shared" si="0"/>
        <v>28</v>
      </c>
    </row>
    <row r="22" spans="2:6" x14ac:dyDescent="0.2">
      <c r="B22" s="117">
        <v>41609</v>
      </c>
      <c r="C22" s="120">
        <v>7</v>
      </c>
      <c r="D22" s="120">
        <v>37</v>
      </c>
      <c r="E22" s="125">
        <v>11</v>
      </c>
      <c r="F22" s="126">
        <f t="shared" si="0"/>
        <v>55</v>
      </c>
    </row>
    <row r="23" spans="2:6" x14ac:dyDescent="0.2">
      <c r="B23" s="121" t="s">
        <v>558</v>
      </c>
      <c r="C23" s="122">
        <f>SUM(C11:C22)</f>
        <v>74</v>
      </c>
      <c r="D23" s="122">
        <f t="shared" ref="D23:E23" si="1">SUM(D11:D22)</f>
        <v>430</v>
      </c>
      <c r="E23" s="123">
        <f t="shared" si="1"/>
        <v>150</v>
      </c>
      <c r="F23" s="127">
        <f>SUM(F11:F22)</f>
        <v>654</v>
      </c>
    </row>
    <row r="24" spans="2:6" x14ac:dyDescent="0.2">
      <c r="B24" s="128">
        <v>41640</v>
      </c>
      <c r="C24" s="120">
        <v>7</v>
      </c>
      <c r="D24" s="120">
        <v>32</v>
      </c>
      <c r="E24" s="125">
        <v>18</v>
      </c>
      <c r="F24" s="126">
        <f>SUM(C24:E24)</f>
        <v>57</v>
      </c>
    </row>
    <row r="25" spans="2:6" x14ac:dyDescent="0.2">
      <c r="B25" s="128">
        <v>41671</v>
      </c>
      <c r="C25" s="120">
        <v>3</v>
      </c>
      <c r="D25" s="120">
        <v>24</v>
      </c>
      <c r="E25" s="125">
        <v>9</v>
      </c>
      <c r="F25" s="126">
        <f t="shared" ref="F25:F48" si="2">C25+D25+E25</f>
        <v>36</v>
      </c>
    </row>
    <row r="26" spans="2:6" x14ac:dyDescent="0.2">
      <c r="B26" s="128">
        <v>41699</v>
      </c>
      <c r="C26" s="120">
        <v>7</v>
      </c>
      <c r="D26" s="120">
        <v>21</v>
      </c>
      <c r="E26" s="125">
        <v>15</v>
      </c>
      <c r="F26" s="126">
        <f t="shared" si="2"/>
        <v>43</v>
      </c>
    </row>
    <row r="27" spans="2:6" x14ac:dyDescent="0.2">
      <c r="B27" s="128">
        <v>41730</v>
      </c>
      <c r="C27" s="120">
        <v>9</v>
      </c>
      <c r="D27" s="120">
        <v>25</v>
      </c>
      <c r="E27" s="125">
        <v>10</v>
      </c>
      <c r="F27" s="126">
        <f t="shared" si="2"/>
        <v>44</v>
      </c>
    </row>
    <row r="28" spans="2:6" x14ac:dyDescent="0.2">
      <c r="B28" s="128">
        <v>41760</v>
      </c>
      <c r="C28" s="120">
        <v>7</v>
      </c>
      <c r="D28" s="120">
        <v>29</v>
      </c>
      <c r="E28" s="125">
        <v>11</v>
      </c>
      <c r="F28" s="126">
        <f t="shared" si="2"/>
        <v>47</v>
      </c>
    </row>
    <row r="29" spans="2:6" x14ac:dyDescent="0.2">
      <c r="B29" s="128">
        <v>41791</v>
      </c>
      <c r="C29" s="120">
        <v>0</v>
      </c>
      <c r="D29" s="120">
        <v>31</v>
      </c>
      <c r="E29" s="125">
        <v>17</v>
      </c>
      <c r="F29" s="126">
        <f t="shared" si="2"/>
        <v>48</v>
      </c>
    </row>
    <row r="30" spans="2:6" x14ac:dyDescent="0.2">
      <c r="B30" s="128">
        <v>41821</v>
      </c>
      <c r="C30" s="120">
        <v>3</v>
      </c>
      <c r="D30" s="120">
        <v>29</v>
      </c>
      <c r="E30" s="125">
        <v>15</v>
      </c>
      <c r="F30" s="126">
        <f t="shared" si="2"/>
        <v>47</v>
      </c>
    </row>
    <row r="31" spans="2:6" x14ac:dyDescent="0.2">
      <c r="B31" s="128">
        <v>41852</v>
      </c>
      <c r="C31" s="120">
        <v>5</v>
      </c>
      <c r="D31" s="120">
        <v>30</v>
      </c>
      <c r="E31" s="125">
        <v>9</v>
      </c>
      <c r="F31" s="126">
        <f t="shared" si="2"/>
        <v>44</v>
      </c>
    </row>
    <row r="32" spans="2:6" x14ac:dyDescent="0.2">
      <c r="B32" s="128">
        <v>41883</v>
      </c>
      <c r="C32" s="120">
        <v>2</v>
      </c>
      <c r="D32" s="120">
        <v>39</v>
      </c>
      <c r="E32" s="125"/>
      <c r="F32" s="126">
        <f t="shared" si="2"/>
        <v>41</v>
      </c>
    </row>
    <row r="33" spans="2:6" x14ac:dyDescent="0.2">
      <c r="B33" s="128">
        <v>41913</v>
      </c>
      <c r="C33" s="120">
        <v>5</v>
      </c>
      <c r="D33" s="120">
        <v>29</v>
      </c>
      <c r="E33" s="125"/>
      <c r="F33" s="126">
        <f t="shared" si="2"/>
        <v>34</v>
      </c>
    </row>
    <row r="34" spans="2:6" x14ac:dyDescent="0.2">
      <c r="B34" s="128">
        <v>41944</v>
      </c>
      <c r="C34" s="120">
        <v>1</v>
      </c>
      <c r="D34" s="120">
        <v>20</v>
      </c>
      <c r="E34" s="125">
        <v>4</v>
      </c>
      <c r="F34" s="126">
        <f t="shared" si="2"/>
        <v>25</v>
      </c>
    </row>
    <row r="35" spans="2:6" x14ac:dyDescent="0.2">
      <c r="B35" s="128">
        <v>41974</v>
      </c>
      <c r="C35" s="120">
        <v>4</v>
      </c>
      <c r="D35" s="120">
        <v>38</v>
      </c>
      <c r="E35" s="125">
        <v>5</v>
      </c>
      <c r="F35" s="126">
        <f t="shared" si="2"/>
        <v>47</v>
      </c>
    </row>
    <row r="36" spans="2:6" x14ac:dyDescent="0.2">
      <c r="B36" s="121" t="s">
        <v>559</v>
      </c>
      <c r="C36" s="122">
        <f>SUM(C24:C35)</f>
        <v>53</v>
      </c>
      <c r="D36" s="122">
        <f>SUM(D24:D35)</f>
        <v>347</v>
      </c>
      <c r="E36" s="123">
        <f>SUM(E24:E35)</f>
        <v>113</v>
      </c>
      <c r="F36" s="124">
        <f t="shared" si="2"/>
        <v>513</v>
      </c>
    </row>
    <row r="37" spans="2:6" x14ac:dyDescent="0.2">
      <c r="B37" s="128">
        <v>42005</v>
      </c>
      <c r="C37" s="120">
        <v>2</v>
      </c>
      <c r="D37" s="120">
        <v>26</v>
      </c>
      <c r="E37" s="125">
        <v>12</v>
      </c>
      <c r="F37" s="126">
        <f t="shared" si="2"/>
        <v>40</v>
      </c>
    </row>
    <row r="38" spans="2:6" x14ac:dyDescent="0.2">
      <c r="B38" s="128">
        <v>42036</v>
      </c>
      <c r="C38" s="120">
        <v>1</v>
      </c>
      <c r="D38" s="120">
        <v>21</v>
      </c>
      <c r="E38" s="125">
        <v>15</v>
      </c>
      <c r="F38" s="126">
        <f t="shared" si="2"/>
        <v>37</v>
      </c>
    </row>
    <row r="39" spans="2:6" x14ac:dyDescent="0.2">
      <c r="B39" s="128">
        <v>42064</v>
      </c>
      <c r="C39" s="120">
        <v>7</v>
      </c>
      <c r="D39" s="120">
        <v>24</v>
      </c>
      <c r="E39" s="125">
        <v>8</v>
      </c>
      <c r="F39" s="126">
        <f t="shared" si="2"/>
        <v>39</v>
      </c>
    </row>
    <row r="40" spans="2:6" x14ac:dyDescent="0.2">
      <c r="B40" s="128">
        <v>42095</v>
      </c>
      <c r="C40" s="120">
        <v>7</v>
      </c>
      <c r="D40" s="120">
        <v>21</v>
      </c>
      <c r="E40" s="125">
        <v>5</v>
      </c>
      <c r="F40" s="126">
        <f t="shared" si="2"/>
        <v>33</v>
      </c>
    </row>
    <row r="41" spans="2:6" x14ac:dyDescent="0.2">
      <c r="B41" s="128">
        <v>42125</v>
      </c>
      <c r="C41" s="120"/>
      <c r="D41" s="120">
        <v>18</v>
      </c>
      <c r="E41" s="125">
        <v>13</v>
      </c>
      <c r="F41" s="126">
        <f t="shared" si="2"/>
        <v>31</v>
      </c>
    </row>
    <row r="42" spans="2:6" x14ac:dyDescent="0.2">
      <c r="B42" s="128">
        <v>42156</v>
      </c>
      <c r="C42" s="120">
        <v>5</v>
      </c>
      <c r="D42" s="120">
        <v>22</v>
      </c>
      <c r="E42" s="125">
        <v>11</v>
      </c>
      <c r="F42" s="126">
        <f t="shared" si="2"/>
        <v>38</v>
      </c>
    </row>
    <row r="43" spans="2:6" x14ac:dyDescent="0.2">
      <c r="B43" s="128">
        <v>42186</v>
      </c>
      <c r="C43" s="120">
        <v>1</v>
      </c>
      <c r="D43" s="120">
        <v>22</v>
      </c>
      <c r="E43" s="125">
        <v>10</v>
      </c>
      <c r="F43" s="126">
        <f t="shared" si="2"/>
        <v>33</v>
      </c>
    </row>
    <row r="44" spans="2:6" x14ac:dyDescent="0.2">
      <c r="B44" s="128">
        <v>42217</v>
      </c>
      <c r="C44" s="120">
        <v>4</v>
      </c>
      <c r="D44" s="120">
        <v>27</v>
      </c>
      <c r="E44" s="125">
        <v>6</v>
      </c>
      <c r="F44" s="126">
        <f t="shared" si="2"/>
        <v>37</v>
      </c>
    </row>
    <row r="45" spans="2:6" x14ac:dyDescent="0.2">
      <c r="B45" s="128">
        <v>42248</v>
      </c>
      <c r="C45" s="120">
        <v>1</v>
      </c>
      <c r="D45" s="120">
        <v>32</v>
      </c>
      <c r="E45" s="125">
        <v>7</v>
      </c>
      <c r="F45" s="126">
        <f t="shared" si="2"/>
        <v>40</v>
      </c>
    </row>
    <row r="46" spans="2:6" x14ac:dyDescent="0.2">
      <c r="B46" s="128">
        <v>42278</v>
      </c>
      <c r="C46" s="120">
        <v>9</v>
      </c>
      <c r="D46" s="120">
        <v>21</v>
      </c>
      <c r="E46" s="125">
        <v>9</v>
      </c>
      <c r="F46" s="126">
        <f t="shared" si="2"/>
        <v>39</v>
      </c>
    </row>
    <row r="47" spans="2:6" x14ac:dyDescent="0.2">
      <c r="B47" s="128">
        <v>42309</v>
      </c>
      <c r="C47" s="120">
        <v>7</v>
      </c>
      <c r="D47" s="120">
        <v>26</v>
      </c>
      <c r="E47" s="125">
        <v>4</v>
      </c>
      <c r="F47" s="126">
        <f t="shared" si="2"/>
        <v>37</v>
      </c>
    </row>
    <row r="48" spans="2:6" x14ac:dyDescent="0.2">
      <c r="B48" s="128">
        <v>42339</v>
      </c>
      <c r="C48" s="120">
        <v>6</v>
      </c>
      <c r="D48" s="120">
        <v>21</v>
      </c>
      <c r="E48" s="125">
        <v>6</v>
      </c>
      <c r="F48" s="126">
        <f t="shared" si="2"/>
        <v>33</v>
      </c>
    </row>
    <row r="49" spans="2:6" x14ac:dyDescent="0.2">
      <c r="B49" s="121" t="s">
        <v>560</v>
      </c>
      <c r="C49" s="122">
        <f>SUM(C37:C48)</f>
        <v>50</v>
      </c>
      <c r="D49" s="122">
        <f t="shared" ref="D49:F49" si="3">SUM(D37:D48)</f>
        <v>281</v>
      </c>
      <c r="E49" s="122">
        <f t="shared" si="3"/>
        <v>106</v>
      </c>
      <c r="F49" s="124">
        <f t="shared" si="3"/>
        <v>437</v>
      </c>
    </row>
    <row r="50" spans="2:6" x14ac:dyDescent="0.2">
      <c r="B50" s="128">
        <v>42370</v>
      </c>
      <c r="C50" s="120">
        <v>4</v>
      </c>
      <c r="D50" s="120">
        <v>19</v>
      </c>
      <c r="E50" s="125">
        <v>10</v>
      </c>
      <c r="F50" s="126">
        <f t="shared" ref="F50:F87" si="4">C50+D50+E50</f>
        <v>33</v>
      </c>
    </row>
    <row r="51" spans="2:6" x14ac:dyDescent="0.2">
      <c r="B51" s="128">
        <v>42401</v>
      </c>
      <c r="C51" s="120">
        <v>17</v>
      </c>
      <c r="D51" s="120">
        <v>16</v>
      </c>
      <c r="E51" s="125">
        <v>0</v>
      </c>
      <c r="F51" s="126">
        <f t="shared" si="4"/>
        <v>33</v>
      </c>
    </row>
    <row r="52" spans="2:6" x14ac:dyDescent="0.2">
      <c r="B52" s="128">
        <v>42430</v>
      </c>
      <c r="C52" s="120">
        <v>14</v>
      </c>
      <c r="D52" s="120">
        <v>13</v>
      </c>
      <c r="E52" s="125">
        <v>13</v>
      </c>
      <c r="F52" s="126">
        <f t="shared" si="4"/>
        <v>40</v>
      </c>
    </row>
    <row r="53" spans="2:6" x14ac:dyDescent="0.2">
      <c r="B53" s="128">
        <v>42461</v>
      </c>
      <c r="C53" s="120">
        <v>8</v>
      </c>
      <c r="D53" s="120">
        <v>19</v>
      </c>
      <c r="E53" s="125">
        <v>12</v>
      </c>
      <c r="F53" s="126">
        <f t="shared" si="4"/>
        <v>39</v>
      </c>
    </row>
    <row r="54" spans="2:6" x14ac:dyDescent="0.2">
      <c r="B54" s="128">
        <v>42491</v>
      </c>
      <c r="C54" s="120">
        <v>7</v>
      </c>
      <c r="D54" s="120">
        <v>21</v>
      </c>
      <c r="E54" s="125">
        <v>12</v>
      </c>
      <c r="F54" s="126">
        <f t="shared" si="4"/>
        <v>40</v>
      </c>
    </row>
    <row r="55" spans="2:6" x14ac:dyDescent="0.2">
      <c r="B55" s="128">
        <v>42522</v>
      </c>
      <c r="C55" s="120">
        <v>7</v>
      </c>
      <c r="D55" s="120">
        <v>19</v>
      </c>
      <c r="E55" s="125">
        <v>11</v>
      </c>
      <c r="F55" s="126">
        <f t="shared" si="4"/>
        <v>37</v>
      </c>
    </row>
    <row r="56" spans="2:6" x14ac:dyDescent="0.2">
      <c r="B56" s="128">
        <v>42552</v>
      </c>
      <c r="C56" s="120">
        <v>18</v>
      </c>
      <c r="D56" s="120">
        <v>16</v>
      </c>
      <c r="E56" s="125">
        <v>12</v>
      </c>
      <c r="F56" s="126">
        <f t="shared" si="4"/>
        <v>46</v>
      </c>
    </row>
    <row r="57" spans="2:6" x14ac:dyDescent="0.2">
      <c r="B57" s="128">
        <v>42583</v>
      </c>
      <c r="C57" s="120">
        <v>12</v>
      </c>
      <c r="D57" s="120">
        <v>18</v>
      </c>
      <c r="E57" s="125">
        <v>17</v>
      </c>
      <c r="F57" s="126">
        <f t="shared" si="4"/>
        <v>47</v>
      </c>
    </row>
    <row r="58" spans="2:6" x14ac:dyDescent="0.2">
      <c r="B58" s="128">
        <v>42614</v>
      </c>
      <c r="C58" s="120">
        <v>6</v>
      </c>
      <c r="D58" s="120">
        <v>19</v>
      </c>
      <c r="E58" s="125">
        <v>13</v>
      </c>
      <c r="F58" s="126">
        <f t="shared" si="4"/>
        <v>38</v>
      </c>
    </row>
    <row r="59" spans="2:6" x14ac:dyDescent="0.2">
      <c r="B59" s="128">
        <v>42644</v>
      </c>
      <c r="C59" s="120">
        <v>10</v>
      </c>
      <c r="D59" s="120">
        <v>15</v>
      </c>
      <c r="E59" s="125">
        <v>11</v>
      </c>
      <c r="F59" s="126">
        <f t="shared" si="4"/>
        <v>36</v>
      </c>
    </row>
    <row r="60" spans="2:6" x14ac:dyDescent="0.2">
      <c r="B60" s="128">
        <v>42675</v>
      </c>
      <c r="C60" s="120">
        <v>14</v>
      </c>
      <c r="D60" s="120">
        <v>16</v>
      </c>
      <c r="E60" s="125">
        <v>12</v>
      </c>
      <c r="F60" s="126">
        <f t="shared" si="4"/>
        <v>42</v>
      </c>
    </row>
    <row r="61" spans="2:6" x14ac:dyDescent="0.2">
      <c r="B61" s="128">
        <v>42705</v>
      </c>
      <c r="C61" s="120">
        <v>14</v>
      </c>
      <c r="D61" s="120">
        <v>16</v>
      </c>
      <c r="E61" s="125">
        <v>20</v>
      </c>
      <c r="F61" s="126">
        <f t="shared" si="4"/>
        <v>50</v>
      </c>
    </row>
    <row r="62" spans="2:6" x14ac:dyDescent="0.2">
      <c r="B62" s="121" t="s">
        <v>561</v>
      </c>
      <c r="C62" s="122">
        <f>SUM(C50:C61)</f>
        <v>131</v>
      </c>
      <c r="D62" s="122">
        <f t="shared" ref="D62:F62" si="5">SUM(D50:D61)</f>
        <v>207</v>
      </c>
      <c r="E62" s="122">
        <f t="shared" si="5"/>
        <v>143</v>
      </c>
      <c r="F62" s="124">
        <f t="shared" si="5"/>
        <v>481</v>
      </c>
    </row>
    <row r="63" spans="2:6" x14ac:dyDescent="0.2">
      <c r="B63" s="128">
        <v>42736</v>
      </c>
      <c r="C63" s="120">
        <v>8</v>
      </c>
      <c r="D63" s="120">
        <v>17</v>
      </c>
      <c r="E63" s="125">
        <v>15</v>
      </c>
      <c r="F63" s="126">
        <f t="shared" si="4"/>
        <v>40</v>
      </c>
    </row>
    <row r="64" spans="2:6" x14ac:dyDescent="0.2">
      <c r="B64" s="128">
        <v>42767</v>
      </c>
      <c r="C64" s="120">
        <v>9</v>
      </c>
      <c r="D64" s="120">
        <v>11</v>
      </c>
      <c r="E64" s="125">
        <v>12</v>
      </c>
      <c r="F64" s="126">
        <f t="shared" si="4"/>
        <v>32</v>
      </c>
    </row>
    <row r="65" spans="2:6" x14ac:dyDescent="0.2">
      <c r="B65" s="128">
        <v>42795</v>
      </c>
      <c r="C65" s="120">
        <v>9</v>
      </c>
      <c r="D65" s="120">
        <v>13</v>
      </c>
      <c r="E65" s="125">
        <v>15</v>
      </c>
      <c r="F65" s="126">
        <f t="shared" si="4"/>
        <v>37</v>
      </c>
    </row>
    <row r="66" spans="2:6" x14ac:dyDescent="0.2">
      <c r="B66" s="128">
        <v>42826</v>
      </c>
      <c r="C66" s="120">
        <v>3</v>
      </c>
      <c r="D66" s="120">
        <v>17</v>
      </c>
      <c r="E66" s="125">
        <v>7</v>
      </c>
      <c r="F66" s="126">
        <f t="shared" si="4"/>
        <v>27</v>
      </c>
    </row>
    <row r="67" spans="2:6" x14ac:dyDescent="0.2">
      <c r="B67" s="128">
        <v>42856</v>
      </c>
      <c r="C67" s="120">
        <v>8</v>
      </c>
      <c r="D67" s="120">
        <v>18</v>
      </c>
      <c r="E67" s="125">
        <v>10</v>
      </c>
      <c r="F67" s="126">
        <f t="shared" si="4"/>
        <v>36</v>
      </c>
    </row>
    <row r="68" spans="2:6" x14ac:dyDescent="0.2">
      <c r="B68" s="128">
        <v>42887</v>
      </c>
      <c r="C68" s="120">
        <v>12</v>
      </c>
      <c r="D68" s="120">
        <v>19</v>
      </c>
      <c r="E68" s="125">
        <v>7</v>
      </c>
      <c r="F68" s="126">
        <f t="shared" si="4"/>
        <v>38</v>
      </c>
    </row>
    <row r="69" spans="2:6" x14ac:dyDescent="0.2">
      <c r="B69" s="128">
        <v>42917</v>
      </c>
      <c r="C69" s="120">
        <v>8</v>
      </c>
      <c r="D69" s="120">
        <v>12</v>
      </c>
      <c r="E69" s="125">
        <v>11</v>
      </c>
      <c r="F69" s="126">
        <f t="shared" si="4"/>
        <v>31</v>
      </c>
    </row>
    <row r="70" spans="2:6" x14ac:dyDescent="0.2">
      <c r="B70" s="128">
        <v>42948</v>
      </c>
      <c r="C70" s="120">
        <v>10</v>
      </c>
      <c r="D70" s="120">
        <v>13</v>
      </c>
      <c r="E70" s="125">
        <v>11</v>
      </c>
      <c r="F70" s="126">
        <f t="shared" si="4"/>
        <v>34</v>
      </c>
    </row>
    <row r="71" spans="2:6" x14ac:dyDescent="0.2">
      <c r="B71" s="128">
        <v>42979</v>
      </c>
      <c r="C71" s="120">
        <v>10</v>
      </c>
      <c r="D71" s="120">
        <v>9</v>
      </c>
      <c r="E71" s="125">
        <v>17</v>
      </c>
      <c r="F71" s="126">
        <f t="shared" si="4"/>
        <v>36</v>
      </c>
    </row>
    <row r="72" spans="2:6" x14ac:dyDescent="0.2">
      <c r="B72" s="128">
        <v>43009</v>
      </c>
      <c r="C72" s="120">
        <v>6</v>
      </c>
      <c r="D72" s="120">
        <v>14</v>
      </c>
      <c r="E72" s="125">
        <v>13</v>
      </c>
      <c r="F72" s="126">
        <f t="shared" si="4"/>
        <v>33</v>
      </c>
    </row>
    <row r="73" spans="2:6" x14ac:dyDescent="0.2">
      <c r="B73" s="128">
        <v>43040</v>
      </c>
      <c r="C73" s="120">
        <v>5</v>
      </c>
      <c r="D73" s="120">
        <v>23</v>
      </c>
      <c r="E73" s="125">
        <v>12</v>
      </c>
      <c r="F73" s="126">
        <f t="shared" si="4"/>
        <v>40</v>
      </c>
    </row>
    <row r="74" spans="2:6" x14ac:dyDescent="0.2">
      <c r="B74" s="128">
        <v>43070</v>
      </c>
      <c r="C74" s="120">
        <v>19</v>
      </c>
      <c r="D74" s="120">
        <v>22</v>
      </c>
      <c r="E74" s="125">
        <v>15</v>
      </c>
      <c r="F74" s="126">
        <f t="shared" si="4"/>
        <v>56</v>
      </c>
    </row>
    <row r="75" spans="2:6" x14ac:dyDescent="0.2">
      <c r="B75" s="129" t="s">
        <v>562</v>
      </c>
      <c r="C75" s="122">
        <f>SUM(C63:C74)</f>
        <v>107</v>
      </c>
      <c r="D75" s="122">
        <f t="shared" ref="D75:E75" si="6">SUM(D63:D74)</f>
        <v>188</v>
      </c>
      <c r="E75" s="122">
        <f t="shared" si="6"/>
        <v>145</v>
      </c>
      <c r="F75" s="124">
        <f t="shared" si="4"/>
        <v>440</v>
      </c>
    </row>
    <row r="76" spans="2:6" x14ac:dyDescent="0.2">
      <c r="B76" s="128">
        <v>43101</v>
      </c>
      <c r="C76" s="120">
        <v>13</v>
      </c>
      <c r="D76" s="120">
        <v>23</v>
      </c>
      <c r="E76" s="125">
        <v>10</v>
      </c>
      <c r="F76" s="126">
        <f t="shared" si="4"/>
        <v>46</v>
      </c>
    </row>
    <row r="77" spans="2:6" x14ac:dyDescent="0.2">
      <c r="B77" s="128">
        <v>43132</v>
      </c>
      <c r="C77" s="120">
        <v>16</v>
      </c>
      <c r="D77" s="120">
        <v>22</v>
      </c>
      <c r="E77" s="125">
        <v>23</v>
      </c>
      <c r="F77" s="126">
        <f t="shared" si="4"/>
        <v>61</v>
      </c>
    </row>
    <row r="78" spans="2:6" x14ac:dyDescent="0.2">
      <c r="B78" s="128">
        <v>43160</v>
      </c>
      <c r="C78" s="120">
        <v>14</v>
      </c>
      <c r="D78" s="120">
        <v>19</v>
      </c>
      <c r="E78" s="125">
        <v>11</v>
      </c>
      <c r="F78" s="126">
        <f t="shared" si="4"/>
        <v>44</v>
      </c>
    </row>
    <row r="79" spans="2:6" x14ac:dyDescent="0.2">
      <c r="B79" s="128">
        <v>43191</v>
      </c>
      <c r="C79" s="120">
        <v>10</v>
      </c>
      <c r="D79" s="120">
        <v>18</v>
      </c>
      <c r="E79" s="125">
        <v>11</v>
      </c>
      <c r="F79" s="126">
        <f t="shared" si="4"/>
        <v>39</v>
      </c>
    </row>
    <row r="80" spans="2:6" x14ac:dyDescent="0.2">
      <c r="B80" s="128">
        <v>43221</v>
      </c>
      <c r="C80" s="120">
        <v>22</v>
      </c>
      <c r="D80" s="120">
        <v>9</v>
      </c>
      <c r="E80" s="125">
        <v>9</v>
      </c>
      <c r="F80" s="126">
        <f t="shared" si="4"/>
        <v>40</v>
      </c>
    </row>
    <row r="81" spans="2:6" x14ac:dyDescent="0.2">
      <c r="B81" s="128">
        <v>43252</v>
      </c>
      <c r="C81" s="120">
        <v>27</v>
      </c>
      <c r="D81" s="120">
        <v>18</v>
      </c>
      <c r="E81" s="125">
        <v>10</v>
      </c>
      <c r="F81" s="126">
        <f t="shared" si="4"/>
        <v>55</v>
      </c>
    </row>
    <row r="82" spans="2:6" x14ac:dyDescent="0.2">
      <c r="B82" s="128">
        <v>43282</v>
      </c>
      <c r="C82" s="120">
        <v>15</v>
      </c>
      <c r="D82" s="120">
        <v>20</v>
      </c>
      <c r="E82" s="125">
        <v>19</v>
      </c>
      <c r="F82" s="126">
        <f t="shared" si="4"/>
        <v>54</v>
      </c>
    </row>
    <row r="83" spans="2:6" x14ac:dyDescent="0.2">
      <c r="B83" s="128">
        <v>43313</v>
      </c>
      <c r="C83" s="120">
        <v>17</v>
      </c>
      <c r="D83" s="120">
        <v>40</v>
      </c>
      <c r="E83" s="125">
        <v>17</v>
      </c>
      <c r="F83" s="126">
        <f t="shared" si="4"/>
        <v>74</v>
      </c>
    </row>
    <row r="84" spans="2:6" x14ac:dyDescent="0.2">
      <c r="B84" s="128">
        <v>43344</v>
      </c>
      <c r="C84" s="120">
        <v>16</v>
      </c>
      <c r="D84" s="120">
        <v>31</v>
      </c>
      <c r="E84" s="125">
        <v>3</v>
      </c>
      <c r="F84" s="126">
        <f t="shared" si="4"/>
        <v>50</v>
      </c>
    </row>
    <row r="85" spans="2:6" x14ac:dyDescent="0.2">
      <c r="B85" s="128">
        <v>43374</v>
      </c>
      <c r="C85" s="120">
        <v>4</v>
      </c>
      <c r="D85" s="120">
        <v>22</v>
      </c>
      <c r="E85" s="125">
        <v>5</v>
      </c>
      <c r="F85" s="126">
        <f t="shared" si="4"/>
        <v>31</v>
      </c>
    </row>
    <row r="86" spans="2:6" x14ac:dyDescent="0.2">
      <c r="B86" s="128">
        <v>43405</v>
      </c>
      <c r="C86" s="120">
        <v>3</v>
      </c>
      <c r="D86" s="120">
        <v>16</v>
      </c>
      <c r="E86" s="125">
        <v>2</v>
      </c>
      <c r="F86" s="126">
        <f t="shared" si="4"/>
        <v>21</v>
      </c>
    </row>
    <row r="87" spans="2:6" x14ac:dyDescent="0.2">
      <c r="B87" s="128">
        <v>43435</v>
      </c>
      <c r="C87" s="187">
        <v>21</v>
      </c>
      <c r="D87" s="187">
        <v>40</v>
      </c>
      <c r="E87" s="187">
        <v>2</v>
      </c>
      <c r="F87" s="126">
        <f t="shared" si="4"/>
        <v>63</v>
      </c>
    </row>
    <row r="88" spans="2:6" x14ac:dyDescent="0.2">
      <c r="B88" s="129" t="s">
        <v>627</v>
      </c>
      <c r="C88" s="122">
        <f>SUM(C76:C87)</f>
        <v>178</v>
      </c>
      <c r="D88" s="122">
        <f t="shared" ref="D88:F88" si="7">SUM(D76:D87)</f>
        <v>278</v>
      </c>
      <c r="E88" s="122">
        <f t="shared" si="7"/>
        <v>122</v>
      </c>
      <c r="F88" s="124">
        <f t="shared" si="7"/>
        <v>578</v>
      </c>
    </row>
    <row r="89" spans="2:6" x14ac:dyDescent="0.2">
      <c r="B89" s="128">
        <v>43466</v>
      </c>
      <c r="C89" s="187">
        <v>19</v>
      </c>
      <c r="D89" s="187">
        <v>25</v>
      </c>
      <c r="E89" s="187">
        <v>2</v>
      </c>
      <c r="F89" s="126">
        <f t="shared" ref="F89" si="8">C89+D89+E89</f>
        <v>46</v>
      </c>
    </row>
    <row r="90" spans="2:6" s="224" customFormat="1" x14ac:dyDescent="0.2">
      <c r="B90" s="231">
        <v>43497</v>
      </c>
      <c r="C90" s="232">
        <v>15</v>
      </c>
      <c r="D90" s="232">
        <v>30</v>
      </c>
      <c r="E90" s="232">
        <v>2</v>
      </c>
      <c r="F90" s="230">
        <v>47</v>
      </c>
    </row>
    <row r="91" spans="2:6" x14ac:dyDescent="0.2">
      <c r="B91" s="231">
        <v>43525</v>
      </c>
      <c r="C91" s="232">
        <v>9</v>
      </c>
      <c r="D91" s="232">
        <v>30</v>
      </c>
      <c r="E91" s="232">
        <v>3</v>
      </c>
      <c r="F91" s="230">
        <v>42</v>
      </c>
    </row>
    <row r="92" spans="2:6" x14ac:dyDescent="0.2">
      <c r="B92" s="50" t="s">
        <v>493</v>
      </c>
    </row>
    <row r="93" spans="2:6" x14ac:dyDescent="0.2">
      <c r="B93" s="50" t="s">
        <v>503</v>
      </c>
    </row>
  </sheetData>
  <mergeCells count="4">
    <mergeCell ref="B5:F5"/>
    <mergeCell ref="B6:F6"/>
    <mergeCell ref="B8:B9"/>
    <mergeCell ref="C8:F8"/>
  </mergeCells>
  <hyperlinks>
    <hyperlink ref="H5" location="'Índice STJ'!A1" display="'Índice STJ'!A1"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G95"/>
  <sheetViews>
    <sheetView showGridLines="0" zoomScaleNormal="100" workbookViewId="0">
      <pane xSplit="1" ySplit="9" topLeftCell="B79" activePane="bottomRight" state="frozen"/>
      <selection pane="topRight" activeCell="B1" sqref="B1"/>
      <selection pane="bottomLeft" activeCell="A10" sqref="A10"/>
      <selection pane="bottomRight" activeCell="B10" sqref="B10:D10"/>
    </sheetView>
  </sheetViews>
  <sheetFormatPr baseColWidth="10" defaultColWidth="11.42578125" defaultRowHeight="12" x14ac:dyDescent="0.2"/>
  <cols>
    <col min="1" max="1" width="6" style="50" customWidth="1"/>
    <col min="2" max="16384" width="11.42578125" style="50"/>
  </cols>
  <sheetData>
    <row r="2" spans="1:7" x14ac:dyDescent="0.2">
      <c r="A2" s="79" t="s">
        <v>121</v>
      </c>
    </row>
    <row r="3" spans="1:7" x14ac:dyDescent="0.2">
      <c r="A3" s="79" t="s">
        <v>122</v>
      </c>
    </row>
    <row r="5" spans="1:7" ht="27.75" customHeight="1" x14ac:dyDescent="0.2">
      <c r="B5" s="432" t="s">
        <v>563</v>
      </c>
      <c r="C5" s="432"/>
      <c r="D5" s="432"/>
      <c r="E5" s="432"/>
      <c r="G5" s="164" t="s">
        <v>595</v>
      </c>
    </row>
    <row r="6" spans="1:7" ht="12.75" x14ac:dyDescent="0.2">
      <c r="B6" s="363" t="s">
        <v>659</v>
      </c>
      <c r="C6" s="363"/>
      <c r="D6" s="363"/>
      <c r="E6" s="363"/>
    </row>
    <row r="8" spans="1:7" ht="27.75" customHeight="1" x14ac:dyDescent="0.2">
      <c r="B8" s="437" t="s">
        <v>544</v>
      </c>
      <c r="C8" s="434" t="s">
        <v>564</v>
      </c>
      <c r="D8" s="439"/>
      <c r="E8" s="440"/>
    </row>
    <row r="9" spans="1:7" x14ac:dyDescent="0.2">
      <c r="B9" s="438"/>
      <c r="C9" s="192" t="s">
        <v>548</v>
      </c>
      <c r="D9" s="192" t="s">
        <v>549</v>
      </c>
      <c r="E9" s="193" t="s">
        <v>115</v>
      </c>
    </row>
    <row r="10" spans="1:7" x14ac:dyDescent="0.2">
      <c r="B10" s="441" t="s">
        <v>565</v>
      </c>
      <c r="C10" s="442"/>
      <c r="D10" s="443"/>
      <c r="E10" s="18">
        <f>105378+4602+2837+2889+4557+2387</f>
        <v>122650</v>
      </c>
    </row>
    <row r="11" spans="1:7" x14ac:dyDescent="0.2">
      <c r="B11" s="444">
        <v>2012</v>
      </c>
      <c r="C11" s="445"/>
      <c r="D11" s="446"/>
      <c r="E11" s="18">
        <v>32605</v>
      </c>
    </row>
    <row r="12" spans="1:7" x14ac:dyDescent="0.2">
      <c r="B12" s="117">
        <v>41275</v>
      </c>
      <c r="C12" s="117"/>
      <c r="D12" s="117"/>
      <c r="E12" s="119">
        <v>2532</v>
      </c>
    </row>
    <row r="13" spans="1:7" x14ac:dyDescent="0.2">
      <c r="B13" s="117">
        <v>41306</v>
      </c>
      <c r="C13" s="117"/>
      <c r="D13" s="117"/>
      <c r="E13" s="119">
        <v>2439</v>
      </c>
    </row>
    <row r="14" spans="1:7" x14ac:dyDescent="0.2">
      <c r="B14" s="117">
        <v>41334</v>
      </c>
      <c r="C14" s="117"/>
      <c r="D14" s="117"/>
      <c r="E14" s="119">
        <v>2431</v>
      </c>
    </row>
    <row r="15" spans="1:7" x14ac:dyDescent="0.2">
      <c r="B15" s="117">
        <v>41365</v>
      </c>
      <c r="C15" s="117"/>
      <c r="D15" s="117"/>
      <c r="E15" s="119">
        <v>1851</v>
      </c>
    </row>
    <row r="16" spans="1:7" x14ac:dyDescent="0.2">
      <c r="B16" s="117">
        <v>41395</v>
      </c>
      <c r="C16" s="117"/>
      <c r="D16" s="117"/>
      <c r="E16" s="119">
        <v>2369</v>
      </c>
    </row>
    <row r="17" spans="2:5" x14ac:dyDescent="0.2">
      <c r="B17" s="117">
        <v>41426</v>
      </c>
      <c r="C17" s="117"/>
      <c r="D17" s="117"/>
      <c r="E17" s="119">
        <v>2281</v>
      </c>
    </row>
    <row r="18" spans="2:5" x14ac:dyDescent="0.2">
      <c r="B18" s="117">
        <v>41456</v>
      </c>
      <c r="C18" s="117"/>
      <c r="D18" s="117"/>
      <c r="E18" s="119">
        <v>2297</v>
      </c>
    </row>
    <row r="19" spans="2:5" x14ac:dyDescent="0.2">
      <c r="B19" s="117">
        <v>41487</v>
      </c>
      <c r="C19" s="117"/>
      <c r="D19" s="117"/>
      <c r="E19" s="119">
        <v>1478</v>
      </c>
    </row>
    <row r="20" spans="2:5" x14ac:dyDescent="0.2">
      <c r="B20" s="117">
        <v>41518</v>
      </c>
      <c r="C20" s="117"/>
      <c r="D20" s="117"/>
      <c r="E20" s="119">
        <v>1310</v>
      </c>
    </row>
    <row r="21" spans="2:5" x14ac:dyDescent="0.2">
      <c r="B21" s="117">
        <v>41548</v>
      </c>
      <c r="C21" s="117"/>
      <c r="D21" s="117"/>
      <c r="E21" s="119">
        <v>1141</v>
      </c>
    </row>
    <row r="22" spans="2:5" x14ac:dyDescent="0.2">
      <c r="B22" s="117">
        <v>41579</v>
      </c>
      <c r="C22" s="117"/>
      <c r="D22" s="117"/>
      <c r="E22" s="119">
        <v>925</v>
      </c>
    </row>
    <row r="23" spans="2:5" x14ac:dyDescent="0.2">
      <c r="B23" s="117">
        <v>41609</v>
      </c>
      <c r="C23" s="117"/>
      <c r="D23" s="117"/>
      <c r="E23" s="119">
        <v>2271</v>
      </c>
    </row>
    <row r="24" spans="2:5" x14ac:dyDescent="0.2">
      <c r="B24" s="444">
        <v>2013</v>
      </c>
      <c r="C24" s="445"/>
      <c r="D24" s="446"/>
      <c r="E24" s="18">
        <f>SUM(E12:E23)</f>
        <v>23325</v>
      </c>
    </row>
    <row r="25" spans="2:5" x14ac:dyDescent="0.2">
      <c r="B25" s="117">
        <v>41640</v>
      </c>
      <c r="C25" s="117"/>
      <c r="D25" s="117"/>
      <c r="E25" s="119">
        <v>2624</v>
      </c>
    </row>
    <row r="26" spans="2:5" x14ac:dyDescent="0.2">
      <c r="B26" s="117">
        <v>41671</v>
      </c>
      <c r="C26" s="117"/>
      <c r="D26" s="117"/>
      <c r="E26" s="119">
        <v>1598</v>
      </c>
    </row>
    <row r="27" spans="2:5" x14ac:dyDescent="0.2">
      <c r="B27" s="117">
        <v>41699</v>
      </c>
      <c r="C27" s="117"/>
      <c r="D27" s="117"/>
      <c r="E27" s="119">
        <v>1914</v>
      </c>
    </row>
    <row r="28" spans="2:5" x14ac:dyDescent="0.2">
      <c r="B28" s="117">
        <v>41730</v>
      </c>
      <c r="C28" s="117"/>
      <c r="D28" s="117"/>
      <c r="E28" s="119">
        <v>1065</v>
      </c>
    </row>
    <row r="29" spans="2:5" x14ac:dyDescent="0.2">
      <c r="B29" s="117">
        <v>41760</v>
      </c>
      <c r="C29" s="117"/>
      <c r="D29" s="117"/>
      <c r="E29" s="119">
        <v>1919</v>
      </c>
    </row>
    <row r="30" spans="2:5" x14ac:dyDescent="0.2">
      <c r="B30" s="117">
        <v>41791</v>
      </c>
      <c r="C30" s="117"/>
      <c r="D30" s="117"/>
      <c r="E30" s="119">
        <v>1580</v>
      </c>
    </row>
    <row r="31" spans="2:5" x14ac:dyDescent="0.2">
      <c r="B31" s="117">
        <v>41821</v>
      </c>
      <c r="C31" s="117"/>
      <c r="D31" s="117"/>
      <c r="E31" s="119">
        <v>1542</v>
      </c>
    </row>
    <row r="32" spans="2:5" x14ac:dyDescent="0.2">
      <c r="B32" s="117">
        <v>41852</v>
      </c>
      <c r="C32" s="117"/>
      <c r="D32" s="117"/>
      <c r="E32" s="119">
        <v>1606</v>
      </c>
    </row>
    <row r="33" spans="2:5" x14ac:dyDescent="0.2">
      <c r="B33" s="117">
        <v>41883</v>
      </c>
      <c r="C33" s="117"/>
      <c r="D33" s="117"/>
      <c r="E33" s="119">
        <v>2676</v>
      </c>
    </row>
    <row r="34" spans="2:5" x14ac:dyDescent="0.2">
      <c r="B34" s="130">
        <v>41913</v>
      </c>
      <c r="C34" s="130"/>
      <c r="D34" s="130"/>
      <c r="E34" s="119">
        <v>2626</v>
      </c>
    </row>
    <row r="35" spans="2:5" x14ac:dyDescent="0.2">
      <c r="B35" s="128">
        <v>41944</v>
      </c>
      <c r="C35" s="128"/>
      <c r="D35" s="128"/>
      <c r="E35" s="119">
        <v>2422</v>
      </c>
    </row>
    <row r="36" spans="2:5" x14ac:dyDescent="0.2">
      <c r="B36" s="128">
        <v>41974</v>
      </c>
      <c r="C36" s="128"/>
      <c r="D36" s="128"/>
      <c r="E36" s="119">
        <v>1349</v>
      </c>
    </row>
    <row r="37" spans="2:5" x14ac:dyDescent="0.2">
      <c r="B37" s="444">
        <v>2014</v>
      </c>
      <c r="C37" s="445"/>
      <c r="D37" s="446"/>
      <c r="E37" s="18">
        <f>SUM(E25:E36)</f>
        <v>22921</v>
      </c>
    </row>
    <row r="38" spans="2:5" x14ac:dyDescent="0.2">
      <c r="B38" s="130">
        <v>42005</v>
      </c>
      <c r="C38" s="130"/>
      <c r="D38" s="130"/>
      <c r="E38" s="119">
        <v>2382</v>
      </c>
    </row>
    <row r="39" spans="2:5" x14ac:dyDescent="0.2">
      <c r="B39" s="117">
        <v>42036</v>
      </c>
      <c r="C39" s="117"/>
      <c r="D39" s="117"/>
      <c r="E39" s="119">
        <v>3962</v>
      </c>
    </row>
    <row r="40" spans="2:5" x14ac:dyDescent="0.2">
      <c r="B40" s="117">
        <v>42064</v>
      </c>
      <c r="C40" s="117"/>
      <c r="D40" s="117"/>
      <c r="E40" s="119">
        <v>2652</v>
      </c>
    </row>
    <row r="41" spans="2:5" x14ac:dyDescent="0.2">
      <c r="B41" s="117">
        <v>42095</v>
      </c>
      <c r="C41" s="117"/>
      <c r="D41" s="117"/>
      <c r="E41" s="119">
        <v>3302</v>
      </c>
    </row>
    <row r="42" spans="2:5" x14ac:dyDescent="0.2">
      <c r="B42" s="117">
        <v>42125</v>
      </c>
      <c r="C42" s="117"/>
      <c r="D42" s="117"/>
      <c r="E42" s="119">
        <v>1564</v>
      </c>
    </row>
    <row r="43" spans="2:5" x14ac:dyDescent="0.2">
      <c r="B43" s="117">
        <v>42156</v>
      </c>
      <c r="C43" s="117"/>
      <c r="D43" s="117"/>
      <c r="E43" s="119">
        <v>2459</v>
      </c>
    </row>
    <row r="44" spans="2:5" x14ac:dyDescent="0.2">
      <c r="B44" s="117">
        <v>42186</v>
      </c>
      <c r="C44" s="117"/>
      <c r="D44" s="117"/>
      <c r="E44" s="119">
        <v>1307</v>
      </c>
    </row>
    <row r="45" spans="2:5" x14ac:dyDescent="0.2">
      <c r="B45" s="117">
        <v>42217</v>
      </c>
      <c r="C45" s="117"/>
      <c r="D45" s="117"/>
      <c r="E45" s="119">
        <v>2005</v>
      </c>
    </row>
    <row r="46" spans="2:5" x14ac:dyDescent="0.2">
      <c r="B46" s="117">
        <v>42248</v>
      </c>
      <c r="C46" s="117"/>
      <c r="D46" s="117"/>
      <c r="E46" s="119">
        <v>1605</v>
      </c>
    </row>
    <row r="47" spans="2:5" x14ac:dyDescent="0.2">
      <c r="B47" s="117">
        <v>42278</v>
      </c>
      <c r="C47" s="117"/>
      <c r="D47" s="117"/>
      <c r="E47" s="119">
        <v>5170</v>
      </c>
    </row>
    <row r="48" spans="2:5" x14ac:dyDescent="0.2">
      <c r="B48" s="117">
        <v>42309</v>
      </c>
      <c r="C48" s="117"/>
      <c r="D48" s="117"/>
      <c r="E48" s="119">
        <v>2737</v>
      </c>
    </row>
    <row r="49" spans="2:5" x14ac:dyDescent="0.2">
      <c r="B49" s="117">
        <v>42339</v>
      </c>
      <c r="C49" s="117"/>
      <c r="D49" s="117"/>
      <c r="E49" s="119">
        <v>1802</v>
      </c>
    </row>
    <row r="50" spans="2:5" x14ac:dyDescent="0.2">
      <c r="B50" s="444">
        <v>2015</v>
      </c>
      <c r="C50" s="445"/>
      <c r="D50" s="446"/>
      <c r="E50" s="131">
        <f>SUM(E38:E49)</f>
        <v>30947</v>
      </c>
    </row>
    <row r="51" spans="2:5" x14ac:dyDescent="0.2">
      <c r="B51" s="117">
        <v>42370</v>
      </c>
      <c r="C51" s="117"/>
      <c r="D51" s="117"/>
      <c r="E51" s="119">
        <v>3979</v>
      </c>
    </row>
    <row r="52" spans="2:5" x14ac:dyDescent="0.2">
      <c r="B52" s="117">
        <v>42401</v>
      </c>
      <c r="C52" s="117"/>
      <c r="D52" s="117"/>
      <c r="E52" s="119">
        <v>4366</v>
      </c>
    </row>
    <row r="53" spans="2:5" x14ac:dyDescent="0.2">
      <c r="B53" s="117">
        <v>42430</v>
      </c>
      <c r="C53" s="117"/>
      <c r="D53" s="117"/>
      <c r="E53" s="119">
        <v>2056</v>
      </c>
    </row>
    <row r="54" spans="2:5" x14ac:dyDescent="0.2">
      <c r="B54" s="117">
        <v>42461</v>
      </c>
      <c r="C54" s="117"/>
      <c r="D54" s="117"/>
      <c r="E54" s="119">
        <v>2454</v>
      </c>
    </row>
    <row r="55" spans="2:5" x14ac:dyDescent="0.2">
      <c r="B55" s="117">
        <v>42491</v>
      </c>
      <c r="C55" s="119">
        <v>1021</v>
      </c>
      <c r="D55" s="119">
        <v>834</v>
      </c>
      <c r="E55" s="119">
        <f t="shared" ref="E55:E62" si="0">C55+D55</f>
        <v>1855</v>
      </c>
    </row>
    <row r="56" spans="2:5" x14ac:dyDescent="0.2">
      <c r="B56" s="117">
        <v>42522</v>
      </c>
      <c r="C56" s="119">
        <v>983</v>
      </c>
      <c r="D56" s="119">
        <v>924</v>
      </c>
      <c r="E56" s="119">
        <f t="shared" si="0"/>
        <v>1907</v>
      </c>
    </row>
    <row r="57" spans="2:5" x14ac:dyDescent="0.2">
      <c r="B57" s="117">
        <v>42552</v>
      </c>
      <c r="C57" s="119">
        <v>1011</v>
      </c>
      <c r="D57" s="119">
        <v>872</v>
      </c>
      <c r="E57" s="119">
        <f t="shared" si="0"/>
        <v>1883</v>
      </c>
    </row>
    <row r="58" spans="2:5" x14ac:dyDescent="0.2">
      <c r="B58" s="117">
        <v>42583</v>
      </c>
      <c r="C58" s="119">
        <v>2375</v>
      </c>
      <c r="D58" s="119">
        <v>1728</v>
      </c>
      <c r="E58" s="119">
        <f t="shared" si="0"/>
        <v>4103</v>
      </c>
    </row>
    <row r="59" spans="2:5" x14ac:dyDescent="0.2">
      <c r="B59" s="117">
        <v>42614</v>
      </c>
      <c r="C59" s="119">
        <v>993</v>
      </c>
      <c r="D59" s="119">
        <v>820</v>
      </c>
      <c r="E59" s="119">
        <f t="shared" si="0"/>
        <v>1813</v>
      </c>
    </row>
    <row r="60" spans="2:5" x14ac:dyDescent="0.2">
      <c r="B60" s="117">
        <v>42644</v>
      </c>
      <c r="C60" s="119">
        <v>783</v>
      </c>
      <c r="D60" s="119">
        <v>848</v>
      </c>
      <c r="E60" s="119">
        <f t="shared" si="0"/>
        <v>1631</v>
      </c>
    </row>
    <row r="61" spans="2:5" x14ac:dyDescent="0.2">
      <c r="B61" s="117">
        <v>42675</v>
      </c>
      <c r="C61" s="119">
        <v>497</v>
      </c>
      <c r="D61" s="119">
        <v>326</v>
      </c>
      <c r="E61" s="119">
        <f t="shared" si="0"/>
        <v>823</v>
      </c>
    </row>
    <row r="62" spans="2:5" x14ac:dyDescent="0.2">
      <c r="B62" s="117">
        <v>42705</v>
      </c>
      <c r="C62" s="119">
        <v>1219</v>
      </c>
      <c r="D62" s="119">
        <v>923</v>
      </c>
      <c r="E62" s="119">
        <f t="shared" si="0"/>
        <v>2142</v>
      </c>
    </row>
    <row r="63" spans="2:5" x14ac:dyDescent="0.2">
      <c r="B63" s="444">
        <v>2016</v>
      </c>
      <c r="C63" s="445"/>
      <c r="D63" s="446"/>
      <c r="E63" s="18">
        <f>SUM(E51:E62)</f>
        <v>29012</v>
      </c>
    </row>
    <row r="64" spans="2:5" x14ac:dyDescent="0.2">
      <c r="B64" s="117">
        <v>42736</v>
      </c>
      <c r="C64" s="119">
        <v>1817</v>
      </c>
      <c r="D64" s="119">
        <v>1272</v>
      </c>
      <c r="E64" s="119">
        <f t="shared" ref="E64:E75" si="1">C64+D64</f>
        <v>3089</v>
      </c>
    </row>
    <row r="65" spans="2:5" x14ac:dyDescent="0.2">
      <c r="B65" s="117">
        <v>42767</v>
      </c>
      <c r="C65" s="119">
        <v>1645</v>
      </c>
      <c r="D65" s="119">
        <v>1289</v>
      </c>
      <c r="E65" s="119">
        <f t="shared" si="1"/>
        <v>2934</v>
      </c>
    </row>
    <row r="66" spans="2:5" x14ac:dyDescent="0.2">
      <c r="B66" s="117">
        <v>42795</v>
      </c>
      <c r="C66" s="119">
        <v>1362</v>
      </c>
      <c r="D66" s="119">
        <v>1006</v>
      </c>
      <c r="E66" s="119">
        <f t="shared" si="1"/>
        <v>2368</v>
      </c>
    </row>
    <row r="67" spans="2:5" x14ac:dyDescent="0.2">
      <c r="B67" s="117">
        <v>42826</v>
      </c>
      <c r="C67" s="119">
        <v>718</v>
      </c>
      <c r="D67" s="119">
        <v>604</v>
      </c>
      <c r="E67" s="119">
        <f t="shared" si="1"/>
        <v>1322</v>
      </c>
    </row>
    <row r="68" spans="2:5" x14ac:dyDescent="0.2">
      <c r="B68" s="117">
        <v>42856</v>
      </c>
      <c r="C68" s="119">
        <v>762</v>
      </c>
      <c r="D68" s="119">
        <v>531</v>
      </c>
      <c r="E68" s="119">
        <f t="shared" si="1"/>
        <v>1293</v>
      </c>
    </row>
    <row r="69" spans="2:5" x14ac:dyDescent="0.2">
      <c r="B69" s="117">
        <v>42887</v>
      </c>
      <c r="C69" s="119">
        <v>919</v>
      </c>
      <c r="D69" s="119">
        <v>611</v>
      </c>
      <c r="E69" s="119">
        <f t="shared" si="1"/>
        <v>1530</v>
      </c>
    </row>
    <row r="70" spans="2:5" x14ac:dyDescent="0.2">
      <c r="B70" s="117">
        <v>42917</v>
      </c>
      <c r="C70" s="119">
        <v>956</v>
      </c>
      <c r="D70" s="119">
        <v>639</v>
      </c>
      <c r="E70" s="119">
        <f t="shared" si="1"/>
        <v>1595</v>
      </c>
    </row>
    <row r="71" spans="2:5" x14ac:dyDescent="0.2">
      <c r="B71" s="117">
        <v>42948</v>
      </c>
      <c r="C71" s="119">
        <v>751</v>
      </c>
      <c r="D71" s="119">
        <v>503</v>
      </c>
      <c r="E71" s="119">
        <f t="shared" si="1"/>
        <v>1254</v>
      </c>
    </row>
    <row r="72" spans="2:5" x14ac:dyDescent="0.2">
      <c r="B72" s="117">
        <v>42979</v>
      </c>
      <c r="C72" s="119">
        <v>863</v>
      </c>
      <c r="D72" s="119">
        <v>564</v>
      </c>
      <c r="E72" s="119">
        <f t="shared" si="1"/>
        <v>1427</v>
      </c>
    </row>
    <row r="73" spans="2:5" x14ac:dyDescent="0.2">
      <c r="B73" s="117">
        <v>43009</v>
      </c>
      <c r="C73" s="119">
        <v>352</v>
      </c>
      <c r="D73" s="119">
        <v>264</v>
      </c>
      <c r="E73" s="119">
        <f t="shared" si="1"/>
        <v>616</v>
      </c>
    </row>
    <row r="74" spans="2:5" x14ac:dyDescent="0.2">
      <c r="B74" s="117">
        <v>43040</v>
      </c>
      <c r="C74" s="119">
        <v>561</v>
      </c>
      <c r="D74" s="119">
        <v>386</v>
      </c>
      <c r="E74" s="119">
        <f t="shared" si="1"/>
        <v>947</v>
      </c>
    </row>
    <row r="75" spans="2:5" x14ac:dyDescent="0.2">
      <c r="B75" s="117">
        <v>43070</v>
      </c>
      <c r="C75" s="119">
        <v>660</v>
      </c>
      <c r="D75" s="119">
        <v>615</v>
      </c>
      <c r="E75" s="119">
        <f t="shared" si="1"/>
        <v>1275</v>
      </c>
    </row>
    <row r="76" spans="2:5" x14ac:dyDescent="0.2">
      <c r="B76" s="132">
        <v>2017</v>
      </c>
      <c r="C76" s="133">
        <f>SUM(C64:C75)</f>
        <v>11366</v>
      </c>
      <c r="D76" s="133">
        <f t="shared" ref="D76:E76" si="2">SUM(D64:D75)</f>
        <v>8284</v>
      </c>
      <c r="E76" s="133">
        <f t="shared" si="2"/>
        <v>19650</v>
      </c>
    </row>
    <row r="77" spans="2:5" x14ac:dyDescent="0.2">
      <c r="B77" s="117">
        <v>43101</v>
      </c>
      <c r="C77" s="119">
        <v>777</v>
      </c>
      <c r="D77" s="119">
        <v>678</v>
      </c>
      <c r="E77" s="119">
        <f t="shared" ref="E77:E87" si="3">C77+D77</f>
        <v>1455</v>
      </c>
    </row>
    <row r="78" spans="2:5" x14ac:dyDescent="0.2">
      <c r="B78" s="117">
        <v>43132</v>
      </c>
      <c r="C78" s="119">
        <v>979</v>
      </c>
      <c r="D78" s="119">
        <v>837</v>
      </c>
      <c r="E78" s="119">
        <f t="shared" si="3"/>
        <v>1816</v>
      </c>
    </row>
    <row r="79" spans="2:5" x14ac:dyDescent="0.2">
      <c r="B79" s="117">
        <v>43160</v>
      </c>
      <c r="C79" s="119">
        <v>1375</v>
      </c>
      <c r="D79" s="119">
        <v>894</v>
      </c>
      <c r="E79" s="119">
        <f t="shared" si="3"/>
        <v>2269</v>
      </c>
    </row>
    <row r="80" spans="2:5" x14ac:dyDescent="0.2">
      <c r="B80" s="117">
        <v>43191</v>
      </c>
      <c r="C80" s="119">
        <v>1043</v>
      </c>
      <c r="D80" s="119">
        <v>596</v>
      </c>
      <c r="E80" s="119">
        <f t="shared" si="3"/>
        <v>1639</v>
      </c>
    </row>
    <row r="81" spans="2:5" x14ac:dyDescent="0.2">
      <c r="B81" s="117">
        <v>43221</v>
      </c>
      <c r="C81" s="119">
        <v>760</v>
      </c>
      <c r="D81" s="119">
        <v>451</v>
      </c>
      <c r="E81" s="119">
        <f t="shared" si="3"/>
        <v>1211</v>
      </c>
    </row>
    <row r="82" spans="2:5" x14ac:dyDescent="0.2">
      <c r="B82" s="117">
        <v>43252</v>
      </c>
      <c r="C82" s="119">
        <v>1059</v>
      </c>
      <c r="D82" s="119">
        <v>680</v>
      </c>
      <c r="E82" s="119">
        <f t="shared" si="3"/>
        <v>1739</v>
      </c>
    </row>
    <row r="83" spans="2:5" x14ac:dyDescent="0.2">
      <c r="B83" s="117">
        <v>43282</v>
      </c>
      <c r="C83" s="119">
        <v>968</v>
      </c>
      <c r="D83" s="119">
        <v>597</v>
      </c>
      <c r="E83" s="119">
        <f t="shared" si="3"/>
        <v>1565</v>
      </c>
    </row>
    <row r="84" spans="2:5" x14ac:dyDescent="0.2">
      <c r="B84" s="117">
        <v>43313</v>
      </c>
      <c r="C84" s="119">
        <v>1231</v>
      </c>
      <c r="D84" s="119">
        <v>879</v>
      </c>
      <c r="E84" s="119">
        <f t="shared" si="3"/>
        <v>2110</v>
      </c>
    </row>
    <row r="85" spans="2:5" x14ac:dyDescent="0.2">
      <c r="B85" s="117">
        <v>43344</v>
      </c>
      <c r="C85" s="119">
        <v>1614</v>
      </c>
      <c r="D85" s="119">
        <v>1116</v>
      </c>
      <c r="E85" s="119">
        <f t="shared" si="3"/>
        <v>2730</v>
      </c>
    </row>
    <row r="86" spans="2:5" x14ac:dyDescent="0.2">
      <c r="B86" s="117">
        <v>43374</v>
      </c>
      <c r="C86" s="119">
        <v>1026</v>
      </c>
      <c r="D86" s="119">
        <v>810</v>
      </c>
      <c r="E86" s="119">
        <f t="shared" si="3"/>
        <v>1836</v>
      </c>
    </row>
    <row r="87" spans="2:5" x14ac:dyDescent="0.2">
      <c r="B87" s="117">
        <v>43405</v>
      </c>
      <c r="C87" s="119">
        <v>655</v>
      </c>
      <c r="D87" s="119">
        <v>330</v>
      </c>
      <c r="E87" s="119">
        <f t="shared" si="3"/>
        <v>985</v>
      </c>
    </row>
    <row r="88" spans="2:5" x14ac:dyDescent="0.2">
      <c r="B88" s="117">
        <v>43435</v>
      </c>
      <c r="C88" s="188">
        <v>1554</v>
      </c>
      <c r="D88" s="189">
        <v>766</v>
      </c>
      <c r="E88" s="189">
        <v>2320</v>
      </c>
    </row>
    <row r="89" spans="2:5" x14ac:dyDescent="0.2">
      <c r="B89" s="132" t="s">
        <v>623</v>
      </c>
      <c r="C89" s="133">
        <f>SUM(C77:C88)</f>
        <v>13041</v>
      </c>
      <c r="D89" s="133">
        <f t="shared" ref="D89" si="4">SUM(D77:D88)</f>
        <v>8634</v>
      </c>
      <c r="E89" s="133">
        <f>SUM(E77:E88)</f>
        <v>21675</v>
      </c>
    </row>
    <row r="90" spans="2:5" x14ac:dyDescent="0.2">
      <c r="B90" s="117">
        <v>43466</v>
      </c>
      <c r="C90" s="188">
        <v>1711</v>
      </c>
      <c r="D90" s="189">
        <v>1024</v>
      </c>
      <c r="E90" s="189">
        <v>2735</v>
      </c>
    </row>
    <row r="91" spans="2:5" x14ac:dyDescent="0.2">
      <c r="B91" s="117">
        <v>43497</v>
      </c>
      <c r="C91" s="188">
        <v>1618</v>
      </c>
      <c r="D91" s="189">
        <v>809</v>
      </c>
      <c r="E91" s="189">
        <v>2427</v>
      </c>
    </row>
    <row r="92" spans="2:5" s="229" customFormat="1" x14ac:dyDescent="0.2">
      <c r="B92" s="233">
        <v>43525</v>
      </c>
      <c r="C92" s="239">
        <v>467</v>
      </c>
      <c r="D92" s="238">
        <v>342</v>
      </c>
      <c r="E92" s="238">
        <v>809</v>
      </c>
    </row>
    <row r="93" spans="2:5" x14ac:dyDescent="0.2">
      <c r="B93" s="447" t="s">
        <v>43</v>
      </c>
      <c r="C93" s="447"/>
      <c r="D93" s="447"/>
      <c r="E93" s="237">
        <v>308756</v>
      </c>
    </row>
    <row r="94" spans="2:5" x14ac:dyDescent="0.2">
      <c r="B94" s="50" t="s">
        <v>493</v>
      </c>
    </row>
    <row r="95" spans="2:5" ht="52.5" customHeight="1" x14ac:dyDescent="0.2">
      <c r="B95" s="372" t="s">
        <v>566</v>
      </c>
      <c r="C95" s="372"/>
      <c r="D95" s="372"/>
      <c r="E95" s="372"/>
    </row>
  </sheetData>
  <mergeCells count="12">
    <mergeCell ref="B95:E95"/>
    <mergeCell ref="B5:E5"/>
    <mergeCell ref="B6:E6"/>
    <mergeCell ref="B8:B9"/>
    <mergeCell ref="C8:E8"/>
    <mergeCell ref="B10:D10"/>
    <mergeCell ref="B11:D11"/>
    <mergeCell ref="B24:D24"/>
    <mergeCell ref="B37:D37"/>
    <mergeCell ref="B50:D50"/>
    <mergeCell ref="B63:D63"/>
    <mergeCell ref="B93:D93"/>
  </mergeCells>
  <hyperlinks>
    <hyperlink ref="G5" location="'Índice STJ'!A1" display="'Índice STJ'!A1" xr:uid="{00000000-0004-0000-1E00-000000000000}"/>
  </hyperlinks>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N94"/>
  <sheetViews>
    <sheetView showGridLines="0" zoomScaleNormal="100" workbookViewId="0">
      <pane xSplit="2" ySplit="10" topLeftCell="C80" activePane="bottomRight" state="frozen"/>
      <selection pane="topRight" activeCell="C1" sqref="C1"/>
      <selection pane="bottomLeft" activeCell="A11" sqref="A11"/>
      <selection pane="bottomRight" activeCell="I19" sqref="I19"/>
    </sheetView>
  </sheetViews>
  <sheetFormatPr baseColWidth="10" defaultColWidth="11.42578125" defaultRowHeight="12" x14ac:dyDescent="0.2"/>
  <cols>
    <col min="1" max="1" width="6" style="50" customWidth="1"/>
    <col min="2" max="16384" width="11.42578125" style="50"/>
  </cols>
  <sheetData>
    <row r="2" spans="1:14" x14ac:dyDescent="0.2">
      <c r="A2" s="79" t="s">
        <v>121</v>
      </c>
    </row>
    <row r="3" spans="1:14" x14ac:dyDescent="0.2">
      <c r="A3" s="79" t="s">
        <v>122</v>
      </c>
    </row>
    <row r="5" spans="1:14" ht="12.75" x14ac:dyDescent="0.2">
      <c r="B5" s="363" t="s">
        <v>567</v>
      </c>
      <c r="C5" s="363"/>
      <c r="D5" s="363"/>
      <c r="E5" s="363"/>
      <c r="F5" s="363"/>
      <c r="G5" s="363"/>
      <c r="H5" s="363"/>
      <c r="I5" s="363"/>
      <c r="J5" s="363"/>
      <c r="K5" s="363"/>
      <c r="L5" s="363"/>
      <c r="N5" s="164" t="s">
        <v>595</v>
      </c>
    </row>
    <row r="6" spans="1:14" ht="12.75" x14ac:dyDescent="0.2">
      <c r="B6" s="363" t="s">
        <v>658</v>
      </c>
      <c r="C6" s="363"/>
      <c r="D6" s="363"/>
      <c r="E6" s="363"/>
      <c r="F6" s="363"/>
      <c r="G6" s="363"/>
      <c r="H6" s="363"/>
      <c r="I6" s="363"/>
      <c r="J6" s="363"/>
      <c r="K6" s="363"/>
      <c r="L6" s="363"/>
    </row>
    <row r="8" spans="1:14" ht="29.25" customHeight="1" x14ac:dyDescent="0.2">
      <c r="B8" s="431" t="s">
        <v>1</v>
      </c>
      <c r="C8" s="430" t="s">
        <v>568</v>
      </c>
      <c r="D8" s="430"/>
      <c r="E8" s="430"/>
      <c r="F8" s="430"/>
      <c r="G8" s="430"/>
      <c r="H8" s="430"/>
      <c r="I8" s="430"/>
      <c r="J8" s="430"/>
      <c r="K8" s="430"/>
      <c r="L8" s="430"/>
    </row>
    <row r="9" spans="1:14" x14ac:dyDescent="0.2">
      <c r="B9" s="431"/>
      <c r="C9" s="431" t="s">
        <v>554</v>
      </c>
      <c r="D9" s="431"/>
      <c r="E9" s="431"/>
      <c r="F9" s="405" t="s">
        <v>555</v>
      </c>
      <c r="G9" s="405"/>
      <c r="H9" s="405"/>
      <c r="I9" s="405" t="s">
        <v>556</v>
      </c>
      <c r="J9" s="405"/>
      <c r="K9" s="405"/>
      <c r="L9" s="431" t="s">
        <v>43</v>
      </c>
    </row>
    <row r="10" spans="1:14" x14ac:dyDescent="0.2">
      <c r="B10" s="431"/>
      <c r="C10" s="272" t="s">
        <v>548</v>
      </c>
      <c r="D10" s="272" t="s">
        <v>549</v>
      </c>
      <c r="E10" s="271" t="s">
        <v>507</v>
      </c>
      <c r="F10" s="272" t="s">
        <v>548</v>
      </c>
      <c r="G10" s="272" t="s">
        <v>549</v>
      </c>
      <c r="H10" s="271" t="s">
        <v>507</v>
      </c>
      <c r="I10" s="272" t="s">
        <v>548</v>
      </c>
      <c r="J10" s="272" t="s">
        <v>549</v>
      </c>
      <c r="K10" s="271" t="s">
        <v>507</v>
      </c>
      <c r="L10" s="431"/>
    </row>
    <row r="11" spans="1:14" x14ac:dyDescent="0.2">
      <c r="B11" s="121" t="s">
        <v>565</v>
      </c>
      <c r="C11" s="121"/>
      <c r="D11" s="121"/>
      <c r="E11" s="275">
        <f>104069+4050+2362+2539+4084+2107</f>
        <v>119211</v>
      </c>
      <c r="F11" s="275"/>
      <c r="G11" s="275"/>
      <c r="H11" s="275">
        <f>1303+54+38+22+19+21</f>
        <v>1457</v>
      </c>
      <c r="I11" s="275"/>
      <c r="J11" s="275"/>
      <c r="K11" s="275">
        <f>6+498+437+328+454+259</f>
        <v>1982</v>
      </c>
      <c r="L11" s="275">
        <f t="shared" ref="L11:L24" si="0">E11+H11+K11</f>
        <v>122650</v>
      </c>
    </row>
    <row r="12" spans="1:14" x14ac:dyDescent="0.2">
      <c r="B12" s="276">
        <v>2012</v>
      </c>
      <c r="C12" s="121"/>
      <c r="D12" s="121"/>
      <c r="E12" s="275">
        <v>24495</v>
      </c>
      <c r="F12" s="275"/>
      <c r="G12" s="275"/>
      <c r="H12" s="275">
        <v>248</v>
      </c>
      <c r="I12" s="275"/>
      <c r="J12" s="275"/>
      <c r="K12" s="275">
        <v>7862</v>
      </c>
      <c r="L12" s="275">
        <f t="shared" si="0"/>
        <v>32605</v>
      </c>
    </row>
    <row r="13" spans="1:14" x14ac:dyDescent="0.2">
      <c r="B13" s="233">
        <v>41275</v>
      </c>
      <c r="C13" s="233"/>
      <c r="D13" s="233"/>
      <c r="E13" s="223">
        <v>1593</v>
      </c>
      <c r="F13" s="223"/>
      <c r="G13" s="223"/>
      <c r="H13" s="223">
        <v>15</v>
      </c>
      <c r="I13" s="223"/>
      <c r="J13" s="223"/>
      <c r="K13" s="223">
        <v>924</v>
      </c>
      <c r="L13" s="223">
        <f t="shared" si="0"/>
        <v>2532</v>
      </c>
    </row>
    <row r="14" spans="1:14" x14ac:dyDescent="0.2">
      <c r="B14" s="233">
        <v>41306</v>
      </c>
      <c r="C14" s="233"/>
      <c r="D14" s="233"/>
      <c r="E14" s="223">
        <v>1468</v>
      </c>
      <c r="F14" s="223"/>
      <c r="G14" s="223"/>
      <c r="H14" s="223">
        <v>22</v>
      </c>
      <c r="I14" s="223"/>
      <c r="J14" s="223"/>
      <c r="K14" s="223">
        <v>949</v>
      </c>
      <c r="L14" s="223">
        <f t="shared" si="0"/>
        <v>2439</v>
      </c>
    </row>
    <row r="15" spans="1:14" x14ac:dyDescent="0.2">
      <c r="B15" s="233">
        <v>41334</v>
      </c>
      <c r="C15" s="233"/>
      <c r="D15" s="233"/>
      <c r="E15" s="223">
        <v>1784</v>
      </c>
      <c r="F15" s="223"/>
      <c r="G15" s="223"/>
      <c r="H15" s="223">
        <v>16</v>
      </c>
      <c r="I15" s="223"/>
      <c r="J15" s="223"/>
      <c r="K15" s="223">
        <v>631</v>
      </c>
      <c r="L15" s="223">
        <f t="shared" si="0"/>
        <v>2431</v>
      </c>
    </row>
    <row r="16" spans="1:14" x14ac:dyDescent="0.2">
      <c r="B16" s="233">
        <v>41365</v>
      </c>
      <c r="C16" s="233"/>
      <c r="D16" s="233"/>
      <c r="E16" s="277">
        <v>1305</v>
      </c>
      <c r="F16" s="277"/>
      <c r="G16" s="277"/>
      <c r="H16" s="278">
        <v>44</v>
      </c>
      <c r="I16" s="278"/>
      <c r="J16" s="278"/>
      <c r="K16" s="279">
        <v>502</v>
      </c>
      <c r="L16" s="223">
        <f t="shared" si="0"/>
        <v>1851</v>
      </c>
    </row>
    <row r="17" spans="2:12" x14ac:dyDescent="0.2">
      <c r="B17" s="233">
        <v>41395</v>
      </c>
      <c r="C17" s="233"/>
      <c r="D17" s="233"/>
      <c r="E17" s="277">
        <v>1777</v>
      </c>
      <c r="F17" s="277"/>
      <c r="G17" s="277"/>
      <c r="H17" s="278">
        <v>10</v>
      </c>
      <c r="I17" s="278"/>
      <c r="J17" s="278"/>
      <c r="K17" s="279">
        <v>582</v>
      </c>
      <c r="L17" s="223">
        <f t="shared" si="0"/>
        <v>2369</v>
      </c>
    </row>
    <row r="18" spans="2:12" x14ac:dyDescent="0.2">
      <c r="B18" s="233">
        <v>41426</v>
      </c>
      <c r="C18" s="233"/>
      <c r="D18" s="233"/>
      <c r="E18" s="277">
        <v>1540</v>
      </c>
      <c r="F18" s="277"/>
      <c r="G18" s="277"/>
      <c r="H18" s="278">
        <v>16</v>
      </c>
      <c r="I18" s="278"/>
      <c r="J18" s="278"/>
      <c r="K18" s="279">
        <v>725</v>
      </c>
      <c r="L18" s="223">
        <f t="shared" si="0"/>
        <v>2281</v>
      </c>
    </row>
    <row r="19" spans="2:12" x14ac:dyDescent="0.2">
      <c r="B19" s="233">
        <v>41456</v>
      </c>
      <c r="C19" s="233"/>
      <c r="D19" s="233"/>
      <c r="E19" s="277">
        <v>1026</v>
      </c>
      <c r="F19" s="277"/>
      <c r="G19" s="277"/>
      <c r="H19" s="278">
        <v>10</v>
      </c>
      <c r="I19" s="278"/>
      <c r="J19" s="278"/>
      <c r="K19" s="279">
        <v>1261</v>
      </c>
      <c r="L19" s="223">
        <f t="shared" si="0"/>
        <v>2297</v>
      </c>
    </row>
    <row r="20" spans="2:12" x14ac:dyDescent="0.2">
      <c r="B20" s="233">
        <v>41487</v>
      </c>
      <c r="C20" s="233"/>
      <c r="D20" s="233"/>
      <c r="E20" s="277">
        <v>610</v>
      </c>
      <c r="F20" s="277"/>
      <c r="G20" s="277"/>
      <c r="H20" s="278">
        <v>14</v>
      </c>
      <c r="I20" s="278"/>
      <c r="J20" s="278"/>
      <c r="K20" s="279">
        <v>854</v>
      </c>
      <c r="L20" s="223">
        <f t="shared" si="0"/>
        <v>1478</v>
      </c>
    </row>
    <row r="21" spans="2:12" x14ac:dyDescent="0.2">
      <c r="B21" s="233">
        <v>41518</v>
      </c>
      <c r="C21" s="233"/>
      <c r="D21" s="233"/>
      <c r="E21" s="277">
        <v>816</v>
      </c>
      <c r="F21" s="277"/>
      <c r="G21" s="277"/>
      <c r="H21" s="278">
        <v>1</v>
      </c>
      <c r="I21" s="278"/>
      <c r="J21" s="278"/>
      <c r="K21" s="279">
        <v>493</v>
      </c>
      <c r="L21" s="223">
        <f t="shared" si="0"/>
        <v>1310</v>
      </c>
    </row>
    <row r="22" spans="2:12" x14ac:dyDescent="0.2">
      <c r="B22" s="233">
        <v>41548</v>
      </c>
      <c r="C22" s="233"/>
      <c r="D22" s="233"/>
      <c r="E22" s="277">
        <v>485</v>
      </c>
      <c r="F22" s="277"/>
      <c r="G22" s="277"/>
      <c r="H22" s="278">
        <v>2</v>
      </c>
      <c r="I22" s="278"/>
      <c r="J22" s="278"/>
      <c r="K22" s="279">
        <v>654</v>
      </c>
      <c r="L22" s="223">
        <f t="shared" si="0"/>
        <v>1141</v>
      </c>
    </row>
    <row r="23" spans="2:12" x14ac:dyDescent="0.2">
      <c r="B23" s="233">
        <v>41579</v>
      </c>
      <c r="C23" s="233"/>
      <c r="D23" s="233"/>
      <c r="E23" s="277">
        <v>480</v>
      </c>
      <c r="F23" s="277"/>
      <c r="G23" s="277"/>
      <c r="H23" s="278">
        <v>2</v>
      </c>
      <c r="I23" s="278"/>
      <c r="J23" s="278"/>
      <c r="K23" s="279">
        <v>443</v>
      </c>
      <c r="L23" s="223">
        <f t="shared" si="0"/>
        <v>925</v>
      </c>
    </row>
    <row r="24" spans="2:12" x14ac:dyDescent="0.2">
      <c r="B24" s="233">
        <v>41609</v>
      </c>
      <c r="C24" s="233"/>
      <c r="D24" s="233"/>
      <c r="E24" s="277">
        <v>1157</v>
      </c>
      <c r="F24" s="277"/>
      <c r="G24" s="277"/>
      <c r="H24" s="278">
        <v>6</v>
      </c>
      <c r="I24" s="278"/>
      <c r="J24" s="278"/>
      <c r="K24" s="279">
        <v>1108</v>
      </c>
      <c r="L24" s="223">
        <f t="shared" si="0"/>
        <v>2271</v>
      </c>
    </row>
    <row r="25" spans="2:12" x14ac:dyDescent="0.2">
      <c r="B25" s="276">
        <v>2013</v>
      </c>
      <c r="C25" s="121"/>
      <c r="D25" s="121"/>
      <c r="E25" s="280">
        <f>SUM(E13:E24)</f>
        <v>14041</v>
      </c>
      <c r="F25" s="280"/>
      <c r="G25" s="280"/>
      <c r="H25" s="280">
        <f t="shared" ref="H25:L25" si="1">SUM(H13:H24)</f>
        <v>158</v>
      </c>
      <c r="I25" s="280"/>
      <c r="J25" s="280"/>
      <c r="K25" s="280">
        <f t="shared" si="1"/>
        <v>9126</v>
      </c>
      <c r="L25" s="280">
        <f t="shared" si="1"/>
        <v>23325</v>
      </c>
    </row>
    <row r="26" spans="2:12" x14ac:dyDescent="0.2">
      <c r="B26" s="233">
        <v>41640</v>
      </c>
      <c r="C26" s="233"/>
      <c r="D26" s="233"/>
      <c r="E26" s="277">
        <v>1358</v>
      </c>
      <c r="F26" s="277"/>
      <c r="G26" s="277"/>
      <c r="H26" s="279">
        <v>5</v>
      </c>
      <c r="I26" s="279"/>
      <c r="J26" s="279"/>
      <c r="K26" s="279">
        <v>1261</v>
      </c>
      <c r="L26" s="223">
        <f t="shared" ref="L26:L32" si="2">E26+H26+K26</f>
        <v>2624</v>
      </c>
    </row>
    <row r="27" spans="2:12" x14ac:dyDescent="0.2">
      <c r="B27" s="233">
        <v>41671</v>
      </c>
      <c r="C27" s="233"/>
      <c r="D27" s="233"/>
      <c r="E27" s="277">
        <v>746</v>
      </c>
      <c r="F27" s="277"/>
      <c r="G27" s="277"/>
      <c r="H27" s="279">
        <v>4</v>
      </c>
      <c r="I27" s="279"/>
      <c r="J27" s="279"/>
      <c r="K27" s="279">
        <v>848</v>
      </c>
      <c r="L27" s="223">
        <f t="shared" si="2"/>
        <v>1598</v>
      </c>
    </row>
    <row r="28" spans="2:12" x14ac:dyDescent="0.2">
      <c r="B28" s="281">
        <v>41699</v>
      </c>
      <c r="C28" s="281"/>
      <c r="D28" s="281"/>
      <c r="E28" s="277">
        <v>1052</v>
      </c>
      <c r="F28" s="277"/>
      <c r="G28" s="277"/>
      <c r="H28" s="279">
        <v>10</v>
      </c>
      <c r="I28" s="279"/>
      <c r="J28" s="279"/>
      <c r="K28" s="279">
        <v>852</v>
      </c>
      <c r="L28" s="223">
        <f t="shared" si="2"/>
        <v>1914</v>
      </c>
    </row>
    <row r="29" spans="2:12" x14ac:dyDescent="0.2">
      <c r="B29" s="281">
        <v>41730</v>
      </c>
      <c r="C29" s="281"/>
      <c r="D29" s="281"/>
      <c r="E29" s="277">
        <v>549</v>
      </c>
      <c r="F29" s="277"/>
      <c r="G29" s="277"/>
      <c r="H29" s="279">
        <v>4</v>
      </c>
      <c r="I29" s="279"/>
      <c r="J29" s="279"/>
      <c r="K29" s="279">
        <v>512</v>
      </c>
      <c r="L29" s="223">
        <f t="shared" si="2"/>
        <v>1065</v>
      </c>
    </row>
    <row r="30" spans="2:12" x14ac:dyDescent="0.2">
      <c r="B30" s="281">
        <v>41760</v>
      </c>
      <c r="C30" s="281"/>
      <c r="D30" s="281"/>
      <c r="E30" s="277">
        <v>773</v>
      </c>
      <c r="F30" s="277"/>
      <c r="G30" s="277"/>
      <c r="H30" s="279">
        <v>9</v>
      </c>
      <c r="I30" s="279"/>
      <c r="J30" s="279"/>
      <c r="K30" s="279">
        <v>1137</v>
      </c>
      <c r="L30" s="223">
        <f t="shared" si="2"/>
        <v>1919</v>
      </c>
    </row>
    <row r="31" spans="2:12" x14ac:dyDescent="0.2">
      <c r="B31" s="281">
        <v>41791</v>
      </c>
      <c r="C31" s="281"/>
      <c r="D31" s="281"/>
      <c r="E31" s="277">
        <v>660</v>
      </c>
      <c r="F31" s="277"/>
      <c r="G31" s="277"/>
      <c r="H31" s="279">
        <v>15</v>
      </c>
      <c r="I31" s="279"/>
      <c r="J31" s="279"/>
      <c r="K31" s="279">
        <v>905</v>
      </c>
      <c r="L31" s="223">
        <f t="shared" si="2"/>
        <v>1580</v>
      </c>
    </row>
    <row r="32" spans="2:12" x14ac:dyDescent="0.2">
      <c r="B32" s="281">
        <v>41821</v>
      </c>
      <c r="C32" s="281"/>
      <c r="D32" s="281"/>
      <c r="E32" s="277">
        <v>881</v>
      </c>
      <c r="F32" s="277"/>
      <c r="G32" s="277"/>
      <c r="H32" s="279">
        <v>15</v>
      </c>
      <c r="I32" s="279"/>
      <c r="J32" s="279"/>
      <c r="K32" s="279">
        <v>646</v>
      </c>
      <c r="L32" s="223">
        <f t="shared" si="2"/>
        <v>1542</v>
      </c>
    </row>
    <row r="33" spans="2:12" x14ac:dyDescent="0.2">
      <c r="B33" s="233">
        <v>41852</v>
      </c>
      <c r="C33" s="233"/>
      <c r="D33" s="233"/>
      <c r="E33" s="277">
        <v>825</v>
      </c>
      <c r="F33" s="277"/>
      <c r="G33" s="277"/>
      <c r="H33" s="279">
        <v>28</v>
      </c>
      <c r="I33" s="279"/>
      <c r="J33" s="279"/>
      <c r="K33" s="279">
        <v>753</v>
      </c>
      <c r="L33" s="223">
        <f>E33+H33+K33</f>
        <v>1606</v>
      </c>
    </row>
    <row r="34" spans="2:12" x14ac:dyDescent="0.2">
      <c r="B34" s="233">
        <v>41883</v>
      </c>
      <c r="C34" s="233"/>
      <c r="D34" s="233"/>
      <c r="E34" s="279">
        <v>1489</v>
      </c>
      <c r="F34" s="279"/>
      <c r="G34" s="279"/>
      <c r="H34" s="279">
        <v>41</v>
      </c>
      <c r="I34" s="279"/>
      <c r="J34" s="279"/>
      <c r="K34" s="279">
        <v>1146</v>
      </c>
      <c r="L34" s="279">
        <f>E34+H34+K34</f>
        <v>2676</v>
      </c>
    </row>
    <row r="35" spans="2:12" x14ac:dyDescent="0.2">
      <c r="B35" s="231">
        <v>41913</v>
      </c>
      <c r="C35" s="231"/>
      <c r="D35" s="231"/>
      <c r="E35" s="279">
        <v>1667</v>
      </c>
      <c r="F35" s="279"/>
      <c r="G35" s="279"/>
      <c r="H35" s="279">
        <v>132</v>
      </c>
      <c r="I35" s="279"/>
      <c r="J35" s="279"/>
      <c r="K35" s="279">
        <v>827</v>
      </c>
      <c r="L35" s="279">
        <f>E35+H35+K35</f>
        <v>2626</v>
      </c>
    </row>
    <row r="36" spans="2:12" x14ac:dyDescent="0.2">
      <c r="B36" s="231">
        <v>41944</v>
      </c>
      <c r="C36" s="231"/>
      <c r="D36" s="231"/>
      <c r="E36" s="279">
        <v>1332</v>
      </c>
      <c r="F36" s="279"/>
      <c r="G36" s="279"/>
      <c r="H36" s="279">
        <v>22</v>
      </c>
      <c r="I36" s="279"/>
      <c r="J36" s="279"/>
      <c r="K36" s="279">
        <v>1068</v>
      </c>
      <c r="L36" s="279">
        <f>E36+H36+K36</f>
        <v>2422</v>
      </c>
    </row>
    <row r="37" spans="2:12" x14ac:dyDescent="0.2">
      <c r="B37" s="231">
        <v>41974</v>
      </c>
      <c r="C37" s="231"/>
      <c r="D37" s="231"/>
      <c r="E37" s="279">
        <v>500</v>
      </c>
      <c r="F37" s="279"/>
      <c r="G37" s="279"/>
      <c r="H37" s="279">
        <v>14</v>
      </c>
      <c r="I37" s="279"/>
      <c r="J37" s="279"/>
      <c r="K37" s="279">
        <v>835</v>
      </c>
      <c r="L37" s="279">
        <f>E37+H37+K37</f>
        <v>1349</v>
      </c>
    </row>
    <row r="38" spans="2:12" x14ac:dyDescent="0.2">
      <c r="B38" s="276">
        <v>2014</v>
      </c>
      <c r="C38" s="121"/>
      <c r="D38" s="121"/>
      <c r="E38" s="282">
        <f>SUM(E26:E37)</f>
        <v>11832</v>
      </c>
      <c r="F38" s="282"/>
      <c r="G38" s="282"/>
      <c r="H38" s="282">
        <f t="shared" ref="H38:L38" si="3">SUM(H26:H37)</f>
        <v>299</v>
      </c>
      <c r="I38" s="282"/>
      <c r="J38" s="282"/>
      <c r="K38" s="282">
        <f t="shared" si="3"/>
        <v>10790</v>
      </c>
      <c r="L38" s="282">
        <f t="shared" si="3"/>
        <v>22921</v>
      </c>
    </row>
    <row r="39" spans="2:12" x14ac:dyDescent="0.2">
      <c r="B39" s="231">
        <v>42005</v>
      </c>
      <c r="C39" s="231"/>
      <c r="D39" s="231"/>
      <c r="E39" s="279">
        <v>38</v>
      </c>
      <c r="F39" s="279"/>
      <c r="G39" s="279"/>
      <c r="H39" s="279">
        <v>896</v>
      </c>
      <c r="I39" s="279"/>
      <c r="J39" s="279"/>
      <c r="K39" s="279">
        <v>1448</v>
      </c>
      <c r="L39" s="279">
        <f t="shared" ref="L39:L50" si="4">E39+H39+K39</f>
        <v>2382</v>
      </c>
    </row>
    <row r="40" spans="2:12" x14ac:dyDescent="0.2">
      <c r="B40" s="231">
        <v>42036</v>
      </c>
      <c r="C40" s="231"/>
      <c r="D40" s="231"/>
      <c r="E40" s="279">
        <v>1411</v>
      </c>
      <c r="F40" s="279"/>
      <c r="G40" s="279"/>
      <c r="H40" s="279">
        <v>90</v>
      </c>
      <c r="I40" s="279"/>
      <c r="J40" s="279"/>
      <c r="K40" s="279">
        <v>2461</v>
      </c>
      <c r="L40" s="279">
        <f t="shared" si="4"/>
        <v>3962</v>
      </c>
    </row>
    <row r="41" spans="2:12" x14ac:dyDescent="0.2">
      <c r="B41" s="231">
        <v>42064</v>
      </c>
      <c r="C41" s="231"/>
      <c r="D41" s="231"/>
      <c r="E41" s="279">
        <v>1147</v>
      </c>
      <c r="F41" s="279"/>
      <c r="G41" s="279"/>
      <c r="H41" s="279">
        <v>78</v>
      </c>
      <c r="I41" s="279"/>
      <c r="J41" s="279"/>
      <c r="K41" s="279">
        <v>1427</v>
      </c>
      <c r="L41" s="279">
        <f t="shared" si="4"/>
        <v>2652</v>
      </c>
    </row>
    <row r="42" spans="2:12" x14ac:dyDescent="0.2">
      <c r="B42" s="231">
        <v>42095</v>
      </c>
      <c r="C42" s="231"/>
      <c r="D42" s="231"/>
      <c r="E42" s="279">
        <v>1650</v>
      </c>
      <c r="F42" s="279"/>
      <c r="G42" s="279"/>
      <c r="H42" s="279">
        <v>172</v>
      </c>
      <c r="I42" s="279"/>
      <c r="J42" s="279"/>
      <c r="K42" s="279">
        <v>1480</v>
      </c>
      <c r="L42" s="279">
        <f t="shared" si="4"/>
        <v>3302</v>
      </c>
    </row>
    <row r="43" spans="2:12" x14ac:dyDescent="0.2">
      <c r="B43" s="231">
        <v>42125</v>
      </c>
      <c r="C43" s="231"/>
      <c r="D43" s="231"/>
      <c r="E43" s="279">
        <v>1272</v>
      </c>
      <c r="F43" s="279"/>
      <c r="G43" s="279"/>
      <c r="H43" s="279">
        <v>123</v>
      </c>
      <c r="I43" s="279"/>
      <c r="J43" s="279"/>
      <c r="K43" s="279">
        <v>169</v>
      </c>
      <c r="L43" s="279">
        <f t="shared" si="4"/>
        <v>1564</v>
      </c>
    </row>
    <row r="44" spans="2:12" x14ac:dyDescent="0.2">
      <c r="B44" s="231">
        <v>42156</v>
      </c>
      <c r="C44" s="231"/>
      <c r="D44" s="231"/>
      <c r="E44" s="279">
        <v>1877</v>
      </c>
      <c r="F44" s="279"/>
      <c r="G44" s="279"/>
      <c r="H44" s="279">
        <v>135</v>
      </c>
      <c r="I44" s="279"/>
      <c r="J44" s="279"/>
      <c r="K44" s="279">
        <v>447</v>
      </c>
      <c r="L44" s="279">
        <f t="shared" si="4"/>
        <v>2459</v>
      </c>
    </row>
    <row r="45" spans="2:12" x14ac:dyDescent="0.2">
      <c r="B45" s="231">
        <v>42186</v>
      </c>
      <c r="C45" s="231"/>
      <c r="D45" s="231"/>
      <c r="E45" s="279">
        <v>1030</v>
      </c>
      <c r="F45" s="279"/>
      <c r="G45" s="279"/>
      <c r="H45" s="279">
        <v>110</v>
      </c>
      <c r="I45" s="279"/>
      <c r="J45" s="279"/>
      <c r="K45" s="279">
        <v>167</v>
      </c>
      <c r="L45" s="279">
        <f t="shared" si="4"/>
        <v>1307</v>
      </c>
    </row>
    <row r="46" spans="2:12" x14ac:dyDescent="0.2">
      <c r="B46" s="231">
        <v>42217</v>
      </c>
      <c r="C46" s="231"/>
      <c r="D46" s="231"/>
      <c r="E46" s="279">
        <v>1674</v>
      </c>
      <c r="F46" s="279"/>
      <c r="G46" s="279"/>
      <c r="H46" s="279">
        <v>113</v>
      </c>
      <c r="I46" s="279"/>
      <c r="J46" s="279"/>
      <c r="K46" s="279">
        <v>218</v>
      </c>
      <c r="L46" s="279">
        <f t="shared" si="4"/>
        <v>2005</v>
      </c>
    </row>
    <row r="47" spans="2:12" x14ac:dyDescent="0.2">
      <c r="B47" s="231">
        <v>42248</v>
      </c>
      <c r="C47" s="231"/>
      <c r="D47" s="231"/>
      <c r="E47" s="279">
        <v>1313</v>
      </c>
      <c r="F47" s="279"/>
      <c r="G47" s="279"/>
      <c r="H47" s="279">
        <v>136</v>
      </c>
      <c r="I47" s="279"/>
      <c r="J47" s="279"/>
      <c r="K47" s="279">
        <v>156</v>
      </c>
      <c r="L47" s="279">
        <f t="shared" si="4"/>
        <v>1605</v>
      </c>
    </row>
    <row r="48" spans="2:12" x14ac:dyDescent="0.2">
      <c r="B48" s="231">
        <v>42278</v>
      </c>
      <c r="C48" s="231"/>
      <c r="D48" s="231"/>
      <c r="E48" s="279">
        <v>5045</v>
      </c>
      <c r="F48" s="279"/>
      <c r="G48" s="279"/>
      <c r="H48" s="279">
        <v>104</v>
      </c>
      <c r="I48" s="279"/>
      <c r="J48" s="279"/>
      <c r="K48" s="279">
        <v>21</v>
      </c>
      <c r="L48" s="279">
        <f t="shared" si="4"/>
        <v>5170</v>
      </c>
    </row>
    <row r="49" spans="2:12" x14ac:dyDescent="0.2">
      <c r="B49" s="231">
        <v>42309</v>
      </c>
      <c r="C49" s="231"/>
      <c r="D49" s="231"/>
      <c r="E49" s="279">
        <v>1924</v>
      </c>
      <c r="F49" s="279"/>
      <c r="G49" s="279"/>
      <c r="H49" s="279">
        <v>764</v>
      </c>
      <c r="I49" s="279"/>
      <c r="J49" s="279"/>
      <c r="K49" s="279">
        <v>49</v>
      </c>
      <c r="L49" s="279">
        <f t="shared" si="4"/>
        <v>2737</v>
      </c>
    </row>
    <row r="50" spans="2:12" x14ac:dyDescent="0.2">
      <c r="B50" s="231">
        <v>42339</v>
      </c>
      <c r="C50" s="231"/>
      <c r="D50" s="231"/>
      <c r="E50" s="279">
        <v>1346</v>
      </c>
      <c r="F50" s="279"/>
      <c r="G50" s="279"/>
      <c r="H50" s="279">
        <v>239</v>
      </c>
      <c r="I50" s="279"/>
      <c r="J50" s="279"/>
      <c r="K50" s="279">
        <v>217</v>
      </c>
      <c r="L50" s="279">
        <f t="shared" si="4"/>
        <v>1802</v>
      </c>
    </row>
    <row r="51" spans="2:12" x14ac:dyDescent="0.2">
      <c r="B51" s="276">
        <v>2015</v>
      </c>
      <c r="C51" s="283"/>
      <c r="D51" s="283"/>
      <c r="E51" s="275">
        <f>SUM(E39:E50)</f>
        <v>19727</v>
      </c>
      <c r="F51" s="275"/>
      <c r="G51" s="275"/>
      <c r="H51" s="275">
        <f t="shared" ref="H51:K51" si="5">SUM(H39:H50)</f>
        <v>2960</v>
      </c>
      <c r="I51" s="275"/>
      <c r="J51" s="275"/>
      <c r="K51" s="275">
        <f t="shared" si="5"/>
        <v>8260</v>
      </c>
      <c r="L51" s="275">
        <f>SUM(L39:L50)</f>
        <v>30947</v>
      </c>
    </row>
    <row r="52" spans="2:12" x14ac:dyDescent="0.2">
      <c r="B52" s="231">
        <v>42370</v>
      </c>
      <c r="C52" s="231"/>
      <c r="D52" s="231"/>
      <c r="E52" s="279">
        <v>3773</v>
      </c>
      <c r="F52" s="279"/>
      <c r="G52" s="279"/>
      <c r="H52" s="279">
        <v>149</v>
      </c>
      <c r="I52" s="279"/>
      <c r="J52" s="279"/>
      <c r="K52" s="279">
        <v>57</v>
      </c>
      <c r="L52" s="279">
        <f t="shared" ref="L52:L76" si="6">E52+H52+K52</f>
        <v>3979</v>
      </c>
    </row>
    <row r="53" spans="2:12" x14ac:dyDescent="0.2">
      <c r="B53" s="231">
        <v>42401</v>
      </c>
      <c r="C53" s="231"/>
      <c r="D53" s="231"/>
      <c r="E53" s="279">
        <v>4253</v>
      </c>
      <c r="F53" s="279"/>
      <c r="G53" s="279"/>
      <c r="H53" s="279">
        <v>113</v>
      </c>
      <c r="I53" s="279"/>
      <c r="J53" s="279"/>
      <c r="K53" s="279">
        <v>0</v>
      </c>
      <c r="L53" s="279">
        <f t="shared" si="6"/>
        <v>4366</v>
      </c>
    </row>
    <row r="54" spans="2:12" x14ac:dyDescent="0.2">
      <c r="B54" s="231">
        <v>42430</v>
      </c>
      <c r="C54" s="231"/>
      <c r="D54" s="231"/>
      <c r="E54" s="279">
        <v>2016</v>
      </c>
      <c r="F54" s="279"/>
      <c r="G54" s="279"/>
      <c r="H54" s="279">
        <v>25</v>
      </c>
      <c r="I54" s="279"/>
      <c r="J54" s="279"/>
      <c r="K54" s="279">
        <v>15</v>
      </c>
      <c r="L54" s="279">
        <f t="shared" si="6"/>
        <v>2056</v>
      </c>
    </row>
    <row r="55" spans="2:12" x14ac:dyDescent="0.2">
      <c r="B55" s="231">
        <v>42461</v>
      </c>
      <c r="C55" s="231"/>
      <c r="D55" s="231"/>
      <c r="E55" s="279">
        <v>2405</v>
      </c>
      <c r="F55" s="279"/>
      <c r="G55" s="279"/>
      <c r="H55" s="279">
        <v>33</v>
      </c>
      <c r="I55" s="279"/>
      <c r="J55" s="279"/>
      <c r="K55" s="279">
        <v>16</v>
      </c>
      <c r="L55" s="279">
        <f t="shared" si="6"/>
        <v>2454</v>
      </c>
    </row>
    <row r="56" spans="2:12" x14ac:dyDescent="0.2">
      <c r="B56" s="231">
        <v>42491</v>
      </c>
      <c r="C56" s="279">
        <v>996</v>
      </c>
      <c r="D56" s="279">
        <v>817</v>
      </c>
      <c r="E56" s="279">
        <f t="shared" ref="E56:E76" si="7">C56+D56</f>
        <v>1813</v>
      </c>
      <c r="F56" s="279">
        <v>17</v>
      </c>
      <c r="G56" s="279">
        <v>17</v>
      </c>
      <c r="H56" s="279">
        <f t="shared" ref="H56:H76" si="8">F56+G56</f>
        <v>34</v>
      </c>
      <c r="I56" s="279">
        <v>8</v>
      </c>
      <c r="J56" s="279">
        <v>0</v>
      </c>
      <c r="K56" s="279">
        <f t="shared" ref="K56:K76" si="9">I56+J56</f>
        <v>8</v>
      </c>
      <c r="L56" s="279">
        <f t="shared" si="6"/>
        <v>1855</v>
      </c>
    </row>
    <row r="57" spans="2:12" x14ac:dyDescent="0.2">
      <c r="B57" s="231">
        <v>42522</v>
      </c>
      <c r="C57" s="279">
        <v>957</v>
      </c>
      <c r="D57" s="279">
        <v>898</v>
      </c>
      <c r="E57" s="279">
        <f t="shared" si="7"/>
        <v>1855</v>
      </c>
      <c r="F57" s="279">
        <v>15</v>
      </c>
      <c r="G57" s="279">
        <v>21</v>
      </c>
      <c r="H57" s="279">
        <f t="shared" si="8"/>
        <v>36</v>
      </c>
      <c r="I57" s="279">
        <v>11</v>
      </c>
      <c r="J57" s="279">
        <v>5</v>
      </c>
      <c r="K57" s="279">
        <f t="shared" si="9"/>
        <v>16</v>
      </c>
      <c r="L57" s="279">
        <f t="shared" si="6"/>
        <v>1907</v>
      </c>
    </row>
    <row r="58" spans="2:12" x14ac:dyDescent="0.2">
      <c r="B58" s="231">
        <v>42552</v>
      </c>
      <c r="C58" s="279">
        <v>977</v>
      </c>
      <c r="D58" s="279">
        <v>835</v>
      </c>
      <c r="E58" s="279">
        <f t="shared" si="7"/>
        <v>1812</v>
      </c>
      <c r="F58" s="279">
        <v>24</v>
      </c>
      <c r="G58" s="279">
        <v>24</v>
      </c>
      <c r="H58" s="279">
        <f t="shared" si="8"/>
        <v>48</v>
      </c>
      <c r="I58" s="279">
        <v>10</v>
      </c>
      <c r="J58" s="279">
        <v>13</v>
      </c>
      <c r="K58" s="279">
        <f t="shared" si="9"/>
        <v>23</v>
      </c>
      <c r="L58" s="279">
        <f t="shared" si="6"/>
        <v>1883</v>
      </c>
    </row>
    <row r="59" spans="2:12" x14ac:dyDescent="0.2">
      <c r="B59" s="231">
        <v>42583</v>
      </c>
      <c r="C59" s="279">
        <v>2266</v>
      </c>
      <c r="D59" s="279">
        <v>1640</v>
      </c>
      <c r="E59" s="279">
        <f t="shared" si="7"/>
        <v>3906</v>
      </c>
      <c r="F59" s="279">
        <v>90</v>
      </c>
      <c r="G59" s="279">
        <v>73</v>
      </c>
      <c r="H59" s="279">
        <f t="shared" si="8"/>
        <v>163</v>
      </c>
      <c r="I59" s="279">
        <v>19</v>
      </c>
      <c r="J59" s="279">
        <v>15</v>
      </c>
      <c r="K59" s="279">
        <f t="shared" si="9"/>
        <v>34</v>
      </c>
      <c r="L59" s="279">
        <f t="shared" si="6"/>
        <v>4103</v>
      </c>
    </row>
    <row r="60" spans="2:12" x14ac:dyDescent="0.2">
      <c r="B60" s="231">
        <v>42614</v>
      </c>
      <c r="C60" s="279">
        <v>948</v>
      </c>
      <c r="D60" s="279">
        <v>779</v>
      </c>
      <c r="E60" s="279">
        <f t="shared" si="7"/>
        <v>1727</v>
      </c>
      <c r="F60" s="279">
        <v>42</v>
      </c>
      <c r="G60" s="279">
        <v>41</v>
      </c>
      <c r="H60" s="279">
        <f t="shared" si="8"/>
        <v>83</v>
      </c>
      <c r="I60" s="279">
        <v>3</v>
      </c>
      <c r="J60" s="279">
        <v>0</v>
      </c>
      <c r="K60" s="279">
        <f t="shared" si="9"/>
        <v>3</v>
      </c>
      <c r="L60" s="279">
        <f t="shared" si="6"/>
        <v>1813</v>
      </c>
    </row>
    <row r="61" spans="2:12" x14ac:dyDescent="0.2">
      <c r="B61" s="231">
        <v>42644</v>
      </c>
      <c r="C61" s="279">
        <v>770</v>
      </c>
      <c r="D61" s="279">
        <v>832</v>
      </c>
      <c r="E61" s="279">
        <f t="shared" si="7"/>
        <v>1602</v>
      </c>
      <c r="F61" s="279">
        <v>13</v>
      </c>
      <c r="G61" s="279">
        <v>16</v>
      </c>
      <c r="H61" s="279">
        <f t="shared" si="8"/>
        <v>29</v>
      </c>
      <c r="I61" s="279">
        <v>0</v>
      </c>
      <c r="J61" s="279">
        <v>0</v>
      </c>
      <c r="K61" s="279">
        <f t="shared" si="9"/>
        <v>0</v>
      </c>
      <c r="L61" s="279">
        <f t="shared" si="6"/>
        <v>1631</v>
      </c>
    </row>
    <row r="62" spans="2:12" x14ac:dyDescent="0.2">
      <c r="B62" s="231">
        <v>42675</v>
      </c>
      <c r="C62" s="279">
        <v>484</v>
      </c>
      <c r="D62" s="279">
        <v>317</v>
      </c>
      <c r="E62" s="279">
        <f t="shared" si="7"/>
        <v>801</v>
      </c>
      <c r="F62" s="279">
        <v>12</v>
      </c>
      <c r="G62" s="279">
        <v>9</v>
      </c>
      <c r="H62" s="279">
        <f t="shared" si="8"/>
        <v>21</v>
      </c>
      <c r="I62" s="279">
        <v>0</v>
      </c>
      <c r="J62" s="279">
        <v>0</v>
      </c>
      <c r="K62" s="279">
        <f t="shared" si="9"/>
        <v>0</v>
      </c>
      <c r="L62" s="279">
        <f t="shared" si="6"/>
        <v>822</v>
      </c>
    </row>
    <row r="63" spans="2:12" x14ac:dyDescent="0.2">
      <c r="B63" s="231">
        <v>42705</v>
      </c>
      <c r="C63" s="279">
        <v>1057</v>
      </c>
      <c r="D63" s="279">
        <v>797</v>
      </c>
      <c r="E63" s="279">
        <f t="shared" si="7"/>
        <v>1854</v>
      </c>
      <c r="F63" s="279">
        <v>156</v>
      </c>
      <c r="G63" s="279">
        <v>126</v>
      </c>
      <c r="H63" s="279">
        <f t="shared" si="8"/>
        <v>282</v>
      </c>
      <c r="I63" s="279">
        <v>6</v>
      </c>
      <c r="J63" s="279">
        <v>0</v>
      </c>
      <c r="K63" s="279">
        <f t="shared" si="9"/>
        <v>6</v>
      </c>
      <c r="L63" s="279">
        <f t="shared" si="6"/>
        <v>2142</v>
      </c>
    </row>
    <row r="64" spans="2:12" x14ac:dyDescent="0.2">
      <c r="B64" s="276">
        <v>2016</v>
      </c>
      <c r="C64" s="279"/>
      <c r="D64" s="279"/>
      <c r="E64" s="284">
        <f>SUM(E52:E63)</f>
        <v>27817</v>
      </c>
      <c r="F64" s="284"/>
      <c r="G64" s="284"/>
      <c r="H64" s="284">
        <f>SUM(H52:H63)</f>
        <v>1016</v>
      </c>
      <c r="I64" s="284"/>
      <c r="J64" s="284"/>
      <c r="K64" s="284">
        <f>SUM(K52:K63)</f>
        <v>178</v>
      </c>
      <c r="L64" s="284">
        <f>SUM(L52:L63)</f>
        <v>29011</v>
      </c>
    </row>
    <row r="65" spans="2:12" x14ac:dyDescent="0.2">
      <c r="B65" s="231">
        <v>42736</v>
      </c>
      <c r="C65" s="279">
        <v>1709</v>
      </c>
      <c r="D65" s="279">
        <v>1188</v>
      </c>
      <c r="E65" s="279">
        <f t="shared" si="7"/>
        <v>2897</v>
      </c>
      <c r="F65" s="279">
        <v>87</v>
      </c>
      <c r="G65" s="279">
        <v>62</v>
      </c>
      <c r="H65" s="279">
        <f t="shared" si="8"/>
        <v>149</v>
      </c>
      <c r="I65" s="279">
        <v>21</v>
      </c>
      <c r="J65" s="279">
        <v>22</v>
      </c>
      <c r="K65" s="279">
        <f t="shared" si="9"/>
        <v>43</v>
      </c>
      <c r="L65" s="279">
        <f t="shared" si="6"/>
        <v>3089</v>
      </c>
    </row>
    <row r="66" spans="2:12" x14ac:dyDescent="0.2">
      <c r="B66" s="231">
        <v>42767</v>
      </c>
      <c r="C66" s="279">
        <v>1599</v>
      </c>
      <c r="D66" s="279">
        <v>1237</v>
      </c>
      <c r="E66" s="279">
        <f t="shared" si="7"/>
        <v>2836</v>
      </c>
      <c r="F66" s="279">
        <v>35</v>
      </c>
      <c r="G66" s="279">
        <v>42</v>
      </c>
      <c r="H66" s="279">
        <f t="shared" si="8"/>
        <v>77</v>
      </c>
      <c r="I66" s="279">
        <v>11</v>
      </c>
      <c r="J66" s="279">
        <v>10</v>
      </c>
      <c r="K66" s="279">
        <f t="shared" si="9"/>
        <v>21</v>
      </c>
      <c r="L66" s="279">
        <f t="shared" si="6"/>
        <v>2934</v>
      </c>
    </row>
    <row r="67" spans="2:12" x14ac:dyDescent="0.2">
      <c r="B67" s="231">
        <v>42795</v>
      </c>
      <c r="C67" s="279">
        <v>1281</v>
      </c>
      <c r="D67" s="279">
        <v>949</v>
      </c>
      <c r="E67" s="279">
        <f t="shared" si="7"/>
        <v>2230</v>
      </c>
      <c r="F67" s="279">
        <v>63</v>
      </c>
      <c r="G67" s="279">
        <v>47</v>
      </c>
      <c r="H67" s="279">
        <f t="shared" si="8"/>
        <v>110</v>
      </c>
      <c r="I67" s="279">
        <v>18</v>
      </c>
      <c r="J67" s="279">
        <v>10</v>
      </c>
      <c r="K67" s="279">
        <f t="shared" si="9"/>
        <v>28</v>
      </c>
      <c r="L67" s="279">
        <f t="shared" si="6"/>
        <v>2368</v>
      </c>
    </row>
    <row r="68" spans="2:12" x14ac:dyDescent="0.2">
      <c r="B68" s="231">
        <v>42826</v>
      </c>
      <c r="C68" s="279">
        <v>694</v>
      </c>
      <c r="D68" s="279">
        <v>578</v>
      </c>
      <c r="E68" s="279">
        <f t="shared" si="7"/>
        <v>1272</v>
      </c>
      <c r="F68" s="279">
        <v>16</v>
      </c>
      <c r="G68" s="279">
        <v>19</v>
      </c>
      <c r="H68" s="279">
        <f t="shared" si="8"/>
        <v>35</v>
      </c>
      <c r="I68" s="279">
        <v>8</v>
      </c>
      <c r="J68" s="279">
        <v>7</v>
      </c>
      <c r="K68" s="279">
        <f t="shared" si="9"/>
        <v>15</v>
      </c>
      <c r="L68" s="279">
        <f t="shared" si="6"/>
        <v>1322</v>
      </c>
    </row>
    <row r="69" spans="2:12" x14ac:dyDescent="0.2">
      <c r="B69" s="231">
        <v>42856</v>
      </c>
      <c r="C69" s="279">
        <v>698</v>
      </c>
      <c r="D69" s="279">
        <v>493</v>
      </c>
      <c r="E69" s="279">
        <f t="shared" si="7"/>
        <v>1191</v>
      </c>
      <c r="F69" s="279">
        <v>13</v>
      </c>
      <c r="G69" s="279">
        <v>3</v>
      </c>
      <c r="H69" s="279">
        <f t="shared" si="8"/>
        <v>16</v>
      </c>
      <c r="I69" s="279">
        <v>45</v>
      </c>
      <c r="J69" s="279">
        <v>41</v>
      </c>
      <c r="K69" s="279">
        <f t="shared" si="9"/>
        <v>86</v>
      </c>
      <c r="L69" s="279">
        <f t="shared" si="6"/>
        <v>1293</v>
      </c>
    </row>
    <row r="70" spans="2:12" x14ac:dyDescent="0.2">
      <c r="B70" s="231">
        <v>42887</v>
      </c>
      <c r="C70" s="279">
        <v>891</v>
      </c>
      <c r="D70" s="279">
        <v>581</v>
      </c>
      <c r="E70" s="279">
        <f t="shared" si="7"/>
        <v>1472</v>
      </c>
      <c r="F70" s="279">
        <v>18</v>
      </c>
      <c r="G70" s="279">
        <v>18</v>
      </c>
      <c r="H70" s="279">
        <f t="shared" si="8"/>
        <v>36</v>
      </c>
      <c r="I70" s="279">
        <v>10</v>
      </c>
      <c r="J70" s="279">
        <v>12</v>
      </c>
      <c r="K70" s="279">
        <f t="shared" si="9"/>
        <v>22</v>
      </c>
      <c r="L70" s="279">
        <f t="shared" si="6"/>
        <v>1530</v>
      </c>
    </row>
    <row r="71" spans="2:12" x14ac:dyDescent="0.2">
      <c r="B71" s="231">
        <v>42917</v>
      </c>
      <c r="C71" s="279">
        <v>857</v>
      </c>
      <c r="D71" s="279">
        <v>571</v>
      </c>
      <c r="E71" s="279">
        <f t="shared" si="7"/>
        <v>1428</v>
      </c>
      <c r="F71" s="279">
        <v>15</v>
      </c>
      <c r="G71" s="279">
        <v>14</v>
      </c>
      <c r="H71" s="279">
        <f t="shared" si="8"/>
        <v>29</v>
      </c>
      <c r="I71" s="279">
        <v>84</v>
      </c>
      <c r="J71" s="279">
        <v>54</v>
      </c>
      <c r="K71" s="279">
        <f t="shared" si="9"/>
        <v>138</v>
      </c>
      <c r="L71" s="279">
        <f t="shared" si="6"/>
        <v>1595</v>
      </c>
    </row>
    <row r="72" spans="2:12" x14ac:dyDescent="0.2">
      <c r="B72" s="231">
        <v>42948</v>
      </c>
      <c r="C72" s="279">
        <v>697</v>
      </c>
      <c r="D72" s="279">
        <v>460</v>
      </c>
      <c r="E72" s="279">
        <f t="shared" si="7"/>
        <v>1157</v>
      </c>
      <c r="F72" s="279">
        <v>11</v>
      </c>
      <c r="G72" s="279">
        <v>9</v>
      </c>
      <c r="H72" s="279">
        <f t="shared" si="8"/>
        <v>20</v>
      </c>
      <c r="I72" s="279">
        <v>43</v>
      </c>
      <c r="J72" s="279">
        <v>34</v>
      </c>
      <c r="K72" s="279">
        <f t="shared" si="9"/>
        <v>77</v>
      </c>
      <c r="L72" s="279">
        <f t="shared" si="6"/>
        <v>1254</v>
      </c>
    </row>
    <row r="73" spans="2:12" x14ac:dyDescent="0.2">
      <c r="B73" s="231">
        <v>42979</v>
      </c>
      <c r="C73" s="279">
        <v>850</v>
      </c>
      <c r="D73" s="279">
        <v>547</v>
      </c>
      <c r="E73" s="279">
        <f t="shared" si="7"/>
        <v>1397</v>
      </c>
      <c r="F73" s="279">
        <v>1</v>
      </c>
      <c r="G73" s="279">
        <v>3</v>
      </c>
      <c r="H73" s="279">
        <f t="shared" si="8"/>
        <v>4</v>
      </c>
      <c r="I73" s="279">
        <v>12</v>
      </c>
      <c r="J73" s="279">
        <v>14</v>
      </c>
      <c r="K73" s="279">
        <f t="shared" si="9"/>
        <v>26</v>
      </c>
      <c r="L73" s="279">
        <f t="shared" si="6"/>
        <v>1427</v>
      </c>
    </row>
    <row r="74" spans="2:12" x14ac:dyDescent="0.2">
      <c r="B74" s="231">
        <v>43009</v>
      </c>
      <c r="C74" s="279">
        <v>305</v>
      </c>
      <c r="D74" s="279">
        <v>234</v>
      </c>
      <c r="E74" s="279">
        <f t="shared" si="7"/>
        <v>539</v>
      </c>
      <c r="F74" s="279">
        <v>11</v>
      </c>
      <c r="G74" s="279">
        <v>11</v>
      </c>
      <c r="H74" s="279">
        <f t="shared" si="8"/>
        <v>22</v>
      </c>
      <c r="I74" s="279">
        <v>36</v>
      </c>
      <c r="J74" s="279">
        <v>19</v>
      </c>
      <c r="K74" s="279">
        <f t="shared" si="9"/>
        <v>55</v>
      </c>
      <c r="L74" s="279">
        <f t="shared" si="6"/>
        <v>616</v>
      </c>
    </row>
    <row r="75" spans="2:12" x14ac:dyDescent="0.2">
      <c r="B75" s="231">
        <v>43040</v>
      </c>
      <c r="C75" s="279">
        <v>524</v>
      </c>
      <c r="D75" s="279">
        <v>369</v>
      </c>
      <c r="E75" s="279">
        <f t="shared" si="7"/>
        <v>893</v>
      </c>
      <c r="F75" s="279">
        <v>15</v>
      </c>
      <c r="G75" s="279">
        <v>6</v>
      </c>
      <c r="H75" s="279">
        <f t="shared" si="8"/>
        <v>21</v>
      </c>
      <c r="I75" s="279">
        <v>22</v>
      </c>
      <c r="J75" s="279">
        <v>11</v>
      </c>
      <c r="K75" s="279">
        <f t="shared" si="9"/>
        <v>33</v>
      </c>
      <c r="L75" s="279">
        <f t="shared" si="6"/>
        <v>947</v>
      </c>
    </row>
    <row r="76" spans="2:12" x14ac:dyDescent="0.2">
      <c r="B76" s="231">
        <v>43070</v>
      </c>
      <c r="C76" s="279">
        <v>638</v>
      </c>
      <c r="D76" s="279">
        <v>595</v>
      </c>
      <c r="E76" s="279">
        <f t="shared" si="7"/>
        <v>1233</v>
      </c>
      <c r="F76" s="279">
        <v>17</v>
      </c>
      <c r="G76" s="279">
        <v>15</v>
      </c>
      <c r="H76" s="279">
        <f t="shared" si="8"/>
        <v>32</v>
      </c>
      <c r="I76" s="279">
        <v>5</v>
      </c>
      <c r="J76" s="279">
        <v>5</v>
      </c>
      <c r="K76" s="279">
        <f t="shared" si="9"/>
        <v>10</v>
      </c>
      <c r="L76" s="279">
        <f t="shared" si="6"/>
        <v>1275</v>
      </c>
    </row>
    <row r="77" spans="2:12" x14ac:dyDescent="0.2">
      <c r="B77" s="276">
        <v>2017</v>
      </c>
      <c r="C77" s="284"/>
      <c r="D77" s="284"/>
      <c r="E77" s="284">
        <f>SUM(E65:E76)</f>
        <v>18545</v>
      </c>
      <c r="F77" s="284"/>
      <c r="G77" s="284"/>
      <c r="H77" s="284">
        <f>SUM(H65:H76)</f>
        <v>551</v>
      </c>
      <c r="I77" s="284"/>
      <c r="J77" s="284"/>
      <c r="K77" s="284">
        <f>SUM(K65:K76)</f>
        <v>554</v>
      </c>
      <c r="L77" s="284">
        <f>SUM(L65:L76)</f>
        <v>19650</v>
      </c>
    </row>
    <row r="78" spans="2:12" x14ac:dyDescent="0.2">
      <c r="B78" s="231">
        <v>43101</v>
      </c>
      <c r="C78" s="279">
        <v>755</v>
      </c>
      <c r="D78" s="279">
        <v>663</v>
      </c>
      <c r="E78" s="279">
        <f t="shared" ref="E78:E88" si="10">C78+D78</f>
        <v>1418</v>
      </c>
      <c r="F78" s="279">
        <v>14</v>
      </c>
      <c r="G78" s="279">
        <v>12</v>
      </c>
      <c r="H78" s="279">
        <f t="shared" ref="H78:H88" si="11">F78+G78</f>
        <v>26</v>
      </c>
      <c r="I78" s="279">
        <v>8</v>
      </c>
      <c r="J78" s="279">
        <v>3</v>
      </c>
      <c r="K78" s="279">
        <f t="shared" ref="K78:K88" si="12">I78+J78</f>
        <v>11</v>
      </c>
      <c r="L78" s="279">
        <f t="shared" ref="L78:L88" si="13">E78+H78+K78</f>
        <v>1455</v>
      </c>
    </row>
    <row r="79" spans="2:12" x14ac:dyDescent="0.2">
      <c r="B79" s="231">
        <v>43132</v>
      </c>
      <c r="C79" s="279">
        <v>908</v>
      </c>
      <c r="D79" s="279">
        <v>778</v>
      </c>
      <c r="E79" s="279">
        <f t="shared" si="10"/>
        <v>1686</v>
      </c>
      <c r="F79" s="279">
        <v>16</v>
      </c>
      <c r="G79" s="279">
        <v>9</v>
      </c>
      <c r="H79" s="279">
        <f t="shared" si="11"/>
        <v>25</v>
      </c>
      <c r="I79" s="279">
        <v>55</v>
      </c>
      <c r="J79" s="279">
        <v>50</v>
      </c>
      <c r="K79" s="279">
        <f t="shared" si="12"/>
        <v>105</v>
      </c>
      <c r="L79" s="279">
        <f t="shared" si="13"/>
        <v>1816</v>
      </c>
    </row>
    <row r="80" spans="2:12" x14ac:dyDescent="0.2">
      <c r="B80" s="231">
        <v>43160</v>
      </c>
      <c r="C80" s="279">
        <v>1306</v>
      </c>
      <c r="D80" s="279">
        <v>853</v>
      </c>
      <c r="E80" s="279">
        <f t="shared" si="10"/>
        <v>2159</v>
      </c>
      <c r="F80" s="279">
        <v>34</v>
      </c>
      <c r="G80" s="279">
        <v>26</v>
      </c>
      <c r="H80" s="279">
        <f t="shared" si="11"/>
        <v>60</v>
      </c>
      <c r="I80" s="279">
        <v>35</v>
      </c>
      <c r="J80" s="279">
        <v>15</v>
      </c>
      <c r="K80" s="279">
        <f t="shared" si="12"/>
        <v>50</v>
      </c>
      <c r="L80" s="279">
        <f t="shared" si="13"/>
        <v>2269</v>
      </c>
    </row>
    <row r="81" spans="2:12" x14ac:dyDescent="0.2">
      <c r="B81" s="231">
        <v>43191</v>
      </c>
      <c r="C81" s="279">
        <v>1004</v>
      </c>
      <c r="D81" s="279">
        <v>564</v>
      </c>
      <c r="E81" s="279">
        <f t="shared" si="10"/>
        <v>1568</v>
      </c>
      <c r="F81" s="279">
        <v>19</v>
      </c>
      <c r="G81" s="279">
        <v>14</v>
      </c>
      <c r="H81" s="279">
        <f t="shared" si="11"/>
        <v>33</v>
      </c>
      <c r="I81" s="279">
        <v>20</v>
      </c>
      <c r="J81" s="279">
        <v>18</v>
      </c>
      <c r="K81" s="279">
        <f t="shared" si="12"/>
        <v>38</v>
      </c>
      <c r="L81" s="279">
        <f t="shared" si="13"/>
        <v>1639</v>
      </c>
    </row>
    <row r="82" spans="2:12" x14ac:dyDescent="0.2">
      <c r="B82" s="231">
        <v>43221</v>
      </c>
      <c r="C82" s="279">
        <v>717</v>
      </c>
      <c r="D82" s="279">
        <v>410</v>
      </c>
      <c r="E82" s="279">
        <f t="shared" si="10"/>
        <v>1127</v>
      </c>
      <c r="F82" s="279">
        <v>17</v>
      </c>
      <c r="G82" s="279">
        <v>15</v>
      </c>
      <c r="H82" s="279">
        <f t="shared" si="11"/>
        <v>32</v>
      </c>
      <c r="I82" s="279">
        <v>26</v>
      </c>
      <c r="J82" s="279">
        <v>26</v>
      </c>
      <c r="K82" s="279">
        <f t="shared" si="12"/>
        <v>52</v>
      </c>
      <c r="L82" s="279">
        <f t="shared" si="13"/>
        <v>1211</v>
      </c>
    </row>
    <row r="83" spans="2:12" x14ac:dyDescent="0.2">
      <c r="B83" s="231">
        <v>43252</v>
      </c>
      <c r="C83" s="279">
        <v>1018</v>
      </c>
      <c r="D83" s="279">
        <v>658</v>
      </c>
      <c r="E83" s="279">
        <f t="shared" si="10"/>
        <v>1676</v>
      </c>
      <c r="F83" s="279">
        <v>18</v>
      </c>
      <c r="G83" s="279">
        <v>12</v>
      </c>
      <c r="H83" s="279">
        <f t="shared" si="11"/>
        <v>30</v>
      </c>
      <c r="I83" s="279">
        <v>23</v>
      </c>
      <c r="J83" s="279">
        <v>10</v>
      </c>
      <c r="K83" s="279">
        <f t="shared" si="12"/>
        <v>33</v>
      </c>
      <c r="L83" s="279">
        <f t="shared" si="13"/>
        <v>1739</v>
      </c>
    </row>
    <row r="84" spans="2:12" x14ac:dyDescent="0.2">
      <c r="B84" s="231">
        <v>43282</v>
      </c>
      <c r="C84" s="279">
        <v>845</v>
      </c>
      <c r="D84" s="279">
        <v>604</v>
      </c>
      <c r="E84" s="279">
        <f t="shared" si="10"/>
        <v>1449</v>
      </c>
      <c r="F84" s="279">
        <v>17</v>
      </c>
      <c r="G84" s="279">
        <v>33</v>
      </c>
      <c r="H84" s="279">
        <f t="shared" si="11"/>
        <v>50</v>
      </c>
      <c r="I84" s="279">
        <v>35</v>
      </c>
      <c r="J84" s="279">
        <v>31</v>
      </c>
      <c r="K84" s="279">
        <f t="shared" si="12"/>
        <v>66</v>
      </c>
      <c r="L84" s="279">
        <f t="shared" si="13"/>
        <v>1565</v>
      </c>
    </row>
    <row r="85" spans="2:12" x14ac:dyDescent="0.2">
      <c r="B85" s="231">
        <v>43313</v>
      </c>
      <c r="C85" s="279">
        <v>1178</v>
      </c>
      <c r="D85" s="279">
        <v>821</v>
      </c>
      <c r="E85" s="279">
        <f t="shared" si="10"/>
        <v>1999</v>
      </c>
      <c r="F85" s="279">
        <v>20</v>
      </c>
      <c r="G85" s="279">
        <v>30</v>
      </c>
      <c r="H85" s="279">
        <f t="shared" si="11"/>
        <v>50</v>
      </c>
      <c r="I85" s="279">
        <v>33</v>
      </c>
      <c r="J85" s="279">
        <v>28</v>
      </c>
      <c r="K85" s="279">
        <f t="shared" si="12"/>
        <v>61</v>
      </c>
      <c r="L85" s="279">
        <f t="shared" si="13"/>
        <v>2110</v>
      </c>
    </row>
    <row r="86" spans="2:12" x14ac:dyDescent="0.2">
      <c r="B86" s="231">
        <v>43344</v>
      </c>
      <c r="C86" s="279">
        <v>1529</v>
      </c>
      <c r="D86" s="279">
        <v>1059</v>
      </c>
      <c r="E86" s="279">
        <f t="shared" si="10"/>
        <v>2588</v>
      </c>
      <c r="F86" s="279">
        <v>40</v>
      </c>
      <c r="G86" s="279">
        <v>42</v>
      </c>
      <c r="H86" s="279">
        <f t="shared" si="11"/>
        <v>82</v>
      </c>
      <c r="I86" s="279">
        <v>45</v>
      </c>
      <c r="J86" s="279">
        <v>15</v>
      </c>
      <c r="K86" s="279">
        <f t="shared" si="12"/>
        <v>60</v>
      </c>
      <c r="L86" s="279">
        <f t="shared" si="13"/>
        <v>2730</v>
      </c>
    </row>
    <row r="87" spans="2:12" x14ac:dyDescent="0.2">
      <c r="B87" s="231">
        <v>43374</v>
      </c>
      <c r="C87" s="279">
        <v>978</v>
      </c>
      <c r="D87" s="279">
        <v>757</v>
      </c>
      <c r="E87" s="279">
        <f t="shared" si="10"/>
        <v>1735</v>
      </c>
      <c r="F87" s="279">
        <v>21</v>
      </c>
      <c r="G87" s="279">
        <v>40</v>
      </c>
      <c r="H87" s="279">
        <f t="shared" si="11"/>
        <v>61</v>
      </c>
      <c r="I87" s="279">
        <v>27</v>
      </c>
      <c r="J87" s="279">
        <v>13</v>
      </c>
      <c r="K87" s="279">
        <f t="shared" si="12"/>
        <v>40</v>
      </c>
      <c r="L87" s="279">
        <f t="shared" si="13"/>
        <v>1836</v>
      </c>
    </row>
    <row r="88" spans="2:12" x14ac:dyDescent="0.2">
      <c r="B88" s="231">
        <v>43405</v>
      </c>
      <c r="C88" s="279">
        <v>583</v>
      </c>
      <c r="D88" s="279">
        <v>278</v>
      </c>
      <c r="E88" s="279">
        <f t="shared" si="10"/>
        <v>861</v>
      </c>
      <c r="F88" s="279">
        <v>9</v>
      </c>
      <c r="G88" s="279">
        <v>8</v>
      </c>
      <c r="H88" s="279">
        <f t="shared" si="11"/>
        <v>17</v>
      </c>
      <c r="I88" s="279">
        <v>63</v>
      </c>
      <c r="J88" s="279">
        <v>44</v>
      </c>
      <c r="K88" s="279">
        <f t="shared" si="12"/>
        <v>107</v>
      </c>
      <c r="L88" s="279">
        <f t="shared" si="13"/>
        <v>985</v>
      </c>
    </row>
    <row r="89" spans="2:12" x14ac:dyDescent="0.2">
      <c r="B89" s="231">
        <v>43435</v>
      </c>
      <c r="C89" s="279">
        <v>1471</v>
      </c>
      <c r="D89" s="279">
        <v>707</v>
      </c>
      <c r="E89" s="279">
        <v>2178</v>
      </c>
      <c r="F89" s="279">
        <v>34</v>
      </c>
      <c r="G89" s="279">
        <v>21</v>
      </c>
      <c r="H89" s="279">
        <v>55</v>
      </c>
      <c r="I89" s="279">
        <v>49</v>
      </c>
      <c r="J89" s="279">
        <v>38</v>
      </c>
      <c r="K89" s="279">
        <v>87</v>
      </c>
      <c r="L89" s="279">
        <f>E89+H89+K89</f>
        <v>2320</v>
      </c>
    </row>
    <row r="90" spans="2:12" x14ac:dyDescent="0.2">
      <c r="B90" s="276">
        <f>2018</f>
        <v>2018</v>
      </c>
      <c r="C90" s="284"/>
      <c r="D90" s="284"/>
      <c r="E90" s="284">
        <f>SUM(E78:E89)</f>
        <v>20444</v>
      </c>
      <c r="F90" s="284"/>
      <c r="G90" s="284"/>
      <c r="H90" s="284">
        <f>SUM(H78:H89)</f>
        <v>521</v>
      </c>
      <c r="I90" s="284"/>
      <c r="J90" s="284"/>
      <c r="K90" s="284">
        <f>SUM(K78:K89)</f>
        <v>710</v>
      </c>
      <c r="L90" s="284">
        <f>SUM(L78:LL89)</f>
        <v>21675</v>
      </c>
    </row>
    <row r="91" spans="2:12" x14ac:dyDescent="0.2">
      <c r="B91" s="231">
        <v>43466</v>
      </c>
      <c r="C91" s="279">
        <v>1585</v>
      </c>
      <c r="D91" s="279">
        <v>954</v>
      </c>
      <c r="E91" s="279">
        <v>2539</v>
      </c>
      <c r="F91" s="279">
        <v>44</v>
      </c>
      <c r="G91" s="279">
        <v>43</v>
      </c>
      <c r="H91" s="279">
        <v>87</v>
      </c>
      <c r="I91" s="279">
        <v>82</v>
      </c>
      <c r="J91" s="279">
        <v>27</v>
      </c>
      <c r="K91" s="279">
        <v>109</v>
      </c>
      <c r="L91" s="279">
        <f>E91+H91+K91</f>
        <v>2735</v>
      </c>
    </row>
    <row r="92" spans="2:12" s="234" customFormat="1" x14ac:dyDescent="0.2">
      <c r="B92" s="231">
        <v>43497</v>
      </c>
      <c r="C92" s="279">
        <v>1537</v>
      </c>
      <c r="D92" s="279">
        <v>762</v>
      </c>
      <c r="E92" s="279">
        <v>2299</v>
      </c>
      <c r="F92" s="279">
        <v>27</v>
      </c>
      <c r="G92" s="279">
        <v>19</v>
      </c>
      <c r="H92" s="279">
        <v>46</v>
      </c>
      <c r="I92" s="279">
        <v>54</v>
      </c>
      <c r="J92" s="279">
        <v>28</v>
      </c>
      <c r="K92" s="279">
        <v>82</v>
      </c>
      <c r="L92" s="279">
        <f>E92+H92+K92</f>
        <v>2427</v>
      </c>
    </row>
    <row r="93" spans="2:12" x14ac:dyDescent="0.2">
      <c r="B93" s="231">
        <v>43525</v>
      </c>
      <c r="C93" s="279">
        <v>454</v>
      </c>
      <c r="D93" s="279">
        <v>329</v>
      </c>
      <c r="E93" s="279">
        <v>783</v>
      </c>
      <c r="F93" s="279">
        <v>8</v>
      </c>
      <c r="G93" s="279">
        <v>7</v>
      </c>
      <c r="H93" s="279">
        <v>15</v>
      </c>
      <c r="I93" s="279">
        <v>5</v>
      </c>
      <c r="J93" s="279">
        <v>6</v>
      </c>
      <c r="K93" s="279">
        <v>11</v>
      </c>
      <c r="L93" s="279">
        <f>E93+H93+K93</f>
        <v>809</v>
      </c>
    </row>
    <row r="94" spans="2:12" x14ac:dyDescent="0.2">
      <c r="B94" s="50" t="s">
        <v>493</v>
      </c>
    </row>
  </sheetData>
  <mergeCells count="8">
    <mergeCell ref="B5:L5"/>
    <mergeCell ref="B6:L6"/>
    <mergeCell ref="B8:B10"/>
    <mergeCell ref="C8:L8"/>
    <mergeCell ref="C9:E9"/>
    <mergeCell ref="F9:H9"/>
    <mergeCell ref="I9:K9"/>
    <mergeCell ref="L9:L10"/>
  </mergeCells>
  <hyperlinks>
    <hyperlink ref="N5" location="'Índice STJ'!A1" display="'Índice STJ'!A1" xr:uid="{00000000-0004-0000-1F00-000000000000}"/>
  </hyperlinks>
  <pageMargins left="0.7" right="0.7" top="0.75" bottom="0.75" header="0.3" footer="0.3"/>
  <pageSetup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J137"/>
  <sheetViews>
    <sheetView showGridLines="0" zoomScaleNormal="100" workbookViewId="0">
      <pane xSplit="2" ySplit="10" topLeftCell="C119" activePane="bottomRight" state="frozen"/>
      <selection pane="topRight" activeCell="C1" sqref="C1"/>
      <selection pane="bottomLeft" activeCell="A11" sqref="A11"/>
      <selection pane="bottomRight" activeCell="J9" sqref="J9"/>
    </sheetView>
  </sheetViews>
  <sheetFormatPr baseColWidth="10" defaultColWidth="11.42578125" defaultRowHeight="12" x14ac:dyDescent="0.2"/>
  <cols>
    <col min="1" max="1" width="6" style="50" customWidth="1"/>
    <col min="2" max="16384" width="11.42578125" style="50"/>
  </cols>
  <sheetData>
    <row r="2" spans="1:10" x14ac:dyDescent="0.2">
      <c r="A2" s="79" t="s">
        <v>121</v>
      </c>
    </row>
    <row r="3" spans="1:10" x14ac:dyDescent="0.2">
      <c r="A3" s="79" t="s">
        <v>122</v>
      </c>
    </row>
    <row r="5" spans="1:10" ht="12.75" x14ac:dyDescent="0.2">
      <c r="B5" s="363" t="s">
        <v>569</v>
      </c>
      <c r="C5" s="363"/>
      <c r="D5" s="363"/>
      <c r="E5" s="363"/>
      <c r="F5" s="363"/>
      <c r="G5" s="363"/>
      <c r="H5" s="363"/>
      <c r="J5" s="164" t="s">
        <v>595</v>
      </c>
    </row>
    <row r="6" spans="1:10" ht="12.75" x14ac:dyDescent="0.2">
      <c r="B6" s="363" t="s">
        <v>657</v>
      </c>
      <c r="C6" s="363"/>
      <c r="D6" s="363"/>
      <c r="E6" s="363"/>
      <c r="F6" s="363"/>
      <c r="G6" s="363"/>
      <c r="H6" s="363"/>
    </row>
    <row r="8" spans="1:10" x14ac:dyDescent="0.2">
      <c r="B8" s="451" t="s">
        <v>483</v>
      </c>
      <c r="C8" s="452" t="s">
        <v>570</v>
      </c>
      <c r="D8" s="452"/>
      <c r="E8" s="453" t="s">
        <v>571</v>
      </c>
      <c r="F8" s="453"/>
      <c r="G8" s="453"/>
      <c r="H8" s="453"/>
    </row>
    <row r="9" spans="1:10" ht="26.25" customHeight="1" x14ac:dyDescent="0.2">
      <c r="B9" s="451"/>
      <c r="C9" s="454" t="s">
        <v>572</v>
      </c>
      <c r="D9" s="454" t="s">
        <v>573</v>
      </c>
      <c r="E9" s="455" t="s">
        <v>572</v>
      </c>
      <c r="F9" s="455" t="s">
        <v>574</v>
      </c>
      <c r="G9" s="455"/>
      <c r="H9" s="455"/>
    </row>
    <row r="10" spans="1:10" ht="36" customHeight="1" x14ac:dyDescent="0.2">
      <c r="B10" s="451"/>
      <c r="C10" s="454"/>
      <c r="D10" s="454"/>
      <c r="E10" s="455"/>
      <c r="F10" s="214" t="s">
        <v>575</v>
      </c>
      <c r="G10" s="214" t="s">
        <v>576</v>
      </c>
      <c r="H10" s="215" t="s">
        <v>546</v>
      </c>
    </row>
    <row r="11" spans="1:10" x14ac:dyDescent="0.2">
      <c r="B11" s="134">
        <v>39873</v>
      </c>
      <c r="C11" s="135">
        <v>10625</v>
      </c>
      <c r="D11" s="136">
        <v>174</v>
      </c>
      <c r="E11" s="136" t="s">
        <v>577</v>
      </c>
      <c r="F11" s="136"/>
      <c r="G11" s="136"/>
      <c r="H11" s="136"/>
    </row>
    <row r="12" spans="1:10" x14ac:dyDescent="0.2">
      <c r="B12" s="134">
        <v>39904</v>
      </c>
      <c r="C12" s="135">
        <v>6095</v>
      </c>
      <c r="D12" s="136">
        <v>194</v>
      </c>
      <c r="E12" s="136" t="s">
        <v>577</v>
      </c>
      <c r="F12" s="136"/>
      <c r="G12" s="136"/>
      <c r="H12" s="136"/>
    </row>
    <row r="13" spans="1:10" x14ac:dyDescent="0.2">
      <c r="B13" s="134">
        <v>39934</v>
      </c>
      <c r="C13" s="135">
        <v>7497</v>
      </c>
      <c r="D13" s="136">
        <v>290</v>
      </c>
      <c r="E13" s="136" t="s">
        <v>577</v>
      </c>
      <c r="F13" s="136"/>
      <c r="G13" s="136"/>
      <c r="H13" s="136"/>
    </row>
    <row r="14" spans="1:10" x14ac:dyDescent="0.2">
      <c r="B14" s="134">
        <v>39965</v>
      </c>
      <c r="C14" s="135">
        <v>8878</v>
      </c>
      <c r="D14" s="136">
        <v>241</v>
      </c>
      <c r="E14" s="136" t="s">
        <v>577</v>
      </c>
      <c r="F14" s="136"/>
      <c r="G14" s="136"/>
      <c r="H14" s="136"/>
    </row>
    <row r="15" spans="1:10" x14ac:dyDescent="0.2">
      <c r="B15" s="134">
        <v>39995</v>
      </c>
      <c r="C15" s="135">
        <v>13580</v>
      </c>
      <c r="D15" s="136">
        <v>349</v>
      </c>
      <c r="E15" s="136" t="s">
        <v>577</v>
      </c>
      <c r="F15" s="136"/>
      <c r="G15" s="136"/>
      <c r="H15" s="136"/>
    </row>
    <row r="16" spans="1:10" x14ac:dyDescent="0.2">
      <c r="B16" s="134">
        <v>40026</v>
      </c>
      <c r="C16" s="135">
        <v>9451</v>
      </c>
      <c r="D16" s="136">
        <v>290</v>
      </c>
      <c r="E16" s="136" t="s">
        <v>577</v>
      </c>
      <c r="F16" s="136"/>
      <c r="G16" s="136"/>
      <c r="H16" s="136"/>
    </row>
    <row r="17" spans="2:8" x14ac:dyDescent="0.2">
      <c r="B17" s="134">
        <v>40057</v>
      </c>
      <c r="C17" s="135">
        <v>16175</v>
      </c>
      <c r="D17" s="136">
        <v>423</v>
      </c>
      <c r="E17" s="136" t="s">
        <v>577</v>
      </c>
      <c r="F17" s="136"/>
      <c r="G17" s="136"/>
      <c r="H17" s="136"/>
    </row>
    <row r="18" spans="2:8" x14ac:dyDescent="0.2">
      <c r="B18" s="134">
        <v>40087</v>
      </c>
      <c r="C18" s="135">
        <v>21738</v>
      </c>
      <c r="D18" s="136">
        <v>442</v>
      </c>
      <c r="E18" s="136" t="s">
        <v>577</v>
      </c>
      <c r="F18" s="136"/>
      <c r="G18" s="136"/>
      <c r="H18" s="136"/>
    </row>
    <row r="19" spans="2:8" x14ac:dyDescent="0.2">
      <c r="B19" s="134">
        <v>40118</v>
      </c>
      <c r="C19" s="135">
        <v>20687</v>
      </c>
      <c r="D19" s="136">
        <v>464</v>
      </c>
      <c r="E19" s="136" t="s">
        <v>577</v>
      </c>
      <c r="F19" s="136"/>
      <c r="G19" s="136"/>
      <c r="H19" s="136"/>
    </row>
    <row r="20" spans="2:8" x14ac:dyDescent="0.2">
      <c r="B20" s="134">
        <v>40148</v>
      </c>
      <c r="C20" s="135">
        <v>19925</v>
      </c>
      <c r="D20" s="136">
        <v>464</v>
      </c>
      <c r="E20" s="136" t="s">
        <v>577</v>
      </c>
      <c r="F20" s="136"/>
      <c r="G20" s="136"/>
      <c r="H20" s="136"/>
    </row>
    <row r="21" spans="2:8" x14ac:dyDescent="0.2">
      <c r="B21" s="134">
        <v>40179</v>
      </c>
      <c r="C21" s="135">
        <v>14517</v>
      </c>
      <c r="D21" s="136">
        <v>460</v>
      </c>
      <c r="E21" s="136" t="s">
        <v>577</v>
      </c>
      <c r="F21" s="136"/>
      <c r="G21" s="136"/>
      <c r="H21" s="136"/>
    </row>
    <row r="22" spans="2:8" x14ac:dyDescent="0.2">
      <c r="B22" s="134">
        <v>40210</v>
      </c>
      <c r="C22" s="135">
        <v>21073</v>
      </c>
      <c r="D22" s="136">
        <v>461</v>
      </c>
      <c r="E22" s="136" t="s">
        <v>577</v>
      </c>
      <c r="F22" s="136"/>
      <c r="G22" s="136"/>
      <c r="H22" s="136"/>
    </row>
    <row r="23" spans="2:8" x14ac:dyDescent="0.2">
      <c r="B23" s="134">
        <v>40238</v>
      </c>
      <c r="C23" s="135">
        <v>1853</v>
      </c>
      <c r="D23" s="136">
        <v>230</v>
      </c>
      <c r="E23" s="136" t="s">
        <v>577</v>
      </c>
      <c r="F23" s="136"/>
      <c r="G23" s="136"/>
      <c r="H23" s="136"/>
    </row>
    <row r="24" spans="2:8" x14ac:dyDescent="0.2">
      <c r="B24" s="134">
        <v>40269</v>
      </c>
      <c r="C24" s="135">
        <v>34023</v>
      </c>
      <c r="D24" s="136">
        <v>448</v>
      </c>
      <c r="E24" s="136" t="s">
        <v>577</v>
      </c>
      <c r="F24" s="136"/>
      <c r="G24" s="136"/>
      <c r="H24" s="136"/>
    </row>
    <row r="25" spans="2:8" x14ac:dyDescent="0.2">
      <c r="B25" s="134">
        <v>40299</v>
      </c>
      <c r="C25" s="135">
        <v>12204</v>
      </c>
      <c r="D25" s="136">
        <v>424</v>
      </c>
      <c r="E25" s="136" t="s">
        <v>577</v>
      </c>
      <c r="F25" s="136"/>
      <c r="G25" s="136"/>
      <c r="H25" s="136"/>
    </row>
    <row r="26" spans="2:8" x14ac:dyDescent="0.2">
      <c r="B26" s="134">
        <v>40330</v>
      </c>
      <c r="C26" s="135">
        <v>1575</v>
      </c>
      <c r="D26" s="136">
        <v>167</v>
      </c>
      <c r="E26" s="136" t="s">
        <v>577</v>
      </c>
      <c r="F26" s="136"/>
      <c r="G26" s="136"/>
      <c r="H26" s="136"/>
    </row>
    <row r="27" spans="2:8" x14ac:dyDescent="0.2">
      <c r="B27" s="134">
        <v>40360</v>
      </c>
      <c r="C27" s="135">
        <v>1875</v>
      </c>
      <c r="D27" s="136">
        <v>166</v>
      </c>
      <c r="E27" s="136" t="s">
        <v>577</v>
      </c>
      <c r="F27" s="136"/>
      <c r="G27" s="136"/>
      <c r="H27" s="136"/>
    </row>
    <row r="28" spans="2:8" x14ac:dyDescent="0.2">
      <c r="B28" s="134">
        <v>40391</v>
      </c>
      <c r="C28" s="135">
        <v>7627</v>
      </c>
      <c r="D28" s="136">
        <v>189</v>
      </c>
      <c r="E28" s="136" t="s">
        <v>577</v>
      </c>
      <c r="F28" s="136"/>
      <c r="G28" s="136"/>
      <c r="H28" s="136"/>
    </row>
    <row r="29" spans="2:8" x14ac:dyDescent="0.2">
      <c r="B29" s="134">
        <v>40422</v>
      </c>
      <c r="C29" s="135">
        <v>1802</v>
      </c>
      <c r="D29" s="136">
        <v>151</v>
      </c>
      <c r="E29" s="136" t="s">
        <v>577</v>
      </c>
      <c r="F29" s="136"/>
      <c r="G29" s="136"/>
      <c r="H29" s="136"/>
    </row>
    <row r="30" spans="2:8" x14ac:dyDescent="0.2">
      <c r="B30" s="134">
        <v>40452</v>
      </c>
      <c r="C30" s="135">
        <v>3251</v>
      </c>
      <c r="D30" s="136">
        <v>152</v>
      </c>
      <c r="E30" s="136" t="s">
        <v>577</v>
      </c>
      <c r="F30" s="136"/>
      <c r="G30" s="136"/>
      <c r="H30" s="136"/>
    </row>
    <row r="31" spans="2:8" x14ac:dyDescent="0.2">
      <c r="B31" s="134">
        <v>40483</v>
      </c>
      <c r="C31" s="136">
        <v>986</v>
      </c>
      <c r="D31" s="136">
        <v>122</v>
      </c>
      <c r="E31" s="136" t="s">
        <v>577</v>
      </c>
      <c r="F31" s="136"/>
      <c r="G31" s="136"/>
      <c r="H31" s="136"/>
    </row>
    <row r="32" spans="2:8" x14ac:dyDescent="0.2">
      <c r="B32" s="134">
        <v>40513</v>
      </c>
      <c r="C32" s="135">
        <v>1370</v>
      </c>
      <c r="D32" s="136">
        <v>102</v>
      </c>
      <c r="E32" s="136" t="s">
        <v>577</v>
      </c>
      <c r="F32" s="136"/>
      <c r="G32" s="136"/>
      <c r="H32" s="136"/>
    </row>
    <row r="33" spans="2:8" x14ac:dyDescent="0.2">
      <c r="B33" s="134">
        <v>40544</v>
      </c>
      <c r="C33" s="136">
        <v>547</v>
      </c>
      <c r="D33" s="136">
        <v>96</v>
      </c>
      <c r="E33" s="136" t="s">
        <v>577</v>
      </c>
      <c r="F33" s="136"/>
      <c r="G33" s="136"/>
      <c r="H33" s="136"/>
    </row>
    <row r="34" spans="2:8" x14ac:dyDescent="0.2">
      <c r="B34" s="134">
        <v>40575</v>
      </c>
      <c r="C34" s="136">
        <v>986</v>
      </c>
      <c r="D34" s="136">
        <v>105</v>
      </c>
      <c r="E34" s="136" t="s">
        <v>577</v>
      </c>
      <c r="F34" s="136"/>
      <c r="G34" s="136"/>
      <c r="H34" s="136"/>
    </row>
    <row r="35" spans="2:8" x14ac:dyDescent="0.2">
      <c r="B35" s="134">
        <v>40603</v>
      </c>
      <c r="C35" s="136">
        <v>531</v>
      </c>
      <c r="D35" s="136">
        <v>76</v>
      </c>
      <c r="E35" s="136" t="s">
        <v>577</v>
      </c>
      <c r="F35" s="136"/>
      <c r="G35" s="136"/>
      <c r="H35" s="136"/>
    </row>
    <row r="36" spans="2:8" x14ac:dyDescent="0.2">
      <c r="B36" s="134">
        <v>40634</v>
      </c>
      <c r="C36" s="135">
        <v>1064</v>
      </c>
      <c r="D36" s="136">
        <v>129</v>
      </c>
      <c r="E36" s="136" t="s">
        <v>577</v>
      </c>
      <c r="F36" s="136"/>
      <c r="G36" s="136"/>
      <c r="H36" s="136"/>
    </row>
    <row r="37" spans="2:8" x14ac:dyDescent="0.2">
      <c r="B37" s="134">
        <v>40664</v>
      </c>
      <c r="C37" s="135">
        <v>1100</v>
      </c>
      <c r="D37" s="136">
        <v>91</v>
      </c>
      <c r="E37" s="136" t="s">
        <v>577</v>
      </c>
      <c r="F37" s="136"/>
      <c r="G37" s="136"/>
      <c r="H37" s="136"/>
    </row>
    <row r="38" spans="2:8" x14ac:dyDescent="0.2">
      <c r="B38" s="134">
        <v>40695</v>
      </c>
      <c r="C38" s="135">
        <v>1238</v>
      </c>
      <c r="D38" s="136">
        <v>106</v>
      </c>
      <c r="E38" s="136" t="s">
        <v>577</v>
      </c>
      <c r="F38" s="136"/>
      <c r="G38" s="136"/>
      <c r="H38" s="136"/>
    </row>
    <row r="39" spans="2:8" x14ac:dyDescent="0.2">
      <c r="B39" s="134">
        <v>40725</v>
      </c>
      <c r="C39" s="136">
        <v>173</v>
      </c>
      <c r="D39" s="136">
        <v>25</v>
      </c>
      <c r="E39" s="136" t="s">
        <v>577</v>
      </c>
      <c r="F39" s="136"/>
      <c r="G39" s="136"/>
      <c r="H39" s="136"/>
    </row>
    <row r="40" spans="2:8" x14ac:dyDescent="0.2">
      <c r="B40" s="134">
        <v>40756</v>
      </c>
      <c r="C40" s="136">
        <v>810</v>
      </c>
      <c r="D40" s="136">
        <v>59</v>
      </c>
      <c r="E40" s="136" t="s">
        <v>577</v>
      </c>
      <c r="F40" s="136"/>
      <c r="G40" s="136"/>
      <c r="H40" s="136"/>
    </row>
    <row r="41" spans="2:8" x14ac:dyDescent="0.2">
      <c r="B41" s="134">
        <v>40787</v>
      </c>
      <c r="C41" s="136">
        <v>476</v>
      </c>
      <c r="D41" s="136">
        <v>65</v>
      </c>
      <c r="E41" s="135">
        <v>1634</v>
      </c>
      <c r="F41" s="135"/>
      <c r="G41" s="135"/>
      <c r="H41" s="135">
        <v>1620</v>
      </c>
    </row>
    <row r="42" spans="2:8" x14ac:dyDescent="0.2">
      <c r="B42" s="134">
        <v>40817</v>
      </c>
      <c r="C42" s="135">
        <v>1568</v>
      </c>
      <c r="D42" s="136">
        <v>75</v>
      </c>
      <c r="E42" s="135">
        <v>5036</v>
      </c>
      <c r="F42" s="135"/>
      <c r="G42" s="135"/>
      <c r="H42" s="135">
        <v>4518</v>
      </c>
    </row>
    <row r="43" spans="2:8" x14ac:dyDescent="0.2">
      <c r="B43" s="134">
        <v>40848</v>
      </c>
      <c r="C43" s="136">
        <v>906</v>
      </c>
      <c r="D43" s="136">
        <v>39</v>
      </c>
      <c r="E43" s="135">
        <v>12015</v>
      </c>
      <c r="F43" s="135"/>
      <c r="G43" s="135"/>
      <c r="H43" s="135">
        <v>10939</v>
      </c>
    </row>
    <row r="44" spans="2:8" x14ac:dyDescent="0.2">
      <c r="B44" s="134">
        <v>40878</v>
      </c>
      <c r="C44" s="135">
        <v>1270</v>
      </c>
      <c r="D44" s="136">
        <v>71</v>
      </c>
      <c r="E44" s="135">
        <v>22261</v>
      </c>
      <c r="F44" s="135"/>
      <c r="G44" s="135"/>
      <c r="H44" s="135">
        <v>21512</v>
      </c>
    </row>
    <row r="45" spans="2:8" x14ac:dyDescent="0.2">
      <c r="B45" s="134">
        <v>40909</v>
      </c>
      <c r="C45" s="135">
        <v>1221</v>
      </c>
      <c r="D45" s="136">
        <v>65</v>
      </c>
      <c r="E45" s="135">
        <v>24129</v>
      </c>
      <c r="F45" s="135"/>
      <c r="G45" s="135"/>
      <c r="H45" s="135">
        <v>20099</v>
      </c>
    </row>
    <row r="46" spans="2:8" x14ac:dyDescent="0.2">
      <c r="B46" s="134">
        <v>40940</v>
      </c>
      <c r="C46" s="136">
        <v>902</v>
      </c>
      <c r="D46" s="136">
        <v>58</v>
      </c>
      <c r="E46" s="135">
        <v>22063</v>
      </c>
      <c r="F46" s="135"/>
      <c r="G46" s="135"/>
      <c r="H46" s="135">
        <v>19781</v>
      </c>
    </row>
    <row r="47" spans="2:8" x14ac:dyDescent="0.2">
      <c r="B47" s="134">
        <v>40969</v>
      </c>
      <c r="C47" s="135">
        <v>2605</v>
      </c>
      <c r="D47" s="136">
        <v>58</v>
      </c>
      <c r="E47" s="135">
        <v>36966</v>
      </c>
      <c r="F47" s="135"/>
      <c r="G47" s="135"/>
      <c r="H47" s="135">
        <v>28773</v>
      </c>
    </row>
    <row r="48" spans="2:8" x14ac:dyDescent="0.2">
      <c r="B48" s="134">
        <v>41000</v>
      </c>
      <c r="C48" s="136">
        <v>982</v>
      </c>
      <c r="D48" s="136">
        <v>44</v>
      </c>
      <c r="E48" s="135">
        <v>16479</v>
      </c>
      <c r="F48" s="135"/>
      <c r="G48" s="135"/>
      <c r="H48" s="135">
        <v>16232</v>
      </c>
    </row>
    <row r="49" spans="2:8" x14ac:dyDescent="0.2">
      <c r="B49" s="134">
        <v>41030</v>
      </c>
      <c r="C49" s="135">
        <v>3220</v>
      </c>
      <c r="D49" s="136">
        <v>72</v>
      </c>
      <c r="E49" s="135">
        <v>28814</v>
      </c>
      <c r="F49" s="135"/>
      <c r="G49" s="135"/>
      <c r="H49" s="135">
        <v>23849</v>
      </c>
    </row>
    <row r="50" spans="2:8" x14ac:dyDescent="0.2">
      <c r="B50" s="134">
        <v>41061</v>
      </c>
      <c r="C50" s="135">
        <v>1267</v>
      </c>
      <c r="D50" s="136">
        <v>49</v>
      </c>
      <c r="E50" s="135">
        <v>25375</v>
      </c>
      <c r="F50" s="135"/>
      <c r="G50" s="135"/>
      <c r="H50" s="135">
        <v>22057</v>
      </c>
    </row>
    <row r="51" spans="2:8" x14ac:dyDescent="0.2">
      <c r="B51" s="134">
        <v>41091</v>
      </c>
      <c r="C51" s="135">
        <v>1000</v>
      </c>
      <c r="D51" s="136">
        <v>53</v>
      </c>
      <c r="E51" s="135">
        <v>23209</v>
      </c>
      <c r="F51" s="135"/>
      <c r="G51" s="135"/>
      <c r="H51" s="135">
        <v>21672</v>
      </c>
    </row>
    <row r="52" spans="2:8" x14ac:dyDescent="0.2">
      <c r="B52" s="134">
        <v>41122</v>
      </c>
      <c r="C52" s="135">
        <v>1130</v>
      </c>
      <c r="D52" s="136">
        <v>58</v>
      </c>
      <c r="E52" s="135">
        <v>21429</v>
      </c>
      <c r="F52" s="135"/>
      <c r="G52" s="135"/>
      <c r="H52" s="135">
        <v>20285</v>
      </c>
    </row>
    <row r="53" spans="2:8" x14ac:dyDescent="0.2">
      <c r="B53" s="134">
        <v>41153</v>
      </c>
      <c r="C53" s="135">
        <v>1082</v>
      </c>
      <c r="D53" s="136">
        <v>56</v>
      </c>
      <c r="E53" s="135">
        <v>26360</v>
      </c>
      <c r="F53" s="135"/>
      <c r="G53" s="135"/>
      <c r="H53" s="135">
        <v>23448</v>
      </c>
    </row>
    <row r="54" spans="2:8" x14ac:dyDescent="0.2">
      <c r="B54" s="134">
        <v>41183</v>
      </c>
      <c r="C54" s="135">
        <v>1205</v>
      </c>
      <c r="D54" s="136">
        <v>63</v>
      </c>
      <c r="E54" s="135">
        <v>24056</v>
      </c>
      <c r="F54" s="135"/>
      <c r="G54" s="135"/>
      <c r="H54" s="135">
        <v>22693</v>
      </c>
    </row>
    <row r="55" spans="2:8" x14ac:dyDescent="0.2">
      <c r="B55" s="134">
        <v>41214</v>
      </c>
      <c r="C55" s="136">
        <v>637</v>
      </c>
      <c r="D55" s="136">
        <v>47</v>
      </c>
      <c r="E55" s="135">
        <v>19225</v>
      </c>
      <c r="F55" s="135"/>
      <c r="G55" s="135"/>
      <c r="H55" s="135">
        <v>18399</v>
      </c>
    </row>
    <row r="56" spans="2:8" x14ac:dyDescent="0.2">
      <c r="B56" s="134">
        <v>41244</v>
      </c>
      <c r="C56" s="136">
        <v>840</v>
      </c>
      <c r="D56" s="136">
        <v>32</v>
      </c>
      <c r="E56" s="135">
        <v>11256</v>
      </c>
      <c r="F56" s="135"/>
      <c r="G56" s="135"/>
      <c r="H56" s="135">
        <v>10911</v>
      </c>
    </row>
    <row r="57" spans="2:8" x14ac:dyDescent="0.2">
      <c r="B57" s="134">
        <v>41275</v>
      </c>
      <c r="C57" s="136">
        <v>931</v>
      </c>
      <c r="D57" s="136">
        <v>56</v>
      </c>
      <c r="E57" s="135">
        <v>40005</v>
      </c>
      <c r="F57" s="135"/>
      <c r="G57" s="135"/>
      <c r="H57" s="135">
        <v>27853</v>
      </c>
    </row>
    <row r="58" spans="2:8" x14ac:dyDescent="0.2">
      <c r="B58" s="134">
        <v>41306</v>
      </c>
      <c r="C58" s="135">
        <v>1270</v>
      </c>
      <c r="D58" s="136">
        <v>64</v>
      </c>
      <c r="E58" s="135">
        <v>24170</v>
      </c>
      <c r="F58" s="135"/>
      <c r="G58" s="135"/>
      <c r="H58" s="135">
        <v>22694</v>
      </c>
    </row>
    <row r="59" spans="2:8" x14ac:dyDescent="0.2">
      <c r="B59" s="134">
        <v>41334</v>
      </c>
      <c r="C59" s="136">
        <v>826</v>
      </c>
      <c r="D59" s="136">
        <v>41</v>
      </c>
      <c r="E59" s="135">
        <v>23845</v>
      </c>
      <c r="F59" s="135"/>
      <c r="G59" s="135"/>
      <c r="H59" s="135">
        <v>22309</v>
      </c>
    </row>
    <row r="60" spans="2:8" x14ac:dyDescent="0.2">
      <c r="B60" s="134">
        <v>41365</v>
      </c>
      <c r="C60" s="135">
        <v>1037</v>
      </c>
      <c r="D60" s="136">
        <v>51</v>
      </c>
      <c r="E60" s="135">
        <v>26008</v>
      </c>
      <c r="F60" s="135"/>
      <c r="G60" s="135"/>
      <c r="H60" s="135">
        <v>23693</v>
      </c>
    </row>
    <row r="61" spans="2:8" x14ac:dyDescent="0.2">
      <c r="B61" s="134">
        <v>41395</v>
      </c>
      <c r="C61" s="136">
        <v>436</v>
      </c>
      <c r="D61" s="136">
        <v>34</v>
      </c>
      <c r="E61" s="135">
        <v>21038</v>
      </c>
      <c r="F61" s="135"/>
      <c r="G61" s="135"/>
      <c r="H61" s="135">
        <v>19845</v>
      </c>
    </row>
    <row r="62" spans="2:8" x14ac:dyDescent="0.2">
      <c r="B62" s="134">
        <v>41426</v>
      </c>
      <c r="C62" s="136">
        <v>848</v>
      </c>
      <c r="D62" s="136">
        <v>44</v>
      </c>
      <c r="E62" s="135">
        <v>22037</v>
      </c>
      <c r="F62" s="135"/>
      <c r="G62" s="135"/>
      <c r="H62" s="135">
        <v>20065</v>
      </c>
    </row>
    <row r="63" spans="2:8" x14ac:dyDescent="0.2">
      <c r="B63" s="134">
        <v>41456</v>
      </c>
      <c r="C63" s="136">
        <v>747</v>
      </c>
      <c r="D63" s="136">
        <v>36</v>
      </c>
      <c r="E63" s="135">
        <v>22506</v>
      </c>
      <c r="F63" s="135"/>
      <c r="G63" s="135"/>
      <c r="H63" s="135">
        <v>20780</v>
      </c>
    </row>
    <row r="64" spans="2:8" x14ac:dyDescent="0.2">
      <c r="B64" s="134">
        <v>41487</v>
      </c>
      <c r="C64" s="136">
        <v>719</v>
      </c>
      <c r="D64" s="136">
        <v>35</v>
      </c>
      <c r="E64" s="135">
        <v>23869</v>
      </c>
      <c r="F64" s="135"/>
      <c r="G64" s="135"/>
      <c r="H64" s="135">
        <v>21924</v>
      </c>
    </row>
    <row r="65" spans="2:8" x14ac:dyDescent="0.2">
      <c r="B65" s="134">
        <v>41518</v>
      </c>
      <c r="C65" s="136">
        <v>908</v>
      </c>
      <c r="D65" s="136">
        <v>30</v>
      </c>
      <c r="E65" s="135">
        <v>22797</v>
      </c>
      <c r="F65" s="135"/>
      <c r="G65" s="135"/>
      <c r="H65" s="135">
        <v>21715</v>
      </c>
    </row>
    <row r="66" spans="2:8" x14ac:dyDescent="0.2">
      <c r="B66" s="134">
        <v>41548</v>
      </c>
      <c r="C66" s="136">
        <v>907</v>
      </c>
      <c r="D66" s="136">
        <v>34</v>
      </c>
      <c r="E66" s="135">
        <v>23258</v>
      </c>
      <c r="F66" s="135"/>
      <c r="G66" s="135"/>
      <c r="H66" s="135">
        <v>22266</v>
      </c>
    </row>
    <row r="67" spans="2:8" x14ac:dyDescent="0.2">
      <c r="B67" s="134">
        <v>41579</v>
      </c>
      <c r="C67" s="136">
        <v>684</v>
      </c>
      <c r="D67" s="136">
        <v>32</v>
      </c>
      <c r="E67" s="135">
        <v>21758</v>
      </c>
      <c r="F67" s="135"/>
      <c r="G67" s="135"/>
      <c r="H67" s="135">
        <v>20561</v>
      </c>
    </row>
    <row r="68" spans="2:8" x14ac:dyDescent="0.2">
      <c r="B68" s="134">
        <v>41609</v>
      </c>
      <c r="C68" s="136">
        <v>731</v>
      </c>
      <c r="D68" s="136">
        <v>40</v>
      </c>
      <c r="E68" s="135">
        <v>21567</v>
      </c>
      <c r="F68" s="135"/>
      <c r="G68" s="135"/>
      <c r="H68" s="135">
        <v>20466</v>
      </c>
    </row>
    <row r="69" spans="2:8" x14ac:dyDescent="0.2">
      <c r="B69" s="134">
        <v>41640</v>
      </c>
      <c r="C69" s="136">
        <v>642</v>
      </c>
      <c r="D69" s="136">
        <v>27</v>
      </c>
      <c r="E69" s="135">
        <v>16702</v>
      </c>
      <c r="F69" s="135"/>
      <c r="G69" s="135"/>
      <c r="H69" s="135">
        <v>15794</v>
      </c>
    </row>
    <row r="70" spans="2:8" x14ac:dyDescent="0.2">
      <c r="B70" s="134">
        <v>41671</v>
      </c>
      <c r="C70" s="137">
        <v>687</v>
      </c>
      <c r="D70" s="137">
        <v>25</v>
      </c>
      <c r="E70" s="138">
        <v>23938</v>
      </c>
      <c r="F70" s="138"/>
      <c r="G70" s="138"/>
      <c r="H70" s="135">
        <v>20912</v>
      </c>
    </row>
    <row r="71" spans="2:8" x14ac:dyDescent="0.2">
      <c r="B71" s="134">
        <v>41699</v>
      </c>
      <c r="C71" s="135">
        <v>1022</v>
      </c>
      <c r="D71" s="136">
        <v>47</v>
      </c>
      <c r="E71" s="135">
        <v>28622</v>
      </c>
      <c r="F71" s="135"/>
      <c r="G71" s="135"/>
      <c r="H71" s="135">
        <v>24920</v>
      </c>
    </row>
    <row r="72" spans="2:8" x14ac:dyDescent="0.2">
      <c r="B72" s="134">
        <v>41730</v>
      </c>
      <c r="C72" s="136">
        <v>645</v>
      </c>
      <c r="D72" s="136">
        <v>29</v>
      </c>
      <c r="E72" s="135">
        <v>22470</v>
      </c>
      <c r="F72" s="135"/>
      <c r="G72" s="135"/>
      <c r="H72" s="135">
        <v>20858</v>
      </c>
    </row>
    <row r="73" spans="2:8" x14ac:dyDescent="0.2">
      <c r="B73" s="134">
        <v>41760</v>
      </c>
      <c r="C73" s="136">
        <v>697</v>
      </c>
      <c r="D73" s="136">
        <v>31</v>
      </c>
      <c r="E73" s="135">
        <v>14929</v>
      </c>
      <c r="F73" s="135"/>
      <c r="G73" s="135"/>
      <c r="H73" s="135">
        <v>13783</v>
      </c>
    </row>
    <row r="74" spans="2:8" x14ac:dyDescent="0.2">
      <c r="B74" s="134">
        <v>41791</v>
      </c>
      <c r="C74" s="136">
        <v>708</v>
      </c>
      <c r="D74" s="136">
        <v>29</v>
      </c>
      <c r="E74" s="135">
        <v>28107</v>
      </c>
      <c r="F74" s="135"/>
      <c r="G74" s="135"/>
      <c r="H74" s="135">
        <v>22029</v>
      </c>
    </row>
    <row r="75" spans="2:8" x14ac:dyDescent="0.2">
      <c r="B75" s="134">
        <v>41821</v>
      </c>
      <c r="C75" s="136">
        <v>848</v>
      </c>
      <c r="D75" s="136">
        <v>30</v>
      </c>
      <c r="E75" s="135">
        <v>20305</v>
      </c>
      <c r="F75" s="135"/>
      <c r="G75" s="135"/>
      <c r="H75" s="135">
        <v>18703</v>
      </c>
    </row>
    <row r="76" spans="2:8" x14ac:dyDescent="0.2">
      <c r="B76" s="134">
        <v>41852</v>
      </c>
      <c r="C76" s="136">
        <v>418</v>
      </c>
      <c r="D76" s="136">
        <v>21</v>
      </c>
      <c r="E76" s="135">
        <v>20026</v>
      </c>
      <c r="F76" s="135"/>
      <c r="G76" s="135"/>
      <c r="H76" s="135">
        <v>17896</v>
      </c>
    </row>
    <row r="77" spans="2:8" x14ac:dyDescent="0.2">
      <c r="B77" s="134">
        <v>41883</v>
      </c>
      <c r="C77" s="136">
        <v>449</v>
      </c>
      <c r="D77" s="136">
        <v>20</v>
      </c>
      <c r="E77" s="135">
        <v>17518</v>
      </c>
      <c r="F77" s="135"/>
      <c r="G77" s="135"/>
      <c r="H77" s="135">
        <v>15614</v>
      </c>
    </row>
    <row r="78" spans="2:8" x14ac:dyDescent="0.2">
      <c r="B78" s="134">
        <v>41913</v>
      </c>
      <c r="C78" s="136">
        <v>386</v>
      </c>
      <c r="D78" s="136">
        <v>21</v>
      </c>
      <c r="E78" s="135">
        <v>25867</v>
      </c>
      <c r="F78" s="135"/>
      <c r="G78" s="135"/>
      <c r="H78" s="135">
        <v>21002</v>
      </c>
    </row>
    <row r="79" spans="2:8" x14ac:dyDescent="0.2">
      <c r="B79" s="134">
        <v>41944</v>
      </c>
      <c r="C79" s="136">
        <v>614</v>
      </c>
      <c r="D79" s="136">
        <v>17</v>
      </c>
      <c r="E79" s="135">
        <v>16769</v>
      </c>
      <c r="F79" s="135"/>
      <c r="G79" s="135"/>
      <c r="H79" s="135">
        <v>15842</v>
      </c>
    </row>
    <row r="80" spans="2:8" x14ac:dyDescent="0.2">
      <c r="B80" s="134">
        <v>41974</v>
      </c>
      <c r="C80" s="136">
        <v>534</v>
      </c>
      <c r="D80" s="136">
        <v>22</v>
      </c>
      <c r="E80" s="135">
        <v>23318</v>
      </c>
      <c r="F80" s="135"/>
      <c r="G80" s="135"/>
      <c r="H80" s="135">
        <v>20226</v>
      </c>
    </row>
    <row r="81" spans="2:8" x14ac:dyDescent="0.2">
      <c r="B81" s="134">
        <v>42005</v>
      </c>
      <c r="C81" s="136">
        <v>478</v>
      </c>
      <c r="D81" s="136">
        <v>21</v>
      </c>
      <c r="E81" s="135">
        <v>23056</v>
      </c>
      <c r="F81" s="135"/>
      <c r="G81" s="135"/>
      <c r="H81" s="135">
        <v>21061</v>
      </c>
    </row>
    <row r="82" spans="2:8" x14ac:dyDescent="0.2">
      <c r="B82" s="134">
        <v>42036</v>
      </c>
      <c r="C82" s="136">
        <v>361</v>
      </c>
      <c r="D82" s="136">
        <v>24</v>
      </c>
      <c r="E82" s="135">
        <v>18524</v>
      </c>
      <c r="F82" s="135"/>
      <c r="G82" s="135"/>
      <c r="H82" s="135">
        <v>17192</v>
      </c>
    </row>
    <row r="83" spans="2:8" x14ac:dyDescent="0.2">
      <c r="B83" s="134">
        <v>42064</v>
      </c>
      <c r="C83" s="136">
        <v>712</v>
      </c>
      <c r="D83" s="136">
        <v>28</v>
      </c>
      <c r="E83" s="135">
        <v>26002</v>
      </c>
      <c r="F83" s="135"/>
      <c r="G83" s="135"/>
      <c r="H83" s="135">
        <v>22027</v>
      </c>
    </row>
    <row r="84" spans="2:8" x14ac:dyDescent="0.2">
      <c r="B84" s="134">
        <v>42095</v>
      </c>
      <c r="C84" s="136">
        <v>255</v>
      </c>
      <c r="D84" s="136">
        <v>22</v>
      </c>
      <c r="E84" s="135">
        <v>23093</v>
      </c>
      <c r="F84" s="135"/>
      <c r="G84" s="135"/>
      <c r="H84" s="135">
        <v>21546</v>
      </c>
    </row>
    <row r="85" spans="2:8" x14ac:dyDescent="0.2">
      <c r="B85" s="134">
        <v>42125</v>
      </c>
      <c r="C85" s="136">
        <v>891</v>
      </c>
      <c r="D85" s="136">
        <v>21</v>
      </c>
      <c r="E85" s="135">
        <v>22362</v>
      </c>
      <c r="F85" s="135"/>
      <c r="G85" s="135"/>
      <c r="H85" s="135">
        <v>20850</v>
      </c>
    </row>
    <row r="86" spans="2:8" x14ac:dyDescent="0.2">
      <c r="B86" s="134">
        <v>42156</v>
      </c>
      <c r="C86" s="136">
        <v>117</v>
      </c>
      <c r="D86" s="136">
        <v>14</v>
      </c>
      <c r="E86" s="135">
        <v>12627</v>
      </c>
      <c r="F86" s="135"/>
      <c r="G86" s="135"/>
      <c r="H86" s="135">
        <v>11681</v>
      </c>
    </row>
    <row r="87" spans="2:8" x14ac:dyDescent="0.2">
      <c r="B87" s="134">
        <v>42186</v>
      </c>
      <c r="C87" s="136">
        <v>181</v>
      </c>
      <c r="D87" s="136">
        <v>18</v>
      </c>
      <c r="E87" s="135">
        <v>19638</v>
      </c>
      <c r="F87" s="135"/>
      <c r="G87" s="135"/>
      <c r="H87" s="135">
        <v>18282</v>
      </c>
    </row>
    <row r="88" spans="2:8" x14ac:dyDescent="0.2">
      <c r="B88" s="134">
        <v>42217</v>
      </c>
      <c r="C88" s="136">
        <v>128</v>
      </c>
      <c r="D88" s="136">
        <v>14</v>
      </c>
      <c r="E88" s="135">
        <v>21146</v>
      </c>
      <c r="F88" s="135"/>
      <c r="G88" s="135"/>
      <c r="H88" s="135">
        <v>19598</v>
      </c>
    </row>
    <row r="89" spans="2:8" x14ac:dyDescent="0.2">
      <c r="B89" s="134">
        <v>42248</v>
      </c>
      <c r="C89" s="136">
        <v>161</v>
      </c>
      <c r="D89" s="136">
        <v>18</v>
      </c>
      <c r="E89" s="135">
        <v>27499</v>
      </c>
      <c r="F89" s="135"/>
      <c r="G89" s="135"/>
      <c r="H89" s="135">
        <v>21738</v>
      </c>
    </row>
    <row r="90" spans="2:8" x14ac:dyDescent="0.2">
      <c r="B90" s="134">
        <v>42278</v>
      </c>
      <c r="C90" s="136">
        <v>195</v>
      </c>
      <c r="D90" s="136">
        <v>21</v>
      </c>
      <c r="E90" s="135">
        <v>25195</v>
      </c>
      <c r="F90" s="135"/>
      <c r="G90" s="135"/>
      <c r="H90" s="135">
        <v>20911</v>
      </c>
    </row>
    <row r="91" spans="2:8" x14ac:dyDescent="0.2">
      <c r="B91" s="134">
        <v>42309</v>
      </c>
      <c r="C91" s="136">
        <v>225</v>
      </c>
      <c r="D91" s="136">
        <v>20</v>
      </c>
      <c r="E91" s="135">
        <v>22695</v>
      </c>
      <c r="F91" s="135"/>
      <c r="G91" s="135"/>
      <c r="H91" s="135">
        <v>19610</v>
      </c>
    </row>
    <row r="92" spans="2:8" x14ac:dyDescent="0.2">
      <c r="B92" s="134">
        <v>42339</v>
      </c>
      <c r="C92" s="136">
        <v>212</v>
      </c>
      <c r="D92" s="136">
        <v>27</v>
      </c>
      <c r="E92" s="135">
        <v>22984</v>
      </c>
      <c r="F92" s="135"/>
      <c r="G92" s="135"/>
      <c r="H92" s="135">
        <v>20973</v>
      </c>
    </row>
    <row r="93" spans="2:8" x14ac:dyDescent="0.2">
      <c r="B93" s="134">
        <v>42370</v>
      </c>
      <c r="C93" s="136">
        <v>352</v>
      </c>
      <c r="D93" s="136">
        <v>37</v>
      </c>
      <c r="E93" s="135">
        <v>22006</v>
      </c>
      <c r="F93" s="135"/>
      <c r="G93" s="135"/>
      <c r="H93" s="135">
        <v>20462</v>
      </c>
    </row>
    <row r="94" spans="2:8" x14ac:dyDescent="0.2">
      <c r="B94" s="134">
        <v>42401</v>
      </c>
      <c r="C94" s="136">
        <v>370</v>
      </c>
      <c r="D94" s="136">
        <v>34</v>
      </c>
      <c r="E94" s="135">
        <v>21509</v>
      </c>
      <c r="F94" s="135"/>
      <c r="G94" s="135"/>
      <c r="H94" s="135">
        <v>20333</v>
      </c>
    </row>
    <row r="95" spans="2:8" x14ac:dyDescent="0.2">
      <c r="B95" s="134">
        <v>42430</v>
      </c>
      <c r="C95" s="136">
        <v>389</v>
      </c>
      <c r="D95" s="136">
        <v>23</v>
      </c>
      <c r="E95" s="135">
        <v>21336</v>
      </c>
      <c r="F95" s="135"/>
      <c r="G95" s="135"/>
      <c r="H95" s="135">
        <v>19910</v>
      </c>
    </row>
    <row r="96" spans="2:8" x14ac:dyDescent="0.2">
      <c r="B96" s="134">
        <v>42461</v>
      </c>
      <c r="C96" s="136">
        <v>285</v>
      </c>
      <c r="D96" s="136">
        <v>18</v>
      </c>
      <c r="E96" s="135">
        <v>5659</v>
      </c>
      <c r="F96" s="135"/>
      <c r="G96" s="135"/>
      <c r="H96" s="135">
        <v>5480</v>
      </c>
    </row>
    <row r="97" spans="2:8" x14ac:dyDescent="0.2">
      <c r="B97" s="134">
        <v>42491</v>
      </c>
      <c r="C97" s="136">
        <v>288</v>
      </c>
      <c r="D97" s="136">
        <v>16</v>
      </c>
      <c r="E97" s="135">
        <v>6651</v>
      </c>
      <c r="F97" s="135">
        <v>2372</v>
      </c>
      <c r="G97" s="135">
        <v>3426</v>
      </c>
      <c r="H97" s="135">
        <f t="shared" ref="H97:H126" si="0">F97+G97</f>
        <v>5798</v>
      </c>
    </row>
    <row r="98" spans="2:8" x14ac:dyDescent="0.2">
      <c r="B98" s="134" t="s">
        <v>578</v>
      </c>
      <c r="C98" s="136">
        <v>21</v>
      </c>
      <c r="D98" s="136">
        <v>15</v>
      </c>
      <c r="E98" s="135">
        <v>5426</v>
      </c>
      <c r="F98" s="135">
        <v>2742</v>
      </c>
      <c r="G98" s="135">
        <v>2014</v>
      </c>
      <c r="H98" s="135">
        <f t="shared" si="0"/>
        <v>4756</v>
      </c>
    </row>
    <row r="99" spans="2:8" x14ac:dyDescent="0.2">
      <c r="B99" s="134">
        <v>42552</v>
      </c>
      <c r="C99" s="136">
        <v>9</v>
      </c>
      <c r="D99" s="136">
        <v>9</v>
      </c>
      <c r="E99" s="135">
        <v>3253</v>
      </c>
      <c r="F99" s="135">
        <v>1620</v>
      </c>
      <c r="G99" s="135">
        <v>1416</v>
      </c>
      <c r="H99" s="135">
        <f t="shared" si="0"/>
        <v>3036</v>
      </c>
    </row>
    <row r="100" spans="2:8" x14ac:dyDescent="0.2">
      <c r="B100" s="134">
        <v>42583</v>
      </c>
      <c r="C100" s="136">
        <v>13</v>
      </c>
      <c r="D100" s="136">
        <v>10</v>
      </c>
      <c r="E100" s="135">
        <v>3343</v>
      </c>
      <c r="F100" s="135">
        <v>1688</v>
      </c>
      <c r="G100" s="135">
        <v>1336</v>
      </c>
      <c r="H100" s="135">
        <f t="shared" si="0"/>
        <v>3024</v>
      </c>
    </row>
    <row r="101" spans="2:8" x14ac:dyDescent="0.2">
      <c r="B101" s="134">
        <v>42614</v>
      </c>
      <c r="C101" s="136">
        <v>16</v>
      </c>
      <c r="D101" s="136">
        <v>11</v>
      </c>
      <c r="E101" s="135">
        <v>3298</v>
      </c>
      <c r="F101" s="135">
        <v>1715</v>
      </c>
      <c r="G101" s="135">
        <v>1358</v>
      </c>
      <c r="H101" s="135">
        <f t="shared" si="0"/>
        <v>3073</v>
      </c>
    </row>
    <row r="102" spans="2:8" x14ac:dyDescent="0.2">
      <c r="B102" s="134">
        <v>42644</v>
      </c>
      <c r="C102" s="136">
        <v>28</v>
      </c>
      <c r="D102" s="136">
        <v>12</v>
      </c>
      <c r="E102" s="135">
        <v>3465</v>
      </c>
      <c r="F102" s="135">
        <v>1819</v>
      </c>
      <c r="G102" s="135">
        <v>1455</v>
      </c>
      <c r="H102" s="135">
        <f t="shared" si="0"/>
        <v>3274</v>
      </c>
    </row>
    <row r="103" spans="2:8" x14ac:dyDescent="0.2">
      <c r="B103" s="134">
        <v>42675</v>
      </c>
      <c r="C103" s="136">
        <v>38</v>
      </c>
      <c r="D103" s="136">
        <v>13</v>
      </c>
      <c r="E103" s="135">
        <v>3225</v>
      </c>
      <c r="F103" s="135">
        <v>1699</v>
      </c>
      <c r="G103" s="135">
        <v>1369</v>
      </c>
      <c r="H103" s="135">
        <f t="shared" si="0"/>
        <v>3068</v>
      </c>
    </row>
    <row r="104" spans="2:8" x14ac:dyDescent="0.2">
      <c r="B104" s="134">
        <v>42705</v>
      </c>
      <c r="C104" s="136">
        <v>48</v>
      </c>
      <c r="D104" s="136">
        <v>20</v>
      </c>
      <c r="E104" s="135">
        <v>2951</v>
      </c>
      <c r="F104" s="135">
        <v>1530</v>
      </c>
      <c r="G104" s="135">
        <v>1273</v>
      </c>
      <c r="H104" s="135">
        <f t="shared" si="0"/>
        <v>2803</v>
      </c>
    </row>
    <row r="105" spans="2:8" x14ac:dyDescent="0.2">
      <c r="B105" s="134">
        <v>42736</v>
      </c>
      <c r="C105" s="136">
        <v>28</v>
      </c>
      <c r="D105" s="136">
        <v>16</v>
      </c>
      <c r="E105" s="135">
        <v>4231</v>
      </c>
      <c r="F105" s="135">
        <v>2288</v>
      </c>
      <c r="G105" s="135">
        <v>1377</v>
      </c>
      <c r="H105" s="135">
        <f t="shared" si="0"/>
        <v>3665</v>
      </c>
    </row>
    <row r="106" spans="2:8" x14ac:dyDescent="0.2">
      <c r="B106" s="134">
        <v>42767</v>
      </c>
      <c r="C106" s="136">
        <v>40</v>
      </c>
      <c r="D106" s="136">
        <v>21</v>
      </c>
      <c r="E106" s="135">
        <v>2725</v>
      </c>
      <c r="F106" s="135">
        <v>1411</v>
      </c>
      <c r="G106" s="135">
        <v>1152</v>
      </c>
      <c r="H106" s="135">
        <f t="shared" si="0"/>
        <v>2563</v>
      </c>
    </row>
    <row r="107" spans="2:8" x14ac:dyDescent="0.2">
      <c r="B107" s="134">
        <v>42795</v>
      </c>
      <c r="C107" s="136">
        <v>51</v>
      </c>
      <c r="D107" s="136">
        <v>19</v>
      </c>
      <c r="E107" s="135">
        <v>2482</v>
      </c>
      <c r="F107" s="135">
        <v>1321</v>
      </c>
      <c r="G107" s="135">
        <v>1042</v>
      </c>
      <c r="H107" s="135">
        <f t="shared" si="0"/>
        <v>2363</v>
      </c>
    </row>
    <row r="108" spans="2:8" x14ac:dyDescent="0.2">
      <c r="B108" s="134">
        <v>42826</v>
      </c>
      <c r="C108" s="136">
        <v>52</v>
      </c>
      <c r="D108" s="136">
        <v>16</v>
      </c>
      <c r="E108" s="135">
        <v>2908</v>
      </c>
      <c r="F108" s="135">
        <v>1304</v>
      </c>
      <c r="G108" s="135">
        <v>1301</v>
      </c>
      <c r="H108" s="135">
        <f t="shared" si="0"/>
        <v>2605</v>
      </c>
    </row>
    <row r="109" spans="2:8" x14ac:dyDescent="0.2">
      <c r="B109" s="134">
        <v>42856</v>
      </c>
      <c r="C109" s="136">
        <v>33</v>
      </c>
      <c r="D109" s="136">
        <v>11</v>
      </c>
      <c r="E109" s="135">
        <v>2762</v>
      </c>
      <c r="F109" s="135">
        <v>1396</v>
      </c>
      <c r="G109" s="135">
        <v>1203</v>
      </c>
      <c r="H109" s="135">
        <f t="shared" si="0"/>
        <v>2599</v>
      </c>
    </row>
    <row r="110" spans="2:8" x14ac:dyDescent="0.2">
      <c r="B110" s="134" t="s">
        <v>579</v>
      </c>
      <c r="C110" s="135">
        <v>4096</v>
      </c>
      <c r="D110" s="136">
        <v>40</v>
      </c>
      <c r="E110" s="135">
        <v>176735</v>
      </c>
      <c r="F110" s="135">
        <v>29918</v>
      </c>
      <c r="G110" s="135">
        <v>21206</v>
      </c>
      <c r="H110" s="135">
        <f t="shared" si="0"/>
        <v>51124</v>
      </c>
    </row>
    <row r="111" spans="2:8" x14ac:dyDescent="0.2">
      <c r="B111" s="134">
        <v>42917</v>
      </c>
      <c r="C111" s="135">
        <v>6517</v>
      </c>
      <c r="D111" s="136">
        <v>46</v>
      </c>
      <c r="E111" s="135">
        <v>93102</v>
      </c>
      <c r="F111" s="135">
        <v>22383</v>
      </c>
      <c r="G111" s="135">
        <v>16060</v>
      </c>
      <c r="H111" s="135">
        <f t="shared" si="0"/>
        <v>38443</v>
      </c>
    </row>
    <row r="112" spans="2:8" x14ac:dyDescent="0.2">
      <c r="B112" s="134">
        <v>42948</v>
      </c>
      <c r="C112" s="135">
        <v>7909</v>
      </c>
      <c r="D112" s="136">
        <v>49</v>
      </c>
      <c r="E112" s="135">
        <v>2314</v>
      </c>
      <c r="F112" s="135">
        <v>999</v>
      </c>
      <c r="G112" s="135">
        <v>1181</v>
      </c>
      <c r="H112" s="135">
        <f t="shared" si="0"/>
        <v>2180</v>
      </c>
    </row>
    <row r="113" spans="2:8" x14ac:dyDescent="0.2">
      <c r="B113" s="134">
        <v>42979</v>
      </c>
      <c r="C113" s="135">
        <v>2045</v>
      </c>
      <c r="D113" s="136">
        <v>33</v>
      </c>
      <c r="E113" s="135">
        <v>37486</v>
      </c>
      <c r="F113" s="135">
        <v>14569</v>
      </c>
      <c r="G113" s="135">
        <v>9638</v>
      </c>
      <c r="H113" s="135">
        <f t="shared" si="0"/>
        <v>24207</v>
      </c>
    </row>
    <row r="114" spans="2:8" x14ac:dyDescent="0.2">
      <c r="B114" s="134">
        <v>43009</v>
      </c>
      <c r="C114" s="135">
        <v>1138</v>
      </c>
      <c r="D114" s="136">
        <v>31</v>
      </c>
      <c r="E114" s="135">
        <v>33256</v>
      </c>
      <c r="F114" s="135">
        <v>15883</v>
      </c>
      <c r="G114" s="135">
        <v>9130</v>
      </c>
      <c r="H114" s="135">
        <f t="shared" si="0"/>
        <v>25013</v>
      </c>
    </row>
    <row r="115" spans="2:8" x14ac:dyDescent="0.2">
      <c r="B115" s="134">
        <v>43040</v>
      </c>
      <c r="C115" s="135">
        <v>989</v>
      </c>
      <c r="D115" s="136">
        <v>32</v>
      </c>
      <c r="E115" s="135">
        <v>26590</v>
      </c>
      <c r="F115" s="135">
        <v>12842</v>
      </c>
      <c r="G115" s="135">
        <v>8080</v>
      </c>
      <c r="H115" s="135">
        <f t="shared" si="0"/>
        <v>20922</v>
      </c>
    </row>
    <row r="116" spans="2:8" x14ac:dyDescent="0.2">
      <c r="B116" s="134">
        <v>43070</v>
      </c>
      <c r="C116" s="135">
        <v>1027</v>
      </c>
      <c r="D116" s="136">
        <v>26</v>
      </c>
      <c r="E116" s="135">
        <v>18586</v>
      </c>
      <c r="F116" s="135">
        <v>10315</v>
      </c>
      <c r="G116" s="135">
        <v>7147</v>
      </c>
      <c r="H116" s="135">
        <f t="shared" si="0"/>
        <v>17462</v>
      </c>
    </row>
    <row r="117" spans="2:8" x14ac:dyDescent="0.2">
      <c r="B117" s="134">
        <v>43101</v>
      </c>
      <c r="C117" s="135">
        <v>1354</v>
      </c>
      <c r="D117" s="136">
        <v>30</v>
      </c>
      <c r="E117" s="135">
        <v>18570</v>
      </c>
      <c r="F117" s="135">
        <v>10476</v>
      </c>
      <c r="G117" s="135">
        <v>7039</v>
      </c>
      <c r="H117" s="135">
        <f t="shared" si="0"/>
        <v>17515</v>
      </c>
    </row>
    <row r="118" spans="2:8" x14ac:dyDescent="0.2">
      <c r="B118" s="134">
        <v>43132</v>
      </c>
      <c r="C118" s="135">
        <v>1044</v>
      </c>
      <c r="D118" s="175">
        <v>26</v>
      </c>
      <c r="E118" s="135">
        <v>12624</v>
      </c>
      <c r="F118" s="135">
        <v>4546</v>
      </c>
      <c r="G118" s="135">
        <v>7245</v>
      </c>
      <c r="H118" s="135">
        <f t="shared" si="0"/>
        <v>11791</v>
      </c>
    </row>
    <row r="119" spans="2:8" x14ac:dyDescent="0.2">
      <c r="B119" s="134">
        <v>43160</v>
      </c>
      <c r="C119" s="135">
        <v>923</v>
      </c>
      <c r="D119" s="175">
        <v>42</v>
      </c>
      <c r="E119" s="135">
        <v>19233</v>
      </c>
      <c r="F119" s="135">
        <v>10727</v>
      </c>
      <c r="G119" s="135">
        <v>7306</v>
      </c>
      <c r="H119" s="135">
        <f t="shared" si="0"/>
        <v>18033</v>
      </c>
    </row>
    <row r="120" spans="2:8" x14ac:dyDescent="0.2">
      <c r="B120" s="134">
        <v>43191</v>
      </c>
      <c r="C120" s="135">
        <v>1496</v>
      </c>
      <c r="D120" s="175">
        <v>53</v>
      </c>
      <c r="E120" s="135">
        <v>27469</v>
      </c>
      <c r="F120" s="135">
        <v>9262</v>
      </c>
      <c r="G120" s="135">
        <v>12706</v>
      </c>
      <c r="H120" s="135">
        <f t="shared" si="0"/>
        <v>21968</v>
      </c>
    </row>
    <row r="121" spans="2:8" x14ac:dyDescent="0.2">
      <c r="B121" s="134">
        <v>43221</v>
      </c>
      <c r="C121" s="135">
        <v>1099</v>
      </c>
      <c r="D121" s="135">
        <v>44</v>
      </c>
      <c r="E121" s="135">
        <v>19923</v>
      </c>
      <c r="F121" s="135">
        <v>11003</v>
      </c>
      <c r="G121" s="135">
        <v>7814</v>
      </c>
      <c r="H121" s="135">
        <f t="shared" si="0"/>
        <v>18817</v>
      </c>
    </row>
    <row r="122" spans="2:8" x14ac:dyDescent="0.2">
      <c r="B122" s="134">
        <v>43252</v>
      </c>
      <c r="C122" s="135">
        <v>2919</v>
      </c>
      <c r="D122" s="177">
        <v>53</v>
      </c>
      <c r="E122" s="135">
        <v>33135</v>
      </c>
      <c r="F122" s="135">
        <v>12977</v>
      </c>
      <c r="G122" s="135">
        <v>8927</v>
      </c>
      <c r="H122" s="135">
        <f t="shared" si="0"/>
        <v>21904</v>
      </c>
    </row>
    <row r="123" spans="2:8" x14ac:dyDescent="0.2">
      <c r="B123" s="134">
        <v>43282</v>
      </c>
      <c r="C123" s="135">
        <v>643</v>
      </c>
      <c r="D123" s="177">
        <v>53</v>
      </c>
      <c r="E123" s="135">
        <v>16559</v>
      </c>
      <c r="F123" s="135">
        <v>9397</v>
      </c>
      <c r="G123" s="135">
        <v>6259</v>
      </c>
      <c r="H123" s="135">
        <f t="shared" si="0"/>
        <v>15656</v>
      </c>
    </row>
    <row r="124" spans="2:8" x14ac:dyDescent="0.2">
      <c r="B124" s="134">
        <v>43313</v>
      </c>
      <c r="C124" s="135">
        <v>542</v>
      </c>
      <c r="D124" s="177">
        <v>55</v>
      </c>
      <c r="E124" s="135">
        <v>16468</v>
      </c>
      <c r="F124" s="135">
        <v>6293</v>
      </c>
      <c r="G124" s="135">
        <v>9380</v>
      </c>
      <c r="H124" s="135">
        <f t="shared" si="0"/>
        <v>15673</v>
      </c>
    </row>
    <row r="125" spans="2:8" x14ac:dyDescent="0.2">
      <c r="B125" s="134">
        <v>43344</v>
      </c>
      <c r="C125" s="135">
        <v>542</v>
      </c>
      <c r="D125" s="177">
        <v>47</v>
      </c>
      <c r="E125" s="135">
        <v>20636</v>
      </c>
      <c r="F125" s="135">
        <v>7467</v>
      </c>
      <c r="G125" s="135">
        <v>10966</v>
      </c>
      <c r="H125" s="135">
        <f t="shared" si="0"/>
        <v>18433</v>
      </c>
    </row>
    <row r="126" spans="2:8" x14ac:dyDescent="0.2">
      <c r="B126" s="134">
        <v>43374</v>
      </c>
      <c r="C126" s="135">
        <v>1166</v>
      </c>
      <c r="D126" s="177">
        <v>64</v>
      </c>
      <c r="E126" s="135">
        <v>18153</v>
      </c>
      <c r="F126" s="135">
        <v>9884</v>
      </c>
      <c r="G126" s="135">
        <v>6728</v>
      </c>
      <c r="H126" s="135">
        <f t="shared" si="0"/>
        <v>16612</v>
      </c>
    </row>
    <row r="127" spans="2:8" x14ac:dyDescent="0.2">
      <c r="B127" s="134">
        <v>43405</v>
      </c>
      <c r="C127" s="135">
        <v>684</v>
      </c>
      <c r="D127" s="177">
        <v>59</v>
      </c>
      <c r="E127" s="135">
        <v>22023</v>
      </c>
      <c r="F127" s="135">
        <v>7542</v>
      </c>
      <c r="G127" s="135">
        <v>10985</v>
      </c>
      <c r="H127" s="135">
        <f>F127+G127</f>
        <v>18527</v>
      </c>
    </row>
    <row r="128" spans="2:8" x14ac:dyDescent="0.2">
      <c r="B128" s="134">
        <v>43435</v>
      </c>
      <c r="C128" s="198">
        <v>1306</v>
      </c>
      <c r="D128" s="199">
        <v>51</v>
      </c>
      <c r="E128" s="213">
        <v>25922</v>
      </c>
      <c r="F128" s="213">
        <v>8814</v>
      </c>
      <c r="G128" s="213">
        <v>12754</v>
      </c>
      <c r="H128" s="198">
        <v>21568</v>
      </c>
    </row>
    <row r="129" spans="2:8" x14ac:dyDescent="0.2">
      <c r="B129" s="134">
        <v>43466</v>
      </c>
      <c r="C129" s="198">
        <v>800</v>
      </c>
      <c r="D129" s="199">
        <v>51</v>
      </c>
      <c r="E129" s="213">
        <v>28255</v>
      </c>
      <c r="F129" s="213">
        <v>9596</v>
      </c>
      <c r="G129" s="213">
        <v>13972</v>
      </c>
      <c r="H129" s="198">
        <v>23568</v>
      </c>
    </row>
    <row r="130" spans="2:8" s="234" customFormat="1" x14ac:dyDescent="0.2">
      <c r="B130" s="235">
        <v>43497</v>
      </c>
      <c r="C130" s="242">
        <v>819</v>
      </c>
      <c r="D130" s="243">
        <v>47</v>
      </c>
      <c r="E130" s="244">
        <v>24473</v>
      </c>
      <c r="F130" s="244">
        <v>8362</v>
      </c>
      <c r="G130" s="244">
        <v>12346</v>
      </c>
      <c r="H130" s="242">
        <v>20708</v>
      </c>
    </row>
    <row r="131" spans="2:8" x14ac:dyDescent="0.2">
      <c r="B131" s="236">
        <v>43525</v>
      </c>
      <c r="C131" s="241">
        <v>1105</v>
      </c>
      <c r="D131" s="240" t="s">
        <v>501</v>
      </c>
      <c r="E131" s="245">
        <v>20396</v>
      </c>
      <c r="F131" s="245">
        <v>7436</v>
      </c>
      <c r="G131" s="245">
        <v>11217</v>
      </c>
      <c r="H131" s="241">
        <v>18653</v>
      </c>
    </row>
    <row r="132" spans="2:8" x14ac:dyDescent="0.2">
      <c r="B132" s="448" t="s">
        <v>580</v>
      </c>
      <c r="C132" s="448"/>
      <c r="D132" s="448"/>
      <c r="E132" s="448"/>
      <c r="F132" s="448"/>
      <c r="G132" s="448"/>
      <c r="H132" s="448"/>
    </row>
    <row r="133" spans="2:8" ht="41.25" customHeight="1" x14ac:dyDescent="0.2">
      <c r="B133" s="449" t="s">
        <v>581</v>
      </c>
      <c r="C133" s="449"/>
      <c r="D133" s="449"/>
      <c r="E133" s="449"/>
      <c r="F133" s="449"/>
      <c r="G133" s="449"/>
      <c r="H133" s="449"/>
    </row>
    <row r="134" spans="2:8" x14ac:dyDescent="0.2">
      <c r="B134" s="170" t="s">
        <v>582</v>
      </c>
      <c r="C134" s="139"/>
      <c r="D134" s="139"/>
      <c r="E134" s="139"/>
      <c r="F134" s="139"/>
      <c r="G134" s="139"/>
      <c r="H134" s="139"/>
    </row>
    <row r="135" spans="2:8" x14ac:dyDescent="0.2">
      <c r="B135" s="171" t="s">
        <v>598</v>
      </c>
    </row>
    <row r="136" spans="2:8" ht="75" customHeight="1" x14ac:dyDescent="0.2">
      <c r="B136" s="450" t="s">
        <v>583</v>
      </c>
      <c r="C136" s="450"/>
      <c r="D136" s="450"/>
      <c r="E136" s="450"/>
      <c r="F136" s="450"/>
      <c r="G136" s="450"/>
      <c r="H136" s="450"/>
    </row>
    <row r="137" spans="2:8" ht="38.25" customHeight="1" x14ac:dyDescent="0.2">
      <c r="B137" s="450" t="s">
        <v>584</v>
      </c>
      <c r="C137" s="450"/>
      <c r="D137" s="450"/>
      <c r="E137" s="450"/>
      <c r="F137" s="450"/>
      <c r="G137" s="450"/>
      <c r="H137" s="450"/>
    </row>
  </sheetData>
  <mergeCells count="13">
    <mergeCell ref="B132:H132"/>
    <mergeCell ref="B133:H133"/>
    <mergeCell ref="B136:H136"/>
    <mergeCell ref="B137:H137"/>
    <mergeCell ref="B5:H5"/>
    <mergeCell ref="B6:H6"/>
    <mergeCell ref="B8:B10"/>
    <mergeCell ref="C8:D8"/>
    <mergeCell ref="E8:H8"/>
    <mergeCell ref="C9:C10"/>
    <mergeCell ref="D9:D10"/>
    <mergeCell ref="E9:E10"/>
    <mergeCell ref="F9:H9"/>
  </mergeCells>
  <hyperlinks>
    <hyperlink ref="J5" location="'Índice STJ'!A1" display="'Índice STJ'!A1" xr:uid="{00000000-0004-0000-2000-000000000000}"/>
  </hyperlink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A2:Q52"/>
  <sheetViews>
    <sheetView showGridLines="0" zoomScaleNormal="100" workbookViewId="0">
      <pane xSplit="2" ySplit="10" topLeftCell="C36" activePane="bottomRight" state="frozen"/>
      <selection pane="topRight" activeCell="C1" sqref="C1"/>
      <selection pane="bottomLeft" activeCell="A11" sqref="A11"/>
      <selection pane="bottomRight" activeCell="E45" sqref="E45"/>
    </sheetView>
  </sheetViews>
  <sheetFormatPr baseColWidth="10" defaultColWidth="11.42578125" defaultRowHeight="12" x14ac:dyDescent="0.2"/>
  <cols>
    <col min="1" max="1" width="6" style="50" customWidth="1"/>
    <col min="2" max="2" width="13.42578125" style="50" customWidth="1"/>
    <col min="3" max="16384" width="11.42578125" style="50"/>
  </cols>
  <sheetData>
    <row r="2" spans="1:17" s="154" customFormat="1" ht="12.75" x14ac:dyDescent="0.2">
      <c r="A2" s="79" t="s">
        <v>121</v>
      </c>
    </row>
    <row r="3" spans="1:17" s="154" customFormat="1" ht="12.75" x14ac:dyDescent="0.2">
      <c r="A3" s="79" t="s">
        <v>122</v>
      </c>
    </row>
    <row r="4" spans="1:17" s="154" customFormat="1" ht="12.75" x14ac:dyDescent="0.2"/>
    <row r="5" spans="1:17" s="154" customFormat="1" ht="12.75" x14ac:dyDescent="0.2">
      <c r="B5" s="363" t="s">
        <v>72</v>
      </c>
      <c r="C5" s="363"/>
      <c r="D5" s="363"/>
      <c r="E5" s="363"/>
      <c r="F5" s="363"/>
      <c r="G5" s="363"/>
      <c r="H5" s="363"/>
      <c r="I5" s="363"/>
      <c r="J5" s="363"/>
      <c r="K5" s="363"/>
      <c r="L5" s="363"/>
      <c r="M5" s="363"/>
      <c r="N5" s="363"/>
      <c r="O5" s="363"/>
      <c r="Q5" s="174" t="s">
        <v>594</v>
      </c>
    </row>
    <row r="6" spans="1:17" s="154" customFormat="1" ht="12.75" x14ac:dyDescent="0.2">
      <c r="B6" s="363" t="s">
        <v>642</v>
      </c>
      <c r="C6" s="363"/>
      <c r="D6" s="363"/>
      <c r="E6" s="363"/>
      <c r="F6" s="363"/>
      <c r="G6" s="363"/>
      <c r="H6" s="363"/>
      <c r="I6" s="363"/>
      <c r="J6" s="363"/>
      <c r="K6" s="363"/>
      <c r="L6" s="363"/>
      <c r="M6" s="363"/>
      <c r="N6" s="363"/>
      <c r="O6" s="363"/>
    </row>
    <row r="7" spans="1:17" ht="12.75" thickBot="1" x14ac:dyDescent="0.25"/>
    <row r="8" spans="1:17" ht="12.75" thickBot="1" x14ac:dyDescent="0.25">
      <c r="B8" s="364" t="s">
        <v>0</v>
      </c>
      <c r="C8" s="365"/>
      <c r="D8" s="365"/>
      <c r="E8" s="365"/>
      <c r="F8" s="365"/>
      <c r="G8" s="365"/>
      <c r="H8" s="365"/>
      <c r="I8" s="365"/>
      <c r="J8" s="365"/>
      <c r="K8" s="365"/>
      <c r="L8" s="365"/>
      <c r="M8" s="365"/>
      <c r="N8" s="365"/>
      <c r="O8" s="366"/>
    </row>
    <row r="9" spans="1:17" x14ac:dyDescent="0.2">
      <c r="B9" s="367" t="s">
        <v>1</v>
      </c>
      <c r="C9" s="369" t="s">
        <v>2</v>
      </c>
      <c r="D9" s="369"/>
      <c r="E9" s="369"/>
      <c r="F9" s="369"/>
      <c r="G9" s="369"/>
      <c r="H9" s="369"/>
      <c r="I9" s="370"/>
      <c r="J9" s="371" t="s">
        <v>3</v>
      </c>
      <c r="K9" s="370"/>
      <c r="L9" s="371" t="s">
        <v>4</v>
      </c>
      <c r="M9" s="369"/>
      <c r="N9" s="369"/>
      <c r="O9" s="370"/>
    </row>
    <row r="10" spans="1:17" ht="24" x14ac:dyDescent="0.2">
      <c r="B10" s="368"/>
      <c r="C10" s="5" t="s">
        <v>5</v>
      </c>
      <c r="D10" s="5" t="s">
        <v>6</v>
      </c>
      <c r="E10" s="6" t="s">
        <v>7</v>
      </c>
      <c r="F10" s="7" t="s">
        <v>8</v>
      </c>
      <c r="G10" s="5" t="s">
        <v>9</v>
      </c>
      <c r="H10" s="6" t="s">
        <v>10</v>
      </c>
      <c r="I10" s="8" t="s">
        <v>11</v>
      </c>
      <c r="J10" s="9" t="s">
        <v>12</v>
      </c>
      <c r="K10" s="10" t="s">
        <v>13</v>
      </c>
      <c r="L10" s="11" t="s">
        <v>14</v>
      </c>
      <c r="M10" s="12" t="s">
        <v>15</v>
      </c>
      <c r="N10" s="12" t="s">
        <v>16</v>
      </c>
      <c r="O10" s="13" t="s">
        <v>17</v>
      </c>
    </row>
    <row r="11" spans="1:17" x14ac:dyDescent="0.2">
      <c r="B11" s="246" t="s">
        <v>18</v>
      </c>
      <c r="C11" s="255">
        <v>84792</v>
      </c>
      <c r="D11" s="1">
        <v>37698</v>
      </c>
      <c r="E11" s="1">
        <v>122490</v>
      </c>
      <c r="F11" s="1">
        <v>13034</v>
      </c>
      <c r="G11" s="1">
        <v>6193</v>
      </c>
      <c r="H11" s="1">
        <v>19227</v>
      </c>
      <c r="I11" s="1">
        <v>141717</v>
      </c>
      <c r="J11" s="1">
        <v>109234</v>
      </c>
      <c r="K11" s="1">
        <v>32483</v>
      </c>
      <c r="L11" s="1">
        <v>97794</v>
      </c>
      <c r="M11" s="1">
        <v>1045</v>
      </c>
      <c r="N11" s="1">
        <v>0</v>
      </c>
      <c r="O11" s="327">
        <v>42878</v>
      </c>
    </row>
    <row r="12" spans="1:17" x14ac:dyDescent="0.2">
      <c r="B12" s="247" t="s">
        <v>19</v>
      </c>
      <c r="C12" s="255">
        <v>59115</v>
      </c>
      <c r="D12" s="1">
        <v>35112</v>
      </c>
      <c r="E12" s="1">
        <v>94227</v>
      </c>
      <c r="F12" s="1">
        <v>297997</v>
      </c>
      <c r="G12" s="1">
        <v>11591</v>
      </c>
      <c r="H12" s="1">
        <v>309588</v>
      </c>
      <c r="I12" s="1">
        <v>403815</v>
      </c>
      <c r="J12" s="1">
        <v>255764</v>
      </c>
      <c r="K12" s="1">
        <v>148051</v>
      </c>
      <c r="L12" s="1">
        <v>299252</v>
      </c>
      <c r="M12" s="1">
        <v>30351</v>
      </c>
      <c r="N12" s="1">
        <v>0</v>
      </c>
      <c r="O12" s="327">
        <v>74212</v>
      </c>
    </row>
    <row r="13" spans="1:17" x14ac:dyDescent="0.2">
      <c r="B13" s="248" t="s">
        <v>20</v>
      </c>
      <c r="C13" s="255">
        <v>40711</v>
      </c>
      <c r="D13" s="1">
        <v>24962</v>
      </c>
      <c r="E13" s="1">
        <v>65673</v>
      </c>
      <c r="F13" s="1">
        <v>168085</v>
      </c>
      <c r="G13" s="1">
        <v>11927</v>
      </c>
      <c r="H13" s="1">
        <v>180012</v>
      </c>
      <c r="I13" s="1">
        <v>245685</v>
      </c>
      <c r="J13" s="1">
        <v>152794</v>
      </c>
      <c r="K13" s="1">
        <v>92891</v>
      </c>
      <c r="L13" s="1">
        <v>148053</v>
      </c>
      <c r="M13" s="1">
        <v>32913</v>
      </c>
      <c r="N13" s="1">
        <v>5334</v>
      </c>
      <c r="O13" s="327">
        <v>59385</v>
      </c>
    </row>
    <row r="14" spans="1:17" x14ac:dyDescent="0.2">
      <c r="B14" s="248" t="s">
        <v>21</v>
      </c>
      <c r="C14" s="255">
        <v>37244</v>
      </c>
      <c r="D14" s="1">
        <v>20916</v>
      </c>
      <c r="E14" s="1">
        <v>58160</v>
      </c>
      <c r="F14" s="1">
        <v>126024</v>
      </c>
      <c r="G14" s="1">
        <v>10364</v>
      </c>
      <c r="H14" s="1">
        <v>136388</v>
      </c>
      <c r="I14" s="1">
        <v>194548</v>
      </c>
      <c r="J14" s="1">
        <v>123196</v>
      </c>
      <c r="K14" s="1">
        <v>71352</v>
      </c>
      <c r="L14" s="1">
        <v>114198</v>
      </c>
      <c r="M14" s="1">
        <v>25995</v>
      </c>
      <c r="N14" s="1">
        <v>11385</v>
      </c>
      <c r="O14" s="327">
        <v>42970</v>
      </c>
    </row>
    <row r="15" spans="1:17" x14ac:dyDescent="0.2">
      <c r="B15" s="248" t="s">
        <v>22</v>
      </c>
      <c r="C15" s="255">
        <v>33804</v>
      </c>
      <c r="D15" s="1">
        <v>18951</v>
      </c>
      <c r="E15" s="1">
        <v>52755</v>
      </c>
      <c r="F15" s="1">
        <v>130283</v>
      </c>
      <c r="G15" s="1">
        <v>8215</v>
      </c>
      <c r="H15" s="1">
        <v>138498</v>
      </c>
      <c r="I15" s="1">
        <v>191253</v>
      </c>
      <c r="J15" s="1">
        <v>118199</v>
      </c>
      <c r="K15" s="1">
        <v>73054</v>
      </c>
      <c r="L15" s="1">
        <v>125927</v>
      </c>
      <c r="M15" s="1">
        <v>24052</v>
      </c>
      <c r="N15" s="1">
        <v>9227</v>
      </c>
      <c r="O15" s="327">
        <v>32047</v>
      </c>
    </row>
    <row r="16" spans="1:17" x14ac:dyDescent="0.2">
      <c r="B16" s="248" t="s">
        <v>23</v>
      </c>
      <c r="C16" s="255">
        <v>32881</v>
      </c>
      <c r="D16" s="1">
        <v>16868</v>
      </c>
      <c r="E16" s="1">
        <v>49749</v>
      </c>
      <c r="F16" s="1">
        <v>77015</v>
      </c>
      <c r="G16" s="1">
        <v>7300</v>
      </c>
      <c r="H16" s="1">
        <v>84315</v>
      </c>
      <c r="I16" s="1">
        <v>134064</v>
      </c>
      <c r="J16" s="1">
        <v>82123</v>
      </c>
      <c r="K16" s="1">
        <v>51941</v>
      </c>
      <c r="L16" s="1">
        <v>83744</v>
      </c>
      <c r="M16" s="1">
        <v>22684</v>
      </c>
      <c r="N16" s="1">
        <v>6357</v>
      </c>
      <c r="O16" s="327">
        <v>21279</v>
      </c>
    </row>
    <row r="17" spans="2:15" x14ac:dyDescent="0.2">
      <c r="B17" s="248" t="s">
        <v>24</v>
      </c>
      <c r="C17" s="255">
        <v>39418</v>
      </c>
      <c r="D17" s="1">
        <v>17578</v>
      </c>
      <c r="E17" s="1">
        <v>56996</v>
      </c>
      <c r="F17" s="1">
        <v>88526</v>
      </c>
      <c r="G17" s="1">
        <v>6051</v>
      </c>
      <c r="H17" s="1">
        <v>94577</v>
      </c>
      <c r="I17" s="1">
        <v>151573</v>
      </c>
      <c r="J17" s="1">
        <v>92874</v>
      </c>
      <c r="K17" s="1">
        <v>58699</v>
      </c>
      <c r="L17" s="1">
        <v>94154</v>
      </c>
      <c r="M17" s="1">
        <v>27039</v>
      </c>
      <c r="N17" s="1">
        <v>6541</v>
      </c>
      <c r="O17" s="327">
        <v>23839</v>
      </c>
    </row>
    <row r="18" spans="2:15" x14ac:dyDescent="0.2">
      <c r="B18" s="246" t="s">
        <v>25</v>
      </c>
      <c r="C18" s="255">
        <v>31090</v>
      </c>
      <c r="D18" s="1">
        <v>18492</v>
      </c>
      <c r="E18" s="1">
        <v>49582</v>
      </c>
      <c r="F18" s="1">
        <v>88831</v>
      </c>
      <c r="G18" s="1">
        <v>2497</v>
      </c>
      <c r="H18" s="1">
        <v>91328</v>
      </c>
      <c r="I18" s="1">
        <v>140910</v>
      </c>
      <c r="J18" s="1">
        <v>86207</v>
      </c>
      <c r="K18" s="1">
        <v>54703</v>
      </c>
      <c r="L18" s="1">
        <v>84082</v>
      </c>
      <c r="M18" s="1">
        <v>29599</v>
      </c>
      <c r="N18" s="1">
        <v>5383</v>
      </c>
      <c r="O18" s="327">
        <v>21846</v>
      </c>
    </row>
    <row r="19" spans="2:15" x14ac:dyDescent="0.2">
      <c r="B19" s="246" t="s">
        <v>26</v>
      </c>
      <c r="C19" s="255">
        <v>27207</v>
      </c>
      <c r="D19" s="1">
        <v>18101</v>
      </c>
      <c r="E19" s="1">
        <v>45309</v>
      </c>
      <c r="F19" s="1">
        <v>84734</v>
      </c>
      <c r="G19" s="1">
        <v>2588</v>
      </c>
      <c r="H19" s="1">
        <v>87321</v>
      </c>
      <c r="I19" s="1">
        <v>132630</v>
      </c>
      <c r="J19" s="1">
        <v>82317</v>
      </c>
      <c r="K19" s="1">
        <v>50313</v>
      </c>
      <c r="L19" s="1">
        <v>78143</v>
      </c>
      <c r="M19" s="1">
        <v>29026</v>
      </c>
      <c r="N19" s="1">
        <v>4512</v>
      </c>
      <c r="O19" s="327">
        <v>20949</v>
      </c>
    </row>
    <row r="20" spans="2:15" x14ac:dyDescent="0.2">
      <c r="B20" s="249" t="s">
        <v>27</v>
      </c>
      <c r="C20" s="256">
        <v>2774</v>
      </c>
      <c r="D20" s="194">
        <v>1509</v>
      </c>
      <c r="E20" s="194">
        <v>4283</v>
      </c>
      <c r="F20" s="194">
        <v>7639</v>
      </c>
      <c r="G20" s="194">
        <v>271</v>
      </c>
      <c r="H20" s="194">
        <v>7910</v>
      </c>
      <c r="I20" s="194">
        <v>12193</v>
      </c>
      <c r="J20" s="194">
        <v>7573</v>
      </c>
      <c r="K20" s="194">
        <v>4620</v>
      </c>
      <c r="L20" s="194">
        <v>7252</v>
      </c>
      <c r="M20" s="194">
        <v>2606</v>
      </c>
      <c r="N20" s="194">
        <v>384</v>
      </c>
      <c r="O20" s="328">
        <v>1951</v>
      </c>
    </row>
    <row r="21" spans="2:15" x14ac:dyDescent="0.2">
      <c r="B21" s="250" t="s">
        <v>28</v>
      </c>
      <c r="C21" s="256">
        <v>2017</v>
      </c>
      <c r="D21" s="194">
        <v>1346</v>
      </c>
      <c r="E21" s="194">
        <v>3363</v>
      </c>
      <c r="F21" s="194">
        <v>7226</v>
      </c>
      <c r="G21" s="194">
        <v>208</v>
      </c>
      <c r="H21" s="194">
        <v>7434</v>
      </c>
      <c r="I21" s="194">
        <v>10797</v>
      </c>
      <c r="J21" s="194">
        <v>6584</v>
      </c>
      <c r="K21" s="194">
        <v>4213</v>
      </c>
      <c r="L21" s="194">
        <v>6608</v>
      </c>
      <c r="M21" s="194">
        <v>2309</v>
      </c>
      <c r="N21" s="194">
        <v>328</v>
      </c>
      <c r="O21" s="328">
        <v>1552</v>
      </c>
    </row>
    <row r="22" spans="2:15" x14ac:dyDescent="0.2">
      <c r="B22" s="250" t="s">
        <v>29</v>
      </c>
      <c r="C22" s="256">
        <v>2559</v>
      </c>
      <c r="D22" s="194">
        <v>1723</v>
      </c>
      <c r="E22" s="194">
        <v>4282</v>
      </c>
      <c r="F22" s="194">
        <v>8941</v>
      </c>
      <c r="G22" s="194">
        <v>224</v>
      </c>
      <c r="H22" s="194">
        <v>9165</v>
      </c>
      <c r="I22" s="194">
        <v>13447</v>
      </c>
      <c r="J22" s="194">
        <v>8246</v>
      </c>
      <c r="K22" s="194">
        <v>5201</v>
      </c>
      <c r="L22" s="194">
        <v>8053</v>
      </c>
      <c r="M22" s="194">
        <v>3052</v>
      </c>
      <c r="N22" s="194">
        <v>374</v>
      </c>
      <c r="O22" s="328">
        <v>1968</v>
      </c>
    </row>
    <row r="23" spans="2:15" x14ac:dyDescent="0.2">
      <c r="B23" s="251" t="s">
        <v>30</v>
      </c>
      <c r="C23" s="256">
        <v>2234</v>
      </c>
      <c r="D23" s="194">
        <v>1434</v>
      </c>
      <c r="E23" s="194">
        <v>3668</v>
      </c>
      <c r="F23" s="194">
        <v>6869</v>
      </c>
      <c r="G23" s="194">
        <v>211</v>
      </c>
      <c r="H23" s="194">
        <v>7080</v>
      </c>
      <c r="I23" s="194">
        <v>10748</v>
      </c>
      <c r="J23" s="194">
        <v>6571</v>
      </c>
      <c r="K23" s="194">
        <v>4177</v>
      </c>
      <c r="L23" s="194">
        <v>6429</v>
      </c>
      <c r="M23" s="194">
        <v>2430</v>
      </c>
      <c r="N23" s="194">
        <v>274</v>
      </c>
      <c r="O23" s="328">
        <v>1615</v>
      </c>
    </row>
    <row r="24" spans="2:15" x14ac:dyDescent="0.2">
      <c r="B24" s="251" t="s">
        <v>31</v>
      </c>
      <c r="C24" s="256">
        <v>2254</v>
      </c>
      <c r="D24" s="194">
        <v>1548</v>
      </c>
      <c r="E24" s="194">
        <v>3802</v>
      </c>
      <c r="F24" s="194">
        <v>9638</v>
      </c>
      <c r="G24" s="194">
        <v>268</v>
      </c>
      <c r="H24" s="194">
        <v>9906</v>
      </c>
      <c r="I24" s="194">
        <v>13708</v>
      </c>
      <c r="J24" s="194">
        <v>7687</v>
      </c>
      <c r="K24" s="194">
        <v>6021</v>
      </c>
      <c r="L24" s="194">
        <v>7903</v>
      </c>
      <c r="M24" s="194">
        <v>3398</v>
      </c>
      <c r="N24" s="194">
        <v>472</v>
      </c>
      <c r="O24" s="328">
        <v>1935</v>
      </c>
    </row>
    <row r="25" spans="2:15" x14ac:dyDescent="0.2">
      <c r="B25" s="251" t="s">
        <v>32</v>
      </c>
      <c r="C25" s="256">
        <v>1946</v>
      </c>
      <c r="D25" s="194">
        <v>1490</v>
      </c>
      <c r="E25" s="194">
        <v>3436</v>
      </c>
      <c r="F25" s="194">
        <v>7643</v>
      </c>
      <c r="G25" s="194">
        <v>218</v>
      </c>
      <c r="H25" s="194">
        <v>7861</v>
      </c>
      <c r="I25" s="194">
        <v>11297</v>
      </c>
      <c r="J25" s="194">
        <v>6660</v>
      </c>
      <c r="K25" s="194">
        <v>4637</v>
      </c>
      <c r="L25" s="194">
        <v>6563</v>
      </c>
      <c r="M25" s="194">
        <v>2547</v>
      </c>
      <c r="N25" s="194">
        <v>406</v>
      </c>
      <c r="O25" s="328">
        <v>1781</v>
      </c>
    </row>
    <row r="26" spans="2:15" x14ac:dyDescent="0.2">
      <c r="B26" s="251" t="s">
        <v>33</v>
      </c>
      <c r="C26" s="256">
        <v>2312</v>
      </c>
      <c r="D26" s="194">
        <v>1627</v>
      </c>
      <c r="E26" s="194">
        <v>3939</v>
      </c>
      <c r="F26" s="194">
        <v>9183</v>
      </c>
      <c r="G26" s="194">
        <v>298</v>
      </c>
      <c r="H26" s="194">
        <v>9481</v>
      </c>
      <c r="I26" s="194">
        <v>13420</v>
      </c>
      <c r="J26" s="194">
        <v>8144</v>
      </c>
      <c r="K26" s="194">
        <v>5276</v>
      </c>
      <c r="L26" s="194">
        <v>7949</v>
      </c>
      <c r="M26" s="194">
        <v>3103</v>
      </c>
      <c r="N26" s="194">
        <v>395</v>
      </c>
      <c r="O26" s="328">
        <v>1973</v>
      </c>
    </row>
    <row r="27" spans="2:15" x14ac:dyDescent="0.2">
      <c r="B27" s="251" t="s">
        <v>34</v>
      </c>
      <c r="C27" s="256">
        <v>2872</v>
      </c>
      <c r="D27" s="194">
        <v>1659</v>
      </c>
      <c r="E27" s="194">
        <v>4531</v>
      </c>
      <c r="F27" s="194">
        <v>9652</v>
      </c>
      <c r="G27" s="194">
        <v>305</v>
      </c>
      <c r="H27" s="194">
        <v>9957</v>
      </c>
      <c r="I27" s="194">
        <v>14488</v>
      </c>
      <c r="J27" s="194">
        <v>8889</v>
      </c>
      <c r="K27" s="194">
        <v>5599</v>
      </c>
      <c r="L27" s="194">
        <v>8738</v>
      </c>
      <c r="M27" s="194">
        <v>3193</v>
      </c>
      <c r="N27" s="194">
        <v>407</v>
      </c>
      <c r="O27" s="328">
        <v>2150</v>
      </c>
    </row>
    <row r="28" spans="2:15" x14ac:dyDescent="0.2">
      <c r="B28" s="251" t="s">
        <v>35</v>
      </c>
      <c r="C28" s="256">
        <v>2226</v>
      </c>
      <c r="D28" s="194">
        <v>1397</v>
      </c>
      <c r="E28" s="194">
        <v>3623</v>
      </c>
      <c r="F28" s="194">
        <v>7964</v>
      </c>
      <c r="G28" s="194">
        <v>259</v>
      </c>
      <c r="H28" s="194">
        <v>8223</v>
      </c>
      <c r="I28" s="194">
        <v>11846</v>
      </c>
      <c r="J28" s="194">
        <v>7127</v>
      </c>
      <c r="K28" s="194">
        <v>4719</v>
      </c>
      <c r="L28" s="194">
        <v>7044</v>
      </c>
      <c r="M28" s="194">
        <v>2705</v>
      </c>
      <c r="N28" s="194">
        <v>297</v>
      </c>
      <c r="O28" s="328">
        <v>1800</v>
      </c>
    </row>
    <row r="29" spans="2:15" x14ac:dyDescent="0.2">
      <c r="B29" s="251" t="s">
        <v>36</v>
      </c>
      <c r="C29" s="256">
        <v>2553</v>
      </c>
      <c r="D29" s="194">
        <v>1604</v>
      </c>
      <c r="E29" s="194">
        <v>4157</v>
      </c>
      <c r="F29" s="194">
        <v>9350</v>
      </c>
      <c r="G29" s="194">
        <v>314</v>
      </c>
      <c r="H29" s="194">
        <v>9664</v>
      </c>
      <c r="I29" s="194">
        <v>13821</v>
      </c>
      <c r="J29" s="194">
        <v>8412</v>
      </c>
      <c r="K29" s="194">
        <v>5409</v>
      </c>
      <c r="L29" s="194">
        <v>8126</v>
      </c>
      <c r="M29" s="194">
        <v>3071</v>
      </c>
      <c r="N29" s="194">
        <v>420</v>
      </c>
      <c r="O29" s="328">
        <v>2204</v>
      </c>
    </row>
    <row r="30" spans="2:15" x14ac:dyDescent="0.2">
      <c r="B30" s="251" t="s">
        <v>37</v>
      </c>
      <c r="C30" s="256">
        <v>2398</v>
      </c>
      <c r="D30" s="194">
        <v>1656</v>
      </c>
      <c r="E30" s="194">
        <v>4054</v>
      </c>
      <c r="F30" s="194">
        <v>8771</v>
      </c>
      <c r="G30" s="194">
        <v>314</v>
      </c>
      <c r="H30" s="194">
        <v>9085</v>
      </c>
      <c r="I30" s="194">
        <v>13139</v>
      </c>
      <c r="J30" s="194">
        <v>8091</v>
      </c>
      <c r="K30" s="194">
        <v>5048</v>
      </c>
      <c r="L30" s="194">
        <v>7370</v>
      </c>
      <c r="M30" s="194">
        <v>3265</v>
      </c>
      <c r="N30" s="194">
        <v>384</v>
      </c>
      <c r="O30" s="328">
        <v>2120</v>
      </c>
    </row>
    <row r="31" spans="2:15" x14ac:dyDescent="0.2">
      <c r="B31" s="251" t="s">
        <v>38</v>
      </c>
      <c r="C31" s="256">
        <v>2063</v>
      </c>
      <c r="D31" s="194">
        <v>1332</v>
      </c>
      <c r="E31" s="194">
        <v>3395</v>
      </c>
      <c r="F31" s="194">
        <v>7625</v>
      </c>
      <c r="G31" s="194">
        <v>277</v>
      </c>
      <c r="H31" s="194">
        <v>7902</v>
      </c>
      <c r="I31" s="194">
        <v>11297</v>
      </c>
      <c r="J31" s="194">
        <v>6652</v>
      </c>
      <c r="K31" s="194">
        <v>4645</v>
      </c>
      <c r="L31" s="194">
        <v>6479</v>
      </c>
      <c r="M31" s="194">
        <v>2711</v>
      </c>
      <c r="N31" s="194">
        <v>327</v>
      </c>
      <c r="O31" s="328">
        <v>1780</v>
      </c>
    </row>
    <row r="32" spans="2:15" x14ac:dyDescent="0.2">
      <c r="B32" s="252" t="s">
        <v>39</v>
      </c>
      <c r="C32" s="255">
        <v>28208</v>
      </c>
      <c r="D32" s="1">
        <v>18325</v>
      </c>
      <c r="E32" s="1">
        <v>46533</v>
      </c>
      <c r="F32" s="1">
        <v>100501</v>
      </c>
      <c r="G32" s="1">
        <v>3167</v>
      </c>
      <c r="H32" s="1">
        <v>103668</v>
      </c>
      <c r="I32" s="1">
        <v>150201</v>
      </c>
      <c r="J32" s="1">
        <v>90636</v>
      </c>
      <c r="K32" s="1">
        <v>59565</v>
      </c>
      <c r="L32" s="1">
        <v>88514</v>
      </c>
      <c r="M32" s="1">
        <v>34390</v>
      </c>
      <c r="N32" s="1">
        <v>4468</v>
      </c>
      <c r="O32" s="327">
        <v>22829</v>
      </c>
    </row>
    <row r="33" spans="2:15" x14ac:dyDescent="0.2">
      <c r="B33" s="251" t="s">
        <v>40</v>
      </c>
      <c r="C33" s="256">
        <v>2375</v>
      </c>
      <c r="D33" s="194">
        <v>1446</v>
      </c>
      <c r="E33" s="194">
        <v>3821</v>
      </c>
      <c r="F33" s="194">
        <v>10949</v>
      </c>
      <c r="G33" s="194">
        <v>398</v>
      </c>
      <c r="H33" s="194">
        <v>11347</v>
      </c>
      <c r="I33" s="194">
        <v>15168</v>
      </c>
      <c r="J33" s="194">
        <v>9266</v>
      </c>
      <c r="K33" s="194">
        <v>5902</v>
      </c>
      <c r="L33" s="194">
        <v>9330</v>
      </c>
      <c r="M33" s="194">
        <v>3555</v>
      </c>
      <c r="N33" s="194">
        <v>358</v>
      </c>
      <c r="O33" s="328">
        <v>1925</v>
      </c>
    </row>
    <row r="34" spans="2:15" x14ac:dyDescent="0.2">
      <c r="B34" s="251" t="s">
        <v>41</v>
      </c>
      <c r="C34" s="256">
        <v>1964</v>
      </c>
      <c r="D34" s="194">
        <v>1196</v>
      </c>
      <c r="E34" s="194">
        <v>3160</v>
      </c>
      <c r="F34" s="194">
        <v>10781</v>
      </c>
      <c r="G34" s="194">
        <v>731</v>
      </c>
      <c r="H34" s="194">
        <v>11512</v>
      </c>
      <c r="I34" s="194">
        <v>14672</v>
      </c>
      <c r="J34" s="194">
        <v>9068</v>
      </c>
      <c r="K34" s="194">
        <v>5604</v>
      </c>
      <c r="L34" s="194">
        <v>9446</v>
      </c>
      <c r="M34" s="194">
        <v>3272</v>
      </c>
      <c r="N34" s="194">
        <v>313</v>
      </c>
      <c r="O34" s="328">
        <v>1641</v>
      </c>
    </row>
    <row r="35" spans="2:15" x14ac:dyDescent="0.2">
      <c r="B35" s="251" t="s">
        <v>42</v>
      </c>
      <c r="C35" s="256">
        <v>2226</v>
      </c>
      <c r="D35" s="194">
        <v>1454</v>
      </c>
      <c r="E35" s="194">
        <v>3680</v>
      </c>
      <c r="F35" s="194">
        <v>10084</v>
      </c>
      <c r="G35" s="194">
        <v>923</v>
      </c>
      <c r="H35" s="194">
        <v>11007</v>
      </c>
      <c r="I35" s="194">
        <v>14687</v>
      </c>
      <c r="J35" s="194">
        <v>8796</v>
      </c>
      <c r="K35" s="194">
        <v>5891</v>
      </c>
      <c r="L35" s="194">
        <v>8593</v>
      </c>
      <c r="M35" s="194">
        <v>3702</v>
      </c>
      <c r="N35" s="194">
        <v>417</v>
      </c>
      <c r="O35" s="328">
        <v>1975</v>
      </c>
    </row>
    <row r="36" spans="2:15" x14ac:dyDescent="0.2">
      <c r="B36" s="251" t="s">
        <v>600</v>
      </c>
      <c r="C36" s="256">
        <v>2147</v>
      </c>
      <c r="D36" s="194">
        <v>1474</v>
      </c>
      <c r="E36" s="194">
        <v>3621</v>
      </c>
      <c r="F36" s="194">
        <v>9453</v>
      </c>
      <c r="G36" s="194">
        <v>837</v>
      </c>
      <c r="H36" s="194">
        <v>10290</v>
      </c>
      <c r="I36" s="194">
        <v>13911</v>
      </c>
      <c r="J36" s="194">
        <v>8157</v>
      </c>
      <c r="K36" s="194">
        <v>5754</v>
      </c>
      <c r="L36" s="194">
        <v>7488</v>
      </c>
      <c r="M36" s="194">
        <v>3892</v>
      </c>
      <c r="N36" s="194">
        <v>477</v>
      </c>
      <c r="O36" s="328">
        <v>2054</v>
      </c>
    </row>
    <row r="37" spans="2:15" x14ac:dyDescent="0.2">
      <c r="B37" s="251" t="s">
        <v>601</v>
      </c>
      <c r="C37" s="256">
        <v>2202</v>
      </c>
      <c r="D37" s="194">
        <v>1399</v>
      </c>
      <c r="E37" s="194">
        <v>3601</v>
      </c>
      <c r="F37" s="194">
        <v>10986</v>
      </c>
      <c r="G37" s="194">
        <v>560</v>
      </c>
      <c r="H37" s="194">
        <v>11546</v>
      </c>
      <c r="I37" s="194">
        <v>15147</v>
      </c>
      <c r="J37" s="194">
        <v>8423</v>
      </c>
      <c r="K37" s="194">
        <v>6724</v>
      </c>
      <c r="L37" s="194">
        <v>8433</v>
      </c>
      <c r="M37" s="194">
        <v>4171</v>
      </c>
      <c r="N37" s="194">
        <v>481</v>
      </c>
      <c r="O37" s="328">
        <v>2062</v>
      </c>
    </row>
    <row r="38" spans="2:15" x14ac:dyDescent="0.2">
      <c r="B38" s="251" t="s">
        <v>603</v>
      </c>
      <c r="C38" s="256">
        <v>2016</v>
      </c>
      <c r="D38" s="194">
        <v>1389</v>
      </c>
      <c r="E38" s="194">
        <v>3405</v>
      </c>
      <c r="F38" s="194">
        <v>9455</v>
      </c>
      <c r="G38" s="194">
        <v>523</v>
      </c>
      <c r="H38" s="194">
        <v>9978</v>
      </c>
      <c r="I38" s="194">
        <v>13383</v>
      </c>
      <c r="J38" s="194">
        <v>7814</v>
      </c>
      <c r="K38" s="194">
        <v>5569</v>
      </c>
      <c r="L38" s="194">
        <v>7488</v>
      </c>
      <c r="M38" s="194">
        <v>3605</v>
      </c>
      <c r="N38" s="194">
        <v>400</v>
      </c>
      <c r="O38" s="328">
        <v>1890</v>
      </c>
    </row>
    <row r="39" spans="2:15" x14ac:dyDescent="0.2">
      <c r="B39" s="251" t="s">
        <v>605</v>
      </c>
      <c r="C39" s="256">
        <v>2244</v>
      </c>
      <c r="D39" s="194">
        <v>1447</v>
      </c>
      <c r="E39" s="194">
        <v>3691</v>
      </c>
      <c r="F39" s="194">
        <v>10023</v>
      </c>
      <c r="G39" s="194">
        <v>479</v>
      </c>
      <c r="H39" s="194">
        <v>10502</v>
      </c>
      <c r="I39" s="194">
        <v>14193</v>
      </c>
      <c r="J39" s="194">
        <v>8383</v>
      </c>
      <c r="K39" s="194">
        <v>5810</v>
      </c>
      <c r="L39" s="194">
        <v>8010</v>
      </c>
      <c r="M39" s="194">
        <v>3819</v>
      </c>
      <c r="N39" s="194">
        <v>436</v>
      </c>
      <c r="O39" s="328">
        <v>1928</v>
      </c>
    </row>
    <row r="40" spans="2:15" x14ac:dyDescent="0.2">
      <c r="B40" s="251" t="s">
        <v>607</v>
      </c>
      <c r="C40" s="256">
        <v>2516</v>
      </c>
      <c r="D40" s="194">
        <v>1568</v>
      </c>
      <c r="E40" s="194">
        <v>4084</v>
      </c>
      <c r="F40" s="194">
        <v>10662</v>
      </c>
      <c r="G40" s="194">
        <v>425</v>
      </c>
      <c r="H40" s="194">
        <v>11087</v>
      </c>
      <c r="I40" s="194">
        <v>15171</v>
      </c>
      <c r="J40" s="194">
        <v>9206</v>
      </c>
      <c r="K40" s="194">
        <v>5965</v>
      </c>
      <c r="L40" s="194">
        <v>9133</v>
      </c>
      <c r="M40" s="194">
        <v>3490</v>
      </c>
      <c r="N40" s="194">
        <v>421</v>
      </c>
      <c r="O40" s="328">
        <v>2127</v>
      </c>
    </row>
    <row r="41" spans="2:15" x14ac:dyDescent="0.2">
      <c r="B41" s="251" t="s">
        <v>609</v>
      </c>
      <c r="C41" s="256">
        <v>2147</v>
      </c>
      <c r="D41" s="194">
        <v>1277</v>
      </c>
      <c r="E41" s="194">
        <v>3424</v>
      </c>
      <c r="F41" s="194">
        <v>8580</v>
      </c>
      <c r="G41" s="194">
        <v>338</v>
      </c>
      <c r="H41" s="194">
        <v>8918</v>
      </c>
      <c r="I41" s="194">
        <v>12342</v>
      </c>
      <c r="J41" s="194">
        <v>7619</v>
      </c>
      <c r="K41" s="194">
        <v>4723</v>
      </c>
      <c r="L41" s="194">
        <v>7419</v>
      </c>
      <c r="M41" s="194">
        <v>2997</v>
      </c>
      <c r="N41" s="194">
        <v>318</v>
      </c>
      <c r="O41" s="328">
        <v>1608</v>
      </c>
    </row>
    <row r="42" spans="2:15" x14ac:dyDescent="0.2">
      <c r="B42" s="251" t="s">
        <v>617</v>
      </c>
      <c r="C42" s="256">
        <v>2759</v>
      </c>
      <c r="D42" s="194">
        <v>1535</v>
      </c>
      <c r="E42" s="194">
        <v>4294</v>
      </c>
      <c r="F42" s="194">
        <v>11535</v>
      </c>
      <c r="G42" s="194">
        <v>419</v>
      </c>
      <c r="H42" s="194">
        <v>11954</v>
      </c>
      <c r="I42" s="194">
        <v>16248</v>
      </c>
      <c r="J42" s="194">
        <v>9953</v>
      </c>
      <c r="K42" s="194">
        <v>6295</v>
      </c>
      <c r="L42" s="194">
        <v>9397</v>
      </c>
      <c r="M42" s="194">
        <v>4206</v>
      </c>
      <c r="N42" s="194">
        <v>412</v>
      </c>
      <c r="O42" s="328">
        <v>2233</v>
      </c>
    </row>
    <row r="43" spans="2:15" x14ac:dyDescent="0.2">
      <c r="B43" s="251" t="s">
        <v>619</v>
      </c>
      <c r="C43" s="256">
        <v>2686</v>
      </c>
      <c r="D43" s="194">
        <v>1417</v>
      </c>
      <c r="E43" s="194">
        <v>4103</v>
      </c>
      <c r="F43" s="194">
        <v>9158</v>
      </c>
      <c r="G43" s="194">
        <v>307</v>
      </c>
      <c r="H43" s="194">
        <v>9465</v>
      </c>
      <c r="I43" s="194">
        <v>13568</v>
      </c>
      <c r="J43" s="194">
        <v>8304</v>
      </c>
      <c r="K43" s="194">
        <v>5264</v>
      </c>
      <c r="L43" s="194">
        <v>7768</v>
      </c>
      <c r="M43" s="194">
        <v>3535</v>
      </c>
      <c r="N43" s="194">
        <v>427</v>
      </c>
      <c r="O43" s="328">
        <v>1838</v>
      </c>
    </row>
    <row r="44" spans="2:15" x14ac:dyDescent="0.2">
      <c r="B44" s="251" t="s">
        <v>620</v>
      </c>
      <c r="C44" s="256">
        <v>2503</v>
      </c>
      <c r="D44" s="194">
        <v>1327</v>
      </c>
      <c r="E44" s="194">
        <v>3830</v>
      </c>
      <c r="F44" s="194">
        <v>8408</v>
      </c>
      <c r="G44" s="194">
        <v>328</v>
      </c>
      <c r="H44" s="194">
        <v>8736</v>
      </c>
      <c r="I44" s="194">
        <v>12566</v>
      </c>
      <c r="J44" s="194">
        <v>7461</v>
      </c>
      <c r="K44" s="194">
        <v>5105</v>
      </c>
      <c r="L44" s="194">
        <v>7298</v>
      </c>
      <c r="M44" s="194">
        <v>3278</v>
      </c>
      <c r="N44" s="194">
        <v>328</v>
      </c>
      <c r="O44" s="328">
        <v>1662</v>
      </c>
    </row>
    <row r="45" spans="2:15" x14ac:dyDescent="0.2">
      <c r="B45" s="253" t="s">
        <v>625</v>
      </c>
      <c r="C45" s="255">
        <v>27785</v>
      </c>
      <c r="D45" s="1">
        <v>16929</v>
      </c>
      <c r="E45" s="1">
        <v>44714</v>
      </c>
      <c r="F45" s="1">
        <v>120074</v>
      </c>
      <c r="G45" s="1">
        <v>6268</v>
      </c>
      <c r="H45" s="1">
        <v>126342</v>
      </c>
      <c r="I45" s="1">
        <v>171056</v>
      </c>
      <c r="J45" s="1">
        <v>102450</v>
      </c>
      <c r="K45" s="1">
        <v>68606</v>
      </c>
      <c r="L45" s="1">
        <v>99803</v>
      </c>
      <c r="M45" s="1">
        <v>43522</v>
      </c>
      <c r="N45" s="1">
        <v>4788</v>
      </c>
      <c r="O45" s="327">
        <v>22943</v>
      </c>
    </row>
    <row r="46" spans="2:15" x14ac:dyDescent="0.2">
      <c r="B46" s="254" t="s">
        <v>626</v>
      </c>
      <c r="C46" s="256">
        <v>2415</v>
      </c>
      <c r="D46" s="195">
        <v>1433</v>
      </c>
      <c r="E46" s="194">
        <v>3848</v>
      </c>
      <c r="F46" s="194">
        <v>9937</v>
      </c>
      <c r="G46" s="194">
        <v>561</v>
      </c>
      <c r="H46" s="194">
        <v>10498</v>
      </c>
      <c r="I46" s="194">
        <v>14346</v>
      </c>
      <c r="J46" s="194">
        <v>8570</v>
      </c>
      <c r="K46" s="194">
        <v>5776</v>
      </c>
      <c r="L46" s="194">
        <v>8077</v>
      </c>
      <c r="M46" s="194">
        <v>4043</v>
      </c>
      <c r="N46" s="194">
        <v>329</v>
      </c>
      <c r="O46" s="328">
        <v>1897</v>
      </c>
    </row>
    <row r="47" spans="2:15" x14ac:dyDescent="0.2">
      <c r="B47" s="329" t="s">
        <v>628</v>
      </c>
      <c r="C47" s="256">
        <v>1899</v>
      </c>
      <c r="D47" s="195">
        <v>1282</v>
      </c>
      <c r="E47" s="194">
        <v>3181</v>
      </c>
      <c r="F47" s="194">
        <v>8272</v>
      </c>
      <c r="G47" s="194">
        <v>679</v>
      </c>
      <c r="H47" s="194">
        <v>8951</v>
      </c>
      <c r="I47" s="194">
        <v>12132</v>
      </c>
      <c r="J47" s="194">
        <v>7164</v>
      </c>
      <c r="K47" s="194">
        <v>4968</v>
      </c>
      <c r="L47" s="194">
        <v>6762</v>
      </c>
      <c r="M47" s="194">
        <v>3599</v>
      </c>
      <c r="N47" s="194">
        <v>282</v>
      </c>
      <c r="O47" s="328">
        <v>1489</v>
      </c>
    </row>
    <row r="48" spans="2:15" x14ac:dyDescent="0.2">
      <c r="B48" s="329" t="s">
        <v>662</v>
      </c>
      <c r="C48" s="256">
        <v>2144</v>
      </c>
      <c r="D48" s="195">
        <v>1425</v>
      </c>
      <c r="E48" s="194">
        <v>3569</v>
      </c>
      <c r="F48" s="194">
        <v>9127</v>
      </c>
      <c r="G48" s="194">
        <v>652</v>
      </c>
      <c r="H48" s="194">
        <v>9779</v>
      </c>
      <c r="I48" s="194">
        <v>13348</v>
      </c>
      <c r="J48" s="194">
        <v>7990</v>
      </c>
      <c r="K48" s="194">
        <v>5358</v>
      </c>
      <c r="L48" s="194">
        <v>7458</v>
      </c>
      <c r="M48" s="194">
        <v>3743</v>
      </c>
      <c r="N48" s="194">
        <v>340</v>
      </c>
      <c r="O48" s="328">
        <v>1807</v>
      </c>
    </row>
    <row r="49" spans="2:15" s="234" customFormat="1" x14ac:dyDescent="0.2">
      <c r="B49" s="253" t="s">
        <v>661</v>
      </c>
      <c r="C49" s="255">
        <v>6458</v>
      </c>
      <c r="D49" s="1">
        <v>4140</v>
      </c>
      <c r="E49" s="1">
        <v>10598</v>
      </c>
      <c r="F49" s="1">
        <v>27336</v>
      </c>
      <c r="G49" s="1">
        <v>1892</v>
      </c>
      <c r="H49" s="1">
        <v>29228</v>
      </c>
      <c r="I49" s="1">
        <v>39826</v>
      </c>
      <c r="J49" s="1">
        <v>23724</v>
      </c>
      <c r="K49" s="1">
        <v>16102</v>
      </c>
      <c r="L49" s="1">
        <v>22297</v>
      </c>
      <c r="M49" s="1">
        <v>11385</v>
      </c>
      <c r="N49" s="1">
        <v>951</v>
      </c>
      <c r="O49" s="327">
        <v>5193</v>
      </c>
    </row>
    <row r="50" spans="2:15" ht="12.75" thickBot="1" x14ac:dyDescent="0.25">
      <c r="B50" s="330" t="s">
        <v>547</v>
      </c>
      <c r="C50" s="331">
        <v>448713</v>
      </c>
      <c r="D50" s="332">
        <v>248072</v>
      </c>
      <c r="E50" s="332">
        <v>696786</v>
      </c>
      <c r="F50" s="332">
        <v>1322440</v>
      </c>
      <c r="G50" s="332">
        <v>78053</v>
      </c>
      <c r="H50" s="332">
        <v>1400492</v>
      </c>
      <c r="I50" s="332">
        <v>2097278</v>
      </c>
      <c r="J50" s="332">
        <v>1319518</v>
      </c>
      <c r="K50" s="332">
        <v>777760</v>
      </c>
      <c r="L50" s="332">
        <v>1335961</v>
      </c>
      <c r="M50" s="332">
        <v>312001</v>
      </c>
      <c r="N50" s="332">
        <v>58946</v>
      </c>
      <c r="O50" s="333">
        <v>390370</v>
      </c>
    </row>
    <row r="51" spans="2:15" x14ac:dyDescent="0.2">
      <c r="B51" s="50" t="s">
        <v>149</v>
      </c>
    </row>
    <row r="52" spans="2:15" x14ac:dyDescent="0.2">
      <c r="B52" s="50" t="s">
        <v>150</v>
      </c>
    </row>
  </sheetData>
  <mergeCells count="7">
    <mergeCell ref="B5:O5"/>
    <mergeCell ref="B6:O6"/>
    <mergeCell ref="B8:O8"/>
    <mergeCell ref="B9:B10"/>
    <mergeCell ref="C9:I9"/>
    <mergeCell ref="J9:K9"/>
    <mergeCell ref="L9:O9"/>
  </mergeCells>
  <hyperlinks>
    <hyperlink ref="Q5" location="'Índice Pensiones Solidarias'!A1" display="Volver Sistema de Pensiones Solidadias" xr:uid="{00000000-0004-0000-0300-000000000000}"/>
  </hyperlink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2:Q59"/>
  <sheetViews>
    <sheetView showGridLines="0" zoomScaleNormal="100" workbookViewId="0">
      <pane xSplit="2" ySplit="10" topLeftCell="C37" activePane="bottomRight" state="frozen"/>
      <selection pane="topRight" activeCell="C1" sqref="C1"/>
      <selection pane="bottomLeft" activeCell="A11" sqref="A11"/>
      <selection pane="bottomRight" activeCell="B8" sqref="B8:O50"/>
    </sheetView>
  </sheetViews>
  <sheetFormatPr baseColWidth="10" defaultColWidth="11.42578125" defaultRowHeight="12" x14ac:dyDescent="0.2"/>
  <cols>
    <col min="1" max="1" width="6" style="50" customWidth="1"/>
    <col min="2" max="2" width="14" style="50" customWidth="1"/>
    <col min="3" max="16384" width="11.42578125" style="50"/>
  </cols>
  <sheetData>
    <row r="2" spans="1:17" s="154" customFormat="1" ht="12.75" x14ac:dyDescent="0.2">
      <c r="A2" s="79" t="s">
        <v>121</v>
      </c>
    </row>
    <row r="3" spans="1:17" s="154" customFormat="1" ht="12.75" x14ac:dyDescent="0.2">
      <c r="A3" s="79" t="s">
        <v>122</v>
      </c>
    </row>
    <row r="4" spans="1:17" s="154" customFormat="1" ht="12.75" x14ac:dyDescent="0.2"/>
    <row r="5" spans="1:17" s="154" customFormat="1" ht="12.75" x14ac:dyDescent="0.2">
      <c r="B5" s="363" t="s">
        <v>599</v>
      </c>
      <c r="C5" s="363"/>
      <c r="D5" s="363"/>
      <c r="E5" s="363"/>
      <c r="F5" s="363"/>
      <c r="G5" s="363"/>
      <c r="H5" s="363"/>
      <c r="I5" s="363"/>
      <c r="J5" s="363"/>
      <c r="K5" s="363"/>
      <c r="L5" s="363"/>
      <c r="M5" s="363"/>
      <c r="N5" s="363"/>
      <c r="O5" s="363"/>
      <c r="Q5" s="174" t="s">
        <v>594</v>
      </c>
    </row>
    <row r="6" spans="1:17" s="154" customFormat="1" ht="12.75" x14ac:dyDescent="0.2">
      <c r="B6" s="363" t="str">
        <f>'Solicitudes Nacional'!B6:O6</f>
        <v>Julio de 2008 a marzo 2019</v>
      </c>
      <c r="C6" s="363"/>
      <c r="D6" s="363"/>
      <c r="E6" s="363"/>
      <c r="F6" s="363"/>
      <c r="G6" s="363"/>
      <c r="H6" s="363"/>
      <c r="I6" s="363"/>
      <c r="J6" s="363"/>
      <c r="K6" s="363"/>
      <c r="L6" s="363"/>
      <c r="M6" s="363"/>
      <c r="N6" s="363"/>
      <c r="O6" s="363"/>
    </row>
    <row r="7" spans="1:17" ht="12.75" thickBot="1" x14ac:dyDescent="0.25"/>
    <row r="8" spans="1:17" ht="12.75" thickBot="1" x14ac:dyDescent="0.25">
      <c r="B8" s="364" t="s">
        <v>44</v>
      </c>
      <c r="C8" s="365"/>
      <c r="D8" s="365"/>
      <c r="E8" s="365"/>
      <c r="F8" s="365"/>
      <c r="G8" s="365"/>
      <c r="H8" s="365"/>
      <c r="I8" s="365"/>
      <c r="J8" s="365"/>
      <c r="K8" s="365"/>
      <c r="L8" s="365"/>
      <c r="M8" s="365"/>
      <c r="N8" s="365"/>
      <c r="O8" s="366"/>
    </row>
    <row r="9" spans="1:17" ht="12.75" thickBot="1" x14ac:dyDescent="0.25">
      <c r="B9" s="367" t="s">
        <v>45</v>
      </c>
      <c r="C9" s="364" t="s">
        <v>2</v>
      </c>
      <c r="D9" s="365"/>
      <c r="E9" s="365"/>
      <c r="F9" s="365"/>
      <c r="G9" s="365"/>
      <c r="H9" s="365"/>
      <c r="I9" s="366"/>
      <c r="J9" s="364" t="s">
        <v>3</v>
      </c>
      <c r="K9" s="366"/>
      <c r="L9" s="364" t="s">
        <v>4</v>
      </c>
      <c r="M9" s="365"/>
      <c r="N9" s="365"/>
      <c r="O9" s="366"/>
    </row>
    <row r="10" spans="1:17" ht="24.75" thickBot="1" x14ac:dyDescent="0.25">
      <c r="B10" s="373"/>
      <c r="C10" s="19" t="s">
        <v>5</v>
      </c>
      <c r="D10" s="20" t="s">
        <v>6</v>
      </c>
      <c r="E10" s="21" t="s">
        <v>7</v>
      </c>
      <c r="F10" s="20" t="s">
        <v>8</v>
      </c>
      <c r="G10" s="20" t="s">
        <v>9</v>
      </c>
      <c r="H10" s="22" t="s">
        <v>10</v>
      </c>
      <c r="I10" s="23" t="s">
        <v>46</v>
      </c>
      <c r="J10" s="24" t="s">
        <v>47</v>
      </c>
      <c r="K10" s="25" t="s">
        <v>13</v>
      </c>
      <c r="L10" s="26" t="s">
        <v>14</v>
      </c>
      <c r="M10" s="27" t="s">
        <v>15</v>
      </c>
      <c r="N10" s="27" t="s">
        <v>16</v>
      </c>
      <c r="O10" s="28" t="s">
        <v>17</v>
      </c>
    </row>
    <row r="11" spans="1:17" x14ac:dyDescent="0.2">
      <c r="B11" s="14" t="s">
        <v>18</v>
      </c>
      <c r="C11" s="196">
        <v>83926</v>
      </c>
      <c r="D11" s="196">
        <v>21763</v>
      </c>
      <c r="E11" s="196">
        <v>105689</v>
      </c>
      <c r="F11" s="196">
        <v>9666</v>
      </c>
      <c r="G11" s="196">
        <v>1628</v>
      </c>
      <c r="H11" s="196">
        <v>11294</v>
      </c>
      <c r="I11" s="196">
        <v>116983</v>
      </c>
      <c r="J11" s="196">
        <v>89933</v>
      </c>
      <c r="K11" s="196">
        <v>27050</v>
      </c>
      <c r="L11" s="196">
        <v>79515</v>
      </c>
      <c r="M11" s="196">
        <v>1004</v>
      </c>
      <c r="N11" s="196">
        <v>0</v>
      </c>
      <c r="O11" s="334">
        <v>36464</v>
      </c>
    </row>
    <row r="12" spans="1:17" x14ac:dyDescent="0.2">
      <c r="B12" s="14" t="s">
        <v>19</v>
      </c>
      <c r="C12" s="196">
        <v>57791</v>
      </c>
      <c r="D12" s="196">
        <v>20961</v>
      </c>
      <c r="E12" s="196">
        <v>78752</v>
      </c>
      <c r="F12" s="196">
        <v>277006</v>
      </c>
      <c r="G12" s="196">
        <v>9792</v>
      </c>
      <c r="H12" s="196">
        <v>286798</v>
      </c>
      <c r="I12" s="196">
        <v>365550</v>
      </c>
      <c r="J12" s="196">
        <v>224962</v>
      </c>
      <c r="K12" s="196">
        <v>140588</v>
      </c>
      <c r="L12" s="196">
        <v>272721</v>
      </c>
      <c r="M12" s="196">
        <v>26657</v>
      </c>
      <c r="N12" s="196">
        <v>0</v>
      </c>
      <c r="O12" s="334">
        <v>66172</v>
      </c>
    </row>
    <row r="13" spans="1:17" x14ac:dyDescent="0.2">
      <c r="B13" s="14" t="s">
        <v>20</v>
      </c>
      <c r="C13" s="196">
        <v>36098</v>
      </c>
      <c r="D13" s="196">
        <v>13242</v>
      </c>
      <c r="E13" s="196">
        <v>49340</v>
      </c>
      <c r="F13" s="196">
        <v>137903</v>
      </c>
      <c r="G13" s="196">
        <v>9911</v>
      </c>
      <c r="H13" s="196">
        <v>147814</v>
      </c>
      <c r="I13" s="196">
        <v>197154</v>
      </c>
      <c r="J13" s="196">
        <v>119654</v>
      </c>
      <c r="K13" s="196">
        <v>77500</v>
      </c>
      <c r="L13" s="196">
        <v>120953</v>
      </c>
      <c r="M13" s="196">
        <v>25691</v>
      </c>
      <c r="N13" s="196">
        <v>3837</v>
      </c>
      <c r="O13" s="334">
        <v>46673</v>
      </c>
    </row>
    <row r="14" spans="1:17" x14ac:dyDescent="0.2">
      <c r="B14" s="14" t="s">
        <v>21</v>
      </c>
      <c r="C14" s="196">
        <v>29811</v>
      </c>
      <c r="D14" s="196">
        <v>10346</v>
      </c>
      <c r="E14" s="196">
        <v>40157</v>
      </c>
      <c r="F14" s="196">
        <v>90244</v>
      </c>
      <c r="G14" s="196">
        <v>8697</v>
      </c>
      <c r="H14" s="196">
        <v>98941</v>
      </c>
      <c r="I14" s="196">
        <v>139098</v>
      </c>
      <c r="J14" s="196">
        <v>84677</v>
      </c>
      <c r="K14" s="196">
        <v>54421</v>
      </c>
      <c r="L14" s="196">
        <v>81301</v>
      </c>
      <c r="M14" s="196">
        <v>19165</v>
      </c>
      <c r="N14" s="196">
        <v>8017</v>
      </c>
      <c r="O14" s="334">
        <v>30615</v>
      </c>
    </row>
    <row r="15" spans="1:17" x14ac:dyDescent="0.2">
      <c r="B15" s="14" t="s">
        <v>22</v>
      </c>
      <c r="C15" s="196">
        <v>29013</v>
      </c>
      <c r="D15" s="196">
        <v>9891</v>
      </c>
      <c r="E15" s="196">
        <v>38904</v>
      </c>
      <c r="F15" s="196">
        <v>113336</v>
      </c>
      <c r="G15" s="196">
        <v>7011</v>
      </c>
      <c r="H15" s="196">
        <v>120347</v>
      </c>
      <c r="I15" s="196">
        <v>159251</v>
      </c>
      <c r="J15" s="196">
        <v>95235</v>
      </c>
      <c r="K15" s="196">
        <v>64016</v>
      </c>
      <c r="L15" s="196">
        <v>105746</v>
      </c>
      <c r="M15" s="196">
        <v>20843</v>
      </c>
      <c r="N15" s="196">
        <v>7849</v>
      </c>
      <c r="O15" s="334">
        <v>24813</v>
      </c>
    </row>
    <row r="16" spans="1:17" x14ac:dyDescent="0.2">
      <c r="B16" s="14" t="s">
        <v>23</v>
      </c>
      <c r="C16" s="196">
        <v>29558</v>
      </c>
      <c r="D16" s="196">
        <v>8904</v>
      </c>
      <c r="E16" s="196">
        <v>38462</v>
      </c>
      <c r="F16" s="196">
        <v>65551</v>
      </c>
      <c r="G16" s="196">
        <v>6049</v>
      </c>
      <c r="H16" s="196">
        <v>71600</v>
      </c>
      <c r="I16" s="196">
        <v>110062</v>
      </c>
      <c r="J16" s="196">
        <v>65774</v>
      </c>
      <c r="K16" s="196">
        <v>44288</v>
      </c>
      <c r="L16" s="196">
        <v>68652</v>
      </c>
      <c r="M16" s="196">
        <v>19386</v>
      </c>
      <c r="N16" s="196">
        <v>5326</v>
      </c>
      <c r="O16" s="334">
        <v>16698</v>
      </c>
    </row>
    <row r="17" spans="2:15" x14ac:dyDescent="0.2">
      <c r="B17" s="14" t="s">
        <v>24</v>
      </c>
      <c r="C17" s="196">
        <v>32593</v>
      </c>
      <c r="D17" s="196">
        <v>9996</v>
      </c>
      <c r="E17" s="196">
        <v>42589</v>
      </c>
      <c r="F17" s="196">
        <v>70042</v>
      </c>
      <c r="G17" s="196">
        <v>5270</v>
      </c>
      <c r="H17" s="196">
        <v>75312</v>
      </c>
      <c r="I17" s="196">
        <v>117901</v>
      </c>
      <c r="J17" s="196">
        <v>70002</v>
      </c>
      <c r="K17" s="196">
        <v>47899</v>
      </c>
      <c r="L17" s="196">
        <v>72048</v>
      </c>
      <c r="M17" s="196">
        <v>22546</v>
      </c>
      <c r="N17" s="196">
        <v>5133</v>
      </c>
      <c r="O17" s="334">
        <v>18174</v>
      </c>
    </row>
    <row r="18" spans="2:15" x14ac:dyDescent="0.2">
      <c r="B18" s="14" t="s">
        <v>25</v>
      </c>
      <c r="C18" s="196">
        <v>26414</v>
      </c>
      <c r="D18" s="196">
        <v>11689</v>
      </c>
      <c r="E18" s="196">
        <v>38103</v>
      </c>
      <c r="F18" s="196">
        <v>71155</v>
      </c>
      <c r="G18" s="196">
        <v>2081</v>
      </c>
      <c r="H18" s="196">
        <v>73236</v>
      </c>
      <c r="I18" s="196">
        <v>111339</v>
      </c>
      <c r="J18" s="196">
        <v>66002</v>
      </c>
      <c r="K18" s="196">
        <v>45337</v>
      </c>
      <c r="L18" s="196">
        <v>65219</v>
      </c>
      <c r="M18" s="196">
        <v>24953</v>
      </c>
      <c r="N18" s="196">
        <v>4306</v>
      </c>
      <c r="O18" s="334">
        <v>16861</v>
      </c>
    </row>
    <row r="19" spans="2:15" x14ac:dyDescent="0.2">
      <c r="B19" s="14" t="s">
        <v>26</v>
      </c>
      <c r="C19" s="196">
        <v>21821</v>
      </c>
      <c r="D19" s="196">
        <v>11783</v>
      </c>
      <c r="E19" s="196">
        <v>33604</v>
      </c>
      <c r="F19" s="196">
        <v>65463</v>
      </c>
      <c r="G19" s="196">
        <v>2218</v>
      </c>
      <c r="H19" s="196">
        <v>67681</v>
      </c>
      <c r="I19" s="196">
        <v>101285</v>
      </c>
      <c r="J19" s="196">
        <v>60888</v>
      </c>
      <c r="K19" s="196">
        <v>40397</v>
      </c>
      <c r="L19" s="196">
        <v>58604</v>
      </c>
      <c r="M19" s="196">
        <v>23647</v>
      </c>
      <c r="N19" s="196">
        <v>3436</v>
      </c>
      <c r="O19" s="334">
        <v>15598</v>
      </c>
    </row>
    <row r="20" spans="2:15" x14ac:dyDescent="0.2">
      <c r="B20" s="15" t="s">
        <v>27</v>
      </c>
      <c r="C20" s="16">
        <v>2359</v>
      </c>
      <c r="D20" s="16">
        <v>1001</v>
      </c>
      <c r="E20" s="197">
        <v>3360</v>
      </c>
      <c r="F20" s="16">
        <v>6051</v>
      </c>
      <c r="G20" s="16">
        <v>225</v>
      </c>
      <c r="H20" s="197">
        <v>6276</v>
      </c>
      <c r="I20" s="197">
        <v>9636</v>
      </c>
      <c r="J20" s="16">
        <v>5835</v>
      </c>
      <c r="K20" s="16">
        <v>3801</v>
      </c>
      <c r="L20" s="16">
        <v>5658</v>
      </c>
      <c r="M20" s="16">
        <v>2161</v>
      </c>
      <c r="N20" s="16">
        <v>306</v>
      </c>
      <c r="O20" s="335">
        <v>1511</v>
      </c>
    </row>
    <row r="21" spans="2:15" x14ac:dyDescent="0.2">
      <c r="B21" s="3" t="s">
        <v>28</v>
      </c>
      <c r="C21" s="16">
        <v>1593</v>
      </c>
      <c r="D21" s="16">
        <v>871</v>
      </c>
      <c r="E21" s="197">
        <v>2464</v>
      </c>
      <c r="F21" s="16">
        <v>5680</v>
      </c>
      <c r="G21" s="16">
        <v>183</v>
      </c>
      <c r="H21" s="197">
        <v>5863</v>
      </c>
      <c r="I21" s="197">
        <v>8327</v>
      </c>
      <c r="J21" s="16">
        <v>4926</v>
      </c>
      <c r="K21" s="16">
        <v>3401</v>
      </c>
      <c r="L21" s="16">
        <v>5032</v>
      </c>
      <c r="M21" s="16">
        <v>1876</v>
      </c>
      <c r="N21" s="16">
        <v>256</v>
      </c>
      <c r="O21" s="335">
        <v>1163</v>
      </c>
    </row>
    <row r="22" spans="2:15" x14ac:dyDescent="0.2">
      <c r="B22" s="4" t="s">
        <v>29</v>
      </c>
      <c r="C22" s="16">
        <v>2053</v>
      </c>
      <c r="D22" s="16">
        <v>1109</v>
      </c>
      <c r="E22" s="197">
        <v>3162</v>
      </c>
      <c r="F22" s="16">
        <v>6998</v>
      </c>
      <c r="G22" s="16">
        <v>195</v>
      </c>
      <c r="H22" s="197">
        <v>7193</v>
      </c>
      <c r="I22" s="197">
        <v>10355</v>
      </c>
      <c r="J22" s="16">
        <v>6086</v>
      </c>
      <c r="K22" s="16">
        <v>4269</v>
      </c>
      <c r="L22" s="16">
        <v>6094</v>
      </c>
      <c r="M22" s="16">
        <v>2512</v>
      </c>
      <c r="N22" s="16">
        <v>284</v>
      </c>
      <c r="O22" s="335">
        <v>1465</v>
      </c>
    </row>
    <row r="23" spans="2:15" x14ac:dyDescent="0.2">
      <c r="B23" s="4" t="s">
        <v>48</v>
      </c>
      <c r="C23" s="16">
        <v>1828</v>
      </c>
      <c r="D23" s="16">
        <v>948</v>
      </c>
      <c r="E23" s="197">
        <v>2776</v>
      </c>
      <c r="F23" s="16">
        <v>5413</v>
      </c>
      <c r="G23" s="16">
        <v>192</v>
      </c>
      <c r="H23" s="197">
        <v>5605</v>
      </c>
      <c r="I23" s="197">
        <v>8381</v>
      </c>
      <c r="J23" s="16">
        <v>4955</v>
      </c>
      <c r="K23" s="16">
        <v>3426</v>
      </c>
      <c r="L23" s="16">
        <v>4923</v>
      </c>
      <c r="M23" s="16">
        <v>2015</v>
      </c>
      <c r="N23" s="16">
        <v>212</v>
      </c>
      <c r="O23" s="335">
        <v>1231</v>
      </c>
    </row>
    <row r="24" spans="2:15" x14ac:dyDescent="0.2">
      <c r="B24" s="4" t="s">
        <v>31</v>
      </c>
      <c r="C24" s="16">
        <v>1791</v>
      </c>
      <c r="D24" s="16">
        <v>961</v>
      </c>
      <c r="E24" s="197">
        <v>2752</v>
      </c>
      <c r="F24" s="16">
        <v>7546</v>
      </c>
      <c r="G24" s="16">
        <v>231</v>
      </c>
      <c r="H24" s="197">
        <v>7777</v>
      </c>
      <c r="I24" s="197">
        <v>10529</v>
      </c>
      <c r="J24" s="16">
        <v>5641</v>
      </c>
      <c r="K24" s="16">
        <v>4888</v>
      </c>
      <c r="L24" s="16">
        <v>5910</v>
      </c>
      <c r="M24" s="16">
        <v>2776</v>
      </c>
      <c r="N24" s="16">
        <v>387</v>
      </c>
      <c r="O24" s="335">
        <v>1456</v>
      </c>
    </row>
    <row r="25" spans="2:15" x14ac:dyDescent="0.2">
      <c r="B25" s="4" t="s">
        <v>32</v>
      </c>
      <c r="C25" s="16">
        <v>1520</v>
      </c>
      <c r="D25" s="16">
        <v>923</v>
      </c>
      <c r="E25" s="197">
        <v>2443</v>
      </c>
      <c r="F25" s="16">
        <v>5843</v>
      </c>
      <c r="G25" s="16">
        <v>192</v>
      </c>
      <c r="H25" s="197">
        <v>6035</v>
      </c>
      <c r="I25" s="197">
        <v>8478</v>
      </c>
      <c r="J25" s="16">
        <v>4781</v>
      </c>
      <c r="K25" s="16">
        <v>3697</v>
      </c>
      <c r="L25" s="16">
        <v>4804</v>
      </c>
      <c r="M25" s="16">
        <v>2063</v>
      </c>
      <c r="N25" s="16">
        <v>316</v>
      </c>
      <c r="O25" s="335">
        <v>1295</v>
      </c>
    </row>
    <row r="26" spans="2:15" x14ac:dyDescent="0.2">
      <c r="B26" s="4" t="s">
        <v>33</v>
      </c>
      <c r="C26" s="16">
        <v>1791</v>
      </c>
      <c r="D26" s="16">
        <v>1059</v>
      </c>
      <c r="E26" s="197">
        <v>2850</v>
      </c>
      <c r="F26" s="16">
        <v>7215</v>
      </c>
      <c r="G26" s="16">
        <v>260</v>
      </c>
      <c r="H26" s="197">
        <v>7475</v>
      </c>
      <c r="I26" s="197">
        <v>10325</v>
      </c>
      <c r="J26" s="16">
        <v>6002</v>
      </c>
      <c r="K26" s="16">
        <v>4323</v>
      </c>
      <c r="L26" s="16">
        <v>5990</v>
      </c>
      <c r="M26" s="16">
        <v>2543</v>
      </c>
      <c r="N26" s="16">
        <v>304</v>
      </c>
      <c r="O26" s="335">
        <v>1488</v>
      </c>
    </row>
    <row r="27" spans="2:15" x14ac:dyDescent="0.2">
      <c r="B27" s="4" t="s">
        <v>34</v>
      </c>
      <c r="C27" s="16">
        <v>2272</v>
      </c>
      <c r="D27" s="16">
        <v>1092</v>
      </c>
      <c r="E27" s="197">
        <v>3364</v>
      </c>
      <c r="F27" s="16">
        <v>7422</v>
      </c>
      <c r="G27" s="16">
        <v>273</v>
      </c>
      <c r="H27" s="197">
        <v>7695</v>
      </c>
      <c r="I27" s="197">
        <v>11059</v>
      </c>
      <c r="J27" s="16">
        <v>6573</v>
      </c>
      <c r="K27" s="16">
        <v>4486</v>
      </c>
      <c r="L27" s="16">
        <v>6567</v>
      </c>
      <c r="M27" s="16">
        <v>2578</v>
      </c>
      <c r="N27" s="16">
        <v>304</v>
      </c>
      <c r="O27" s="335">
        <v>1610</v>
      </c>
    </row>
    <row r="28" spans="2:15" x14ac:dyDescent="0.2">
      <c r="B28" s="4" t="s">
        <v>35</v>
      </c>
      <c r="C28" s="16">
        <v>1771</v>
      </c>
      <c r="D28" s="16">
        <v>926</v>
      </c>
      <c r="E28" s="197">
        <v>2697</v>
      </c>
      <c r="F28" s="16">
        <v>6179</v>
      </c>
      <c r="G28" s="16">
        <v>236</v>
      </c>
      <c r="H28" s="197">
        <v>6415</v>
      </c>
      <c r="I28" s="197">
        <v>9112</v>
      </c>
      <c r="J28" s="16">
        <v>5299</v>
      </c>
      <c r="K28" s="16">
        <v>3813</v>
      </c>
      <c r="L28" s="16">
        <v>5293</v>
      </c>
      <c r="M28" s="16">
        <v>2208</v>
      </c>
      <c r="N28" s="16">
        <v>228</v>
      </c>
      <c r="O28" s="335">
        <v>1383</v>
      </c>
    </row>
    <row r="29" spans="2:15" x14ac:dyDescent="0.2">
      <c r="B29" s="3" t="s">
        <v>36</v>
      </c>
      <c r="C29" s="16">
        <v>1995</v>
      </c>
      <c r="D29" s="16">
        <v>1004</v>
      </c>
      <c r="E29" s="197">
        <v>2999</v>
      </c>
      <c r="F29" s="16">
        <v>7482</v>
      </c>
      <c r="G29" s="16">
        <v>274</v>
      </c>
      <c r="H29" s="197">
        <v>7756</v>
      </c>
      <c r="I29" s="197">
        <v>10755</v>
      </c>
      <c r="J29" s="16">
        <v>6331</v>
      </c>
      <c r="K29" s="16">
        <v>4424</v>
      </c>
      <c r="L29" s="16">
        <v>6173</v>
      </c>
      <c r="M29" s="16">
        <v>2532</v>
      </c>
      <c r="N29" s="16">
        <v>349</v>
      </c>
      <c r="O29" s="335">
        <v>1701</v>
      </c>
    </row>
    <row r="30" spans="2:15" x14ac:dyDescent="0.2">
      <c r="B30" s="4" t="s">
        <v>37</v>
      </c>
      <c r="C30" s="16">
        <v>1899</v>
      </c>
      <c r="D30" s="16">
        <v>1088</v>
      </c>
      <c r="E30" s="197">
        <v>2987</v>
      </c>
      <c r="F30" s="16">
        <v>7043</v>
      </c>
      <c r="G30" s="16">
        <v>287</v>
      </c>
      <c r="H30" s="197">
        <v>7330</v>
      </c>
      <c r="I30" s="197">
        <v>10317</v>
      </c>
      <c r="J30" s="16">
        <v>6100</v>
      </c>
      <c r="K30" s="16">
        <v>4217</v>
      </c>
      <c r="L30" s="16">
        <v>5656</v>
      </c>
      <c r="M30" s="16">
        <v>2746</v>
      </c>
      <c r="N30" s="16">
        <v>320</v>
      </c>
      <c r="O30" s="335">
        <v>1595</v>
      </c>
    </row>
    <row r="31" spans="2:15" x14ac:dyDescent="0.2">
      <c r="B31" s="17" t="s">
        <v>38</v>
      </c>
      <c r="C31" s="16">
        <v>1861</v>
      </c>
      <c r="D31" s="16">
        <v>912</v>
      </c>
      <c r="E31" s="197">
        <v>2773</v>
      </c>
      <c r="F31" s="16">
        <v>6846</v>
      </c>
      <c r="G31" s="16">
        <v>255</v>
      </c>
      <c r="H31" s="197">
        <v>7101</v>
      </c>
      <c r="I31" s="197">
        <v>9874</v>
      </c>
      <c r="J31" s="16">
        <v>5614</v>
      </c>
      <c r="K31" s="16">
        <v>4260</v>
      </c>
      <c r="L31" s="16">
        <v>5556</v>
      </c>
      <c r="M31" s="16">
        <v>2499</v>
      </c>
      <c r="N31" s="16">
        <v>285</v>
      </c>
      <c r="O31" s="335">
        <v>1534</v>
      </c>
    </row>
    <row r="32" spans="2:15" x14ac:dyDescent="0.2">
      <c r="B32" s="2" t="s">
        <v>39</v>
      </c>
      <c r="C32" s="196">
        <v>22733</v>
      </c>
      <c r="D32" s="196">
        <v>11894</v>
      </c>
      <c r="E32" s="196">
        <v>34627</v>
      </c>
      <c r="F32" s="196">
        <v>79718</v>
      </c>
      <c r="G32" s="196">
        <v>2803</v>
      </c>
      <c r="H32" s="196">
        <v>82521</v>
      </c>
      <c r="I32" s="196">
        <v>117148</v>
      </c>
      <c r="J32" s="196">
        <v>68143</v>
      </c>
      <c r="K32" s="196">
        <v>49005</v>
      </c>
      <c r="L32" s="196">
        <v>67656</v>
      </c>
      <c r="M32" s="196">
        <v>28509</v>
      </c>
      <c r="N32" s="196">
        <v>3551</v>
      </c>
      <c r="O32" s="334">
        <v>17432</v>
      </c>
    </row>
    <row r="33" spans="2:15" x14ac:dyDescent="0.2">
      <c r="B33" s="4" t="s">
        <v>40</v>
      </c>
      <c r="C33" s="16">
        <v>2138</v>
      </c>
      <c r="D33" s="16">
        <v>924</v>
      </c>
      <c r="E33" s="197">
        <v>3062</v>
      </c>
      <c r="F33" s="16">
        <v>10032</v>
      </c>
      <c r="G33" s="16">
        <v>361</v>
      </c>
      <c r="H33" s="197">
        <v>10393</v>
      </c>
      <c r="I33" s="197">
        <v>13455</v>
      </c>
      <c r="J33" s="16">
        <v>7983</v>
      </c>
      <c r="K33" s="16">
        <v>5472</v>
      </c>
      <c r="L33" s="16">
        <v>8210</v>
      </c>
      <c r="M33" s="16">
        <v>3282</v>
      </c>
      <c r="N33" s="16">
        <v>332</v>
      </c>
      <c r="O33" s="335">
        <v>1631</v>
      </c>
    </row>
    <row r="34" spans="2:15" x14ac:dyDescent="0.2">
      <c r="B34" s="4" t="s">
        <v>41</v>
      </c>
      <c r="C34" s="16">
        <v>1786</v>
      </c>
      <c r="D34" s="16">
        <v>745</v>
      </c>
      <c r="E34" s="197">
        <v>2531</v>
      </c>
      <c r="F34" s="16">
        <v>9932</v>
      </c>
      <c r="G34" s="16">
        <v>711</v>
      </c>
      <c r="H34" s="197">
        <v>10643</v>
      </c>
      <c r="I34" s="197">
        <v>13174</v>
      </c>
      <c r="J34" s="16">
        <v>7962</v>
      </c>
      <c r="K34" s="16">
        <v>5212</v>
      </c>
      <c r="L34" s="16">
        <v>8433</v>
      </c>
      <c r="M34" s="16">
        <v>3021</v>
      </c>
      <c r="N34" s="16">
        <v>284</v>
      </c>
      <c r="O34" s="335">
        <v>1436</v>
      </c>
    </row>
    <row r="35" spans="2:15" x14ac:dyDescent="0.2">
      <c r="B35" s="4" t="s">
        <v>42</v>
      </c>
      <c r="C35" s="16">
        <v>1959</v>
      </c>
      <c r="D35" s="16">
        <v>916</v>
      </c>
      <c r="E35" s="197">
        <v>2875</v>
      </c>
      <c r="F35" s="16">
        <v>9167</v>
      </c>
      <c r="G35" s="16">
        <v>890</v>
      </c>
      <c r="H35" s="197">
        <v>10057</v>
      </c>
      <c r="I35" s="197">
        <v>12932</v>
      </c>
      <c r="J35" s="16">
        <v>7531</v>
      </c>
      <c r="K35" s="16">
        <v>5401</v>
      </c>
      <c r="L35" s="16">
        <v>7449</v>
      </c>
      <c r="M35" s="16">
        <v>3442</v>
      </c>
      <c r="N35" s="16">
        <v>378</v>
      </c>
      <c r="O35" s="335">
        <v>1663</v>
      </c>
    </row>
    <row r="36" spans="2:15" x14ac:dyDescent="0.2">
      <c r="B36" s="4" t="s">
        <v>600</v>
      </c>
      <c r="C36" s="16">
        <v>1934</v>
      </c>
      <c r="D36" s="16">
        <v>952</v>
      </c>
      <c r="E36" s="197">
        <v>2886</v>
      </c>
      <c r="F36" s="16">
        <v>8564</v>
      </c>
      <c r="G36" s="16">
        <v>797</v>
      </c>
      <c r="H36" s="197">
        <v>9361</v>
      </c>
      <c r="I36" s="197">
        <v>12247</v>
      </c>
      <c r="J36" s="16">
        <v>6907</v>
      </c>
      <c r="K36" s="16">
        <v>5340</v>
      </c>
      <c r="L36" s="16">
        <v>6491</v>
      </c>
      <c r="M36" s="16">
        <v>3582</v>
      </c>
      <c r="N36" s="16">
        <v>439</v>
      </c>
      <c r="O36" s="335">
        <v>1735</v>
      </c>
    </row>
    <row r="37" spans="2:15" x14ac:dyDescent="0.2">
      <c r="B37" s="4" t="s">
        <v>602</v>
      </c>
      <c r="C37" s="16">
        <v>1938</v>
      </c>
      <c r="D37" s="16">
        <v>941</v>
      </c>
      <c r="E37" s="197">
        <v>2879</v>
      </c>
      <c r="F37" s="16">
        <v>9905</v>
      </c>
      <c r="G37" s="16">
        <v>521</v>
      </c>
      <c r="H37" s="197">
        <v>10426</v>
      </c>
      <c r="I37" s="197">
        <v>13305</v>
      </c>
      <c r="J37" s="16">
        <v>7093</v>
      </c>
      <c r="K37" s="16">
        <v>6212</v>
      </c>
      <c r="L37" s="16">
        <v>7284</v>
      </c>
      <c r="M37" s="16">
        <v>3824</v>
      </c>
      <c r="N37" s="16">
        <v>449</v>
      </c>
      <c r="O37" s="335">
        <v>1748</v>
      </c>
    </row>
    <row r="38" spans="2:15" x14ac:dyDescent="0.2">
      <c r="B38" s="4" t="s">
        <v>604</v>
      </c>
      <c r="C38" s="16">
        <v>1777</v>
      </c>
      <c r="D38" s="16">
        <v>889</v>
      </c>
      <c r="E38" s="197">
        <v>2666</v>
      </c>
      <c r="F38" s="16">
        <v>8543</v>
      </c>
      <c r="G38" s="16">
        <v>490</v>
      </c>
      <c r="H38" s="197">
        <v>9033</v>
      </c>
      <c r="I38" s="197">
        <v>11699</v>
      </c>
      <c r="J38" s="16">
        <v>6538</v>
      </c>
      <c r="K38" s="16">
        <v>5161</v>
      </c>
      <c r="L38" s="16">
        <v>6410</v>
      </c>
      <c r="M38" s="16">
        <v>3323</v>
      </c>
      <c r="N38" s="16">
        <v>369</v>
      </c>
      <c r="O38" s="335">
        <v>1597</v>
      </c>
    </row>
    <row r="39" spans="2:15" x14ac:dyDescent="0.2">
      <c r="B39" s="4" t="s">
        <v>606</v>
      </c>
      <c r="C39" s="16">
        <v>1980</v>
      </c>
      <c r="D39" s="16">
        <v>967</v>
      </c>
      <c r="E39" s="197">
        <v>2947</v>
      </c>
      <c r="F39" s="16">
        <v>9067</v>
      </c>
      <c r="G39" s="16">
        <v>440</v>
      </c>
      <c r="H39" s="197">
        <v>9507</v>
      </c>
      <c r="I39" s="197">
        <v>12454</v>
      </c>
      <c r="J39" s="16">
        <v>7094</v>
      </c>
      <c r="K39" s="16">
        <v>5360</v>
      </c>
      <c r="L39" s="16">
        <v>6876</v>
      </c>
      <c r="M39" s="16">
        <v>3526</v>
      </c>
      <c r="N39" s="16">
        <v>388</v>
      </c>
      <c r="O39" s="335">
        <v>1664</v>
      </c>
    </row>
    <row r="40" spans="2:15" x14ac:dyDescent="0.2">
      <c r="B40" s="4" t="s">
        <v>608</v>
      </c>
      <c r="C40" s="16">
        <v>2188</v>
      </c>
      <c r="D40" s="16">
        <v>966</v>
      </c>
      <c r="E40" s="197">
        <v>3154</v>
      </c>
      <c r="F40" s="16">
        <v>9649</v>
      </c>
      <c r="G40" s="16">
        <v>385</v>
      </c>
      <c r="H40" s="197">
        <v>10034</v>
      </c>
      <c r="I40" s="197">
        <v>13188</v>
      </c>
      <c r="J40" s="16">
        <v>7717</v>
      </c>
      <c r="K40" s="16">
        <v>5471</v>
      </c>
      <c r="L40" s="16">
        <v>7807</v>
      </c>
      <c r="M40" s="16">
        <v>3210</v>
      </c>
      <c r="N40" s="16">
        <v>384</v>
      </c>
      <c r="O40" s="335">
        <v>1787</v>
      </c>
    </row>
    <row r="41" spans="2:15" x14ac:dyDescent="0.2">
      <c r="B41" s="4" t="s">
        <v>610</v>
      </c>
      <c r="C41" s="16">
        <v>1920</v>
      </c>
      <c r="D41" s="16">
        <v>838</v>
      </c>
      <c r="E41" s="197">
        <v>2758</v>
      </c>
      <c r="F41" s="16">
        <v>7696</v>
      </c>
      <c r="G41" s="16">
        <v>306</v>
      </c>
      <c r="H41" s="197">
        <v>8002</v>
      </c>
      <c r="I41" s="197">
        <v>10760</v>
      </c>
      <c r="J41" s="16">
        <v>6470</v>
      </c>
      <c r="K41" s="16">
        <v>4290</v>
      </c>
      <c r="L41" s="16">
        <v>6346</v>
      </c>
      <c r="M41" s="16">
        <v>2746</v>
      </c>
      <c r="N41" s="16">
        <v>286</v>
      </c>
      <c r="O41" s="335">
        <v>1382</v>
      </c>
    </row>
    <row r="42" spans="2:15" x14ac:dyDescent="0.2">
      <c r="B42" s="4" t="s">
        <v>618</v>
      </c>
      <c r="C42" s="16">
        <v>2435</v>
      </c>
      <c r="D42" s="16">
        <v>865</v>
      </c>
      <c r="E42" s="197">
        <v>3300</v>
      </c>
      <c r="F42" s="16">
        <v>10393</v>
      </c>
      <c r="G42" s="16">
        <v>371</v>
      </c>
      <c r="H42" s="197">
        <v>10764</v>
      </c>
      <c r="I42" s="197">
        <v>14064</v>
      </c>
      <c r="J42" s="16">
        <v>8315</v>
      </c>
      <c r="K42" s="16">
        <v>5749</v>
      </c>
      <c r="L42" s="16">
        <v>7948</v>
      </c>
      <c r="M42" s="16">
        <v>3875</v>
      </c>
      <c r="N42" s="16">
        <v>384</v>
      </c>
      <c r="O42" s="335">
        <v>1857</v>
      </c>
    </row>
    <row r="43" spans="2:15" x14ac:dyDescent="0.2">
      <c r="B43" s="4" t="s">
        <v>621</v>
      </c>
      <c r="C43" s="16">
        <v>2473</v>
      </c>
      <c r="D43" s="16">
        <v>687</v>
      </c>
      <c r="E43" s="197">
        <v>3160</v>
      </c>
      <c r="F43" s="16">
        <v>8319</v>
      </c>
      <c r="G43" s="16">
        <v>267</v>
      </c>
      <c r="H43" s="197">
        <v>8586</v>
      </c>
      <c r="I43" s="197">
        <v>11746</v>
      </c>
      <c r="J43" s="16">
        <v>6914</v>
      </c>
      <c r="K43" s="16">
        <v>4832</v>
      </c>
      <c r="L43" s="16">
        <v>6653</v>
      </c>
      <c r="M43" s="16">
        <v>3260</v>
      </c>
      <c r="N43" s="16">
        <v>387</v>
      </c>
      <c r="O43" s="335">
        <v>1446</v>
      </c>
    </row>
    <row r="44" spans="2:15" x14ac:dyDescent="0.2">
      <c r="B44" s="4" t="s">
        <v>622</v>
      </c>
      <c r="C44" s="16">
        <v>2323</v>
      </c>
      <c r="D44" s="16">
        <v>559</v>
      </c>
      <c r="E44" s="197">
        <v>2882</v>
      </c>
      <c r="F44" s="16">
        <v>7616</v>
      </c>
      <c r="G44" s="16">
        <v>281</v>
      </c>
      <c r="H44" s="197">
        <v>7897</v>
      </c>
      <c r="I44" s="197">
        <v>10779</v>
      </c>
      <c r="J44" s="16">
        <v>6185</v>
      </c>
      <c r="K44" s="16">
        <v>4594</v>
      </c>
      <c r="L44" s="16">
        <v>6112</v>
      </c>
      <c r="M44" s="16">
        <v>3038</v>
      </c>
      <c r="N44" s="16">
        <v>305</v>
      </c>
      <c r="O44" s="335">
        <v>1324</v>
      </c>
    </row>
    <row r="45" spans="2:15" x14ac:dyDescent="0.2">
      <c r="B45" s="2" t="s">
        <v>625</v>
      </c>
      <c r="C45" s="196">
        <v>24851</v>
      </c>
      <c r="D45" s="196">
        <v>10249</v>
      </c>
      <c r="E45" s="196">
        <v>35100</v>
      </c>
      <c r="F45" s="196">
        <v>108883</v>
      </c>
      <c r="G45" s="196">
        <v>5820</v>
      </c>
      <c r="H45" s="196">
        <v>114703</v>
      </c>
      <c r="I45" s="196">
        <v>149803</v>
      </c>
      <c r="J45" s="196">
        <v>86709</v>
      </c>
      <c r="K45" s="196">
        <v>63094</v>
      </c>
      <c r="L45" s="196">
        <v>86019</v>
      </c>
      <c r="M45" s="196">
        <v>40129</v>
      </c>
      <c r="N45" s="196">
        <v>4385</v>
      </c>
      <c r="O45" s="334">
        <v>19270</v>
      </c>
    </row>
    <row r="46" spans="2:15" x14ac:dyDescent="0.2">
      <c r="B46" s="4" t="s">
        <v>629</v>
      </c>
      <c r="C46" s="16">
        <v>2156</v>
      </c>
      <c r="D46" s="16">
        <v>419</v>
      </c>
      <c r="E46" s="197">
        <v>2575</v>
      </c>
      <c r="F46" s="16">
        <v>9000</v>
      </c>
      <c r="G46" s="16">
        <v>503</v>
      </c>
      <c r="H46" s="197">
        <v>9503</v>
      </c>
      <c r="I46" s="197">
        <v>12078</v>
      </c>
      <c r="J46" s="16">
        <v>6880</v>
      </c>
      <c r="K46" s="16">
        <v>5198</v>
      </c>
      <c r="L46" s="16">
        <v>6579</v>
      </c>
      <c r="M46" s="16">
        <v>3724</v>
      </c>
      <c r="N46" s="16">
        <v>296</v>
      </c>
      <c r="O46" s="335">
        <v>1479</v>
      </c>
    </row>
    <row r="47" spans="2:15" x14ac:dyDescent="0.2">
      <c r="B47" s="4" t="s">
        <v>630</v>
      </c>
      <c r="C47" s="16">
        <v>1532</v>
      </c>
      <c r="D47" s="16">
        <v>362</v>
      </c>
      <c r="E47" s="197">
        <v>1894</v>
      </c>
      <c r="F47" s="16">
        <v>7353</v>
      </c>
      <c r="G47" s="16">
        <v>622</v>
      </c>
      <c r="H47" s="197">
        <v>7975</v>
      </c>
      <c r="I47" s="197">
        <v>9869</v>
      </c>
      <c r="J47" s="16">
        <v>5511</v>
      </c>
      <c r="K47" s="16">
        <v>4358</v>
      </c>
      <c r="L47" s="16">
        <v>5282</v>
      </c>
      <c r="M47" s="16">
        <v>3216</v>
      </c>
      <c r="N47" s="16">
        <v>259</v>
      </c>
      <c r="O47" s="335">
        <v>1112</v>
      </c>
    </row>
    <row r="48" spans="2:15" x14ac:dyDescent="0.2">
      <c r="B48" s="4" t="s">
        <v>664</v>
      </c>
      <c r="C48" s="16">
        <v>1584</v>
      </c>
      <c r="D48" s="16">
        <v>149</v>
      </c>
      <c r="E48" s="197">
        <v>1733</v>
      </c>
      <c r="F48" s="16">
        <v>7271</v>
      </c>
      <c r="G48" s="16">
        <v>514</v>
      </c>
      <c r="H48" s="197">
        <v>7785</v>
      </c>
      <c r="I48" s="197">
        <v>9518</v>
      </c>
      <c r="J48" s="16">
        <v>5462</v>
      </c>
      <c r="K48" s="16">
        <v>4056</v>
      </c>
      <c r="L48" s="16">
        <v>5164</v>
      </c>
      <c r="M48" s="16">
        <v>2958</v>
      </c>
      <c r="N48" s="16">
        <v>275</v>
      </c>
      <c r="O48" s="335">
        <v>1112</v>
      </c>
    </row>
    <row r="49" spans="2:15" s="234" customFormat="1" x14ac:dyDescent="0.2">
      <c r="B49" s="2" t="s">
        <v>663</v>
      </c>
      <c r="C49" s="196">
        <v>5272</v>
      </c>
      <c r="D49" s="196">
        <v>930</v>
      </c>
      <c r="E49" s="196">
        <v>6202</v>
      </c>
      <c r="F49" s="196">
        <v>23624</v>
      </c>
      <c r="G49" s="196">
        <v>1639</v>
      </c>
      <c r="H49" s="196">
        <v>25263</v>
      </c>
      <c r="I49" s="196">
        <v>31465</v>
      </c>
      <c r="J49" s="196">
        <v>17853</v>
      </c>
      <c r="K49" s="196">
        <v>13612</v>
      </c>
      <c r="L49" s="196">
        <v>17025</v>
      </c>
      <c r="M49" s="196">
        <v>9898</v>
      </c>
      <c r="N49" s="196">
        <v>830</v>
      </c>
      <c r="O49" s="334">
        <v>3703</v>
      </c>
    </row>
    <row r="50" spans="2:15" ht="12.75" thickBot="1" x14ac:dyDescent="0.25">
      <c r="B50" s="336" t="s">
        <v>43</v>
      </c>
      <c r="C50" s="337">
        <v>399881</v>
      </c>
      <c r="D50" s="337">
        <v>141648</v>
      </c>
      <c r="E50" s="337">
        <v>541529</v>
      </c>
      <c r="F50" s="337">
        <v>1112591</v>
      </c>
      <c r="G50" s="337">
        <v>62919</v>
      </c>
      <c r="H50" s="337">
        <v>1175510</v>
      </c>
      <c r="I50" s="337">
        <v>1717039</v>
      </c>
      <c r="J50" s="337">
        <v>1049832</v>
      </c>
      <c r="K50" s="337">
        <v>667207</v>
      </c>
      <c r="L50" s="337">
        <v>1095459</v>
      </c>
      <c r="M50" s="337">
        <v>262428</v>
      </c>
      <c r="N50" s="337">
        <v>46670</v>
      </c>
      <c r="O50" s="338">
        <v>312473</v>
      </c>
    </row>
    <row r="51" spans="2:15" x14ac:dyDescent="0.2">
      <c r="B51" s="50" t="s">
        <v>149</v>
      </c>
    </row>
    <row r="52" spans="2:15" ht="12" customHeight="1" x14ac:dyDescent="0.2">
      <c r="B52" s="50" t="s">
        <v>150</v>
      </c>
      <c r="C52" s="107"/>
      <c r="D52" s="107"/>
      <c r="E52" s="107"/>
      <c r="F52" s="107"/>
      <c r="G52" s="107"/>
      <c r="H52" s="107"/>
      <c r="I52" s="107"/>
      <c r="J52" s="107"/>
      <c r="K52" s="107"/>
      <c r="L52" s="107"/>
    </row>
    <row r="53" spans="2:15" ht="70.5" customHeight="1" x14ac:dyDescent="0.2">
      <c r="B53" s="372" t="s">
        <v>631</v>
      </c>
      <c r="C53" s="372"/>
      <c r="D53" s="372"/>
      <c r="E53" s="372"/>
      <c r="F53" s="372"/>
      <c r="G53" s="372"/>
      <c r="H53" s="372"/>
      <c r="I53" s="372"/>
      <c r="J53" s="372"/>
      <c r="K53" s="372"/>
      <c r="L53" s="372"/>
    </row>
    <row r="54" spans="2:15" x14ac:dyDescent="0.2">
      <c r="B54" s="107"/>
      <c r="C54" s="107"/>
      <c r="D54" s="107"/>
      <c r="E54" s="107"/>
      <c r="F54" s="107"/>
      <c r="G54" s="107"/>
      <c r="H54" s="107"/>
      <c r="I54" s="107"/>
      <c r="J54" s="107"/>
      <c r="K54" s="107"/>
      <c r="L54" s="107"/>
    </row>
    <row r="55" spans="2:15" x14ac:dyDescent="0.2">
      <c r="B55" s="107"/>
      <c r="C55" s="107"/>
      <c r="D55" s="107"/>
      <c r="E55" s="107"/>
      <c r="F55" s="107"/>
      <c r="G55" s="107"/>
      <c r="H55" s="107"/>
      <c r="I55" s="107"/>
      <c r="J55" s="107"/>
      <c r="K55" s="107"/>
      <c r="L55" s="107"/>
    </row>
    <row r="56" spans="2:15" x14ac:dyDescent="0.2">
      <c r="B56" s="107"/>
      <c r="C56" s="107"/>
      <c r="D56" s="107"/>
      <c r="E56" s="107"/>
      <c r="F56" s="107"/>
      <c r="G56" s="107"/>
      <c r="H56" s="107"/>
      <c r="I56" s="107"/>
      <c r="J56" s="107"/>
      <c r="K56" s="107"/>
      <c r="L56" s="107"/>
    </row>
    <row r="57" spans="2:15" x14ac:dyDescent="0.2">
      <c r="B57" s="107"/>
      <c r="C57" s="107"/>
      <c r="D57" s="107"/>
      <c r="E57" s="107"/>
      <c r="F57" s="107"/>
      <c r="G57" s="107"/>
      <c r="H57" s="107"/>
      <c r="I57" s="107"/>
      <c r="J57" s="107"/>
      <c r="K57" s="107"/>
      <c r="L57" s="107"/>
    </row>
    <row r="58" spans="2:15" x14ac:dyDescent="0.2">
      <c r="B58" s="107"/>
      <c r="C58" s="107"/>
      <c r="D58" s="107"/>
      <c r="E58" s="107"/>
      <c r="F58" s="107"/>
      <c r="G58" s="107"/>
      <c r="H58" s="107"/>
      <c r="I58" s="107"/>
      <c r="J58" s="107"/>
      <c r="K58" s="107"/>
      <c r="L58" s="107"/>
    </row>
    <row r="59" spans="2:15" x14ac:dyDescent="0.2">
      <c r="B59" s="107"/>
      <c r="C59" s="107"/>
      <c r="D59" s="107"/>
      <c r="E59" s="107"/>
      <c r="F59" s="107"/>
      <c r="G59" s="107"/>
      <c r="H59" s="107"/>
      <c r="I59" s="107"/>
    </row>
  </sheetData>
  <mergeCells count="8">
    <mergeCell ref="B5:O5"/>
    <mergeCell ref="B6:O6"/>
    <mergeCell ref="B53:L53"/>
    <mergeCell ref="B8:O8"/>
    <mergeCell ref="B9:B10"/>
    <mergeCell ref="C9:I9"/>
    <mergeCell ref="J9:K9"/>
    <mergeCell ref="L9:O9"/>
  </mergeCells>
  <hyperlinks>
    <hyperlink ref="Q5" location="'Índice Pensiones Solidarias'!A1" display="Volver Sistema de Pensiones Solidadias" xr:uid="{00000000-0004-0000-0400-000000000000}"/>
  </hyperlink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2:R30"/>
  <sheetViews>
    <sheetView showGridLines="0" zoomScale="90" zoomScaleNormal="90" workbookViewId="0">
      <selection activeCell="I17" sqref="I17"/>
    </sheetView>
  </sheetViews>
  <sheetFormatPr baseColWidth="10" defaultColWidth="11.42578125" defaultRowHeight="12" x14ac:dyDescent="0.2"/>
  <cols>
    <col min="1" max="1" width="6" style="50" customWidth="1"/>
    <col min="2" max="2" width="21.5703125" style="50" customWidth="1"/>
    <col min="3" max="16384" width="11.42578125" style="50"/>
  </cols>
  <sheetData>
    <row r="2" spans="1:18" s="154" customFormat="1" ht="12.75" x14ac:dyDescent="0.2">
      <c r="A2" s="79" t="s">
        <v>121</v>
      </c>
    </row>
    <row r="3" spans="1:18" s="154" customFormat="1" ht="12.75" x14ac:dyDescent="0.2">
      <c r="A3" s="79" t="s">
        <v>122</v>
      </c>
    </row>
    <row r="4" spans="1:18" s="154" customFormat="1" ht="12.75" x14ac:dyDescent="0.2"/>
    <row r="5" spans="1:18" s="154" customFormat="1" ht="12.75" x14ac:dyDescent="0.2">
      <c r="B5" s="363" t="s">
        <v>70</v>
      </c>
      <c r="C5" s="363"/>
      <c r="D5" s="363"/>
      <c r="E5" s="363"/>
      <c r="F5" s="363"/>
      <c r="G5" s="363"/>
      <c r="H5" s="363"/>
      <c r="I5" s="363"/>
      <c r="J5" s="363"/>
      <c r="K5" s="363"/>
      <c r="L5" s="363"/>
      <c r="M5" s="363"/>
      <c r="N5" s="363"/>
      <c r="O5" s="363"/>
      <c r="P5" s="363"/>
      <c r="R5" s="172" t="s">
        <v>594</v>
      </c>
    </row>
    <row r="6" spans="1:18" s="154" customFormat="1" ht="12.75" x14ac:dyDescent="0.2">
      <c r="B6" s="376" t="s">
        <v>643</v>
      </c>
      <c r="C6" s="376"/>
      <c r="D6" s="376"/>
      <c r="E6" s="376"/>
      <c r="F6" s="376"/>
      <c r="G6" s="376"/>
      <c r="H6" s="376"/>
      <c r="I6" s="376"/>
      <c r="J6" s="376"/>
      <c r="K6" s="376"/>
      <c r="L6" s="376"/>
      <c r="M6" s="376"/>
      <c r="N6" s="376"/>
      <c r="O6" s="376"/>
      <c r="P6" s="376"/>
    </row>
    <row r="7" spans="1:18" ht="12.75" thickBot="1" x14ac:dyDescent="0.25"/>
    <row r="8" spans="1:18" ht="12.75" thickBot="1" x14ac:dyDescent="0.25">
      <c r="B8" s="364" t="s">
        <v>0</v>
      </c>
      <c r="C8" s="365"/>
      <c r="D8" s="365"/>
      <c r="E8" s="365"/>
      <c r="F8" s="365"/>
      <c r="G8" s="365"/>
      <c r="H8" s="365"/>
      <c r="I8" s="365"/>
      <c r="J8" s="365"/>
      <c r="K8" s="365"/>
      <c r="L8" s="365"/>
      <c r="M8" s="365"/>
      <c r="N8" s="365"/>
      <c r="O8" s="365"/>
      <c r="P8" s="366"/>
    </row>
    <row r="9" spans="1:18" ht="12.75" thickBot="1" x14ac:dyDescent="0.25">
      <c r="B9" s="367" t="s">
        <v>49</v>
      </c>
      <c r="C9" s="364" t="s">
        <v>2</v>
      </c>
      <c r="D9" s="365"/>
      <c r="E9" s="365"/>
      <c r="F9" s="365"/>
      <c r="G9" s="365"/>
      <c r="H9" s="366"/>
      <c r="I9" s="364" t="s">
        <v>43</v>
      </c>
      <c r="J9" s="366"/>
      <c r="K9" s="377" t="s">
        <v>3</v>
      </c>
      <c r="L9" s="378"/>
      <c r="M9" s="377" t="s">
        <v>4</v>
      </c>
      <c r="N9" s="379"/>
      <c r="O9" s="379"/>
      <c r="P9" s="380"/>
    </row>
    <row r="10" spans="1:18" ht="36.75" thickBot="1" x14ac:dyDescent="0.25">
      <c r="B10" s="373"/>
      <c r="C10" s="260" t="s">
        <v>5</v>
      </c>
      <c r="D10" s="261" t="s">
        <v>6</v>
      </c>
      <c r="E10" s="339" t="s">
        <v>7</v>
      </c>
      <c r="F10" s="261" t="s">
        <v>8</v>
      </c>
      <c r="G10" s="261" t="s">
        <v>9</v>
      </c>
      <c r="H10" s="340" t="s">
        <v>10</v>
      </c>
      <c r="I10" s="35" t="s">
        <v>46</v>
      </c>
      <c r="J10" s="36" t="s">
        <v>50</v>
      </c>
      <c r="K10" s="357" t="s">
        <v>47</v>
      </c>
      <c r="L10" s="340" t="s">
        <v>13</v>
      </c>
      <c r="M10" s="37" t="s">
        <v>14</v>
      </c>
      <c r="N10" s="38" t="s">
        <v>15</v>
      </c>
      <c r="O10" s="38" t="s">
        <v>16</v>
      </c>
      <c r="P10" s="39" t="s">
        <v>17</v>
      </c>
    </row>
    <row r="11" spans="1:18" x14ac:dyDescent="0.2">
      <c r="B11" s="29" t="s">
        <v>51</v>
      </c>
      <c r="C11" s="343">
        <v>5340</v>
      </c>
      <c r="D11" s="344">
        <v>2305</v>
      </c>
      <c r="E11" s="344">
        <v>7645</v>
      </c>
      <c r="F11" s="344">
        <v>16905</v>
      </c>
      <c r="G11" s="344">
        <v>847</v>
      </c>
      <c r="H11" s="351">
        <v>17752</v>
      </c>
      <c r="I11" s="343">
        <v>25397</v>
      </c>
      <c r="J11" s="354">
        <f>I11/I27</f>
        <v>1.2109505749833832E-2</v>
      </c>
      <c r="K11" s="343">
        <v>15405</v>
      </c>
      <c r="L11" s="351">
        <v>9992</v>
      </c>
      <c r="M11" s="343">
        <v>15535</v>
      </c>
      <c r="N11" s="344">
        <v>4451</v>
      </c>
      <c r="O11" s="344">
        <v>708</v>
      </c>
      <c r="P11" s="345">
        <v>4703</v>
      </c>
    </row>
    <row r="12" spans="1:18" x14ac:dyDescent="0.2">
      <c r="B12" s="29" t="s">
        <v>52</v>
      </c>
      <c r="C12" s="346">
        <v>5393</v>
      </c>
      <c r="D12" s="342">
        <v>4020</v>
      </c>
      <c r="E12" s="342">
        <v>9413</v>
      </c>
      <c r="F12" s="342">
        <v>18032</v>
      </c>
      <c r="G12" s="342">
        <v>1552</v>
      </c>
      <c r="H12" s="352">
        <v>19584</v>
      </c>
      <c r="I12" s="346">
        <v>28997</v>
      </c>
      <c r="J12" s="355">
        <v>1.3826016388862135E-2</v>
      </c>
      <c r="K12" s="346">
        <v>18133</v>
      </c>
      <c r="L12" s="352">
        <v>10864</v>
      </c>
      <c r="M12" s="346">
        <v>17263</v>
      </c>
      <c r="N12" s="342">
        <v>3902</v>
      </c>
      <c r="O12" s="342">
        <v>1023</v>
      </c>
      <c r="P12" s="347">
        <v>6809</v>
      </c>
    </row>
    <row r="13" spans="1:18" x14ac:dyDescent="0.2">
      <c r="B13" s="29" t="s">
        <v>53</v>
      </c>
      <c r="C13" s="346">
        <v>10534</v>
      </c>
      <c r="D13" s="342">
        <v>4783</v>
      </c>
      <c r="E13" s="342">
        <v>15317</v>
      </c>
      <c r="F13" s="342">
        <v>31237</v>
      </c>
      <c r="G13" s="342">
        <v>1607</v>
      </c>
      <c r="H13" s="352">
        <v>32844</v>
      </c>
      <c r="I13" s="346">
        <v>48161</v>
      </c>
      <c r="J13" s="355">
        <v>2.2963574690622799E-2</v>
      </c>
      <c r="K13" s="346">
        <v>32129</v>
      </c>
      <c r="L13" s="352">
        <v>16032</v>
      </c>
      <c r="M13" s="346">
        <v>34374</v>
      </c>
      <c r="N13" s="342">
        <v>6458</v>
      </c>
      <c r="O13" s="342">
        <v>643</v>
      </c>
      <c r="P13" s="347">
        <v>6685</v>
      </c>
    </row>
    <row r="14" spans="1:18" x14ac:dyDescent="0.2">
      <c r="B14" s="29" t="s">
        <v>54</v>
      </c>
      <c r="C14" s="346">
        <v>6836</v>
      </c>
      <c r="D14" s="342">
        <v>3311</v>
      </c>
      <c r="E14" s="342">
        <v>10147</v>
      </c>
      <c r="F14" s="342">
        <v>20455</v>
      </c>
      <c r="G14" s="342">
        <v>1084</v>
      </c>
      <c r="H14" s="352">
        <v>21539</v>
      </c>
      <c r="I14" s="346">
        <v>31686</v>
      </c>
      <c r="J14" s="355">
        <v>1.5108154474514109E-2</v>
      </c>
      <c r="K14" s="346">
        <v>19711</v>
      </c>
      <c r="L14" s="352">
        <v>11975</v>
      </c>
      <c r="M14" s="346">
        <v>19682</v>
      </c>
      <c r="N14" s="342">
        <v>5017</v>
      </c>
      <c r="O14" s="342">
        <v>933</v>
      </c>
      <c r="P14" s="347">
        <v>6054</v>
      </c>
    </row>
    <row r="15" spans="1:18" x14ac:dyDescent="0.2">
      <c r="B15" s="29" t="s">
        <v>55</v>
      </c>
      <c r="C15" s="346">
        <v>19779</v>
      </c>
      <c r="D15" s="342">
        <v>8902</v>
      </c>
      <c r="E15" s="342">
        <v>28681</v>
      </c>
      <c r="F15" s="342">
        <v>60459</v>
      </c>
      <c r="G15" s="342">
        <v>2950</v>
      </c>
      <c r="H15" s="352">
        <v>63409</v>
      </c>
      <c r="I15" s="346">
        <v>92090</v>
      </c>
      <c r="J15" s="355">
        <v>4.3909295763365656E-2</v>
      </c>
      <c r="K15" s="346">
        <v>57383</v>
      </c>
      <c r="L15" s="352">
        <v>34707</v>
      </c>
      <c r="M15" s="346">
        <v>69922</v>
      </c>
      <c r="N15" s="342">
        <v>11348</v>
      </c>
      <c r="O15" s="342">
        <v>1311</v>
      </c>
      <c r="P15" s="347">
        <v>9507</v>
      </c>
    </row>
    <row r="16" spans="1:18" x14ac:dyDescent="0.2">
      <c r="B16" s="29" t="s">
        <v>56</v>
      </c>
      <c r="C16" s="346">
        <v>49539</v>
      </c>
      <c r="D16" s="342">
        <v>23965</v>
      </c>
      <c r="E16" s="342">
        <v>73504</v>
      </c>
      <c r="F16" s="342">
        <v>165371</v>
      </c>
      <c r="G16" s="342">
        <v>9282</v>
      </c>
      <c r="H16" s="352">
        <v>174653</v>
      </c>
      <c r="I16" s="346">
        <v>248157</v>
      </c>
      <c r="J16" s="355">
        <v>0.11832336962481846</v>
      </c>
      <c r="K16" s="346">
        <v>157567</v>
      </c>
      <c r="L16" s="352">
        <v>90590</v>
      </c>
      <c r="M16" s="346">
        <v>162017</v>
      </c>
      <c r="N16" s="342">
        <v>41844</v>
      </c>
      <c r="O16" s="342">
        <v>6131</v>
      </c>
      <c r="P16" s="347">
        <v>38156</v>
      </c>
    </row>
    <row r="17" spans="2:16" x14ac:dyDescent="0.2">
      <c r="B17" s="29" t="s">
        <v>57</v>
      </c>
      <c r="C17" s="346">
        <v>23595</v>
      </c>
      <c r="D17" s="342">
        <v>14017</v>
      </c>
      <c r="E17" s="342">
        <v>37612</v>
      </c>
      <c r="F17" s="342">
        <v>77766</v>
      </c>
      <c r="G17" s="342">
        <v>5247</v>
      </c>
      <c r="H17" s="352">
        <v>83013</v>
      </c>
      <c r="I17" s="346">
        <v>120625</v>
      </c>
      <c r="J17" s="355">
        <v>5.7515026620219158E-2</v>
      </c>
      <c r="K17" s="346">
        <v>73113</v>
      </c>
      <c r="L17" s="352">
        <v>47512</v>
      </c>
      <c r="M17" s="346">
        <v>72385</v>
      </c>
      <c r="N17" s="342">
        <v>15695</v>
      </c>
      <c r="O17" s="342">
        <v>2955</v>
      </c>
      <c r="P17" s="347">
        <v>29588</v>
      </c>
    </row>
    <row r="18" spans="2:16" x14ac:dyDescent="0.2">
      <c r="B18" s="29" t="s">
        <v>58</v>
      </c>
      <c r="C18" s="346">
        <v>32301</v>
      </c>
      <c r="D18" s="342">
        <v>18777</v>
      </c>
      <c r="E18" s="342">
        <v>51078</v>
      </c>
      <c r="F18" s="342">
        <v>90660</v>
      </c>
      <c r="G18" s="342">
        <v>5911</v>
      </c>
      <c r="H18" s="352">
        <v>96571</v>
      </c>
      <c r="I18" s="346">
        <v>147649</v>
      </c>
      <c r="J18" s="355">
        <v>7.0400299817191619E-2</v>
      </c>
      <c r="K18" s="346">
        <v>87217</v>
      </c>
      <c r="L18" s="352">
        <v>60432</v>
      </c>
      <c r="M18" s="346">
        <v>92484</v>
      </c>
      <c r="N18" s="342">
        <v>22357</v>
      </c>
      <c r="O18" s="342">
        <v>3622</v>
      </c>
      <c r="P18" s="347">
        <v>29185</v>
      </c>
    </row>
    <row r="19" spans="2:16" x14ac:dyDescent="0.2">
      <c r="B19" s="29" t="s">
        <v>616</v>
      </c>
      <c r="C19" s="346">
        <v>16496</v>
      </c>
      <c r="D19" s="342">
        <v>20428</v>
      </c>
      <c r="E19" s="342">
        <v>36924</v>
      </c>
      <c r="F19" s="342">
        <v>42230</v>
      </c>
      <c r="G19" s="342">
        <v>4546</v>
      </c>
      <c r="H19" s="352">
        <v>46776</v>
      </c>
      <c r="I19" s="346">
        <v>83700</v>
      </c>
      <c r="J19" s="355">
        <v>3.9908872357408032E-2</v>
      </c>
      <c r="K19" s="346">
        <v>51765</v>
      </c>
      <c r="L19" s="352">
        <v>31935</v>
      </c>
      <c r="M19" s="346">
        <v>49755</v>
      </c>
      <c r="N19" s="342">
        <v>11167</v>
      </c>
      <c r="O19" s="342">
        <v>1504</v>
      </c>
      <c r="P19" s="347">
        <v>21274</v>
      </c>
    </row>
    <row r="20" spans="2:16" x14ac:dyDescent="0.2">
      <c r="B20" s="29" t="s">
        <v>59</v>
      </c>
      <c r="C20" s="346">
        <v>43118</v>
      </c>
      <c r="D20" s="342">
        <v>32227</v>
      </c>
      <c r="E20" s="342">
        <v>75345</v>
      </c>
      <c r="F20" s="342">
        <v>124801</v>
      </c>
      <c r="G20" s="342">
        <v>7704</v>
      </c>
      <c r="H20" s="352">
        <v>132505</v>
      </c>
      <c r="I20" s="346">
        <v>207850</v>
      </c>
      <c r="J20" s="355">
        <v>9.9104648978342411E-2</v>
      </c>
      <c r="K20" s="346">
        <v>131986</v>
      </c>
      <c r="L20" s="352">
        <v>75864</v>
      </c>
      <c r="M20" s="346">
        <v>122840</v>
      </c>
      <c r="N20" s="342">
        <v>28213</v>
      </c>
      <c r="O20" s="342">
        <v>5859</v>
      </c>
      <c r="P20" s="347">
        <v>50938</v>
      </c>
    </row>
    <row r="21" spans="2:16" x14ac:dyDescent="0.2">
      <c r="B21" s="29" t="s">
        <v>60</v>
      </c>
      <c r="C21" s="346">
        <v>34651</v>
      </c>
      <c r="D21" s="342">
        <v>22416</v>
      </c>
      <c r="E21" s="342">
        <v>57067</v>
      </c>
      <c r="F21" s="342">
        <v>71127</v>
      </c>
      <c r="G21" s="342">
        <v>4952</v>
      </c>
      <c r="H21" s="352">
        <v>76079</v>
      </c>
      <c r="I21" s="346">
        <v>133146</v>
      </c>
      <c r="J21" s="355">
        <v>6.3485145984461769E-2</v>
      </c>
      <c r="K21" s="346">
        <v>81285</v>
      </c>
      <c r="L21" s="352">
        <v>51861</v>
      </c>
      <c r="M21" s="346">
        <v>91243</v>
      </c>
      <c r="N21" s="342">
        <v>19251</v>
      </c>
      <c r="O21" s="342">
        <v>3265</v>
      </c>
      <c r="P21" s="347">
        <v>19377</v>
      </c>
    </row>
    <row r="22" spans="2:16" x14ac:dyDescent="0.2">
      <c r="B22" s="29" t="s">
        <v>61</v>
      </c>
      <c r="C22" s="346">
        <v>12385</v>
      </c>
      <c r="D22" s="342">
        <v>8393</v>
      </c>
      <c r="E22" s="342">
        <v>20778</v>
      </c>
      <c r="F22" s="342">
        <v>32179</v>
      </c>
      <c r="G22" s="342">
        <v>3115</v>
      </c>
      <c r="H22" s="352">
        <v>35294</v>
      </c>
      <c r="I22" s="346">
        <v>56072</v>
      </c>
      <c r="J22" s="355">
        <v>2.6735606819887493E-2</v>
      </c>
      <c r="K22" s="346">
        <v>34436</v>
      </c>
      <c r="L22" s="352">
        <v>21636</v>
      </c>
      <c r="M22" s="346">
        <v>40535</v>
      </c>
      <c r="N22" s="342">
        <v>9184</v>
      </c>
      <c r="O22" s="342">
        <v>1786</v>
      </c>
      <c r="P22" s="347">
        <v>4565</v>
      </c>
    </row>
    <row r="23" spans="2:16" x14ac:dyDescent="0.2">
      <c r="B23" s="29" t="s">
        <v>62</v>
      </c>
      <c r="C23" s="346">
        <v>24571</v>
      </c>
      <c r="D23" s="342">
        <v>15168</v>
      </c>
      <c r="E23" s="342">
        <v>39739</v>
      </c>
      <c r="F23" s="342">
        <v>55610</v>
      </c>
      <c r="G23" s="342">
        <v>4960</v>
      </c>
      <c r="H23" s="352">
        <v>60570</v>
      </c>
      <c r="I23" s="346">
        <v>100309</v>
      </c>
      <c r="J23" s="355">
        <v>4.7828184913969438E-2</v>
      </c>
      <c r="K23" s="346">
        <v>59700</v>
      </c>
      <c r="L23" s="352">
        <v>40609</v>
      </c>
      <c r="M23" s="346">
        <v>67995</v>
      </c>
      <c r="N23" s="342">
        <v>18423</v>
      </c>
      <c r="O23" s="342">
        <v>3032</v>
      </c>
      <c r="P23" s="347">
        <v>10842</v>
      </c>
    </row>
    <row r="24" spans="2:16" x14ac:dyDescent="0.2">
      <c r="B24" s="29" t="s">
        <v>63</v>
      </c>
      <c r="C24" s="346">
        <v>2393</v>
      </c>
      <c r="D24" s="342">
        <v>1203</v>
      </c>
      <c r="E24" s="342">
        <v>3596</v>
      </c>
      <c r="F24" s="342">
        <v>6518</v>
      </c>
      <c r="G24" s="342">
        <v>515</v>
      </c>
      <c r="H24" s="352">
        <v>7033</v>
      </c>
      <c r="I24" s="346">
        <v>10629</v>
      </c>
      <c r="J24" s="355">
        <v>5.0679976617310626E-3</v>
      </c>
      <c r="K24" s="346">
        <v>5864</v>
      </c>
      <c r="L24" s="352">
        <v>4765</v>
      </c>
      <c r="M24" s="346">
        <v>7917</v>
      </c>
      <c r="N24" s="342">
        <v>1856</v>
      </c>
      <c r="O24" s="342">
        <v>157</v>
      </c>
      <c r="P24" s="347">
        <v>699</v>
      </c>
    </row>
    <row r="25" spans="2:16" x14ac:dyDescent="0.2">
      <c r="B25" s="29" t="s">
        <v>64</v>
      </c>
      <c r="C25" s="346">
        <v>3970</v>
      </c>
      <c r="D25" s="342">
        <v>1523</v>
      </c>
      <c r="E25" s="342">
        <v>5493</v>
      </c>
      <c r="F25" s="342">
        <v>12815</v>
      </c>
      <c r="G25" s="342">
        <v>632</v>
      </c>
      <c r="H25" s="352">
        <v>13447</v>
      </c>
      <c r="I25" s="346">
        <v>18940</v>
      </c>
      <c r="J25" s="355">
        <v>9.0307531953322355E-3</v>
      </c>
      <c r="K25" s="346">
        <v>11844</v>
      </c>
      <c r="L25" s="352">
        <v>7096</v>
      </c>
      <c r="M25" s="346">
        <v>15164</v>
      </c>
      <c r="N25" s="342">
        <v>3019</v>
      </c>
      <c r="O25" s="342">
        <v>707</v>
      </c>
      <c r="P25" s="347">
        <v>50</v>
      </c>
    </row>
    <row r="26" spans="2:16" x14ac:dyDescent="0.2">
      <c r="B26" s="29" t="s">
        <v>65</v>
      </c>
      <c r="C26" s="346">
        <v>157812</v>
      </c>
      <c r="D26" s="342">
        <v>66634</v>
      </c>
      <c r="E26" s="342">
        <v>224446</v>
      </c>
      <c r="F26" s="342">
        <v>496275</v>
      </c>
      <c r="G26" s="342">
        <v>23149</v>
      </c>
      <c r="H26" s="352">
        <v>519424</v>
      </c>
      <c r="I26" s="346">
        <v>743870</v>
      </c>
      <c r="J26" s="355">
        <v>0.35468354695943982</v>
      </c>
      <c r="K26" s="346">
        <v>481980</v>
      </c>
      <c r="L26" s="352">
        <v>261890</v>
      </c>
      <c r="M26" s="346">
        <v>456622</v>
      </c>
      <c r="N26" s="342">
        <v>109816</v>
      </c>
      <c r="O26" s="342">
        <v>25310</v>
      </c>
      <c r="P26" s="347">
        <v>152120</v>
      </c>
    </row>
    <row r="27" spans="2:16" ht="12.75" thickBot="1" x14ac:dyDescent="0.25">
      <c r="B27" s="30" t="s">
        <v>66</v>
      </c>
      <c r="C27" s="348">
        <v>448713</v>
      </c>
      <c r="D27" s="349">
        <v>248072</v>
      </c>
      <c r="E27" s="349">
        <v>696785</v>
      </c>
      <c r="F27" s="349">
        <v>1322440</v>
      </c>
      <c r="G27" s="349">
        <v>78053</v>
      </c>
      <c r="H27" s="353">
        <v>1400493</v>
      </c>
      <c r="I27" s="348">
        <v>2097278</v>
      </c>
      <c r="J27" s="356">
        <v>1</v>
      </c>
      <c r="K27" s="348">
        <v>1319518</v>
      </c>
      <c r="L27" s="353">
        <v>777760</v>
      </c>
      <c r="M27" s="348">
        <v>1335733</v>
      </c>
      <c r="N27" s="349">
        <v>312001</v>
      </c>
      <c r="O27" s="349">
        <v>58946</v>
      </c>
      <c r="P27" s="350">
        <v>390552</v>
      </c>
    </row>
    <row r="28" spans="2:16" ht="12.75" thickBot="1" x14ac:dyDescent="0.25">
      <c r="B28" s="31" t="s">
        <v>67</v>
      </c>
      <c r="C28" s="32">
        <f>+C27/$I$27</f>
        <v>0.21395017732508517</v>
      </c>
      <c r="D28" s="33">
        <f>+D27/$I$27</f>
        <v>0.11828284090139696</v>
      </c>
      <c r="E28" s="33"/>
      <c r="F28" s="33">
        <f t="shared" ref="F28:G28" si="0">+F27/$I$27</f>
        <v>0.63055064707683006</v>
      </c>
      <c r="G28" s="33">
        <f t="shared" si="0"/>
        <v>3.7216334696687801E-2</v>
      </c>
      <c r="H28" s="341"/>
      <c r="I28" s="374">
        <f>C28+D28+F28+G28</f>
        <v>1</v>
      </c>
      <c r="J28" s="375"/>
      <c r="K28" s="266">
        <f t="shared" ref="K28:P28" si="1">+K27/$I$27</f>
        <v>0.62915741260815206</v>
      </c>
      <c r="L28" s="34">
        <f t="shared" si="1"/>
        <v>0.37084258739184789</v>
      </c>
      <c r="M28" s="32">
        <f t="shared" si="1"/>
        <v>0.63688886261144206</v>
      </c>
      <c r="N28" s="33">
        <f t="shared" si="1"/>
        <v>0.14876473219096373</v>
      </c>
      <c r="O28" s="33">
        <f t="shared" si="1"/>
        <v>2.8105954480045086E-2</v>
      </c>
      <c r="P28" s="34">
        <f t="shared" si="1"/>
        <v>0.18621851752605043</v>
      </c>
    </row>
    <row r="29" spans="2:16" x14ac:dyDescent="0.2">
      <c r="B29" s="50" t="s">
        <v>149</v>
      </c>
    </row>
    <row r="30" spans="2:16" x14ac:dyDescent="0.2">
      <c r="B30" s="50" t="s">
        <v>150</v>
      </c>
    </row>
  </sheetData>
  <mergeCells count="9">
    <mergeCell ref="I28:J28"/>
    <mergeCell ref="C9:H9"/>
    <mergeCell ref="B9:B10"/>
    <mergeCell ref="B5:P5"/>
    <mergeCell ref="B6:P6"/>
    <mergeCell ref="B8:P8"/>
    <mergeCell ref="I9:J9"/>
    <mergeCell ref="K9:L9"/>
    <mergeCell ref="M9:P9"/>
  </mergeCells>
  <hyperlinks>
    <hyperlink ref="R5" location="'Índice Pensiones Solidarias'!A1" display="Volver Sistema de Pensiones Solidadias"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A2:R30"/>
  <sheetViews>
    <sheetView showGridLines="0" topLeftCell="A4" zoomScale="90" zoomScaleNormal="90" workbookViewId="0">
      <selection activeCell="G19" sqref="G19"/>
    </sheetView>
  </sheetViews>
  <sheetFormatPr baseColWidth="10" defaultColWidth="11.42578125" defaultRowHeight="12" x14ac:dyDescent="0.2"/>
  <cols>
    <col min="1" max="1" width="6" style="50" customWidth="1"/>
    <col min="2" max="2" width="21.5703125" style="50" customWidth="1"/>
    <col min="3" max="16384" width="11.42578125" style="50"/>
  </cols>
  <sheetData>
    <row r="2" spans="1:18" s="154" customFormat="1" ht="12.75" x14ac:dyDescent="0.2">
      <c r="A2" s="79" t="s">
        <v>121</v>
      </c>
    </row>
    <row r="3" spans="1:18" s="154" customFormat="1" ht="12.75" x14ac:dyDescent="0.2">
      <c r="A3" s="79" t="s">
        <v>122</v>
      </c>
    </row>
    <row r="4" spans="1:18" s="154" customFormat="1" ht="12.75" x14ac:dyDescent="0.2"/>
    <row r="5" spans="1:18" s="154" customFormat="1" ht="12.75" x14ac:dyDescent="0.2">
      <c r="B5" s="381" t="s">
        <v>71</v>
      </c>
      <c r="C5" s="381"/>
      <c r="D5" s="381"/>
      <c r="E5" s="381"/>
      <c r="F5" s="381"/>
      <c r="G5" s="381"/>
      <c r="H5" s="381"/>
      <c r="I5" s="381"/>
      <c r="J5" s="381"/>
      <c r="K5" s="381"/>
      <c r="L5" s="381"/>
      <c r="M5" s="381"/>
      <c r="N5" s="381"/>
      <c r="O5" s="381"/>
      <c r="P5" s="381"/>
      <c r="R5" s="172" t="s">
        <v>594</v>
      </c>
    </row>
    <row r="6" spans="1:18" s="154" customFormat="1" ht="12.75" x14ac:dyDescent="0.2">
      <c r="B6" s="376" t="str">
        <f>'Solicitudes Regiones'!B6:P6</f>
        <v>Acumuladas de julio de 2008 a marzo de 2019</v>
      </c>
      <c r="C6" s="376"/>
      <c r="D6" s="376"/>
      <c r="E6" s="376"/>
      <c r="F6" s="376"/>
      <c r="G6" s="376"/>
      <c r="H6" s="376"/>
      <c r="I6" s="376"/>
      <c r="J6" s="376"/>
      <c r="K6" s="376"/>
      <c r="L6" s="376"/>
      <c r="M6" s="376"/>
      <c r="N6" s="376"/>
      <c r="O6" s="376"/>
      <c r="P6" s="376"/>
    </row>
    <row r="7" spans="1:18" ht="12.75" thickBot="1" x14ac:dyDescent="0.25"/>
    <row r="8" spans="1:18" ht="12.75" thickBot="1" x14ac:dyDescent="0.25">
      <c r="B8" s="364" t="s">
        <v>68</v>
      </c>
      <c r="C8" s="365"/>
      <c r="D8" s="365"/>
      <c r="E8" s="365"/>
      <c r="F8" s="365"/>
      <c r="G8" s="365"/>
      <c r="H8" s="365"/>
      <c r="I8" s="365"/>
      <c r="J8" s="365"/>
      <c r="K8" s="365"/>
      <c r="L8" s="365"/>
      <c r="M8" s="365"/>
      <c r="N8" s="365"/>
      <c r="O8" s="365"/>
      <c r="P8" s="366"/>
    </row>
    <row r="9" spans="1:18" ht="12.75" thickBot="1" x14ac:dyDescent="0.25">
      <c r="B9" s="384" t="s">
        <v>49</v>
      </c>
      <c r="C9" s="386" t="s">
        <v>2</v>
      </c>
      <c r="D9" s="387"/>
      <c r="E9" s="387"/>
      <c r="F9" s="387"/>
      <c r="G9" s="387"/>
      <c r="H9" s="388"/>
      <c r="I9" s="389" t="s">
        <v>43</v>
      </c>
      <c r="J9" s="390"/>
      <c r="K9" s="386" t="s">
        <v>3</v>
      </c>
      <c r="L9" s="388"/>
      <c r="M9" s="386" t="s">
        <v>4</v>
      </c>
      <c r="N9" s="387"/>
      <c r="O9" s="387"/>
      <c r="P9" s="391"/>
    </row>
    <row r="10" spans="1:18" ht="36" x14ac:dyDescent="0.2">
      <c r="B10" s="385"/>
      <c r="C10" s="260" t="s">
        <v>5</v>
      </c>
      <c r="D10" s="261" t="s">
        <v>6</v>
      </c>
      <c r="E10" s="262" t="s">
        <v>7</v>
      </c>
      <c r="F10" s="261" t="s">
        <v>8</v>
      </c>
      <c r="G10" s="261" t="s">
        <v>9</v>
      </c>
      <c r="H10" s="263" t="s">
        <v>10</v>
      </c>
      <c r="I10" s="37" t="s">
        <v>46</v>
      </c>
      <c r="J10" s="39" t="s">
        <v>69</v>
      </c>
      <c r="K10" s="269" t="s">
        <v>47</v>
      </c>
      <c r="L10" s="270" t="s">
        <v>13</v>
      </c>
      <c r="M10" s="268" t="s">
        <v>14</v>
      </c>
      <c r="N10" s="41" t="s">
        <v>15</v>
      </c>
      <c r="O10" s="41" t="s">
        <v>16</v>
      </c>
      <c r="P10" s="42" t="s">
        <v>17</v>
      </c>
    </row>
    <row r="11" spans="1:18" x14ac:dyDescent="0.2">
      <c r="B11" s="40" t="s">
        <v>51</v>
      </c>
      <c r="C11" s="264">
        <v>4917</v>
      </c>
      <c r="D11" s="257">
        <v>1625</v>
      </c>
      <c r="E11" s="257">
        <v>6542</v>
      </c>
      <c r="F11" s="257">
        <v>14538</v>
      </c>
      <c r="G11" s="257">
        <v>691</v>
      </c>
      <c r="H11" s="258">
        <v>15229</v>
      </c>
      <c r="I11" s="264">
        <v>21771</v>
      </c>
      <c r="J11" s="267">
        <v>1.2679385849709878E-2</v>
      </c>
      <c r="K11" s="264">
        <v>13000</v>
      </c>
      <c r="L11" s="258">
        <v>8771</v>
      </c>
      <c r="M11" s="259">
        <v>13337</v>
      </c>
      <c r="N11" s="257">
        <v>3787</v>
      </c>
      <c r="O11" s="257">
        <v>576</v>
      </c>
      <c r="P11" s="258">
        <v>4071</v>
      </c>
    </row>
    <row r="12" spans="1:18" x14ac:dyDescent="0.2">
      <c r="B12" s="40" t="s">
        <v>52</v>
      </c>
      <c r="C12" s="264">
        <v>4662</v>
      </c>
      <c r="D12" s="257">
        <v>2399</v>
      </c>
      <c r="E12" s="257">
        <v>7061</v>
      </c>
      <c r="F12" s="257">
        <v>14434</v>
      </c>
      <c r="G12" s="257">
        <v>1187</v>
      </c>
      <c r="H12" s="258">
        <v>15621</v>
      </c>
      <c r="I12" s="264">
        <v>22682</v>
      </c>
      <c r="J12" s="267">
        <v>1.3209950385518325E-2</v>
      </c>
      <c r="K12" s="264">
        <v>13802</v>
      </c>
      <c r="L12" s="258">
        <v>8880</v>
      </c>
      <c r="M12" s="259">
        <v>13627</v>
      </c>
      <c r="N12" s="257">
        <v>3215</v>
      </c>
      <c r="O12" s="257">
        <v>773</v>
      </c>
      <c r="P12" s="258">
        <v>5067</v>
      </c>
    </row>
    <row r="13" spans="1:18" x14ac:dyDescent="0.2">
      <c r="B13" s="40" t="s">
        <v>53</v>
      </c>
      <c r="C13" s="264">
        <v>8612</v>
      </c>
      <c r="D13" s="257">
        <v>3029</v>
      </c>
      <c r="E13" s="257">
        <v>11641</v>
      </c>
      <c r="F13" s="257">
        <v>24720</v>
      </c>
      <c r="G13" s="257">
        <v>1234</v>
      </c>
      <c r="H13" s="258">
        <v>25954</v>
      </c>
      <c r="I13" s="264">
        <v>37595</v>
      </c>
      <c r="J13" s="267">
        <v>2.1895251068845843E-2</v>
      </c>
      <c r="K13" s="264">
        <v>24465</v>
      </c>
      <c r="L13" s="258">
        <v>13130</v>
      </c>
      <c r="M13" s="259">
        <v>26700</v>
      </c>
      <c r="N13" s="257">
        <v>4946</v>
      </c>
      <c r="O13" s="257">
        <v>498</v>
      </c>
      <c r="P13" s="258">
        <v>5451</v>
      </c>
    </row>
    <row r="14" spans="1:18" x14ac:dyDescent="0.2">
      <c r="B14" s="40" t="s">
        <v>54</v>
      </c>
      <c r="C14" s="264">
        <v>5912</v>
      </c>
      <c r="D14" s="257">
        <v>2191</v>
      </c>
      <c r="E14" s="257">
        <v>8103</v>
      </c>
      <c r="F14" s="257">
        <v>17043</v>
      </c>
      <c r="G14" s="257">
        <v>848</v>
      </c>
      <c r="H14" s="258">
        <v>17891</v>
      </c>
      <c r="I14" s="264">
        <v>25994</v>
      </c>
      <c r="J14" s="267">
        <v>1.5138852408128178E-2</v>
      </c>
      <c r="K14" s="264">
        <v>15794</v>
      </c>
      <c r="L14" s="258">
        <v>10200</v>
      </c>
      <c r="M14" s="259">
        <v>15941</v>
      </c>
      <c r="N14" s="257">
        <v>4176</v>
      </c>
      <c r="O14" s="257">
        <v>704</v>
      </c>
      <c r="P14" s="258">
        <v>5173</v>
      </c>
    </row>
    <row r="15" spans="1:18" x14ac:dyDescent="0.2">
      <c r="B15" s="40" t="s">
        <v>55</v>
      </c>
      <c r="C15" s="264">
        <v>17267</v>
      </c>
      <c r="D15" s="257">
        <v>5555</v>
      </c>
      <c r="E15" s="257">
        <v>22822</v>
      </c>
      <c r="F15" s="257">
        <v>50659</v>
      </c>
      <c r="G15" s="257">
        <v>2490</v>
      </c>
      <c r="H15" s="258">
        <v>53149</v>
      </c>
      <c r="I15" s="264">
        <v>75971</v>
      </c>
      <c r="J15" s="267">
        <v>4.4245354939520885E-2</v>
      </c>
      <c r="K15" s="264">
        <v>45839</v>
      </c>
      <c r="L15" s="258">
        <v>30132</v>
      </c>
      <c r="M15" s="259">
        <v>57791</v>
      </c>
      <c r="N15" s="257">
        <v>9489</v>
      </c>
      <c r="O15" s="257">
        <v>960</v>
      </c>
      <c r="P15" s="258">
        <v>7731</v>
      </c>
    </row>
    <row r="16" spans="1:18" x14ac:dyDescent="0.2">
      <c r="B16" s="40" t="s">
        <v>56</v>
      </c>
      <c r="C16" s="264">
        <v>43661</v>
      </c>
      <c r="D16" s="257">
        <v>15273</v>
      </c>
      <c r="E16" s="257">
        <v>58934</v>
      </c>
      <c r="F16" s="257">
        <v>135812</v>
      </c>
      <c r="G16" s="257">
        <v>7392</v>
      </c>
      <c r="H16" s="258">
        <v>143204</v>
      </c>
      <c r="I16" s="264">
        <v>202138</v>
      </c>
      <c r="J16" s="267">
        <v>0.11772475756229182</v>
      </c>
      <c r="K16" s="264">
        <v>125369</v>
      </c>
      <c r="L16" s="258">
        <v>76769</v>
      </c>
      <c r="M16" s="259">
        <v>130998</v>
      </c>
      <c r="N16" s="257">
        <v>34438</v>
      </c>
      <c r="O16" s="257">
        <v>4798</v>
      </c>
      <c r="P16" s="258">
        <v>31904</v>
      </c>
    </row>
    <row r="17" spans="2:16" x14ac:dyDescent="0.2">
      <c r="B17" s="40" t="s">
        <v>57</v>
      </c>
      <c r="C17" s="264">
        <v>20573</v>
      </c>
      <c r="D17" s="257">
        <v>7345</v>
      </c>
      <c r="E17" s="257">
        <v>27918</v>
      </c>
      <c r="F17" s="257">
        <v>65596</v>
      </c>
      <c r="G17" s="257">
        <v>4207</v>
      </c>
      <c r="H17" s="258">
        <v>69803</v>
      </c>
      <c r="I17" s="264">
        <v>97721</v>
      </c>
      <c r="J17" s="267">
        <v>5.6912510432203342E-2</v>
      </c>
      <c r="K17" s="264">
        <v>56801</v>
      </c>
      <c r="L17" s="258">
        <v>40920</v>
      </c>
      <c r="M17" s="259">
        <v>58896</v>
      </c>
      <c r="N17" s="257">
        <v>13056</v>
      </c>
      <c r="O17" s="257">
        <v>2352</v>
      </c>
      <c r="P17" s="258">
        <v>23417</v>
      </c>
    </row>
    <row r="18" spans="2:16" x14ac:dyDescent="0.2">
      <c r="B18" s="40" t="s">
        <v>58</v>
      </c>
      <c r="C18" s="264">
        <v>29369</v>
      </c>
      <c r="D18" s="257">
        <v>10102</v>
      </c>
      <c r="E18" s="257">
        <v>39471</v>
      </c>
      <c r="F18" s="257">
        <v>78521</v>
      </c>
      <c r="G18" s="257">
        <v>4673</v>
      </c>
      <c r="H18" s="258">
        <v>83194</v>
      </c>
      <c r="I18" s="264">
        <v>122665</v>
      </c>
      <c r="J18" s="267">
        <v>7.1439844988960652E-2</v>
      </c>
      <c r="K18" s="264">
        <v>70070</v>
      </c>
      <c r="L18" s="258">
        <v>52595</v>
      </c>
      <c r="M18" s="259">
        <v>77441</v>
      </c>
      <c r="N18" s="257">
        <v>19377</v>
      </c>
      <c r="O18" s="257">
        <v>2886</v>
      </c>
      <c r="P18" s="258">
        <v>22961</v>
      </c>
    </row>
    <row r="19" spans="2:16" x14ac:dyDescent="0.2">
      <c r="B19" s="40" t="s">
        <v>616</v>
      </c>
      <c r="C19" s="264">
        <v>15095</v>
      </c>
      <c r="D19" s="257">
        <v>8899</v>
      </c>
      <c r="E19" s="257">
        <v>23994</v>
      </c>
      <c r="F19" s="257">
        <v>36949</v>
      </c>
      <c r="G19" s="257">
        <v>3879</v>
      </c>
      <c r="H19" s="258">
        <v>40828</v>
      </c>
      <c r="I19" s="264">
        <v>64822</v>
      </c>
      <c r="J19" s="267">
        <v>3.7752200153869542E-2</v>
      </c>
      <c r="K19" s="264">
        <v>37420</v>
      </c>
      <c r="L19" s="258">
        <v>27402</v>
      </c>
      <c r="M19" s="259">
        <v>39712</v>
      </c>
      <c r="N19" s="257">
        <v>9895</v>
      </c>
      <c r="O19" s="257">
        <v>1271</v>
      </c>
      <c r="P19" s="258">
        <v>13944</v>
      </c>
    </row>
    <row r="20" spans="2:16" x14ac:dyDescent="0.2">
      <c r="B20" s="40" t="s">
        <v>59</v>
      </c>
      <c r="C20" s="264">
        <v>38104</v>
      </c>
      <c r="D20" s="257">
        <v>15749</v>
      </c>
      <c r="E20" s="257">
        <v>53853</v>
      </c>
      <c r="F20" s="257">
        <v>104605</v>
      </c>
      <c r="G20" s="257">
        <v>6157</v>
      </c>
      <c r="H20" s="258">
        <v>110762</v>
      </c>
      <c r="I20" s="264">
        <v>164615</v>
      </c>
      <c r="J20" s="267">
        <v>9.5871439146111417E-2</v>
      </c>
      <c r="K20" s="264">
        <v>99551</v>
      </c>
      <c r="L20" s="258">
        <v>65064</v>
      </c>
      <c r="M20" s="259">
        <v>99019</v>
      </c>
      <c r="N20" s="257">
        <v>23294</v>
      </c>
      <c r="O20" s="257">
        <v>4530</v>
      </c>
      <c r="P20" s="258">
        <v>37772</v>
      </c>
    </row>
    <row r="21" spans="2:16" x14ac:dyDescent="0.2">
      <c r="B21" s="40" t="s">
        <v>60</v>
      </c>
      <c r="C21" s="264">
        <v>31908</v>
      </c>
      <c r="D21" s="257">
        <v>10555</v>
      </c>
      <c r="E21" s="257">
        <v>42463</v>
      </c>
      <c r="F21" s="257">
        <v>61056</v>
      </c>
      <c r="G21" s="257">
        <v>4088</v>
      </c>
      <c r="H21" s="258">
        <v>65144</v>
      </c>
      <c r="I21" s="264">
        <v>107607</v>
      </c>
      <c r="J21" s="267">
        <v>6.2670096602348582E-2</v>
      </c>
      <c r="K21" s="264">
        <v>62628</v>
      </c>
      <c r="L21" s="258">
        <v>44979</v>
      </c>
      <c r="M21" s="259">
        <v>73697</v>
      </c>
      <c r="N21" s="257">
        <v>16755</v>
      </c>
      <c r="O21" s="257">
        <v>2480</v>
      </c>
      <c r="P21" s="258">
        <v>14675</v>
      </c>
    </row>
    <row r="22" spans="2:16" x14ac:dyDescent="0.2">
      <c r="B22" s="40" t="s">
        <v>61</v>
      </c>
      <c r="C22" s="264">
        <v>11430</v>
      </c>
      <c r="D22" s="257">
        <v>5762</v>
      </c>
      <c r="E22" s="257">
        <v>17192</v>
      </c>
      <c r="F22" s="257">
        <v>27506</v>
      </c>
      <c r="G22" s="257">
        <v>2640</v>
      </c>
      <c r="H22" s="258">
        <v>30146</v>
      </c>
      <c r="I22" s="264">
        <v>47338</v>
      </c>
      <c r="J22" s="267">
        <v>2.7569554331613899E-2</v>
      </c>
      <c r="K22" s="264">
        <v>28276</v>
      </c>
      <c r="L22" s="258">
        <v>19062</v>
      </c>
      <c r="M22" s="259">
        <v>34133</v>
      </c>
      <c r="N22" s="257">
        <v>7944</v>
      </c>
      <c r="O22" s="257">
        <v>1424</v>
      </c>
      <c r="P22" s="258">
        <v>3837</v>
      </c>
    </row>
    <row r="23" spans="2:16" x14ac:dyDescent="0.2">
      <c r="B23" s="40" t="s">
        <v>62</v>
      </c>
      <c r="C23" s="264">
        <v>22758</v>
      </c>
      <c r="D23" s="257">
        <v>8732</v>
      </c>
      <c r="E23" s="257">
        <v>31490</v>
      </c>
      <c r="F23" s="257">
        <v>48145</v>
      </c>
      <c r="G23" s="257">
        <v>4049</v>
      </c>
      <c r="H23" s="258">
        <v>52194</v>
      </c>
      <c r="I23" s="264">
        <v>83684</v>
      </c>
      <c r="J23" s="267">
        <v>4.8737390356305241E-2</v>
      </c>
      <c r="K23" s="264">
        <v>48470</v>
      </c>
      <c r="L23" s="258">
        <v>35214</v>
      </c>
      <c r="M23" s="259">
        <v>55884</v>
      </c>
      <c r="N23" s="257">
        <v>16150</v>
      </c>
      <c r="O23" s="257">
        <v>2478</v>
      </c>
      <c r="P23" s="258">
        <v>9172</v>
      </c>
    </row>
    <row r="24" spans="2:16" x14ac:dyDescent="0.2">
      <c r="B24" s="40" t="s">
        <v>63</v>
      </c>
      <c r="C24" s="264">
        <v>2130</v>
      </c>
      <c r="D24" s="257">
        <v>590</v>
      </c>
      <c r="E24" s="257">
        <v>2720</v>
      </c>
      <c r="F24" s="257">
        <v>5284</v>
      </c>
      <c r="G24" s="257">
        <v>395</v>
      </c>
      <c r="H24" s="258">
        <v>5679</v>
      </c>
      <c r="I24" s="264">
        <v>8399</v>
      </c>
      <c r="J24" s="267">
        <v>4.8915604130133333E-3</v>
      </c>
      <c r="K24" s="264">
        <v>4433</v>
      </c>
      <c r="L24" s="258">
        <v>3966</v>
      </c>
      <c r="M24" s="259">
        <v>6249</v>
      </c>
      <c r="N24" s="257">
        <v>1474</v>
      </c>
      <c r="O24" s="257">
        <v>101</v>
      </c>
      <c r="P24" s="258">
        <v>575</v>
      </c>
    </row>
    <row r="25" spans="2:16" x14ac:dyDescent="0.2">
      <c r="B25" s="40" t="s">
        <v>64</v>
      </c>
      <c r="C25" s="264">
        <v>3535</v>
      </c>
      <c r="D25" s="257">
        <v>1027</v>
      </c>
      <c r="E25" s="257">
        <v>4562</v>
      </c>
      <c r="F25" s="257">
        <v>10184</v>
      </c>
      <c r="G25" s="257">
        <v>498</v>
      </c>
      <c r="H25" s="258">
        <v>10682</v>
      </c>
      <c r="I25" s="264">
        <v>15244</v>
      </c>
      <c r="J25" s="267">
        <v>8.8780744059977663E-3</v>
      </c>
      <c r="K25" s="264">
        <v>9274</v>
      </c>
      <c r="L25" s="258">
        <v>5970</v>
      </c>
      <c r="M25" s="259">
        <v>12265</v>
      </c>
      <c r="N25" s="257">
        <v>2390</v>
      </c>
      <c r="O25" s="257">
        <v>552</v>
      </c>
      <c r="P25" s="258">
        <v>37</v>
      </c>
    </row>
    <row r="26" spans="2:16" x14ac:dyDescent="0.2">
      <c r="B26" s="40" t="s">
        <v>65</v>
      </c>
      <c r="C26" s="264">
        <v>139948</v>
      </c>
      <c r="D26" s="257">
        <v>42815</v>
      </c>
      <c r="E26" s="257">
        <v>182763</v>
      </c>
      <c r="F26" s="257">
        <v>417539</v>
      </c>
      <c r="G26" s="257">
        <v>18491</v>
      </c>
      <c r="H26" s="258">
        <v>436030</v>
      </c>
      <c r="I26" s="264">
        <v>618793</v>
      </c>
      <c r="J26" s="267">
        <v>0.36038377695556129</v>
      </c>
      <c r="K26" s="264">
        <v>394640</v>
      </c>
      <c r="L26" s="258">
        <v>224153</v>
      </c>
      <c r="M26" s="259">
        <v>379625</v>
      </c>
      <c r="N26" s="257">
        <v>92042</v>
      </c>
      <c r="O26" s="257">
        <v>20287</v>
      </c>
      <c r="P26" s="258">
        <v>126839</v>
      </c>
    </row>
    <row r="27" spans="2:16" ht="12.75" thickBot="1" x14ac:dyDescent="0.25">
      <c r="B27" s="30" t="s">
        <v>66</v>
      </c>
      <c r="C27" s="264">
        <v>399881</v>
      </c>
      <c r="D27" s="257">
        <v>141648</v>
      </c>
      <c r="E27" s="257">
        <v>541529</v>
      </c>
      <c r="F27" s="257">
        <v>1112591</v>
      </c>
      <c r="G27" s="257">
        <v>62919</v>
      </c>
      <c r="H27" s="258">
        <v>1175510</v>
      </c>
      <c r="I27" s="264">
        <v>1717039</v>
      </c>
      <c r="J27" s="267">
        <v>1</v>
      </c>
      <c r="K27" s="264">
        <v>1049832</v>
      </c>
      <c r="L27" s="258">
        <v>667207</v>
      </c>
      <c r="M27" s="259">
        <v>1095315</v>
      </c>
      <c r="N27" s="257">
        <v>262428</v>
      </c>
      <c r="O27" s="257">
        <v>46670</v>
      </c>
      <c r="P27" s="258">
        <v>312626</v>
      </c>
    </row>
    <row r="28" spans="2:16" ht="12.75" thickBot="1" x14ac:dyDescent="0.25">
      <c r="B28" s="31" t="s">
        <v>67</v>
      </c>
      <c r="C28" s="32">
        <f>+C27/$I$27</f>
        <v>0.23288987611813128</v>
      </c>
      <c r="D28" s="33">
        <f>+D27/$I$27</f>
        <v>8.2495505343792422E-2</v>
      </c>
      <c r="E28" s="33"/>
      <c r="F28" s="33">
        <f>+F27/$I$27</f>
        <v>0.6479707216900723</v>
      </c>
      <c r="G28" s="34">
        <f>+G27/$I$27</f>
        <v>3.6643896848004037E-2</v>
      </c>
      <c r="H28" s="265"/>
      <c r="I28" s="382">
        <f>C28+D28+F28+G28</f>
        <v>1</v>
      </c>
      <c r="J28" s="383"/>
      <c r="K28" s="32">
        <f t="shared" ref="K28:P28" si="0">+K27/$I$27</f>
        <v>0.61142000851465805</v>
      </c>
      <c r="L28" s="265">
        <f t="shared" si="0"/>
        <v>0.38857999148534189</v>
      </c>
      <c r="M28" s="266">
        <f t="shared" si="0"/>
        <v>0.63790921464218342</v>
      </c>
      <c r="N28" s="33">
        <f t="shared" si="0"/>
        <v>0.15283753019005392</v>
      </c>
      <c r="O28" s="33">
        <f t="shared" si="0"/>
        <v>2.7180512498551284E-2</v>
      </c>
      <c r="P28" s="34">
        <f t="shared" si="0"/>
        <v>0.18207274266921136</v>
      </c>
    </row>
    <row r="29" spans="2:16" x14ac:dyDescent="0.2">
      <c r="B29" s="50" t="s">
        <v>149</v>
      </c>
    </row>
    <row r="30" spans="2:16" x14ac:dyDescent="0.2">
      <c r="B30" s="50" t="s">
        <v>150</v>
      </c>
    </row>
  </sheetData>
  <mergeCells count="9">
    <mergeCell ref="B5:P5"/>
    <mergeCell ref="B6:P6"/>
    <mergeCell ref="I28:J28"/>
    <mergeCell ref="B8:P8"/>
    <mergeCell ref="B9:B10"/>
    <mergeCell ref="C9:H9"/>
    <mergeCell ref="I9:J9"/>
    <mergeCell ref="K9:L9"/>
    <mergeCell ref="M9:P9"/>
  </mergeCells>
  <hyperlinks>
    <hyperlink ref="R5" location="'Índice Pensiones Solidarias'!A1" display="Volver Sistema de Pensiones Solidadias"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dimension ref="A2:O32"/>
  <sheetViews>
    <sheetView showGridLines="0" zoomScaleNormal="100" workbookViewId="0">
      <selection activeCell="M22" sqref="M22"/>
    </sheetView>
  </sheetViews>
  <sheetFormatPr baseColWidth="10" defaultColWidth="11.42578125" defaultRowHeight="12" x14ac:dyDescent="0.2"/>
  <cols>
    <col min="1" max="1" width="6" style="50" customWidth="1"/>
    <col min="2" max="2" width="15.85546875" style="50" customWidth="1"/>
    <col min="3" max="4" width="7.140625" style="50" bestFit="1" customWidth="1"/>
    <col min="5" max="6" width="7.85546875" style="50" bestFit="1" customWidth="1"/>
    <col min="7" max="7" width="7.140625" style="50" bestFit="1" customWidth="1"/>
    <col min="8" max="8" width="9.28515625" style="50" bestFit="1" customWidth="1"/>
    <col min="9" max="10" width="7.85546875" style="50" bestFit="1" customWidth="1"/>
    <col min="11" max="11" width="12.140625" style="50" customWidth="1"/>
    <col min="12" max="16384" width="11.42578125" style="50"/>
  </cols>
  <sheetData>
    <row r="2" spans="1:15" x14ac:dyDescent="0.2">
      <c r="A2" s="79" t="s">
        <v>121</v>
      </c>
    </row>
    <row r="3" spans="1:15" x14ac:dyDescent="0.2">
      <c r="A3" s="79" t="s">
        <v>122</v>
      </c>
    </row>
    <row r="5" spans="1:15" ht="12.75" x14ac:dyDescent="0.2">
      <c r="B5" s="363" t="s">
        <v>89</v>
      </c>
      <c r="C5" s="363"/>
      <c r="D5" s="363"/>
      <c r="E5" s="363"/>
      <c r="F5" s="363"/>
      <c r="G5" s="363"/>
      <c r="H5" s="363"/>
      <c r="I5" s="363"/>
      <c r="J5" s="363"/>
      <c r="K5" s="363"/>
      <c r="M5" s="162" t="s">
        <v>592</v>
      </c>
      <c r="O5" s="145"/>
    </row>
    <row r="6" spans="1:15" ht="12.75" x14ac:dyDescent="0.2">
      <c r="B6" s="376" t="str">
        <f>'Solicitudes Regiones'!$B$6:$P$6</f>
        <v>Acumuladas de julio de 2008 a marzo de 2019</v>
      </c>
      <c r="C6" s="376"/>
      <c r="D6" s="376"/>
      <c r="E6" s="376"/>
      <c r="F6" s="376"/>
      <c r="G6" s="376"/>
      <c r="H6" s="376"/>
      <c r="I6" s="376"/>
      <c r="J6" s="376"/>
      <c r="K6" s="376"/>
    </row>
    <row r="8" spans="1:15" x14ac:dyDescent="0.2">
      <c r="B8" s="392" t="s">
        <v>73</v>
      </c>
      <c r="C8" s="392"/>
      <c r="D8" s="392"/>
      <c r="E8" s="392"/>
      <c r="F8" s="392"/>
      <c r="G8" s="392"/>
      <c r="H8" s="392"/>
      <c r="I8" s="392"/>
      <c r="J8" s="392"/>
      <c r="K8" s="392"/>
    </row>
    <row r="9" spans="1:15" ht="15" customHeight="1" x14ac:dyDescent="0.2">
      <c r="B9" s="392" t="s">
        <v>74</v>
      </c>
      <c r="C9" s="393" t="s">
        <v>2</v>
      </c>
      <c r="D9" s="394"/>
      <c r="E9" s="394"/>
      <c r="F9" s="394"/>
      <c r="G9" s="394"/>
      <c r="H9" s="394"/>
      <c r="I9" s="394"/>
      <c r="J9" s="394"/>
      <c r="K9" s="395"/>
    </row>
    <row r="10" spans="1:15" ht="24" x14ac:dyDescent="0.2">
      <c r="B10" s="392"/>
      <c r="C10" s="48" t="s">
        <v>75</v>
      </c>
      <c r="D10" s="48" t="s">
        <v>76</v>
      </c>
      <c r="E10" s="48" t="s">
        <v>77</v>
      </c>
      <c r="F10" s="48" t="s">
        <v>78</v>
      </c>
      <c r="G10" s="48" t="s">
        <v>8</v>
      </c>
      <c r="H10" s="48" t="s">
        <v>79</v>
      </c>
      <c r="I10" s="48" t="s">
        <v>80</v>
      </c>
      <c r="J10" s="48" t="s">
        <v>81</v>
      </c>
      <c r="K10" s="49" t="s">
        <v>46</v>
      </c>
    </row>
    <row r="11" spans="1:15" x14ac:dyDescent="0.2">
      <c r="B11" s="43" t="s">
        <v>85</v>
      </c>
      <c r="C11" s="43">
        <v>5204</v>
      </c>
      <c r="D11" s="43">
        <v>2245</v>
      </c>
      <c r="E11" s="43">
        <f t="shared" ref="E11:E15" si="0">C11+D11</f>
        <v>7449</v>
      </c>
      <c r="F11" s="44">
        <f>E11/$E$15</f>
        <v>0.97436232831916281</v>
      </c>
      <c r="G11" s="43">
        <v>16755</v>
      </c>
      <c r="H11" s="43">
        <v>845</v>
      </c>
      <c r="I11" s="43">
        <f t="shared" ref="I11:I15" si="1">G11+H11</f>
        <v>17600</v>
      </c>
      <c r="J11" s="44">
        <f>I11/$I$15</f>
        <v>0.9914375844975214</v>
      </c>
      <c r="K11" s="43">
        <f t="shared" ref="K11:K15" si="2">E11+I11</f>
        <v>25049</v>
      </c>
    </row>
    <row r="12" spans="1:15" x14ac:dyDescent="0.2">
      <c r="B12" s="43" t="s">
        <v>86</v>
      </c>
      <c r="C12" s="43">
        <v>25</v>
      </c>
      <c r="D12" s="43">
        <v>9</v>
      </c>
      <c r="E12" s="43">
        <f t="shared" si="0"/>
        <v>34</v>
      </c>
      <c r="F12" s="44">
        <f t="shared" ref="F12:F15" si="3">E12/$E$15</f>
        <v>4.4473512099411378E-3</v>
      </c>
      <c r="G12" s="43">
        <v>38</v>
      </c>
      <c r="H12" s="43">
        <v>1</v>
      </c>
      <c r="I12" s="43">
        <f t="shared" si="1"/>
        <v>39</v>
      </c>
      <c r="J12" s="44">
        <f t="shared" ref="J12:J15" si="4">I12/$I$15</f>
        <v>2.1969355565570076E-3</v>
      </c>
      <c r="K12" s="43">
        <f t="shared" si="2"/>
        <v>73</v>
      </c>
    </row>
    <row r="13" spans="1:15" x14ac:dyDescent="0.2">
      <c r="B13" s="43" t="s">
        <v>87</v>
      </c>
      <c r="C13" s="43">
        <v>76</v>
      </c>
      <c r="D13" s="43">
        <v>33</v>
      </c>
      <c r="E13" s="43">
        <f t="shared" si="0"/>
        <v>109</v>
      </c>
      <c r="F13" s="44">
        <f t="shared" si="3"/>
        <v>1.4257684761281884E-2</v>
      </c>
      <c r="G13" s="43">
        <v>100</v>
      </c>
      <c r="H13" s="43">
        <v>1</v>
      </c>
      <c r="I13" s="43">
        <f t="shared" si="1"/>
        <v>101</v>
      </c>
      <c r="J13" s="44">
        <f t="shared" si="4"/>
        <v>5.6894997746732758E-3</v>
      </c>
      <c r="K13" s="43">
        <f t="shared" si="2"/>
        <v>210</v>
      </c>
    </row>
    <row r="14" spans="1:15" x14ac:dyDescent="0.2">
      <c r="B14" s="43" t="s">
        <v>88</v>
      </c>
      <c r="C14" s="43">
        <v>35</v>
      </c>
      <c r="D14" s="43">
        <v>18</v>
      </c>
      <c r="E14" s="43">
        <f t="shared" si="0"/>
        <v>53</v>
      </c>
      <c r="F14" s="44">
        <f t="shared" si="3"/>
        <v>6.9326357096141265E-3</v>
      </c>
      <c r="G14" s="43">
        <v>12</v>
      </c>
      <c r="H14" s="43">
        <v>0</v>
      </c>
      <c r="I14" s="43">
        <f t="shared" si="1"/>
        <v>12</v>
      </c>
      <c r="J14" s="44">
        <f t="shared" si="4"/>
        <v>6.7598017124831009E-4</v>
      </c>
      <c r="K14" s="43">
        <f t="shared" si="2"/>
        <v>65</v>
      </c>
    </row>
    <row r="15" spans="1:15" x14ac:dyDescent="0.2">
      <c r="B15" s="45" t="s">
        <v>66</v>
      </c>
      <c r="C15" s="43">
        <f t="shared" ref="C15:D15" si="5">SUM(C11:C14)</f>
        <v>5340</v>
      </c>
      <c r="D15" s="43">
        <f t="shared" si="5"/>
        <v>2305</v>
      </c>
      <c r="E15" s="45">
        <f t="shared" si="0"/>
        <v>7645</v>
      </c>
      <c r="F15" s="44">
        <f t="shared" si="3"/>
        <v>1</v>
      </c>
      <c r="G15" s="43">
        <f t="shared" ref="G15:H15" si="6">SUM(G11:G14)</f>
        <v>16905</v>
      </c>
      <c r="H15" s="43">
        <f t="shared" si="6"/>
        <v>847</v>
      </c>
      <c r="I15" s="45">
        <f t="shared" si="1"/>
        <v>17752</v>
      </c>
      <c r="J15" s="44">
        <f t="shared" si="4"/>
        <v>1</v>
      </c>
      <c r="K15" s="45">
        <f t="shared" si="2"/>
        <v>25397</v>
      </c>
    </row>
    <row r="16" spans="1:15" ht="24" x14ac:dyDescent="0.2">
      <c r="B16" s="57" t="s">
        <v>82</v>
      </c>
      <c r="C16" s="58">
        <f>+C15/$K$15</f>
        <v>0.21026105445525062</v>
      </c>
      <c r="D16" s="58">
        <f t="shared" ref="D16:E16" si="7">+D15/$K$15</f>
        <v>9.0758751033586646E-2</v>
      </c>
      <c r="E16" s="59">
        <f t="shared" si="7"/>
        <v>0.30101980548883728</v>
      </c>
      <c r="F16" s="59"/>
      <c r="G16" s="58">
        <f>+G15/$K$15</f>
        <v>0.66562979879513329</v>
      </c>
      <c r="H16" s="58">
        <f t="shared" ref="H16:I16" si="8">+H15/$K$15</f>
        <v>3.3350395716029449E-2</v>
      </c>
      <c r="I16" s="58">
        <f t="shared" si="8"/>
        <v>0.69898019451116278</v>
      </c>
      <c r="J16" s="59"/>
      <c r="K16" s="59">
        <f>E16+I16</f>
        <v>1</v>
      </c>
    </row>
    <row r="17" spans="1:12" x14ac:dyDescent="0.2">
      <c r="A17" s="80"/>
      <c r="B17" s="86"/>
      <c r="C17" s="86"/>
      <c r="D17" s="86"/>
      <c r="E17" s="86"/>
      <c r="F17" s="86"/>
      <c r="G17" s="86"/>
      <c r="H17" s="86"/>
      <c r="I17" s="86"/>
      <c r="J17" s="86"/>
      <c r="K17" s="87"/>
      <c r="L17" s="80"/>
    </row>
    <row r="18" spans="1:12" x14ac:dyDescent="0.2">
      <c r="A18" s="80"/>
      <c r="B18" s="86"/>
      <c r="C18" s="86"/>
      <c r="D18" s="86"/>
      <c r="E18" s="86"/>
      <c r="F18" s="86"/>
      <c r="G18" s="86"/>
      <c r="H18" s="86"/>
      <c r="I18" s="86"/>
      <c r="J18" s="86"/>
      <c r="K18" s="87"/>
      <c r="L18" s="80"/>
    </row>
    <row r="19" spans="1:12" ht="12.75" x14ac:dyDescent="0.2">
      <c r="A19" s="80"/>
      <c r="B19" s="363" t="s">
        <v>146</v>
      </c>
      <c r="C19" s="363"/>
      <c r="D19" s="363"/>
      <c r="E19" s="363"/>
      <c r="F19" s="363"/>
      <c r="G19" s="363"/>
      <c r="H19" s="363"/>
      <c r="I19" s="363"/>
      <c r="J19" s="363"/>
      <c r="K19" s="363"/>
      <c r="L19" s="80"/>
    </row>
    <row r="20" spans="1:12" ht="12.75" x14ac:dyDescent="0.2">
      <c r="A20" s="80"/>
      <c r="B20" s="376" t="str">
        <f>'Solicitudes Regiones'!$B$6:$P$6</f>
        <v>Acumuladas de julio de 2008 a marzo de 2019</v>
      </c>
      <c r="C20" s="376"/>
      <c r="D20" s="376"/>
      <c r="E20" s="376"/>
      <c r="F20" s="376"/>
      <c r="G20" s="376"/>
      <c r="H20" s="376"/>
      <c r="I20" s="376"/>
      <c r="J20" s="376"/>
      <c r="K20" s="376"/>
      <c r="L20" s="80"/>
    </row>
    <row r="21" spans="1:12" x14ac:dyDescent="0.2">
      <c r="A21" s="80"/>
      <c r="B21" s="86"/>
      <c r="C21" s="86"/>
      <c r="D21" s="86"/>
      <c r="E21" s="86"/>
      <c r="F21" s="86"/>
      <c r="G21" s="86"/>
      <c r="H21" s="86"/>
      <c r="I21" s="86"/>
      <c r="J21" s="86"/>
      <c r="K21" s="87"/>
      <c r="L21" s="80"/>
    </row>
    <row r="22" spans="1:12" x14ac:dyDescent="0.2">
      <c r="B22" s="392" t="s">
        <v>83</v>
      </c>
      <c r="C22" s="392"/>
      <c r="D22" s="392"/>
      <c r="E22" s="392"/>
      <c r="F22" s="392"/>
      <c r="G22" s="392"/>
      <c r="H22" s="392"/>
      <c r="I22" s="392"/>
      <c r="J22" s="392"/>
      <c r="K22" s="392"/>
    </row>
    <row r="23" spans="1:12" ht="15" customHeight="1" x14ac:dyDescent="0.2">
      <c r="B23" s="392" t="s">
        <v>74</v>
      </c>
      <c r="C23" s="392" t="s">
        <v>2</v>
      </c>
      <c r="D23" s="392"/>
      <c r="E23" s="392"/>
      <c r="F23" s="392"/>
      <c r="G23" s="392"/>
      <c r="H23" s="392"/>
      <c r="I23" s="392"/>
      <c r="J23" s="392"/>
      <c r="K23" s="392"/>
    </row>
    <row r="24" spans="1:12" ht="24" x14ac:dyDescent="0.2">
      <c r="B24" s="392"/>
      <c r="C24" s="48" t="s">
        <v>75</v>
      </c>
      <c r="D24" s="48" t="s">
        <v>76</v>
      </c>
      <c r="E24" s="48" t="s">
        <v>77</v>
      </c>
      <c r="F24" s="48" t="s">
        <v>78</v>
      </c>
      <c r="G24" s="48" t="s">
        <v>8</v>
      </c>
      <c r="H24" s="48" t="s">
        <v>79</v>
      </c>
      <c r="I24" s="48" t="s">
        <v>80</v>
      </c>
      <c r="J24" s="48" t="s">
        <v>81</v>
      </c>
      <c r="K24" s="49" t="s">
        <v>46</v>
      </c>
    </row>
    <row r="25" spans="1:12" x14ac:dyDescent="0.2">
      <c r="B25" s="43" t="s">
        <v>85</v>
      </c>
      <c r="C25" s="43">
        <v>4793</v>
      </c>
      <c r="D25" s="43">
        <v>1601</v>
      </c>
      <c r="E25" s="43">
        <v>6394</v>
      </c>
      <c r="F25" s="90">
        <f t="shared" ref="F25:F29" si="9">E25/$E$29</f>
        <v>0.97737694894527671</v>
      </c>
      <c r="G25" s="43">
        <v>14409</v>
      </c>
      <c r="H25" s="43">
        <v>689</v>
      </c>
      <c r="I25" s="43">
        <v>15098</v>
      </c>
      <c r="J25" s="91">
        <f t="shared" ref="J25:J29" si="10">I25/$I$29</f>
        <v>0.99139799067568457</v>
      </c>
      <c r="K25" s="43">
        <v>21492</v>
      </c>
    </row>
    <row r="26" spans="1:12" x14ac:dyDescent="0.2">
      <c r="B26" s="43" t="s">
        <v>86</v>
      </c>
      <c r="C26" s="88">
        <v>22</v>
      </c>
      <c r="D26" s="88">
        <v>3</v>
      </c>
      <c r="E26" s="43">
        <v>25</v>
      </c>
      <c r="F26" s="90">
        <f t="shared" si="9"/>
        <v>3.8214613268113726E-3</v>
      </c>
      <c r="G26" s="88">
        <v>34</v>
      </c>
      <c r="H26" s="43">
        <v>1</v>
      </c>
      <c r="I26" s="88">
        <f>G26+H26</f>
        <v>35</v>
      </c>
      <c r="J26" s="91">
        <f t="shared" si="10"/>
        <v>2.2982467660384791E-3</v>
      </c>
      <c r="K26" s="88">
        <f t="shared" ref="K26:K30" si="11">E26+I26</f>
        <v>60</v>
      </c>
    </row>
    <row r="27" spans="1:12" x14ac:dyDescent="0.2">
      <c r="B27" s="43" t="s">
        <v>87</v>
      </c>
      <c r="C27" s="88">
        <v>71</v>
      </c>
      <c r="D27" s="88">
        <v>14</v>
      </c>
      <c r="E27" s="43">
        <v>85</v>
      </c>
      <c r="F27" s="90">
        <f t="shared" si="9"/>
        <v>1.2992968511158666E-2</v>
      </c>
      <c r="G27" s="88">
        <v>83</v>
      </c>
      <c r="H27" s="43">
        <v>1</v>
      </c>
      <c r="I27" s="88">
        <f t="shared" ref="I27:I29" si="12">G27+H27</f>
        <v>84</v>
      </c>
      <c r="J27" s="91">
        <f t="shared" si="10"/>
        <v>5.5157922384923503E-3</v>
      </c>
      <c r="K27" s="88">
        <f>E27+I27</f>
        <v>169</v>
      </c>
    </row>
    <row r="28" spans="1:12" x14ac:dyDescent="0.2">
      <c r="B28" s="43" t="s">
        <v>88</v>
      </c>
      <c r="C28" s="88">
        <v>31</v>
      </c>
      <c r="D28" s="88">
        <v>7</v>
      </c>
      <c r="E28" s="43">
        <v>38</v>
      </c>
      <c r="F28" s="90">
        <f t="shared" si="9"/>
        <v>5.8086212167532862E-3</v>
      </c>
      <c r="G28" s="88">
        <v>12</v>
      </c>
      <c r="H28" s="43">
        <v>0</v>
      </c>
      <c r="I28" s="88">
        <f t="shared" si="12"/>
        <v>12</v>
      </c>
      <c r="J28" s="91">
        <f t="shared" si="10"/>
        <v>7.8797031978462145E-4</v>
      </c>
      <c r="K28" s="88">
        <f t="shared" si="11"/>
        <v>50</v>
      </c>
    </row>
    <row r="29" spans="1:12" x14ac:dyDescent="0.2">
      <c r="B29" s="89" t="s">
        <v>66</v>
      </c>
      <c r="C29" s="88">
        <f t="shared" ref="C29:G29" si="13">SUM(C25:C28)</f>
        <v>4917</v>
      </c>
      <c r="D29" s="88">
        <f t="shared" si="13"/>
        <v>1625</v>
      </c>
      <c r="E29" s="43">
        <v>6542</v>
      </c>
      <c r="F29" s="90">
        <f t="shared" si="9"/>
        <v>1</v>
      </c>
      <c r="G29" s="89">
        <f t="shared" si="13"/>
        <v>14538</v>
      </c>
      <c r="H29" s="43">
        <v>691</v>
      </c>
      <c r="I29" s="89">
        <f t="shared" si="12"/>
        <v>15229</v>
      </c>
      <c r="J29" s="91">
        <f t="shared" si="10"/>
        <v>1</v>
      </c>
      <c r="K29" s="89">
        <f t="shared" si="11"/>
        <v>21771</v>
      </c>
    </row>
    <row r="30" spans="1:12" ht="24" x14ac:dyDescent="0.2">
      <c r="B30" s="57" t="s">
        <v>84</v>
      </c>
      <c r="C30" s="58">
        <f>+C29/$K$29</f>
        <v>0.22585090257682239</v>
      </c>
      <c r="D30" s="58">
        <f>+D29/$K$29</f>
        <v>7.4640576914243723E-2</v>
      </c>
      <c r="E30" s="59">
        <f>+E29/$K$29</f>
        <v>0.30049147949106608</v>
      </c>
      <c r="F30" s="59"/>
      <c r="G30" s="58">
        <f>+G29/$K$29</f>
        <v>0.66776905057186164</v>
      </c>
      <c r="H30" s="58">
        <f>+H29/$K$29</f>
        <v>3.1739469937072252E-2</v>
      </c>
      <c r="I30" s="59">
        <f>+I29/$K$29</f>
        <v>0.69950852050893386</v>
      </c>
      <c r="J30" s="59"/>
      <c r="K30" s="59">
        <f t="shared" si="11"/>
        <v>1</v>
      </c>
    </row>
    <row r="31" spans="1:12" x14ac:dyDescent="0.2">
      <c r="B31" s="50" t="s">
        <v>149</v>
      </c>
    </row>
    <row r="32" spans="1:12" x14ac:dyDescent="0.2">
      <c r="B32" s="50" t="s">
        <v>150</v>
      </c>
    </row>
  </sheetData>
  <mergeCells count="10">
    <mergeCell ref="B5:K5"/>
    <mergeCell ref="B6:K6"/>
    <mergeCell ref="B19:K19"/>
    <mergeCell ref="B20:K20"/>
    <mergeCell ref="B23:B24"/>
    <mergeCell ref="C23:K23"/>
    <mergeCell ref="B8:K8"/>
    <mergeCell ref="B9:B10"/>
    <mergeCell ref="C9:K9"/>
    <mergeCell ref="B22:K22"/>
  </mergeCells>
  <hyperlinks>
    <hyperlink ref="M5" location="'Índice Pensiones Solidarias'!A1" display="Volver Sistema de Pensiones Solidadias"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1:P41"/>
  <sheetViews>
    <sheetView showGridLines="0" tabSelected="1" zoomScaleNormal="100" workbookViewId="0">
      <selection activeCell="K18" sqref="K18"/>
    </sheetView>
  </sheetViews>
  <sheetFormatPr baseColWidth="10" defaultRowHeight="12" x14ac:dyDescent="0.2"/>
  <cols>
    <col min="1" max="1" width="6" style="51" customWidth="1"/>
    <col min="2" max="2" width="18.140625" style="51" customWidth="1"/>
    <col min="3" max="4" width="7.28515625" style="51" bestFit="1" customWidth="1"/>
    <col min="5" max="6" width="7.28515625" style="51" customWidth="1"/>
    <col min="7" max="8" width="7.28515625" style="51" bestFit="1" customWidth="1"/>
    <col min="9" max="11" width="7.28515625" style="51" customWidth="1"/>
    <col min="12" max="12" width="10.28515625" style="51" customWidth="1"/>
    <col min="13" max="251" width="11.42578125" style="51"/>
    <col min="252" max="252" width="18.140625" style="51" customWidth="1"/>
    <col min="253" max="254" width="7.28515625" style="51" bestFit="1" customWidth="1"/>
    <col min="255" max="256" width="7.28515625" style="51" customWidth="1"/>
    <col min="257" max="258" width="7.28515625" style="51" bestFit="1" customWidth="1"/>
    <col min="259" max="261" width="7.28515625" style="51" customWidth="1"/>
    <col min="262" max="267" width="0" style="51" hidden="1" customWidth="1"/>
    <col min="268" max="268" width="10.28515625" style="51" customWidth="1"/>
    <col min="269" max="507" width="11.42578125" style="51"/>
    <col min="508" max="508" width="18.140625" style="51" customWidth="1"/>
    <col min="509" max="510" width="7.28515625" style="51" bestFit="1" customWidth="1"/>
    <col min="511" max="512" width="7.28515625" style="51" customWidth="1"/>
    <col min="513" max="514" width="7.28515625" style="51" bestFit="1" customWidth="1"/>
    <col min="515" max="517" width="7.28515625" style="51" customWidth="1"/>
    <col min="518" max="523" width="0" style="51" hidden="1" customWidth="1"/>
    <col min="524" max="524" width="10.28515625" style="51" customWidth="1"/>
    <col min="525" max="763" width="11.42578125" style="51"/>
    <col min="764" max="764" width="18.140625" style="51" customWidth="1"/>
    <col min="765" max="766" width="7.28515625" style="51" bestFit="1" customWidth="1"/>
    <col min="767" max="768" width="7.28515625" style="51" customWidth="1"/>
    <col min="769" max="770" width="7.28515625" style="51" bestFit="1" customWidth="1"/>
    <col min="771" max="773" width="7.28515625" style="51" customWidth="1"/>
    <col min="774" max="779" width="0" style="51" hidden="1" customWidth="1"/>
    <col min="780" max="780" width="10.28515625" style="51" customWidth="1"/>
    <col min="781" max="1019" width="11.42578125" style="51"/>
    <col min="1020" max="1020" width="18.140625" style="51" customWidth="1"/>
    <col min="1021" max="1022" width="7.28515625" style="51" bestFit="1" customWidth="1"/>
    <col min="1023" max="1024" width="7.28515625" style="51" customWidth="1"/>
    <col min="1025" max="1026" width="7.28515625" style="51" bestFit="1" customWidth="1"/>
    <col min="1027" max="1029" width="7.28515625" style="51" customWidth="1"/>
    <col min="1030" max="1035" width="0" style="51" hidden="1" customWidth="1"/>
    <col min="1036" max="1036" width="10.28515625" style="51" customWidth="1"/>
    <col min="1037" max="1275" width="11.42578125" style="51"/>
    <col min="1276" max="1276" width="18.140625" style="51" customWidth="1"/>
    <col min="1277" max="1278" width="7.28515625" style="51" bestFit="1" customWidth="1"/>
    <col min="1279" max="1280" width="7.28515625" style="51" customWidth="1"/>
    <col min="1281" max="1282" width="7.28515625" style="51" bestFit="1" customWidth="1"/>
    <col min="1283" max="1285" width="7.28515625" style="51" customWidth="1"/>
    <col min="1286" max="1291" width="0" style="51" hidden="1" customWidth="1"/>
    <col min="1292" max="1292" width="10.28515625" style="51" customWidth="1"/>
    <col min="1293" max="1531" width="11.42578125" style="51"/>
    <col min="1532" max="1532" width="18.140625" style="51" customWidth="1"/>
    <col min="1533" max="1534" width="7.28515625" style="51" bestFit="1" customWidth="1"/>
    <col min="1535" max="1536" width="7.28515625" style="51" customWidth="1"/>
    <col min="1537" max="1538" width="7.28515625" style="51" bestFit="1" customWidth="1"/>
    <col min="1539" max="1541" width="7.28515625" style="51" customWidth="1"/>
    <col min="1542" max="1547" width="0" style="51" hidden="1" customWidth="1"/>
    <col min="1548" max="1548" width="10.28515625" style="51" customWidth="1"/>
    <col min="1549" max="1787" width="11.42578125" style="51"/>
    <col min="1788" max="1788" width="18.140625" style="51" customWidth="1"/>
    <col min="1789" max="1790" width="7.28515625" style="51" bestFit="1" customWidth="1"/>
    <col min="1791" max="1792" width="7.28515625" style="51" customWidth="1"/>
    <col min="1793" max="1794" width="7.28515625" style="51" bestFit="1" customWidth="1"/>
    <col min="1795" max="1797" width="7.28515625" style="51" customWidth="1"/>
    <col min="1798" max="1803" width="0" style="51" hidden="1" customWidth="1"/>
    <col min="1804" max="1804" width="10.28515625" style="51" customWidth="1"/>
    <col min="1805" max="2043" width="11.42578125" style="51"/>
    <col min="2044" max="2044" width="18.140625" style="51" customWidth="1"/>
    <col min="2045" max="2046" width="7.28515625" style="51" bestFit="1" customWidth="1"/>
    <col min="2047" max="2048" width="7.28515625" style="51" customWidth="1"/>
    <col min="2049" max="2050" width="7.28515625" style="51" bestFit="1" customWidth="1"/>
    <col min="2051" max="2053" width="7.28515625" style="51" customWidth="1"/>
    <col min="2054" max="2059" width="0" style="51" hidden="1" customWidth="1"/>
    <col min="2060" max="2060" width="10.28515625" style="51" customWidth="1"/>
    <col min="2061" max="2299" width="11.42578125" style="51"/>
    <col min="2300" max="2300" width="18.140625" style="51" customWidth="1"/>
    <col min="2301" max="2302" width="7.28515625" style="51" bestFit="1" customWidth="1"/>
    <col min="2303" max="2304" width="7.28515625" style="51" customWidth="1"/>
    <col min="2305" max="2306" width="7.28515625" style="51" bestFit="1" customWidth="1"/>
    <col min="2307" max="2309" width="7.28515625" style="51" customWidth="1"/>
    <col min="2310" max="2315" width="0" style="51" hidden="1" customWidth="1"/>
    <col min="2316" max="2316" width="10.28515625" style="51" customWidth="1"/>
    <col min="2317" max="2555" width="11.42578125" style="51"/>
    <col min="2556" max="2556" width="18.140625" style="51" customWidth="1"/>
    <col min="2557" max="2558" width="7.28515625" style="51" bestFit="1" customWidth="1"/>
    <col min="2559" max="2560" width="7.28515625" style="51" customWidth="1"/>
    <col min="2561" max="2562" width="7.28515625" style="51" bestFit="1" customWidth="1"/>
    <col min="2563" max="2565" width="7.28515625" style="51" customWidth="1"/>
    <col min="2566" max="2571" width="0" style="51" hidden="1" customWidth="1"/>
    <col min="2572" max="2572" width="10.28515625" style="51" customWidth="1"/>
    <col min="2573" max="2811" width="11.42578125" style="51"/>
    <col min="2812" max="2812" width="18.140625" style="51" customWidth="1"/>
    <col min="2813" max="2814" width="7.28515625" style="51" bestFit="1" customWidth="1"/>
    <col min="2815" max="2816" width="7.28515625" style="51" customWidth="1"/>
    <col min="2817" max="2818" width="7.28515625" style="51" bestFit="1" customWidth="1"/>
    <col min="2819" max="2821" width="7.28515625" style="51" customWidth="1"/>
    <col min="2822" max="2827" width="0" style="51" hidden="1" customWidth="1"/>
    <col min="2828" max="2828" width="10.28515625" style="51" customWidth="1"/>
    <col min="2829" max="3067" width="11.42578125" style="51"/>
    <col min="3068" max="3068" width="18.140625" style="51" customWidth="1"/>
    <col min="3069" max="3070" width="7.28515625" style="51" bestFit="1" customWidth="1"/>
    <col min="3071" max="3072" width="7.28515625" style="51" customWidth="1"/>
    <col min="3073" max="3074" width="7.28515625" style="51" bestFit="1" customWidth="1"/>
    <col min="3075" max="3077" width="7.28515625" style="51" customWidth="1"/>
    <col min="3078" max="3083" width="0" style="51" hidden="1" customWidth="1"/>
    <col min="3084" max="3084" width="10.28515625" style="51" customWidth="1"/>
    <col min="3085" max="3323" width="11.42578125" style="51"/>
    <col min="3324" max="3324" width="18.140625" style="51" customWidth="1"/>
    <col min="3325" max="3326" width="7.28515625" style="51" bestFit="1" customWidth="1"/>
    <col min="3327" max="3328" width="7.28515625" style="51" customWidth="1"/>
    <col min="3329" max="3330" width="7.28515625" style="51" bestFit="1" customWidth="1"/>
    <col min="3331" max="3333" width="7.28515625" style="51" customWidth="1"/>
    <col min="3334" max="3339" width="0" style="51" hidden="1" customWidth="1"/>
    <col min="3340" max="3340" width="10.28515625" style="51" customWidth="1"/>
    <col min="3341" max="3579" width="11.42578125" style="51"/>
    <col min="3580" max="3580" width="18.140625" style="51" customWidth="1"/>
    <col min="3581" max="3582" width="7.28515625" style="51" bestFit="1" customWidth="1"/>
    <col min="3583" max="3584" width="7.28515625" style="51" customWidth="1"/>
    <col min="3585" max="3586" width="7.28515625" style="51" bestFit="1" customWidth="1"/>
    <col min="3587" max="3589" width="7.28515625" style="51" customWidth="1"/>
    <col min="3590" max="3595" width="0" style="51" hidden="1" customWidth="1"/>
    <col min="3596" max="3596" width="10.28515625" style="51" customWidth="1"/>
    <col min="3597" max="3835" width="11.42578125" style="51"/>
    <col min="3836" max="3836" width="18.140625" style="51" customWidth="1"/>
    <col min="3837" max="3838" width="7.28515625" style="51" bestFit="1" customWidth="1"/>
    <col min="3839" max="3840" width="7.28515625" style="51" customWidth="1"/>
    <col min="3841" max="3842" width="7.28515625" style="51" bestFit="1" customWidth="1"/>
    <col min="3843" max="3845" width="7.28515625" style="51" customWidth="1"/>
    <col min="3846" max="3851" width="0" style="51" hidden="1" customWidth="1"/>
    <col min="3852" max="3852" width="10.28515625" style="51" customWidth="1"/>
    <col min="3853" max="4091" width="11.42578125" style="51"/>
    <col min="4092" max="4092" width="18.140625" style="51" customWidth="1"/>
    <col min="4093" max="4094" width="7.28515625" style="51" bestFit="1" customWidth="1"/>
    <col min="4095" max="4096" width="7.28515625" style="51" customWidth="1"/>
    <col min="4097" max="4098" width="7.28515625" style="51" bestFit="1" customWidth="1"/>
    <col min="4099" max="4101" width="7.28515625" style="51" customWidth="1"/>
    <col min="4102" max="4107" width="0" style="51" hidden="1" customWidth="1"/>
    <col min="4108" max="4108" width="10.28515625" style="51" customWidth="1"/>
    <col min="4109" max="4347" width="11.42578125" style="51"/>
    <col min="4348" max="4348" width="18.140625" style="51" customWidth="1"/>
    <col min="4349" max="4350" width="7.28515625" style="51" bestFit="1" customWidth="1"/>
    <col min="4351" max="4352" width="7.28515625" style="51" customWidth="1"/>
    <col min="4353" max="4354" width="7.28515625" style="51" bestFit="1" customWidth="1"/>
    <col min="4355" max="4357" width="7.28515625" style="51" customWidth="1"/>
    <col min="4358" max="4363" width="0" style="51" hidden="1" customWidth="1"/>
    <col min="4364" max="4364" width="10.28515625" style="51" customWidth="1"/>
    <col min="4365" max="4603" width="11.42578125" style="51"/>
    <col min="4604" max="4604" width="18.140625" style="51" customWidth="1"/>
    <col min="4605" max="4606" width="7.28515625" style="51" bestFit="1" customWidth="1"/>
    <col min="4607" max="4608" width="7.28515625" style="51" customWidth="1"/>
    <col min="4609" max="4610" width="7.28515625" style="51" bestFit="1" customWidth="1"/>
    <col min="4611" max="4613" width="7.28515625" style="51" customWidth="1"/>
    <col min="4614" max="4619" width="0" style="51" hidden="1" customWidth="1"/>
    <col min="4620" max="4620" width="10.28515625" style="51" customWidth="1"/>
    <col min="4621" max="4859" width="11.42578125" style="51"/>
    <col min="4860" max="4860" width="18.140625" style="51" customWidth="1"/>
    <col min="4861" max="4862" width="7.28515625" style="51" bestFit="1" customWidth="1"/>
    <col min="4863" max="4864" width="7.28515625" style="51" customWidth="1"/>
    <col min="4865" max="4866" width="7.28515625" style="51" bestFit="1" customWidth="1"/>
    <col min="4867" max="4869" width="7.28515625" style="51" customWidth="1"/>
    <col min="4870" max="4875" width="0" style="51" hidden="1" customWidth="1"/>
    <col min="4876" max="4876" width="10.28515625" style="51" customWidth="1"/>
    <col min="4877" max="5115" width="11.42578125" style="51"/>
    <col min="5116" max="5116" width="18.140625" style="51" customWidth="1"/>
    <col min="5117" max="5118" width="7.28515625" style="51" bestFit="1" customWidth="1"/>
    <col min="5119" max="5120" width="7.28515625" style="51" customWidth="1"/>
    <col min="5121" max="5122" width="7.28515625" style="51" bestFit="1" customWidth="1"/>
    <col min="5123" max="5125" width="7.28515625" style="51" customWidth="1"/>
    <col min="5126" max="5131" width="0" style="51" hidden="1" customWidth="1"/>
    <col min="5132" max="5132" width="10.28515625" style="51" customWidth="1"/>
    <col min="5133" max="5371" width="11.42578125" style="51"/>
    <col min="5372" max="5372" width="18.140625" style="51" customWidth="1"/>
    <col min="5373" max="5374" width="7.28515625" style="51" bestFit="1" customWidth="1"/>
    <col min="5375" max="5376" width="7.28515625" style="51" customWidth="1"/>
    <col min="5377" max="5378" width="7.28515625" style="51" bestFit="1" customWidth="1"/>
    <col min="5379" max="5381" width="7.28515625" style="51" customWidth="1"/>
    <col min="5382" max="5387" width="0" style="51" hidden="1" customWidth="1"/>
    <col min="5388" max="5388" width="10.28515625" style="51" customWidth="1"/>
    <col min="5389" max="5627" width="11.42578125" style="51"/>
    <col min="5628" max="5628" width="18.140625" style="51" customWidth="1"/>
    <col min="5629" max="5630" width="7.28515625" style="51" bestFit="1" customWidth="1"/>
    <col min="5631" max="5632" width="7.28515625" style="51" customWidth="1"/>
    <col min="5633" max="5634" width="7.28515625" style="51" bestFit="1" customWidth="1"/>
    <col min="5635" max="5637" width="7.28515625" style="51" customWidth="1"/>
    <col min="5638" max="5643" width="0" style="51" hidden="1" customWidth="1"/>
    <col min="5644" max="5644" width="10.28515625" style="51" customWidth="1"/>
    <col min="5645" max="5883" width="11.42578125" style="51"/>
    <col min="5884" max="5884" width="18.140625" style="51" customWidth="1"/>
    <col min="5885" max="5886" width="7.28515625" style="51" bestFit="1" customWidth="1"/>
    <col min="5887" max="5888" width="7.28515625" style="51" customWidth="1"/>
    <col min="5889" max="5890" width="7.28515625" style="51" bestFit="1" customWidth="1"/>
    <col min="5891" max="5893" width="7.28515625" style="51" customWidth="1"/>
    <col min="5894" max="5899" width="0" style="51" hidden="1" customWidth="1"/>
    <col min="5900" max="5900" width="10.28515625" style="51" customWidth="1"/>
    <col min="5901" max="6139" width="11.42578125" style="51"/>
    <col min="6140" max="6140" width="18.140625" style="51" customWidth="1"/>
    <col min="6141" max="6142" width="7.28515625" style="51" bestFit="1" customWidth="1"/>
    <col min="6143" max="6144" width="7.28515625" style="51" customWidth="1"/>
    <col min="6145" max="6146" width="7.28515625" style="51" bestFit="1" customWidth="1"/>
    <col min="6147" max="6149" width="7.28515625" style="51" customWidth="1"/>
    <col min="6150" max="6155" width="0" style="51" hidden="1" customWidth="1"/>
    <col min="6156" max="6156" width="10.28515625" style="51" customWidth="1"/>
    <col min="6157" max="6395" width="11.42578125" style="51"/>
    <col min="6396" max="6396" width="18.140625" style="51" customWidth="1"/>
    <col min="6397" max="6398" width="7.28515625" style="51" bestFit="1" customWidth="1"/>
    <col min="6399" max="6400" width="7.28515625" style="51" customWidth="1"/>
    <col min="6401" max="6402" width="7.28515625" style="51" bestFit="1" customWidth="1"/>
    <col min="6403" max="6405" width="7.28515625" style="51" customWidth="1"/>
    <col min="6406" max="6411" width="0" style="51" hidden="1" customWidth="1"/>
    <col min="6412" max="6412" width="10.28515625" style="51" customWidth="1"/>
    <col min="6413" max="6651" width="11.42578125" style="51"/>
    <col min="6652" max="6652" width="18.140625" style="51" customWidth="1"/>
    <col min="6653" max="6654" width="7.28515625" style="51" bestFit="1" customWidth="1"/>
    <col min="6655" max="6656" width="7.28515625" style="51" customWidth="1"/>
    <col min="6657" max="6658" width="7.28515625" style="51" bestFit="1" customWidth="1"/>
    <col min="6659" max="6661" width="7.28515625" style="51" customWidth="1"/>
    <col min="6662" max="6667" width="0" style="51" hidden="1" customWidth="1"/>
    <col min="6668" max="6668" width="10.28515625" style="51" customWidth="1"/>
    <col min="6669" max="6907" width="11.42578125" style="51"/>
    <col min="6908" max="6908" width="18.140625" style="51" customWidth="1"/>
    <col min="6909" max="6910" width="7.28515625" style="51" bestFit="1" customWidth="1"/>
    <col min="6911" max="6912" width="7.28515625" style="51" customWidth="1"/>
    <col min="6913" max="6914" width="7.28515625" style="51" bestFit="1" customWidth="1"/>
    <col min="6915" max="6917" width="7.28515625" style="51" customWidth="1"/>
    <col min="6918" max="6923" width="0" style="51" hidden="1" customWidth="1"/>
    <col min="6924" max="6924" width="10.28515625" style="51" customWidth="1"/>
    <col min="6925" max="7163" width="11.42578125" style="51"/>
    <col min="7164" max="7164" width="18.140625" style="51" customWidth="1"/>
    <col min="7165" max="7166" width="7.28515625" style="51" bestFit="1" customWidth="1"/>
    <col min="7167" max="7168" width="7.28515625" style="51" customWidth="1"/>
    <col min="7169" max="7170" width="7.28515625" style="51" bestFit="1" customWidth="1"/>
    <col min="7171" max="7173" width="7.28515625" style="51" customWidth="1"/>
    <col min="7174" max="7179" width="0" style="51" hidden="1" customWidth="1"/>
    <col min="7180" max="7180" width="10.28515625" style="51" customWidth="1"/>
    <col min="7181" max="7419" width="11.42578125" style="51"/>
    <col min="7420" max="7420" width="18.140625" style="51" customWidth="1"/>
    <col min="7421" max="7422" width="7.28515625" style="51" bestFit="1" customWidth="1"/>
    <col min="7423" max="7424" width="7.28515625" style="51" customWidth="1"/>
    <col min="7425" max="7426" width="7.28515625" style="51" bestFit="1" customWidth="1"/>
    <col min="7427" max="7429" width="7.28515625" style="51" customWidth="1"/>
    <col min="7430" max="7435" width="0" style="51" hidden="1" customWidth="1"/>
    <col min="7436" max="7436" width="10.28515625" style="51" customWidth="1"/>
    <col min="7437" max="7675" width="11.42578125" style="51"/>
    <col min="7676" max="7676" width="18.140625" style="51" customWidth="1"/>
    <col min="7677" max="7678" width="7.28515625" style="51" bestFit="1" customWidth="1"/>
    <col min="7679" max="7680" width="7.28515625" style="51" customWidth="1"/>
    <col min="7681" max="7682" width="7.28515625" style="51" bestFit="1" customWidth="1"/>
    <col min="7683" max="7685" width="7.28515625" style="51" customWidth="1"/>
    <col min="7686" max="7691" width="0" style="51" hidden="1" customWidth="1"/>
    <col min="7692" max="7692" width="10.28515625" style="51" customWidth="1"/>
    <col min="7693" max="7931" width="11.42578125" style="51"/>
    <col min="7932" max="7932" width="18.140625" style="51" customWidth="1"/>
    <col min="7933" max="7934" width="7.28515625" style="51" bestFit="1" customWidth="1"/>
    <col min="7935" max="7936" width="7.28515625" style="51" customWidth="1"/>
    <col min="7937" max="7938" width="7.28515625" style="51" bestFit="1" customWidth="1"/>
    <col min="7939" max="7941" width="7.28515625" style="51" customWidth="1"/>
    <col min="7942" max="7947" width="0" style="51" hidden="1" customWidth="1"/>
    <col min="7948" max="7948" width="10.28515625" style="51" customWidth="1"/>
    <col min="7949" max="8187" width="11.42578125" style="51"/>
    <col min="8188" max="8188" width="18.140625" style="51" customWidth="1"/>
    <col min="8189" max="8190" width="7.28515625" style="51" bestFit="1" customWidth="1"/>
    <col min="8191" max="8192" width="7.28515625" style="51" customWidth="1"/>
    <col min="8193" max="8194" width="7.28515625" style="51" bestFit="1" customWidth="1"/>
    <col min="8195" max="8197" width="7.28515625" style="51" customWidth="1"/>
    <col min="8198" max="8203" width="0" style="51" hidden="1" customWidth="1"/>
    <col min="8204" max="8204" width="10.28515625" style="51" customWidth="1"/>
    <col min="8205" max="8443" width="11.42578125" style="51"/>
    <col min="8444" max="8444" width="18.140625" style="51" customWidth="1"/>
    <col min="8445" max="8446" width="7.28515625" style="51" bestFit="1" customWidth="1"/>
    <col min="8447" max="8448" width="7.28515625" style="51" customWidth="1"/>
    <col min="8449" max="8450" width="7.28515625" style="51" bestFit="1" customWidth="1"/>
    <col min="8451" max="8453" width="7.28515625" style="51" customWidth="1"/>
    <col min="8454" max="8459" width="0" style="51" hidden="1" customWidth="1"/>
    <col min="8460" max="8460" width="10.28515625" style="51" customWidth="1"/>
    <col min="8461" max="8699" width="11.42578125" style="51"/>
    <col min="8700" max="8700" width="18.140625" style="51" customWidth="1"/>
    <col min="8701" max="8702" width="7.28515625" style="51" bestFit="1" customWidth="1"/>
    <col min="8703" max="8704" width="7.28515625" style="51" customWidth="1"/>
    <col min="8705" max="8706" width="7.28515625" style="51" bestFit="1" customWidth="1"/>
    <col min="8707" max="8709" width="7.28515625" style="51" customWidth="1"/>
    <col min="8710" max="8715" width="0" style="51" hidden="1" customWidth="1"/>
    <col min="8716" max="8716" width="10.28515625" style="51" customWidth="1"/>
    <col min="8717" max="8955" width="11.42578125" style="51"/>
    <col min="8956" max="8956" width="18.140625" style="51" customWidth="1"/>
    <col min="8957" max="8958" width="7.28515625" style="51" bestFit="1" customWidth="1"/>
    <col min="8959" max="8960" width="7.28515625" style="51" customWidth="1"/>
    <col min="8961" max="8962" width="7.28515625" style="51" bestFit="1" customWidth="1"/>
    <col min="8963" max="8965" width="7.28515625" style="51" customWidth="1"/>
    <col min="8966" max="8971" width="0" style="51" hidden="1" customWidth="1"/>
    <col min="8972" max="8972" width="10.28515625" style="51" customWidth="1"/>
    <col min="8973" max="9211" width="11.42578125" style="51"/>
    <col min="9212" max="9212" width="18.140625" style="51" customWidth="1"/>
    <col min="9213" max="9214" width="7.28515625" style="51" bestFit="1" customWidth="1"/>
    <col min="9215" max="9216" width="7.28515625" style="51" customWidth="1"/>
    <col min="9217" max="9218" width="7.28515625" style="51" bestFit="1" customWidth="1"/>
    <col min="9219" max="9221" width="7.28515625" style="51" customWidth="1"/>
    <col min="9222" max="9227" width="0" style="51" hidden="1" customWidth="1"/>
    <col min="9228" max="9228" width="10.28515625" style="51" customWidth="1"/>
    <col min="9229" max="9467" width="11.42578125" style="51"/>
    <col min="9468" max="9468" width="18.140625" style="51" customWidth="1"/>
    <col min="9469" max="9470" width="7.28515625" style="51" bestFit="1" customWidth="1"/>
    <col min="9471" max="9472" width="7.28515625" style="51" customWidth="1"/>
    <col min="9473" max="9474" width="7.28515625" style="51" bestFit="1" customWidth="1"/>
    <col min="9475" max="9477" width="7.28515625" style="51" customWidth="1"/>
    <col min="9478" max="9483" width="0" style="51" hidden="1" customWidth="1"/>
    <col min="9484" max="9484" width="10.28515625" style="51" customWidth="1"/>
    <col min="9485" max="9723" width="11.42578125" style="51"/>
    <col min="9724" max="9724" width="18.140625" style="51" customWidth="1"/>
    <col min="9725" max="9726" width="7.28515625" style="51" bestFit="1" customWidth="1"/>
    <col min="9727" max="9728" width="7.28515625" style="51" customWidth="1"/>
    <col min="9729" max="9730" width="7.28515625" style="51" bestFit="1" customWidth="1"/>
    <col min="9731" max="9733" width="7.28515625" style="51" customWidth="1"/>
    <col min="9734" max="9739" width="0" style="51" hidden="1" customWidth="1"/>
    <col min="9740" max="9740" width="10.28515625" style="51" customWidth="1"/>
    <col min="9741" max="9979" width="11.42578125" style="51"/>
    <col min="9980" max="9980" width="18.140625" style="51" customWidth="1"/>
    <col min="9981" max="9982" width="7.28515625" style="51" bestFit="1" customWidth="1"/>
    <col min="9983" max="9984" width="7.28515625" style="51" customWidth="1"/>
    <col min="9985" max="9986" width="7.28515625" style="51" bestFit="1" customWidth="1"/>
    <col min="9987" max="9989" width="7.28515625" style="51" customWidth="1"/>
    <col min="9990" max="9995" width="0" style="51" hidden="1" customWidth="1"/>
    <col min="9996" max="9996" width="10.28515625" style="51" customWidth="1"/>
    <col min="9997" max="10235" width="11.42578125" style="51"/>
    <col min="10236" max="10236" width="18.140625" style="51" customWidth="1"/>
    <col min="10237" max="10238" width="7.28515625" style="51" bestFit="1" customWidth="1"/>
    <col min="10239" max="10240" width="7.28515625" style="51" customWidth="1"/>
    <col min="10241" max="10242" width="7.28515625" style="51" bestFit="1" customWidth="1"/>
    <col min="10243" max="10245" width="7.28515625" style="51" customWidth="1"/>
    <col min="10246" max="10251" width="0" style="51" hidden="1" customWidth="1"/>
    <col min="10252" max="10252" width="10.28515625" style="51" customWidth="1"/>
    <col min="10253" max="10491" width="11.42578125" style="51"/>
    <col min="10492" max="10492" width="18.140625" style="51" customWidth="1"/>
    <col min="10493" max="10494" width="7.28515625" style="51" bestFit="1" customWidth="1"/>
    <col min="10495" max="10496" width="7.28515625" style="51" customWidth="1"/>
    <col min="10497" max="10498" width="7.28515625" style="51" bestFit="1" customWidth="1"/>
    <col min="10499" max="10501" width="7.28515625" style="51" customWidth="1"/>
    <col min="10502" max="10507" width="0" style="51" hidden="1" customWidth="1"/>
    <col min="10508" max="10508" width="10.28515625" style="51" customWidth="1"/>
    <col min="10509" max="10747" width="11.42578125" style="51"/>
    <col min="10748" max="10748" width="18.140625" style="51" customWidth="1"/>
    <col min="10749" max="10750" width="7.28515625" style="51" bestFit="1" customWidth="1"/>
    <col min="10751" max="10752" width="7.28515625" style="51" customWidth="1"/>
    <col min="10753" max="10754" width="7.28515625" style="51" bestFit="1" customWidth="1"/>
    <col min="10755" max="10757" width="7.28515625" style="51" customWidth="1"/>
    <col min="10758" max="10763" width="0" style="51" hidden="1" customWidth="1"/>
    <col min="10764" max="10764" width="10.28515625" style="51" customWidth="1"/>
    <col min="10765" max="11003" width="11.42578125" style="51"/>
    <col min="11004" max="11004" width="18.140625" style="51" customWidth="1"/>
    <col min="11005" max="11006" width="7.28515625" style="51" bestFit="1" customWidth="1"/>
    <col min="11007" max="11008" width="7.28515625" style="51" customWidth="1"/>
    <col min="11009" max="11010" width="7.28515625" style="51" bestFit="1" customWidth="1"/>
    <col min="11011" max="11013" width="7.28515625" style="51" customWidth="1"/>
    <col min="11014" max="11019" width="0" style="51" hidden="1" customWidth="1"/>
    <col min="11020" max="11020" width="10.28515625" style="51" customWidth="1"/>
    <col min="11021" max="11259" width="11.42578125" style="51"/>
    <col min="11260" max="11260" width="18.140625" style="51" customWidth="1"/>
    <col min="11261" max="11262" width="7.28515625" style="51" bestFit="1" customWidth="1"/>
    <col min="11263" max="11264" width="7.28515625" style="51" customWidth="1"/>
    <col min="11265" max="11266" width="7.28515625" style="51" bestFit="1" customWidth="1"/>
    <col min="11267" max="11269" width="7.28515625" style="51" customWidth="1"/>
    <col min="11270" max="11275" width="0" style="51" hidden="1" customWidth="1"/>
    <col min="11276" max="11276" width="10.28515625" style="51" customWidth="1"/>
    <col min="11277" max="11515" width="11.42578125" style="51"/>
    <col min="11516" max="11516" width="18.140625" style="51" customWidth="1"/>
    <col min="11517" max="11518" width="7.28515625" style="51" bestFit="1" customWidth="1"/>
    <col min="11519" max="11520" width="7.28515625" style="51" customWidth="1"/>
    <col min="11521" max="11522" width="7.28515625" style="51" bestFit="1" customWidth="1"/>
    <col min="11523" max="11525" width="7.28515625" style="51" customWidth="1"/>
    <col min="11526" max="11531" width="0" style="51" hidden="1" customWidth="1"/>
    <col min="11532" max="11532" width="10.28515625" style="51" customWidth="1"/>
    <col min="11533" max="11771" width="11.42578125" style="51"/>
    <col min="11772" max="11772" width="18.140625" style="51" customWidth="1"/>
    <col min="11773" max="11774" width="7.28515625" style="51" bestFit="1" customWidth="1"/>
    <col min="11775" max="11776" width="7.28515625" style="51" customWidth="1"/>
    <col min="11777" max="11778" width="7.28515625" style="51" bestFit="1" customWidth="1"/>
    <col min="11779" max="11781" width="7.28515625" style="51" customWidth="1"/>
    <col min="11782" max="11787" width="0" style="51" hidden="1" customWidth="1"/>
    <col min="11788" max="11788" width="10.28515625" style="51" customWidth="1"/>
    <col min="11789" max="12027" width="11.42578125" style="51"/>
    <col min="12028" max="12028" width="18.140625" style="51" customWidth="1"/>
    <col min="12029" max="12030" width="7.28515625" style="51" bestFit="1" customWidth="1"/>
    <col min="12031" max="12032" width="7.28515625" style="51" customWidth="1"/>
    <col min="12033" max="12034" width="7.28515625" style="51" bestFit="1" customWidth="1"/>
    <col min="12035" max="12037" width="7.28515625" style="51" customWidth="1"/>
    <col min="12038" max="12043" width="0" style="51" hidden="1" customWidth="1"/>
    <col min="12044" max="12044" width="10.28515625" style="51" customWidth="1"/>
    <col min="12045" max="12283" width="11.42578125" style="51"/>
    <col min="12284" max="12284" width="18.140625" style="51" customWidth="1"/>
    <col min="12285" max="12286" width="7.28515625" style="51" bestFit="1" customWidth="1"/>
    <col min="12287" max="12288" width="7.28515625" style="51" customWidth="1"/>
    <col min="12289" max="12290" width="7.28515625" style="51" bestFit="1" customWidth="1"/>
    <col min="12291" max="12293" width="7.28515625" style="51" customWidth="1"/>
    <col min="12294" max="12299" width="0" style="51" hidden="1" customWidth="1"/>
    <col min="12300" max="12300" width="10.28515625" style="51" customWidth="1"/>
    <col min="12301" max="12539" width="11.42578125" style="51"/>
    <col min="12540" max="12540" width="18.140625" style="51" customWidth="1"/>
    <col min="12541" max="12542" width="7.28515625" style="51" bestFit="1" customWidth="1"/>
    <col min="12543" max="12544" width="7.28515625" style="51" customWidth="1"/>
    <col min="12545" max="12546" width="7.28515625" style="51" bestFit="1" customWidth="1"/>
    <col min="12547" max="12549" width="7.28515625" style="51" customWidth="1"/>
    <col min="12550" max="12555" width="0" style="51" hidden="1" customWidth="1"/>
    <col min="12556" max="12556" width="10.28515625" style="51" customWidth="1"/>
    <col min="12557" max="12795" width="11.42578125" style="51"/>
    <col min="12796" max="12796" width="18.140625" style="51" customWidth="1"/>
    <col min="12797" max="12798" width="7.28515625" style="51" bestFit="1" customWidth="1"/>
    <col min="12799" max="12800" width="7.28515625" style="51" customWidth="1"/>
    <col min="12801" max="12802" width="7.28515625" style="51" bestFit="1" customWidth="1"/>
    <col min="12803" max="12805" width="7.28515625" style="51" customWidth="1"/>
    <col min="12806" max="12811" width="0" style="51" hidden="1" customWidth="1"/>
    <col min="12812" max="12812" width="10.28515625" style="51" customWidth="1"/>
    <col min="12813" max="13051" width="11.42578125" style="51"/>
    <col min="13052" max="13052" width="18.140625" style="51" customWidth="1"/>
    <col min="13053" max="13054" width="7.28515625" style="51" bestFit="1" customWidth="1"/>
    <col min="13055" max="13056" width="7.28515625" style="51" customWidth="1"/>
    <col min="13057" max="13058" width="7.28515625" style="51" bestFit="1" customWidth="1"/>
    <col min="13059" max="13061" width="7.28515625" style="51" customWidth="1"/>
    <col min="13062" max="13067" width="0" style="51" hidden="1" customWidth="1"/>
    <col min="13068" max="13068" width="10.28515625" style="51" customWidth="1"/>
    <col min="13069" max="13307" width="11.42578125" style="51"/>
    <col min="13308" max="13308" width="18.140625" style="51" customWidth="1"/>
    <col min="13309" max="13310" width="7.28515625" style="51" bestFit="1" customWidth="1"/>
    <col min="13311" max="13312" width="7.28515625" style="51" customWidth="1"/>
    <col min="13313" max="13314" width="7.28515625" style="51" bestFit="1" customWidth="1"/>
    <col min="13315" max="13317" width="7.28515625" style="51" customWidth="1"/>
    <col min="13318" max="13323" width="0" style="51" hidden="1" customWidth="1"/>
    <col min="13324" max="13324" width="10.28515625" style="51" customWidth="1"/>
    <col min="13325" max="13563" width="11.42578125" style="51"/>
    <col min="13564" max="13564" width="18.140625" style="51" customWidth="1"/>
    <col min="13565" max="13566" width="7.28515625" style="51" bestFit="1" customWidth="1"/>
    <col min="13567" max="13568" width="7.28515625" style="51" customWidth="1"/>
    <col min="13569" max="13570" width="7.28515625" style="51" bestFit="1" customWidth="1"/>
    <col min="13571" max="13573" width="7.28515625" style="51" customWidth="1"/>
    <col min="13574" max="13579" width="0" style="51" hidden="1" customWidth="1"/>
    <col min="13580" max="13580" width="10.28515625" style="51" customWidth="1"/>
    <col min="13581" max="13819" width="11.42578125" style="51"/>
    <col min="13820" max="13820" width="18.140625" style="51" customWidth="1"/>
    <col min="13821" max="13822" width="7.28515625" style="51" bestFit="1" customWidth="1"/>
    <col min="13823" max="13824" width="7.28515625" style="51" customWidth="1"/>
    <col min="13825" max="13826" width="7.28515625" style="51" bestFit="1" customWidth="1"/>
    <col min="13827" max="13829" width="7.28515625" style="51" customWidth="1"/>
    <col min="13830" max="13835" width="0" style="51" hidden="1" customWidth="1"/>
    <col min="13836" max="13836" width="10.28515625" style="51" customWidth="1"/>
    <col min="13837" max="14075" width="11.42578125" style="51"/>
    <col min="14076" max="14076" width="18.140625" style="51" customWidth="1"/>
    <col min="14077" max="14078" width="7.28515625" style="51" bestFit="1" customWidth="1"/>
    <col min="14079" max="14080" width="7.28515625" style="51" customWidth="1"/>
    <col min="14081" max="14082" width="7.28515625" style="51" bestFit="1" customWidth="1"/>
    <col min="14083" max="14085" width="7.28515625" style="51" customWidth="1"/>
    <col min="14086" max="14091" width="0" style="51" hidden="1" customWidth="1"/>
    <col min="14092" max="14092" width="10.28515625" style="51" customWidth="1"/>
    <col min="14093" max="14331" width="11.42578125" style="51"/>
    <col min="14332" max="14332" width="18.140625" style="51" customWidth="1"/>
    <col min="14333" max="14334" width="7.28515625" style="51" bestFit="1" customWidth="1"/>
    <col min="14335" max="14336" width="7.28515625" style="51" customWidth="1"/>
    <col min="14337" max="14338" width="7.28515625" style="51" bestFit="1" customWidth="1"/>
    <col min="14339" max="14341" width="7.28515625" style="51" customWidth="1"/>
    <col min="14342" max="14347" width="0" style="51" hidden="1" customWidth="1"/>
    <col min="14348" max="14348" width="10.28515625" style="51" customWidth="1"/>
    <col min="14349" max="14587" width="11.42578125" style="51"/>
    <col min="14588" max="14588" width="18.140625" style="51" customWidth="1"/>
    <col min="14589" max="14590" width="7.28515625" style="51" bestFit="1" customWidth="1"/>
    <col min="14591" max="14592" width="7.28515625" style="51" customWidth="1"/>
    <col min="14593" max="14594" width="7.28515625" style="51" bestFit="1" customWidth="1"/>
    <col min="14595" max="14597" width="7.28515625" style="51" customWidth="1"/>
    <col min="14598" max="14603" width="0" style="51" hidden="1" customWidth="1"/>
    <col min="14604" max="14604" width="10.28515625" style="51" customWidth="1"/>
    <col min="14605" max="14843" width="11.42578125" style="51"/>
    <col min="14844" max="14844" width="18.140625" style="51" customWidth="1"/>
    <col min="14845" max="14846" width="7.28515625" style="51" bestFit="1" customWidth="1"/>
    <col min="14847" max="14848" width="7.28515625" style="51" customWidth="1"/>
    <col min="14849" max="14850" width="7.28515625" style="51" bestFit="1" customWidth="1"/>
    <col min="14851" max="14853" width="7.28515625" style="51" customWidth="1"/>
    <col min="14854" max="14859" width="0" style="51" hidden="1" customWidth="1"/>
    <col min="14860" max="14860" width="10.28515625" style="51" customWidth="1"/>
    <col min="14861" max="15099" width="11.42578125" style="51"/>
    <col min="15100" max="15100" width="18.140625" style="51" customWidth="1"/>
    <col min="15101" max="15102" width="7.28515625" style="51" bestFit="1" customWidth="1"/>
    <col min="15103" max="15104" width="7.28515625" style="51" customWidth="1"/>
    <col min="15105" max="15106" width="7.28515625" style="51" bestFit="1" customWidth="1"/>
    <col min="15107" max="15109" width="7.28515625" style="51" customWidth="1"/>
    <col min="15110" max="15115" width="0" style="51" hidden="1" customWidth="1"/>
    <col min="15116" max="15116" width="10.28515625" style="51" customWidth="1"/>
    <col min="15117" max="15355" width="11.42578125" style="51"/>
    <col min="15356" max="15356" width="18.140625" style="51" customWidth="1"/>
    <col min="15357" max="15358" width="7.28515625" style="51" bestFit="1" customWidth="1"/>
    <col min="15359" max="15360" width="7.28515625" style="51" customWidth="1"/>
    <col min="15361" max="15362" width="7.28515625" style="51" bestFit="1" customWidth="1"/>
    <col min="15363" max="15365" width="7.28515625" style="51" customWidth="1"/>
    <col min="15366" max="15371" width="0" style="51" hidden="1" customWidth="1"/>
    <col min="15372" max="15372" width="10.28515625" style="51" customWidth="1"/>
    <col min="15373" max="15611" width="11.42578125" style="51"/>
    <col min="15612" max="15612" width="18.140625" style="51" customWidth="1"/>
    <col min="15613" max="15614" width="7.28515625" style="51" bestFit="1" customWidth="1"/>
    <col min="15615" max="15616" width="7.28515625" style="51" customWidth="1"/>
    <col min="15617" max="15618" width="7.28515625" style="51" bestFit="1" customWidth="1"/>
    <col min="15619" max="15621" width="7.28515625" style="51" customWidth="1"/>
    <col min="15622" max="15627" width="0" style="51" hidden="1" customWidth="1"/>
    <col min="15628" max="15628" width="10.28515625" style="51" customWidth="1"/>
    <col min="15629" max="15867" width="11.42578125" style="51"/>
    <col min="15868" max="15868" width="18.140625" style="51" customWidth="1"/>
    <col min="15869" max="15870" width="7.28515625" style="51" bestFit="1" customWidth="1"/>
    <col min="15871" max="15872" width="7.28515625" style="51" customWidth="1"/>
    <col min="15873" max="15874" width="7.28515625" style="51" bestFit="1" customWidth="1"/>
    <col min="15875" max="15877" width="7.28515625" style="51" customWidth="1"/>
    <col min="15878" max="15883" width="0" style="51" hidden="1" customWidth="1"/>
    <col min="15884" max="15884" width="10.28515625" style="51" customWidth="1"/>
    <col min="15885" max="16123" width="11.42578125" style="51"/>
    <col min="16124" max="16124" width="18.140625" style="51" customWidth="1"/>
    <col min="16125" max="16126" width="7.28515625" style="51" bestFit="1" customWidth="1"/>
    <col min="16127" max="16128" width="7.28515625" style="51" customWidth="1"/>
    <col min="16129" max="16130" width="7.28515625" style="51" bestFit="1" customWidth="1"/>
    <col min="16131" max="16133" width="7.28515625" style="51" customWidth="1"/>
    <col min="16134" max="16139" width="0" style="51" hidden="1" customWidth="1"/>
    <col min="16140" max="16140" width="10.28515625" style="51" customWidth="1"/>
    <col min="16141" max="16384" width="11.42578125" style="51"/>
  </cols>
  <sheetData>
    <row r="1" spans="1:16" s="52" customFormat="1" x14ac:dyDescent="0.2"/>
    <row r="2" spans="1:16" s="52" customFormat="1" x14ac:dyDescent="0.2">
      <c r="A2" s="79" t="s">
        <v>121</v>
      </c>
    </row>
    <row r="3" spans="1:16" s="52" customFormat="1" x14ac:dyDescent="0.2">
      <c r="A3" s="79" t="s">
        <v>122</v>
      </c>
    </row>
    <row r="4" spans="1:16" s="52" customFormat="1" x14ac:dyDescent="0.2"/>
    <row r="5" spans="1:16" s="52" customFormat="1" ht="12.75" x14ac:dyDescent="0.2">
      <c r="B5" s="363" t="s">
        <v>97</v>
      </c>
      <c r="C5" s="363"/>
      <c r="D5" s="363"/>
      <c r="E5" s="363"/>
      <c r="F5" s="363"/>
      <c r="G5" s="363"/>
      <c r="H5" s="363"/>
      <c r="I5" s="363"/>
      <c r="J5" s="363"/>
      <c r="K5" s="363"/>
      <c r="M5" s="173" t="s">
        <v>592</v>
      </c>
      <c r="O5" s="144"/>
    </row>
    <row r="6" spans="1:16" s="52" customFormat="1" ht="12.75" x14ac:dyDescent="0.2">
      <c r="B6" s="376" t="str">
        <f>'Solicitudes Regiones'!$B$6:$P$6</f>
        <v>Acumuladas de julio de 2008 a marzo de 2019</v>
      </c>
      <c r="C6" s="376"/>
      <c r="D6" s="376"/>
      <c r="E6" s="376"/>
      <c r="F6" s="376"/>
      <c r="G6" s="376"/>
      <c r="H6" s="376"/>
      <c r="I6" s="376"/>
      <c r="J6" s="376"/>
      <c r="K6" s="376"/>
    </row>
    <row r="7" spans="1:16" x14ac:dyDescent="0.2">
      <c r="B7" s="53"/>
    </row>
    <row r="8" spans="1:16" ht="15" customHeight="1" x14ac:dyDescent="0.2">
      <c r="B8" s="392" t="s">
        <v>73</v>
      </c>
      <c r="C8" s="392"/>
      <c r="D8" s="392"/>
      <c r="E8" s="392"/>
      <c r="F8" s="392"/>
      <c r="G8" s="392"/>
      <c r="H8" s="392"/>
      <c r="I8" s="392"/>
      <c r="J8" s="392"/>
      <c r="K8" s="392"/>
      <c r="L8" s="64"/>
    </row>
    <row r="9" spans="1:16" ht="21" customHeight="1" x14ac:dyDescent="0.2">
      <c r="B9" s="392" t="s">
        <v>74</v>
      </c>
      <c r="C9" s="392" t="s">
        <v>2</v>
      </c>
      <c r="D9" s="392"/>
      <c r="E9" s="392"/>
      <c r="F9" s="392"/>
      <c r="G9" s="392"/>
      <c r="H9" s="392"/>
      <c r="I9" s="392"/>
      <c r="J9" s="392"/>
      <c r="K9" s="392"/>
    </row>
    <row r="10" spans="1:16" ht="24" x14ac:dyDescent="0.2">
      <c r="B10" s="392"/>
      <c r="C10" s="48" t="s">
        <v>75</v>
      </c>
      <c r="D10" s="48" t="s">
        <v>76</v>
      </c>
      <c r="E10" s="48" t="s">
        <v>77</v>
      </c>
      <c r="F10" s="48" t="s">
        <v>78</v>
      </c>
      <c r="G10" s="48" t="s">
        <v>8</v>
      </c>
      <c r="H10" s="48" t="s">
        <v>79</v>
      </c>
      <c r="I10" s="48" t="s">
        <v>80</v>
      </c>
      <c r="J10" s="48" t="s">
        <v>81</v>
      </c>
      <c r="K10" s="49" t="s">
        <v>46</v>
      </c>
    </row>
    <row r="11" spans="1:16" x14ac:dyDescent="0.2">
      <c r="B11" s="43" t="s">
        <v>151</v>
      </c>
      <c r="C11" s="43">
        <v>3708</v>
      </c>
      <c r="D11" s="43">
        <v>2344</v>
      </c>
      <c r="E11" s="43">
        <f>C11+D11</f>
        <v>6052</v>
      </c>
      <c r="F11" s="44">
        <f>E11/$E$18</f>
        <v>0.64294061404440672</v>
      </c>
      <c r="G11" s="43">
        <v>12972</v>
      </c>
      <c r="H11" s="43">
        <v>952</v>
      </c>
      <c r="I11" s="43">
        <f>G11+H11</f>
        <v>13924</v>
      </c>
      <c r="J11" s="44">
        <f>I11/$I$18</f>
        <v>0.7109885620915033</v>
      </c>
      <c r="K11" s="43">
        <f t="shared" ref="K11:K17" si="0">E11+I11</f>
        <v>19976</v>
      </c>
      <c r="P11" s="56"/>
    </row>
    <row r="12" spans="1:16" x14ac:dyDescent="0.2">
      <c r="B12" s="43" t="s">
        <v>90</v>
      </c>
      <c r="C12" s="43">
        <v>1077</v>
      </c>
      <c r="D12" s="43">
        <v>1286</v>
      </c>
      <c r="E12" s="43">
        <f t="shared" ref="E12:E17" si="1">C12+D12</f>
        <v>2363</v>
      </c>
      <c r="F12" s="44">
        <f t="shared" ref="F12:F17" si="2">E12/$E$18</f>
        <v>0.25103580155104643</v>
      </c>
      <c r="G12" s="43">
        <v>3617</v>
      </c>
      <c r="H12" s="43">
        <v>477</v>
      </c>
      <c r="I12" s="43">
        <f t="shared" ref="I12:I17" si="3">G12+H12</f>
        <v>4094</v>
      </c>
      <c r="J12" s="44">
        <f t="shared" ref="J12:J17" si="4">I12/$I$18</f>
        <v>0.20904820261437909</v>
      </c>
      <c r="K12" s="43">
        <f t="shared" si="0"/>
        <v>6457</v>
      </c>
      <c r="P12" s="56"/>
    </row>
    <row r="13" spans="1:16" x14ac:dyDescent="0.2">
      <c r="B13" s="43" t="s">
        <v>91</v>
      </c>
      <c r="C13" s="43">
        <v>257</v>
      </c>
      <c r="D13" s="43">
        <v>157</v>
      </c>
      <c r="E13" s="43">
        <f t="shared" si="1"/>
        <v>414</v>
      </c>
      <c r="F13" s="44">
        <f t="shared" si="2"/>
        <v>4.3981727398278977E-2</v>
      </c>
      <c r="G13" s="43">
        <v>727</v>
      </c>
      <c r="H13" s="43">
        <v>66</v>
      </c>
      <c r="I13" s="43">
        <f t="shared" si="3"/>
        <v>793</v>
      </c>
      <c r="J13" s="44">
        <f t="shared" si="4"/>
        <v>4.0492238562091505E-2</v>
      </c>
      <c r="K13" s="43">
        <f t="shared" si="0"/>
        <v>1207</v>
      </c>
      <c r="P13" s="56"/>
    </row>
    <row r="14" spans="1:16" x14ac:dyDescent="0.2">
      <c r="B14" s="43" t="s">
        <v>92</v>
      </c>
      <c r="C14" s="43">
        <v>54</v>
      </c>
      <c r="D14" s="43">
        <v>40</v>
      </c>
      <c r="E14" s="43">
        <f t="shared" si="1"/>
        <v>94</v>
      </c>
      <c r="F14" s="44">
        <f t="shared" si="2"/>
        <v>9.986189312652714E-3</v>
      </c>
      <c r="G14" s="43">
        <v>61</v>
      </c>
      <c r="H14" s="43">
        <v>10</v>
      </c>
      <c r="I14" s="43">
        <f t="shared" si="3"/>
        <v>71</v>
      </c>
      <c r="J14" s="44">
        <f t="shared" si="4"/>
        <v>3.6254084967320263E-3</v>
      </c>
      <c r="K14" s="43">
        <f t="shared" si="0"/>
        <v>165</v>
      </c>
      <c r="P14" s="56"/>
    </row>
    <row r="15" spans="1:16" x14ac:dyDescent="0.2">
      <c r="B15" s="43" t="s">
        <v>93</v>
      </c>
      <c r="C15" s="43">
        <v>55</v>
      </c>
      <c r="D15" s="43">
        <v>34</v>
      </c>
      <c r="E15" s="43">
        <f t="shared" si="1"/>
        <v>89</v>
      </c>
      <c r="F15" s="44">
        <f t="shared" si="2"/>
        <v>9.4550090300648034E-3</v>
      </c>
      <c r="G15" s="43">
        <v>34</v>
      </c>
      <c r="H15" s="43">
        <v>5</v>
      </c>
      <c r="I15" s="43">
        <f t="shared" si="3"/>
        <v>39</v>
      </c>
      <c r="J15" s="44">
        <f t="shared" si="4"/>
        <v>1.9914215686274508E-3</v>
      </c>
      <c r="K15" s="43">
        <f t="shared" si="0"/>
        <v>128</v>
      </c>
      <c r="P15" s="56"/>
    </row>
    <row r="16" spans="1:16" x14ac:dyDescent="0.2">
      <c r="B16" s="43" t="s">
        <v>94</v>
      </c>
      <c r="C16" s="43">
        <v>93</v>
      </c>
      <c r="D16" s="43">
        <v>84</v>
      </c>
      <c r="E16" s="43">
        <f t="shared" si="1"/>
        <v>177</v>
      </c>
      <c r="F16" s="44">
        <f t="shared" si="2"/>
        <v>1.8803782003612025E-2</v>
      </c>
      <c r="G16" s="43">
        <v>211</v>
      </c>
      <c r="H16" s="43">
        <v>19</v>
      </c>
      <c r="I16" s="43">
        <f t="shared" si="3"/>
        <v>230</v>
      </c>
      <c r="J16" s="44">
        <f t="shared" si="4"/>
        <v>1.1744281045751634E-2</v>
      </c>
      <c r="K16" s="43">
        <f t="shared" si="0"/>
        <v>407</v>
      </c>
      <c r="P16" s="56"/>
    </row>
    <row r="17" spans="2:16" x14ac:dyDescent="0.2">
      <c r="B17" s="43" t="s">
        <v>95</v>
      </c>
      <c r="C17" s="43">
        <v>149</v>
      </c>
      <c r="D17" s="43">
        <v>75</v>
      </c>
      <c r="E17" s="43">
        <f t="shared" si="1"/>
        <v>224</v>
      </c>
      <c r="F17" s="44">
        <f t="shared" si="2"/>
        <v>2.3796876659938383E-2</v>
      </c>
      <c r="G17" s="43">
        <v>410</v>
      </c>
      <c r="H17" s="43">
        <v>23</v>
      </c>
      <c r="I17" s="43">
        <f t="shared" si="3"/>
        <v>433</v>
      </c>
      <c r="J17" s="44">
        <f t="shared" si="4"/>
        <v>2.2109885620915034E-2</v>
      </c>
      <c r="K17" s="43">
        <f t="shared" si="0"/>
        <v>657</v>
      </c>
      <c r="P17" s="56"/>
    </row>
    <row r="18" spans="2:16" x14ac:dyDescent="0.2">
      <c r="B18" s="45" t="s">
        <v>66</v>
      </c>
      <c r="C18" s="43">
        <f>SUM(C11:C17)</f>
        <v>5393</v>
      </c>
      <c r="D18" s="43">
        <f t="shared" ref="D18:H18" si="5">SUM(D11:D17)</f>
        <v>4020</v>
      </c>
      <c r="E18" s="45">
        <f t="shared" ref="E18" si="6">C18+D18</f>
        <v>9413</v>
      </c>
      <c r="F18" s="46">
        <f t="shared" ref="F18" si="7">E18/$E$18</f>
        <v>1</v>
      </c>
      <c r="G18" s="43">
        <f t="shared" si="5"/>
        <v>18032</v>
      </c>
      <c r="H18" s="43">
        <f t="shared" si="5"/>
        <v>1552</v>
      </c>
      <c r="I18" s="45">
        <f t="shared" ref="I18" si="8">G18+H18</f>
        <v>19584</v>
      </c>
      <c r="J18" s="47">
        <f t="shared" ref="J18" si="9">I18/$I$18</f>
        <v>1</v>
      </c>
      <c r="K18" s="45">
        <f>SUM(K11:K17)</f>
        <v>28997</v>
      </c>
      <c r="P18" s="56"/>
    </row>
    <row r="19" spans="2:16" ht="25.5" customHeight="1" x14ac:dyDescent="0.2">
      <c r="B19" s="57" t="s">
        <v>82</v>
      </c>
      <c r="C19" s="82">
        <f>+C18/$K$18</f>
        <v>0.18598475704383213</v>
      </c>
      <c r="D19" s="82">
        <f>+D18/$K$18</f>
        <v>0.13863503121012519</v>
      </c>
      <c r="E19" s="83">
        <f>C19+D19</f>
        <v>0.32461978825395732</v>
      </c>
      <c r="F19" s="83"/>
      <c r="G19" s="82">
        <f>+G18/$K$18</f>
        <v>0.62185743352760625</v>
      </c>
      <c r="H19" s="82">
        <f>+H18/$K$18</f>
        <v>5.3522778218436387E-2</v>
      </c>
      <c r="I19" s="83">
        <f>H19+G19</f>
        <v>0.67538021174604268</v>
      </c>
      <c r="J19" s="83"/>
      <c r="K19" s="83">
        <f>E19+I19</f>
        <v>1</v>
      </c>
    </row>
    <row r="20" spans="2:16" x14ac:dyDescent="0.2">
      <c r="B20" s="60"/>
      <c r="C20" s="84"/>
      <c r="D20" s="84"/>
      <c r="E20" s="85"/>
      <c r="F20" s="85"/>
      <c r="G20" s="84"/>
      <c r="H20" s="84"/>
      <c r="I20" s="85"/>
      <c r="J20" s="85"/>
      <c r="K20" s="85"/>
    </row>
    <row r="21" spans="2:16" ht="12.75" x14ac:dyDescent="0.2">
      <c r="B21" s="363" t="s">
        <v>148</v>
      </c>
      <c r="C21" s="363"/>
      <c r="D21" s="363"/>
      <c r="E21" s="363"/>
      <c r="F21" s="363"/>
      <c r="G21" s="363"/>
      <c r="H21" s="363"/>
      <c r="I21" s="363"/>
      <c r="J21" s="363"/>
      <c r="K21" s="363"/>
    </row>
    <row r="22" spans="2:16" ht="12.75" x14ac:dyDescent="0.2">
      <c r="B22" s="376" t="str">
        <f>'Solicitudes Regiones'!$B$6:$P$6</f>
        <v>Acumuladas de julio de 2008 a marzo de 2019</v>
      </c>
      <c r="C22" s="376"/>
      <c r="D22" s="376"/>
      <c r="E22" s="376"/>
      <c r="F22" s="376"/>
      <c r="G22" s="376"/>
      <c r="H22" s="376"/>
      <c r="I22" s="376"/>
      <c r="J22" s="376"/>
      <c r="K22" s="376"/>
    </row>
    <row r="23" spans="2:16" x14ac:dyDescent="0.2">
      <c r="B23" s="60"/>
      <c r="C23" s="85"/>
      <c r="D23" s="85"/>
      <c r="E23" s="85"/>
      <c r="F23" s="85"/>
      <c r="G23" s="85"/>
      <c r="H23" s="85"/>
      <c r="I23" s="85"/>
      <c r="J23" s="85"/>
      <c r="K23" s="85"/>
      <c r="L23" s="101"/>
    </row>
    <row r="24" spans="2:16" ht="12.75" customHeight="1" x14ac:dyDescent="0.2">
      <c r="B24" s="392" t="s">
        <v>83</v>
      </c>
      <c r="C24" s="392"/>
      <c r="D24" s="392"/>
      <c r="E24" s="392"/>
      <c r="F24" s="392"/>
      <c r="G24" s="392"/>
      <c r="H24" s="392"/>
      <c r="I24" s="392"/>
      <c r="J24" s="392"/>
      <c r="K24" s="392"/>
      <c r="L24" s="64"/>
    </row>
    <row r="25" spans="2:16" ht="20.25" customHeight="1" x14ac:dyDescent="0.2">
      <c r="B25" s="392" t="s">
        <v>74</v>
      </c>
      <c r="C25" s="392" t="s">
        <v>2</v>
      </c>
      <c r="D25" s="392"/>
      <c r="E25" s="392"/>
      <c r="F25" s="392"/>
      <c r="G25" s="392"/>
      <c r="H25" s="392"/>
      <c r="I25" s="392"/>
      <c r="J25" s="392"/>
      <c r="K25" s="392"/>
    </row>
    <row r="26" spans="2:16" ht="21" customHeight="1" x14ac:dyDescent="0.2">
      <c r="B26" s="392"/>
      <c r="C26" s="48" t="s">
        <v>75</v>
      </c>
      <c r="D26" s="48" t="s">
        <v>76</v>
      </c>
      <c r="E26" s="48" t="s">
        <v>77</v>
      </c>
      <c r="F26" s="48" t="s">
        <v>78</v>
      </c>
      <c r="G26" s="48" t="s">
        <v>8</v>
      </c>
      <c r="H26" s="48" t="s">
        <v>79</v>
      </c>
      <c r="I26" s="48" t="s">
        <v>80</v>
      </c>
      <c r="J26" s="48" t="s">
        <v>81</v>
      </c>
      <c r="K26" s="49" t="s">
        <v>46</v>
      </c>
    </row>
    <row r="27" spans="2:16" x14ac:dyDescent="0.2">
      <c r="B27" s="43" t="s">
        <v>151</v>
      </c>
      <c r="C27" s="43">
        <v>3154</v>
      </c>
      <c r="D27" s="43">
        <v>1408</v>
      </c>
      <c r="E27" s="43">
        <f>C27+D27</f>
        <v>4562</v>
      </c>
      <c r="F27" s="44">
        <f>E27/$E$18</f>
        <v>0.48464888983320942</v>
      </c>
      <c r="G27" s="43">
        <v>10225</v>
      </c>
      <c r="H27" s="43">
        <v>714</v>
      </c>
      <c r="I27" s="43">
        <f>G27+H27</f>
        <v>10939</v>
      </c>
      <c r="J27" s="44">
        <f>I27/$I$18</f>
        <v>0.55856821895424835</v>
      </c>
      <c r="K27" s="43">
        <f t="shared" ref="K27:K33" si="10">E27+I27</f>
        <v>15501</v>
      </c>
    </row>
    <row r="28" spans="2:16" x14ac:dyDescent="0.2">
      <c r="B28" s="43" t="s">
        <v>90</v>
      </c>
      <c r="C28" s="43">
        <v>977</v>
      </c>
      <c r="D28" s="43">
        <v>786</v>
      </c>
      <c r="E28" s="43">
        <f t="shared" ref="E28:E33" si="11">C28+D28</f>
        <v>1763</v>
      </c>
      <c r="F28" s="44">
        <f t="shared" ref="F28:F33" si="12">E28/$E$18</f>
        <v>0.18729416764049719</v>
      </c>
      <c r="G28" s="43">
        <v>3041</v>
      </c>
      <c r="H28" s="43">
        <v>374</v>
      </c>
      <c r="I28" s="43">
        <f t="shared" ref="I28:I33" si="13">G28+H28</f>
        <v>3415</v>
      </c>
      <c r="J28" s="44">
        <f t="shared" ref="J28:J33" si="14">I28/$I$18</f>
        <v>0.17437704248366012</v>
      </c>
      <c r="K28" s="43">
        <f t="shared" si="10"/>
        <v>5178</v>
      </c>
    </row>
    <row r="29" spans="2:16" x14ac:dyDescent="0.2">
      <c r="B29" s="43" t="s">
        <v>91</v>
      </c>
      <c r="C29" s="43">
        <v>214</v>
      </c>
      <c r="D29" s="43">
        <v>82</v>
      </c>
      <c r="E29" s="43">
        <f t="shared" si="11"/>
        <v>296</v>
      </c>
      <c r="F29" s="44">
        <f t="shared" si="12"/>
        <v>3.1445872729204294E-2</v>
      </c>
      <c r="G29" s="43">
        <v>577</v>
      </c>
      <c r="H29" s="43">
        <v>51</v>
      </c>
      <c r="I29" s="43">
        <f t="shared" si="13"/>
        <v>628</v>
      </c>
      <c r="J29" s="44">
        <f t="shared" si="14"/>
        <v>3.2066993464052285E-2</v>
      </c>
      <c r="K29" s="43">
        <f t="shared" si="10"/>
        <v>924</v>
      </c>
    </row>
    <row r="30" spans="2:16" x14ac:dyDescent="0.2">
      <c r="B30" s="43" t="s">
        <v>92</v>
      </c>
      <c r="C30" s="43">
        <v>53</v>
      </c>
      <c r="D30" s="43">
        <v>21</v>
      </c>
      <c r="E30" s="43">
        <f t="shared" si="11"/>
        <v>74</v>
      </c>
      <c r="F30" s="44">
        <f t="shared" si="12"/>
        <v>7.8614681823010735E-3</v>
      </c>
      <c r="G30" s="43">
        <v>57</v>
      </c>
      <c r="H30" s="43">
        <v>8</v>
      </c>
      <c r="I30" s="43">
        <f t="shared" si="13"/>
        <v>65</v>
      </c>
      <c r="J30" s="44">
        <f t="shared" si="14"/>
        <v>3.3190359477124182E-3</v>
      </c>
      <c r="K30" s="43">
        <f t="shared" si="10"/>
        <v>139</v>
      </c>
    </row>
    <row r="31" spans="2:16" x14ac:dyDescent="0.2">
      <c r="B31" s="43" t="s">
        <v>93</v>
      </c>
      <c r="C31" s="43">
        <v>51</v>
      </c>
      <c r="D31" s="43">
        <v>17</v>
      </c>
      <c r="E31" s="43">
        <f t="shared" si="11"/>
        <v>68</v>
      </c>
      <c r="F31" s="44">
        <f t="shared" si="12"/>
        <v>7.2240518431955806E-3</v>
      </c>
      <c r="G31" s="43">
        <v>30</v>
      </c>
      <c r="H31" s="43">
        <v>5</v>
      </c>
      <c r="I31" s="43">
        <f t="shared" si="13"/>
        <v>35</v>
      </c>
      <c r="J31" s="44">
        <f t="shared" si="14"/>
        <v>1.787173202614379E-3</v>
      </c>
      <c r="K31" s="43">
        <f t="shared" si="10"/>
        <v>103</v>
      </c>
    </row>
    <row r="32" spans="2:16" x14ac:dyDescent="0.2">
      <c r="B32" s="43" t="s">
        <v>94</v>
      </c>
      <c r="C32" s="43">
        <v>85</v>
      </c>
      <c r="D32" s="43">
        <v>42</v>
      </c>
      <c r="E32" s="43">
        <f t="shared" si="11"/>
        <v>127</v>
      </c>
      <c r="F32" s="44">
        <f t="shared" si="12"/>
        <v>1.3491979177732923E-2</v>
      </c>
      <c r="G32" s="43">
        <v>172</v>
      </c>
      <c r="H32" s="43">
        <v>19</v>
      </c>
      <c r="I32" s="43">
        <f t="shared" si="13"/>
        <v>191</v>
      </c>
      <c r="J32" s="44">
        <f t="shared" si="14"/>
        <v>9.7528594771241831E-3</v>
      </c>
      <c r="K32" s="43">
        <f t="shared" si="10"/>
        <v>318</v>
      </c>
    </row>
    <row r="33" spans="2:12" x14ac:dyDescent="0.2">
      <c r="B33" s="43" t="s">
        <v>95</v>
      </c>
      <c r="C33" s="43">
        <v>128</v>
      </c>
      <c r="D33" s="43">
        <v>43</v>
      </c>
      <c r="E33" s="43">
        <f t="shared" si="11"/>
        <v>171</v>
      </c>
      <c r="F33" s="44">
        <f t="shared" si="12"/>
        <v>1.8166365664506533E-2</v>
      </c>
      <c r="G33" s="43">
        <v>332</v>
      </c>
      <c r="H33" s="43">
        <v>16</v>
      </c>
      <c r="I33" s="43">
        <f t="shared" si="13"/>
        <v>348</v>
      </c>
      <c r="J33" s="44">
        <f t="shared" si="14"/>
        <v>1.7769607843137254E-2</v>
      </c>
      <c r="K33" s="43">
        <f t="shared" si="10"/>
        <v>519</v>
      </c>
    </row>
    <row r="34" spans="2:12" x14ac:dyDescent="0.2">
      <c r="B34" s="45" t="s">
        <v>66</v>
      </c>
      <c r="C34" s="43">
        <f>SUM(C27:C33)</f>
        <v>4662</v>
      </c>
      <c r="D34" s="43">
        <f>SUM(D27:D33)</f>
        <v>2399</v>
      </c>
      <c r="E34" s="45">
        <f t="shared" ref="E34" si="15">C34+D34</f>
        <v>7061</v>
      </c>
      <c r="F34" s="46">
        <f t="shared" ref="F34" si="16">E34/$E$18</f>
        <v>0.75013279507064701</v>
      </c>
      <c r="G34" s="43">
        <f>SUM(G27:G33)</f>
        <v>14434</v>
      </c>
      <c r="H34" s="43">
        <f>SUM(H27:H33)</f>
        <v>1187</v>
      </c>
      <c r="I34" s="45">
        <f t="shared" ref="I34" si="17">G34+H34</f>
        <v>15621</v>
      </c>
      <c r="J34" s="47">
        <f t="shared" ref="J34" si="18">I34/$I$18</f>
        <v>0.79764093137254899</v>
      </c>
      <c r="K34" s="45">
        <f>SUM(K27:K33)</f>
        <v>22682</v>
      </c>
    </row>
    <row r="35" spans="2:12" ht="24" x14ac:dyDescent="0.2">
      <c r="B35" s="57" t="s">
        <v>84</v>
      </c>
      <c r="C35" s="82">
        <f>+C34/$K$34</f>
        <v>0.20553743056167886</v>
      </c>
      <c r="D35" s="82">
        <f>+D34/$K$34</f>
        <v>0.10576668724098404</v>
      </c>
      <c r="E35" s="83">
        <f>C35+D35</f>
        <v>0.31130411780266287</v>
      </c>
      <c r="F35" s="83"/>
      <c r="G35" s="82">
        <f>+G34/$K$34</f>
        <v>0.63636363636363635</v>
      </c>
      <c r="H35" s="82">
        <f>+H34/$K$34</f>
        <v>5.2332245833700733E-2</v>
      </c>
      <c r="I35" s="83">
        <f>G35+H35</f>
        <v>0.68869588219733713</v>
      </c>
      <c r="J35" s="83"/>
      <c r="K35" s="83">
        <f>E35+I35</f>
        <v>1</v>
      </c>
    </row>
    <row r="36" spans="2:12" x14ac:dyDescent="0.2">
      <c r="B36" s="50" t="s">
        <v>149</v>
      </c>
      <c r="L36" s="52"/>
    </row>
    <row r="37" spans="2:12" x14ac:dyDescent="0.2">
      <c r="B37" s="50" t="s">
        <v>150</v>
      </c>
      <c r="C37" s="102"/>
      <c r="D37" s="102"/>
      <c r="E37" s="102"/>
      <c r="F37" s="102"/>
      <c r="G37" s="102"/>
      <c r="H37" s="102"/>
      <c r="I37" s="102"/>
      <c r="J37" s="102"/>
      <c r="K37" s="102"/>
    </row>
    <row r="38" spans="2:12" x14ac:dyDescent="0.2">
      <c r="C38" s="103"/>
      <c r="D38" s="102"/>
      <c r="E38" s="102"/>
      <c r="F38" s="102"/>
      <c r="G38" s="102"/>
      <c r="H38" s="102"/>
      <c r="I38" s="102"/>
      <c r="J38" s="102"/>
      <c r="K38" s="102"/>
      <c r="L38" s="104"/>
    </row>
    <row r="39" spans="2:12" ht="15.75" customHeight="1" x14ac:dyDescent="0.2">
      <c r="D39" s="105"/>
      <c r="E39" s="105"/>
      <c r="F39" s="105"/>
      <c r="G39" s="105"/>
      <c r="H39" s="105"/>
      <c r="I39" s="105"/>
      <c r="J39" s="105"/>
      <c r="K39" s="105"/>
      <c r="L39" s="104"/>
    </row>
    <row r="40" spans="2:12" ht="15.75" customHeight="1" x14ac:dyDescent="0.2">
      <c r="C40" s="106"/>
      <c r="D40" s="106"/>
      <c r="E40" s="106"/>
      <c r="F40" s="106"/>
      <c r="G40" s="106"/>
      <c r="H40" s="106"/>
      <c r="I40" s="106"/>
      <c r="J40" s="106"/>
      <c r="K40" s="106"/>
      <c r="L40" s="105"/>
    </row>
    <row r="41" spans="2:12" x14ac:dyDescent="0.2">
      <c r="L41" s="52"/>
    </row>
  </sheetData>
  <mergeCells count="10">
    <mergeCell ref="B6:K6"/>
    <mergeCell ref="B5:K5"/>
    <mergeCell ref="B21:K21"/>
    <mergeCell ref="B22:K22"/>
    <mergeCell ref="B25:B26"/>
    <mergeCell ref="C25:K25"/>
    <mergeCell ref="B8:K8"/>
    <mergeCell ref="B9:B10"/>
    <mergeCell ref="C9:K9"/>
    <mergeCell ref="B24:K24"/>
  </mergeCells>
  <hyperlinks>
    <hyperlink ref="M5" location="'Índice Pensiones Solidarias'!A1" display="Volver Sistema de Pensiones Solidadias" xr:uid="{00000000-0004-0000-0800-000000000000}"/>
  </hyperlinks>
  <pageMargins left="0.74803149606299213" right="0.74803149606299213" top="0.98425196850393704" bottom="0.98425196850393704" header="0" footer="0"/>
  <pageSetup scale="84" orientation="portrait" r:id="rId1"/>
  <headerFooter alignWithMargins="0"/>
  <ignoredErrors>
    <ignoredError sqref="K18 K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15</vt:i4>
      </vt:variant>
    </vt:vector>
  </HeadingPairs>
  <TitlesOfParts>
    <vt:vector size="48" baseType="lpstr">
      <vt:lpstr>datos</vt:lpstr>
      <vt:lpstr>Índice</vt:lpstr>
      <vt:lpstr>Índice Pensiones Solidarias</vt:lpstr>
      <vt:lpstr>Solicitudes Nacional</vt:lpstr>
      <vt:lpstr>Concesiones Nacional</vt:lpstr>
      <vt:lpstr>Solicitudes Regiones</vt:lpstr>
      <vt:lpstr>Concesiones Regiones</vt:lpstr>
      <vt:lpstr>XV</vt:lpstr>
      <vt:lpstr>I</vt:lpstr>
      <vt:lpstr>II</vt:lpstr>
      <vt:lpstr>III</vt:lpstr>
      <vt:lpstr>IV</vt:lpstr>
      <vt:lpstr>V</vt:lpstr>
      <vt:lpstr>VI</vt:lpstr>
      <vt:lpstr>VII</vt:lpstr>
      <vt:lpstr>XVI</vt:lpstr>
      <vt:lpstr>VIII</vt:lpstr>
      <vt:lpstr>IX</vt:lpstr>
      <vt:lpstr>XIV</vt:lpstr>
      <vt:lpstr>X</vt:lpstr>
      <vt:lpstr>XI</vt:lpstr>
      <vt:lpstr>XII</vt:lpstr>
      <vt:lpstr>XIII</vt:lpstr>
      <vt:lpstr>Índice BxH</vt:lpstr>
      <vt:lpstr>Concesiones Mensuales BxH</vt:lpstr>
      <vt:lpstr>Solicitudes y Rechazos BxH</vt:lpstr>
      <vt:lpstr>Concesiones Mensuales Regional</vt:lpstr>
      <vt:lpstr>Índice STJ</vt:lpstr>
      <vt:lpstr>Contratación Solicitudes</vt:lpstr>
      <vt:lpstr>Contratación Trámite</vt:lpstr>
      <vt:lpstr>Cotización Solicitudes</vt:lpstr>
      <vt:lpstr>Cotización Trámite</vt:lpstr>
      <vt:lpstr>Subsidios Pagados</vt:lpstr>
      <vt:lpstr>I!Área_de_impresión</vt:lpstr>
      <vt:lpstr>II!Área_de_impresión</vt:lpstr>
      <vt:lpstr>III!Área_de_impresión</vt:lpstr>
      <vt:lpstr>IV!Área_de_impresión</vt:lpstr>
      <vt:lpstr>IX!Área_de_impresión</vt:lpstr>
      <vt:lpstr>V!Área_de_impresión</vt:lpstr>
      <vt:lpstr>VI!Área_de_impresión</vt:lpstr>
      <vt:lpstr>VII!Área_de_impresión</vt:lpstr>
      <vt:lpstr>VIII!Área_de_impresión</vt:lpstr>
      <vt:lpstr>X!Área_de_impresión</vt:lpstr>
      <vt:lpstr>XI!Área_de_impresión</vt:lpstr>
      <vt:lpstr>XII!Área_de_impresión</vt:lpstr>
      <vt:lpstr>XIII!Área_de_impresión</vt:lpstr>
      <vt:lpstr>XIV!Área_de_impresión</vt:lpstr>
      <vt:lpstr>XVI!Área_de_impresión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Margarita Martinez Becerra</dc:creator>
  <cp:lastModifiedBy>Maria Hadad Plate</cp:lastModifiedBy>
  <dcterms:created xsi:type="dcterms:W3CDTF">2018-05-04T15:44:38Z</dcterms:created>
  <dcterms:modified xsi:type="dcterms:W3CDTF">2019-05-07T19:42:40Z</dcterms:modified>
</cp:coreProperties>
</file>